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2_申請書\02_舞台芸術等総合支援事業（創造団体支援）\"/>
    </mc:Choice>
  </mc:AlternateContent>
  <xr:revisionPtr revIDLastSave="0" documentId="13_ncr:1_{4D99E966-0BAD-4FA6-98CA-2695B9F8AB0C}" xr6:coauthVersionLast="47" xr6:coauthVersionMax="47" xr10:uidLastSave="{00000000-0000-0000-0000-000000000000}"/>
  <bookViews>
    <workbookView xWindow="5070" yWindow="1080" windowWidth="21525" windowHeight="14475" tabRatio="879" xr2:uid="{00000000-000D-0000-FFFF-FFFF00000000}"/>
  </bookViews>
  <sheets>
    <sheet name="総表" sheetId="2" r:id="rId1"/>
    <sheet name="個表" sheetId="3" r:id="rId2"/>
    <sheet name="(別紙)個表" sheetId="8" r:id="rId3"/>
    <sheet name="支出予算書" sheetId="4" r:id="rId4"/>
    <sheet name="(別紙)稽古料・出演料内訳表" sheetId="7" r:id="rId5"/>
    <sheet name="収支計画書" sheetId="5" r:id="rId6"/>
    <sheet name="(別紙)入場料詳細" sheetId="6" r:id="rId7"/>
    <sheet name="【非表示】経費一覧" sheetId="15" state="hidden" r:id="rId8"/>
    <sheet name="【非表示】分野・ジャンル" sheetId="14" state="hidden" r:id="rId9"/>
  </sheets>
  <definedNames>
    <definedName name="_xlnm._FilterDatabase" localSheetId="7" hidden="1">【非表示】経費一覧!$A$1:$D$1</definedName>
    <definedName name="_xlnm.Print_Area" localSheetId="4">'(別紙)稽古料・出演料内訳表'!$A$1:$U$45</definedName>
    <definedName name="_xlnm.Print_Area" localSheetId="2">'(別紙)個表'!$A$1:$T$95</definedName>
    <definedName name="_xlnm.Print_Area" localSheetId="6">'(別紙)入場料詳細'!$A$1:$O$114</definedName>
    <definedName name="_xlnm.Print_Area" localSheetId="7">【非表示】経費一覧!$A$1:$D$70</definedName>
    <definedName name="_xlnm.Print_Area" localSheetId="1">個表!$B$1:$O$151</definedName>
    <definedName name="_xlnm.Print_Area" localSheetId="3">支出予算書!$B$1:$P$139</definedName>
    <definedName name="_xlnm.Print_Area" localSheetId="5">収支計画書!$A$1:$O$69</definedName>
    <definedName name="_xlnm.Print_Area" localSheetId="0">総表!$A$1:$K$49</definedName>
    <definedName name="運搬費">【非表示】経費一覧!$C$63</definedName>
    <definedName name="演劇">【非表示】分野・ジャンル!$C$2:$C$6</definedName>
    <definedName name="演劇_作品内容">個表!$E$167:$E$170</definedName>
    <definedName name="音楽">【非表示】分野・ジャンル!$A$2:$A$7</definedName>
    <definedName name="音楽_作品内容">個表!$E$156:$E$160</definedName>
    <definedName name="音楽費">【非表示】経費一覧!$C$5:$C$15</definedName>
    <definedName name="会場費">【非表示】経費一覧!$C$42:$C$43</definedName>
    <definedName name="稽古費">【非表示】経費一覧!$C$2:$C$3</definedName>
    <definedName name="大衆芸能">【非表示】分野・ジャンル!$E$2:$E$8</definedName>
    <definedName name="伝・大_出演費">【非表示】経費一覧!$C$4</definedName>
    <definedName name="伝統芸能">【非表示】分野・ジャンル!$D$2:$D$9</definedName>
    <definedName name="配信費">【非表示】経費一覧!$C$68:$C$70</definedName>
    <definedName name="舞台費">【非表示】経費一覧!$C$44:$C$62</definedName>
    <definedName name="舞踊">【非表示】分野・ジャンル!$B$2:$B$6</definedName>
    <definedName name="舞踊_作品内容">個表!$E$162:$E$165</definedName>
    <definedName name="文芸費">【非表示】経費一覧!$C$16:$C$41</definedName>
    <definedName name="旅費">【非表示】経費一覧!$C$64:$C$67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0" i="6" l="1"/>
  <c r="G120" i="6" s="1"/>
  <c r="C122" i="6"/>
  <c r="G122" i="6"/>
  <c r="C146" i="6"/>
  <c r="G146" i="6" s="1"/>
  <c r="C148" i="6"/>
  <c r="G148" i="6"/>
  <c r="C172" i="6"/>
  <c r="G172" i="6"/>
  <c r="C174" i="6"/>
  <c r="G174" i="6"/>
  <c r="C198" i="6"/>
  <c r="G198" i="6"/>
  <c r="C200" i="6"/>
  <c r="G200" i="6"/>
  <c r="C224" i="6"/>
  <c r="G224" i="6" s="1"/>
  <c r="C226" i="6"/>
  <c r="G226" i="6"/>
  <c r="C250" i="6"/>
  <c r="G250" i="6"/>
  <c r="C252" i="6"/>
  <c r="G252" i="6"/>
  <c r="K120" i="6"/>
  <c r="O120" i="6"/>
  <c r="K122" i="6"/>
  <c r="O122" i="6"/>
  <c r="K146" i="6"/>
  <c r="O146" i="6"/>
  <c r="K148" i="6"/>
  <c r="O148" i="6"/>
  <c r="K172" i="6"/>
  <c r="O172" i="6"/>
  <c r="K174" i="6"/>
  <c r="O174" i="6"/>
  <c r="K198" i="6"/>
  <c r="O198" i="6"/>
  <c r="K200" i="6"/>
  <c r="O200" i="6"/>
  <c r="K224" i="6"/>
  <c r="O224" i="6" s="1"/>
  <c r="K226" i="6"/>
  <c r="O226" i="6"/>
  <c r="K250" i="6"/>
  <c r="O250" i="6"/>
  <c r="K252" i="6"/>
  <c r="O252" i="6"/>
  <c r="K276" i="6"/>
  <c r="O276" i="6"/>
  <c r="K278" i="6"/>
  <c r="O278" i="6"/>
  <c r="M12" i="2"/>
  <c r="M11" i="2" l="1"/>
  <c r="K43" i="7" l="1"/>
  <c r="T43" i="7"/>
  <c r="O423" i="6"/>
  <c r="G423" i="6"/>
  <c r="O422" i="6"/>
  <c r="G422" i="6"/>
  <c r="O421" i="6"/>
  <c r="G421" i="6"/>
  <c r="O420" i="6"/>
  <c r="G420" i="6"/>
  <c r="O419" i="6"/>
  <c r="G419" i="6"/>
  <c r="O418" i="6"/>
  <c r="G418" i="6"/>
  <c r="O417" i="6"/>
  <c r="G417" i="6"/>
  <c r="O416" i="6"/>
  <c r="G416" i="6"/>
  <c r="O415" i="6"/>
  <c r="G415" i="6"/>
  <c r="O414" i="6"/>
  <c r="G414" i="6"/>
  <c r="G424" i="6" s="1"/>
  <c r="G426" i="6" s="1"/>
  <c r="O413" i="6"/>
  <c r="G413" i="6"/>
  <c r="O408" i="6"/>
  <c r="K408" i="6"/>
  <c r="G408" i="6"/>
  <c r="C408" i="6"/>
  <c r="K406" i="6"/>
  <c r="O406" i="6" s="1"/>
  <c r="C406" i="6"/>
  <c r="G406" i="6" s="1"/>
  <c r="O397" i="6"/>
  <c r="G397" i="6"/>
  <c r="O396" i="6"/>
  <c r="G396" i="6"/>
  <c r="O395" i="6"/>
  <c r="G395" i="6"/>
  <c r="O394" i="6"/>
  <c r="G394" i="6"/>
  <c r="O393" i="6"/>
  <c r="G393" i="6"/>
  <c r="O392" i="6"/>
  <c r="G392" i="6"/>
  <c r="O391" i="6"/>
  <c r="G391" i="6"/>
  <c r="O390" i="6"/>
  <c r="G390" i="6"/>
  <c r="O389" i="6"/>
  <c r="G389" i="6"/>
  <c r="O388" i="6"/>
  <c r="G388" i="6"/>
  <c r="O387" i="6"/>
  <c r="G387" i="6"/>
  <c r="O382" i="6"/>
  <c r="K382" i="6"/>
  <c r="G382" i="6"/>
  <c r="C382" i="6"/>
  <c r="K380" i="6"/>
  <c r="O380" i="6" s="1"/>
  <c r="C380" i="6"/>
  <c r="G380" i="6" s="1"/>
  <c r="O371" i="6"/>
  <c r="G371" i="6"/>
  <c r="O370" i="6"/>
  <c r="G370" i="6"/>
  <c r="O369" i="6"/>
  <c r="G369" i="6"/>
  <c r="O368" i="6"/>
  <c r="G368" i="6"/>
  <c r="O367" i="6"/>
  <c r="G367" i="6"/>
  <c r="O366" i="6"/>
  <c r="G366" i="6"/>
  <c r="O365" i="6"/>
  <c r="G365" i="6"/>
  <c r="O364" i="6"/>
  <c r="G364" i="6"/>
  <c r="O363" i="6"/>
  <c r="G363" i="6"/>
  <c r="O362" i="6"/>
  <c r="G362" i="6"/>
  <c r="G372" i="6" s="1"/>
  <c r="G374" i="6" s="1"/>
  <c r="O361" i="6"/>
  <c r="G361" i="6"/>
  <c r="O356" i="6"/>
  <c r="K356" i="6"/>
  <c r="G356" i="6"/>
  <c r="C356" i="6"/>
  <c r="K354" i="6"/>
  <c r="O354" i="6" s="1"/>
  <c r="C354" i="6"/>
  <c r="G354" i="6" s="1"/>
  <c r="O345" i="6"/>
  <c r="G345" i="6"/>
  <c r="O344" i="6"/>
  <c r="G344" i="6"/>
  <c r="O343" i="6"/>
  <c r="G343" i="6"/>
  <c r="O342" i="6"/>
  <c r="G342" i="6"/>
  <c r="O341" i="6"/>
  <c r="G341" i="6"/>
  <c r="O340" i="6"/>
  <c r="G340" i="6"/>
  <c r="O339" i="6"/>
  <c r="G339" i="6"/>
  <c r="O338" i="6"/>
  <c r="G338" i="6"/>
  <c r="O337" i="6"/>
  <c r="G337" i="6"/>
  <c r="O336" i="6"/>
  <c r="G336" i="6"/>
  <c r="G346" i="6" s="1"/>
  <c r="G348" i="6" s="1"/>
  <c r="O335" i="6"/>
  <c r="G335" i="6"/>
  <c r="O330" i="6"/>
  <c r="K330" i="6"/>
  <c r="G330" i="6"/>
  <c r="C330" i="6"/>
  <c r="K328" i="6"/>
  <c r="O328" i="6" s="1"/>
  <c r="C328" i="6"/>
  <c r="G328" i="6" s="1"/>
  <c r="O319" i="6"/>
  <c r="G319" i="6"/>
  <c r="O318" i="6"/>
  <c r="G318" i="6"/>
  <c r="O317" i="6"/>
  <c r="G317" i="6"/>
  <c r="O316" i="6"/>
  <c r="G316" i="6"/>
  <c r="O315" i="6"/>
  <c r="G315" i="6"/>
  <c r="O314" i="6"/>
  <c r="G314" i="6"/>
  <c r="O313" i="6"/>
  <c r="G313" i="6"/>
  <c r="O312" i="6"/>
  <c r="G312" i="6"/>
  <c r="O311" i="6"/>
  <c r="G311" i="6"/>
  <c r="O310" i="6"/>
  <c r="G310" i="6"/>
  <c r="G320" i="6" s="1"/>
  <c r="G322" i="6" s="1"/>
  <c r="O309" i="6"/>
  <c r="G309" i="6"/>
  <c r="O304" i="6"/>
  <c r="K304" i="6"/>
  <c r="G304" i="6"/>
  <c r="C304" i="6"/>
  <c r="K302" i="6"/>
  <c r="O302" i="6" s="1"/>
  <c r="C302" i="6"/>
  <c r="G302" i="6" s="1"/>
  <c r="O293" i="6"/>
  <c r="G293" i="6"/>
  <c r="O292" i="6"/>
  <c r="G292" i="6"/>
  <c r="O291" i="6"/>
  <c r="G291" i="6"/>
  <c r="O290" i="6"/>
  <c r="G290" i="6"/>
  <c r="O289" i="6"/>
  <c r="G289" i="6"/>
  <c r="O288" i="6"/>
  <c r="G288" i="6"/>
  <c r="O287" i="6"/>
  <c r="G287" i="6"/>
  <c r="O286" i="6"/>
  <c r="G286" i="6"/>
  <c r="O285" i="6"/>
  <c r="G285" i="6"/>
  <c r="O284" i="6"/>
  <c r="G284" i="6"/>
  <c r="G294" i="6" s="1"/>
  <c r="G296" i="6" s="1"/>
  <c r="O283" i="6"/>
  <c r="G283" i="6"/>
  <c r="G278" i="6"/>
  <c r="C278" i="6"/>
  <c r="C276" i="6"/>
  <c r="G276" i="6" s="1"/>
  <c r="C116" i="6"/>
  <c r="K116" i="6"/>
  <c r="C117" i="6"/>
  <c r="K117" i="6"/>
  <c r="G127" i="6"/>
  <c r="O127" i="6"/>
  <c r="G128" i="6"/>
  <c r="O128" i="6"/>
  <c r="G129" i="6"/>
  <c r="O129" i="6"/>
  <c r="G130" i="6"/>
  <c r="O130" i="6"/>
  <c r="G131" i="6"/>
  <c r="O131" i="6"/>
  <c r="G132" i="6"/>
  <c r="O132" i="6"/>
  <c r="G133" i="6"/>
  <c r="O133" i="6"/>
  <c r="G134" i="6"/>
  <c r="O134" i="6"/>
  <c r="G135" i="6"/>
  <c r="O135" i="6"/>
  <c r="G136" i="6"/>
  <c r="O136" i="6"/>
  <c r="G137" i="6"/>
  <c r="O137" i="6"/>
  <c r="O96" i="6"/>
  <c r="K96" i="6"/>
  <c r="G96" i="6"/>
  <c r="C96" i="6"/>
  <c r="O70" i="6"/>
  <c r="K70" i="6"/>
  <c r="G70" i="6"/>
  <c r="C70" i="6"/>
  <c r="O44" i="6"/>
  <c r="G44" i="6"/>
  <c r="O18" i="6"/>
  <c r="G18" i="6"/>
  <c r="G398" i="6" l="1"/>
  <c r="G400" i="6" s="1"/>
  <c r="O294" i="6"/>
  <c r="O296" i="6" s="1"/>
  <c r="O320" i="6"/>
  <c r="O322" i="6" s="1"/>
  <c r="O346" i="6"/>
  <c r="O348" i="6" s="1"/>
  <c r="O372" i="6"/>
  <c r="O374" i="6" s="1"/>
  <c r="O398" i="6"/>
  <c r="O400" i="6" s="1"/>
  <c r="O424" i="6"/>
  <c r="O426" i="6" s="1"/>
  <c r="O410" i="6"/>
  <c r="K410" i="6"/>
  <c r="K409" i="6"/>
  <c r="O409" i="6" s="1"/>
  <c r="C410" i="6"/>
  <c r="G410" i="6" s="1"/>
  <c r="C409" i="6"/>
  <c r="G409" i="6" s="1"/>
  <c r="O384" i="6"/>
  <c r="K384" i="6"/>
  <c r="K383" i="6"/>
  <c r="O383" i="6" s="1"/>
  <c r="G384" i="6"/>
  <c r="C384" i="6"/>
  <c r="C383" i="6"/>
  <c r="G383" i="6" s="1"/>
  <c r="C358" i="6"/>
  <c r="G358" i="6" s="1"/>
  <c r="C357" i="6"/>
  <c r="G357" i="6" s="1"/>
  <c r="K357" i="6"/>
  <c r="O357" i="6" s="1"/>
  <c r="K358" i="6"/>
  <c r="O358" i="6" s="1"/>
  <c r="C332" i="6"/>
  <c r="G332" i="6" s="1"/>
  <c r="C331" i="6"/>
  <c r="G331" i="6" s="1"/>
  <c r="K332" i="6"/>
  <c r="O332" i="6" s="1"/>
  <c r="K331" i="6"/>
  <c r="O331" i="6" s="1"/>
  <c r="K305" i="6"/>
  <c r="O305" i="6" s="1"/>
  <c r="K306" i="6"/>
  <c r="O306" i="6" s="1"/>
  <c r="C306" i="6"/>
  <c r="G306" i="6" s="1"/>
  <c r="C305" i="6"/>
  <c r="G305" i="6" s="1"/>
  <c r="K280" i="6"/>
  <c r="O280" i="6" s="1"/>
  <c r="K279" i="6"/>
  <c r="O279" i="6" s="1"/>
  <c r="C280" i="6"/>
  <c r="G280" i="6" s="1"/>
  <c r="C279" i="6"/>
  <c r="G279" i="6" s="1"/>
  <c r="G138" i="6"/>
  <c r="G140" i="6" s="1"/>
  <c r="O138" i="6"/>
  <c r="O140" i="6" s="1"/>
  <c r="K123" i="6"/>
  <c r="O123" i="6" s="1"/>
  <c r="C123" i="6"/>
  <c r="C124" i="6"/>
  <c r="G124" i="6" s="1"/>
  <c r="G123" i="6"/>
  <c r="K124" i="6"/>
  <c r="O124" i="6" s="1"/>
  <c r="K44" i="6" l="1"/>
  <c r="C44" i="6"/>
  <c r="K18" i="6"/>
  <c r="C18" i="6"/>
  <c r="H22" i="5" l="1"/>
  <c r="O40" i="5"/>
  <c r="K33" i="2" l="1"/>
  <c r="B63" i="2" l="1"/>
  <c r="B62" i="2"/>
  <c r="B61" i="2"/>
  <c r="B60" i="2"/>
  <c r="D11" i="5"/>
  <c r="D3" i="7"/>
  <c r="G3" i="4"/>
  <c r="B2" i="8"/>
  <c r="E3" i="3"/>
  <c r="M18" i="2" l="1"/>
  <c r="C16" i="6" l="1"/>
  <c r="M15" i="2" l="1"/>
  <c r="K202" i="6" l="1"/>
  <c r="K94" i="6"/>
  <c r="O94" i="6" s="1"/>
  <c r="C94" i="6"/>
  <c r="G94" i="6" s="1"/>
  <c r="K68" i="6"/>
  <c r="O68" i="6" s="1"/>
  <c r="C68" i="6"/>
  <c r="G68" i="6" s="1"/>
  <c r="K42" i="6"/>
  <c r="C42" i="6"/>
  <c r="K16" i="6"/>
  <c r="C195" i="6"/>
  <c r="K169" i="6"/>
  <c r="C169" i="6"/>
  <c r="K143" i="6"/>
  <c r="C143" i="6"/>
  <c r="K91" i="6"/>
  <c r="C91" i="6"/>
  <c r="K65" i="6"/>
  <c r="C194" i="6"/>
  <c r="K168" i="6"/>
  <c r="C168" i="6"/>
  <c r="K142" i="6"/>
  <c r="C142" i="6"/>
  <c r="K90" i="6"/>
  <c r="C90" i="6"/>
  <c r="K64" i="6"/>
  <c r="C65" i="6"/>
  <c r="C64" i="6"/>
  <c r="K38" i="6"/>
  <c r="O215" i="6"/>
  <c r="G215" i="6"/>
  <c r="O214" i="6"/>
  <c r="G214" i="6"/>
  <c r="O213" i="6"/>
  <c r="G213" i="6"/>
  <c r="O212" i="6"/>
  <c r="G212" i="6"/>
  <c r="O211" i="6"/>
  <c r="G211" i="6"/>
  <c r="O210" i="6"/>
  <c r="G210" i="6"/>
  <c r="O209" i="6"/>
  <c r="G209" i="6"/>
  <c r="O208" i="6"/>
  <c r="G208" i="6"/>
  <c r="O207" i="6"/>
  <c r="G207" i="6"/>
  <c r="O206" i="6"/>
  <c r="G206" i="6"/>
  <c r="O205" i="6"/>
  <c r="G205" i="6"/>
  <c r="O189" i="6"/>
  <c r="G189" i="6"/>
  <c r="O188" i="6"/>
  <c r="G188" i="6"/>
  <c r="O187" i="6"/>
  <c r="G187" i="6"/>
  <c r="O186" i="6"/>
  <c r="G186" i="6"/>
  <c r="O185" i="6"/>
  <c r="G185" i="6"/>
  <c r="O184" i="6"/>
  <c r="G184" i="6"/>
  <c r="O183" i="6"/>
  <c r="G183" i="6"/>
  <c r="O182" i="6"/>
  <c r="G182" i="6"/>
  <c r="O181" i="6"/>
  <c r="G181" i="6"/>
  <c r="O180" i="6"/>
  <c r="G180" i="6"/>
  <c r="O179" i="6"/>
  <c r="G179" i="6"/>
  <c r="O163" i="6"/>
  <c r="G163" i="6"/>
  <c r="O162" i="6"/>
  <c r="G162" i="6"/>
  <c r="O161" i="6"/>
  <c r="G161" i="6"/>
  <c r="O160" i="6"/>
  <c r="G160" i="6"/>
  <c r="O159" i="6"/>
  <c r="G159" i="6"/>
  <c r="O158" i="6"/>
  <c r="G158" i="6"/>
  <c r="O157" i="6"/>
  <c r="G157" i="6"/>
  <c r="O156" i="6"/>
  <c r="G156" i="6"/>
  <c r="O155" i="6"/>
  <c r="G155" i="6"/>
  <c r="O154" i="6"/>
  <c r="G154" i="6"/>
  <c r="O153" i="6"/>
  <c r="G153" i="6"/>
  <c r="O111" i="6"/>
  <c r="G111" i="6"/>
  <c r="O110" i="6"/>
  <c r="G110" i="6"/>
  <c r="O109" i="6"/>
  <c r="G109" i="6"/>
  <c r="O108" i="6"/>
  <c r="G108" i="6"/>
  <c r="O107" i="6"/>
  <c r="G107" i="6"/>
  <c r="O106" i="6"/>
  <c r="G106" i="6"/>
  <c r="O105" i="6"/>
  <c r="G105" i="6"/>
  <c r="O104" i="6"/>
  <c r="G104" i="6"/>
  <c r="O103" i="6"/>
  <c r="G103" i="6"/>
  <c r="O102" i="6"/>
  <c r="G102" i="6"/>
  <c r="O101" i="6"/>
  <c r="G101" i="6"/>
  <c r="O85" i="6"/>
  <c r="G85" i="6"/>
  <c r="O84" i="6"/>
  <c r="G84" i="6"/>
  <c r="O83" i="6"/>
  <c r="G83" i="6"/>
  <c r="O82" i="6"/>
  <c r="G82" i="6"/>
  <c r="O81" i="6"/>
  <c r="G81" i="6"/>
  <c r="O80" i="6"/>
  <c r="G80" i="6"/>
  <c r="O79" i="6"/>
  <c r="G79" i="6"/>
  <c r="O78" i="6"/>
  <c r="G78" i="6"/>
  <c r="O77" i="6"/>
  <c r="G77" i="6"/>
  <c r="O76" i="6"/>
  <c r="G76" i="6"/>
  <c r="O75" i="6"/>
  <c r="G75" i="6"/>
  <c r="K39" i="6"/>
  <c r="C39" i="6"/>
  <c r="C13" i="6"/>
  <c r="C38" i="6"/>
  <c r="K13" i="6"/>
  <c r="K12" i="6"/>
  <c r="O36" i="5"/>
  <c r="N6" i="5" s="1"/>
  <c r="R129" i="4"/>
  <c r="R93" i="4"/>
  <c r="R84" i="4"/>
  <c r="R58" i="4"/>
  <c r="R49" i="4"/>
  <c r="R23" i="4"/>
  <c r="O58" i="5"/>
  <c r="O45" i="5"/>
  <c r="I59" i="5"/>
  <c r="I45" i="5"/>
  <c r="O31" i="5"/>
  <c r="F43" i="2" s="1"/>
  <c r="O25" i="5"/>
  <c r="N5" i="5" s="1"/>
  <c r="O17" i="5"/>
  <c r="N4" i="5" s="1"/>
  <c r="O13" i="5"/>
  <c r="F41" i="2" s="1"/>
  <c r="I38" i="5"/>
  <c r="H5" i="5" s="1"/>
  <c r="E16" i="5"/>
  <c r="N130" i="4"/>
  <c r="N131" i="4"/>
  <c r="N132" i="4"/>
  <c r="N133" i="4"/>
  <c r="N134" i="4"/>
  <c r="N135" i="4"/>
  <c r="N136" i="4"/>
  <c r="N137" i="4"/>
  <c r="N138" i="4"/>
  <c r="N129"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93" i="4"/>
  <c r="N85" i="4"/>
  <c r="N86" i="4"/>
  <c r="N87" i="4"/>
  <c r="N88" i="4"/>
  <c r="N89" i="4"/>
  <c r="N90" i="4"/>
  <c r="N91" i="4"/>
  <c r="N84" i="4"/>
  <c r="N59" i="4"/>
  <c r="N60" i="4"/>
  <c r="N61" i="4"/>
  <c r="N62" i="4"/>
  <c r="N63" i="4"/>
  <c r="N64" i="4"/>
  <c r="N65" i="4"/>
  <c r="N66" i="4"/>
  <c r="N67" i="4"/>
  <c r="N68" i="4"/>
  <c r="N69" i="4"/>
  <c r="N70" i="4"/>
  <c r="N71" i="4"/>
  <c r="N72" i="4"/>
  <c r="N73" i="4"/>
  <c r="N74" i="4"/>
  <c r="N75" i="4"/>
  <c r="N76" i="4"/>
  <c r="N77" i="4"/>
  <c r="N78" i="4"/>
  <c r="N79" i="4"/>
  <c r="N80" i="4"/>
  <c r="N81" i="4"/>
  <c r="N82" i="4"/>
  <c r="N58" i="4"/>
  <c r="N56" i="4"/>
  <c r="N50" i="4"/>
  <c r="N51" i="4"/>
  <c r="N52" i="4"/>
  <c r="N53" i="4"/>
  <c r="N54" i="4"/>
  <c r="N55" i="4"/>
  <c r="N24" i="4"/>
  <c r="N25" i="4"/>
  <c r="N26" i="4"/>
  <c r="N27" i="4"/>
  <c r="N28" i="4"/>
  <c r="N29" i="4"/>
  <c r="N30" i="4"/>
  <c r="N31" i="4"/>
  <c r="N32" i="4"/>
  <c r="N33" i="4"/>
  <c r="N34" i="4"/>
  <c r="N35" i="4"/>
  <c r="N36" i="4"/>
  <c r="N37" i="4"/>
  <c r="N38" i="4"/>
  <c r="N39" i="4"/>
  <c r="N40" i="4"/>
  <c r="N41" i="4"/>
  <c r="N42" i="4"/>
  <c r="N43" i="4"/>
  <c r="N44" i="4"/>
  <c r="N45" i="4"/>
  <c r="N46" i="4"/>
  <c r="N47" i="4"/>
  <c r="N23" i="4"/>
  <c r="N49" i="4"/>
  <c r="F42" i="2" l="1"/>
  <c r="N3" i="5"/>
  <c r="O112" i="6"/>
  <c r="O114" i="6" s="1"/>
  <c r="O190" i="6"/>
  <c r="O192" i="6" s="1"/>
  <c r="O129" i="4"/>
  <c r="I13" i="4" s="1"/>
  <c r="O86" i="6"/>
  <c r="O88" i="6" s="1"/>
  <c r="I15" i="4"/>
  <c r="O93" i="4"/>
  <c r="I12" i="4" s="1"/>
  <c r="H38" i="2" s="1"/>
  <c r="F44" i="2"/>
  <c r="G86" i="6"/>
  <c r="G88" i="6" s="1"/>
  <c r="G112" i="6"/>
  <c r="G114" i="6" s="1"/>
  <c r="G164" i="6"/>
  <c r="G166" i="6" s="1"/>
  <c r="G190" i="6"/>
  <c r="G192" i="6" s="1"/>
  <c r="G216" i="6"/>
  <c r="G218" i="6" s="1"/>
  <c r="K201" i="6"/>
  <c r="O164" i="6"/>
  <c r="O166" i="6" s="1"/>
  <c r="O216" i="6"/>
  <c r="O218" i="6" s="1"/>
  <c r="G202" i="6"/>
  <c r="G201" i="6"/>
  <c r="C202" i="6"/>
  <c r="C201" i="6"/>
  <c r="O202" i="6"/>
  <c r="O201" i="6"/>
  <c r="K175" i="6"/>
  <c r="O175" i="6" s="1"/>
  <c r="K176" i="6"/>
  <c r="O176" i="6" s="1"/>
  <c r="C176" i="6"/>
  <c r="G176" i="6" s="1"/>
  <c r="C175" i="6"/>
  <c r="G175" i="6" s="1"/>
  <c r="C150" i="6"/>
  <c r="G150" i="6" s="1"/>
  <c r="C149" i="6"/>
  <c r="G149" i="6" s="1"/>
  <c r="O150" i="6"/>
  <c r="K150" i="6"/>
  <c r="K149" i="6"/>
  <c r="O149" i="6" s="1"/>
  <c r="C98" i="6"/>
  <c r="G98" i="6" s="1"/>
  <c r="C97" i="6"/>
  <c r="G97" i="6" s="1"/>
  <c r="K97" i="6"/>
  <c r="O97" i="6" s="1"/>
  <c r="K98" i="6"/>
  <c r="O98" i="6" s="1"/>
  <c r="G72" i="6"/>
  <c r="C72" i="6"/>
  <c r="C71" i="6"/>
  <c r="G71" i="6" s="1"/>
  <c r="K72" i="6"/>
  <c r="O72" i="6"/>
  <c r="O71" i="6"/>
  <c r="K71" i="6"/>
  <c r="J33" i="2" l="1"/>
  <c r="I33" i="2"/>
  <c r="K46" i="3"/>
  <c r="H33" i="2"/>
  <c r="E14" i="5" s="1"/>
  <c r="F33" i="2"/>
  <c r="J3" i="3"/>
  <c r="O3" i="7"/>
  <c r="J3" i="4"/>
  <c r="L11" i="5"/>
  <c r="K2" i="8"/>
  <c r="H27" i="5" l="1"/>
  <c r="H28" i="5"/>
  <c r="H29" i="5"/>
  <c r="H30" i="5"/>
  <c r="H31" i="5"/>
  <c r="S40" i="7" l="1"/>
  <c r="K40" i="7"/>
  <c r="S39" i="7"/>
  <c r="K39" i="7"/>
  <c r="T39" i="7" s="1"/>
  <c r="S38" i="7"/>
  <c r="K38" i="7"/>
  <c r="S37" i="7"/>
  <c r="K37" i="7"/>
  <c r="S36" i="7"/>
  <c r="K36" i="7"/>
  <c r="S35" i="7"/>
  <c r="K35" i="7"/>
  <c r="S34" i="7"/>
  <c r="K34" i="7"/>
  <c r="S33" i="7"/>
  <c r="K33" i="7"/>
  <c r="T33" i="7" s="1"/>
  <c r="S32" i="7"/>
  <c r="K32" i="7"/>
  <c r="S31" i="7"/>
  <c r="K31" i="7"/>
  <c r="S30" i="7"/>
  <c r="K30" i="7"/>
  <c r="S29" i="7"/>
  <c r="K29" i="7"/>
  <c r="S28" i="7"/>
  <c r="K28" i="7"/>
  <c r="S27" i="7"/>
  <c r="K27" i="7"/>
  <c r="S26" i="7"/>
  <c r="K26" i="7"/>
  <c r="S25" i="7"/>
  <c r="K25" i="7"/>
  <c r="S24" i="7"/>
  <c r="K24" i="7"/>
  <c r="S23" i="7"/>
  <c r="K23" i="7"/>
  <c r="S22" i="7"/>
  <c r="K22" i="7"/>
  <c r="S21" i="7"/>
  <c r="K21" i="7"/>
  <c r="S20" i="7"/>
  <c r="K20" i="7"/>
  <c r="S19" i="7"/>
  <c r="K19" i="7"/>
  <c r="S18" i="7"/>
  <c r="K18" i="7"/>
  <c r="S17" i="7"/>
  <c r="K17" i="7"/>
  <c r="S16" i="7"/>
  <c r="K16" i="7"/>
  <c r="S15" i="7"/>
  <c r="K15" i="7"/>
  <c r="S14" i="7"/>
  <c r="K14" i="7"/>
  <c r="S13" i="7"/>
  <c r="K13" i="7"/>
  <c r="S12" i="7"/>
  <c r="K12" i="7"/>
  <c r="S11" i="7"/>
  <c r="K11" i="7"/>
  <c r="S10" i="7"/>
  <c r="K10" i="7"/>
  <c r="S9" i="7"/>
  <c r="K9" i="7"/>
  <c r="S8" i="7"/>
  <c r="K8" i="7"/>
  <c r="S7" i="7"/>
  <c r="K7" i="7"/>
  <c r="S6" i="7"/>
  <c r="K6" i="7"/>
  <c r="O267" i="6"/>
  <c r="G267" i="6"/>
  <c r="O266" i="6"/>
  <c r="G266" i="6"/>
  <c r="O265" i="6"/>
  <c r="G265" i="6"/>
  <c r="O264" i="6"/>
  <c r="G264" i="6"/>
  <c r="O263" i="6"/>
  <c r="G263" i="6"/>
  <c r="O262" i="6"/>
  <c r="G262" i="6"/>
  <c r="O261" i="6"/>
  <c r="G261" i="6"/>
  <c r="O260" i="6"/>
  <c r="G260" i="6"/>
  <c r="O259" i="6"/>
  <c r="G259" i="6"/>
  <c r="O258" i="6"/>
  <c r="G258" i="6"/>
  <c r="O257" i="6"/>
  <c r="G257" i="6"/>
  <c r="O241" i="6"/>
  <c r="G241" i="6"/>
  <c r="O240" i="6"/>
  <c r="G240" i="6"/>
  <c r="O239" i="6"/>
  <c r="G239" i="6"/>
  <c r="O238" i="6"/>
  <c r="G238" i="6"/>
  <c r="O237" i="6"/>
  <c r="G237" i="6"/>
  <c r="O236" i="6"/>
  <c r="G236" i="6"/>
  <c r="O235" i="6"/>
  <c r="G235" i="6"/>
  <c r="O234" i="6"/>
  <c r="G234" i="6"/>
  <c r="O233" i="6"/>
  <c r="G233" i="6"/>
  <c r="O232" i="6"/>
  <c r="G232" i="6"/>
  <c r="O231" i="6"/>
  <c r="G231" i="6"/>
  <c r="O59" i="6"/>
  <c r="G59" i="6"/>
  <c r="O58" i="6"/>
  <c r="G58" i="6"/>
  <c r="O57" i="6"/>
  <c r="G57" i="6"/>
  <c r="O56" i="6"/>
  <c r="G56" i="6"/>
  <c r="O55" i="6"/>
  <c r="G55" i="6"/>
  <c r="O54" i="6"/>
  <c r="G54" i="6"/>
  <c r="O53" i="6"/>
  <c r="G53" i="6"/>
  <c r="O52" i="6"/>
  <c r="G52" i="6"/>
  <c r="O51" i="6"/>
  <c r="G51" i="6"/>
  <c r="O50" i="6"/>
  <c r="G50" i="6"/>
  <c r="O49" i="6"/>
  <c r="G49" i="6"/>
  <c r="O42" i="6"/>
  <c r="G42" i="6"/>
  <c r="O33" i="6"/>
  <c r="G33" i="6"/>
  <c r="O32" i="6"/>
  <c r="G32" i="6"/>
  <c r="O31" i="6"/>
  <c r="G31" i="6"/>
  <c r="O30" i="6"/>
  <c r="G30" i="6"/>
  <c r="O29" i="6"/>
  <c r="G29" i="6"/>
  <c r="O28" i="6"/>
  <c r="G28" i="6"/>
  <c r="O27" i="6"/>
  <c r="G27" i="6"/>
  <c r="O26" i="6"/>
  <c r="G26" i="6"/>
  <c r="O25" i="6"/>
  <c r="G25" i="6"/>
  <c r="O24" i="6"/>
  <c r="G24" i="6"/>
  <c r="O23" i="6"/>
  <c r="G23" i="6"/>
  <c r="O16" i="6"/>
  <c r="G16" i="6"/>
  <c r="G35" i="5"/>
  <c r="H33" i="5"/>
  <c r="H32" i="5"/>
  <c r="H26" i="5"/>
  <c r="H25" i="5"/>
  <c r="H24" i="5"/>
  <c r="H23" i="5"/>
  <c r="E19" i="5"/>
  <c r="R16" i="4"/>
  <c r="G60" i="6" l="1"/>
  <c r="G62" i="6" s="1"/>
  <c r="G37" i="5"/>
  <c r="E18" i="5"/>
  <c r="T40" i="7"/>
  <c r="O34" i="6"/>
  <c r="O36" i="6" s="1"/>
  <c r="G268" i="6"/>
  <c r="G270" i="6" s="1"/>
  <c r="G34" i="6"/>
  <c r="G36" i="6" s="1"/>
  <c r="G242" i="6"/>
  <c r="G244" i="6" s="1"/>
  <c r="O60" i="6"/>
  <c r="O62" i="6" s="1"/>
  <c r="O242" i="6"/>
  <c r="O244" i="6" s="1"/>
  <c r="O268" i="6"/>
  <c r="O270" i="6" s="1"/>
  <c r="T13" i="7"/>
  <c r="T10" i="7"/>
  <c r="T12" i="7"/>
  <c r="T14" i="7"/>
  <c r="T16" i="7"/>
  <c r="T22" i="7"/>
  <c r="T24" i="7"/>
  <c r="T26" i="7"/>
  <c r="T28" i="7"/>
  <c r="T34" i="7"/>
  <c r="T36" i="7"/>
  <c r="T38" i="7"/>
  <c r="H19" i="5"/>
  <c r="H35" i="5"/>
  <c r="H37" i="5" s="1"/>
  <c r="H18" i="5"/>
  <c r="O58" i="4"/>
  <c r="I10" i="4" s="1"/>
  <c r="H36" i="2" s="1"/>
  <c r="O84" i="4"/>
  <c r="I11" i="4" s="1"/>
  <c r="H37" i="2" s="1"/>
  <c r="O23" i="4"/>
  <c r="I8" i="4" s="1"/>
  <c r="H34" i="2" s="1"/>
  <c r="O49" i="4"/>
  <c r="I9" i="4" s="1"/>
  <c r="H35" i="2" s="1"/>
  <c r="S43" i="7"/>
  <c r="T8" i="7"/>
  <c r="T9" i="7"/>
  <c r="T11" i="7"/>
  <c r="T15" i="7"/>
  <c r="T20" i="7"/>
  <c r="T32" i="7"/>
  <c r="T21" i="7"/>
  <c r="T23" i="7"/>
  <c r="T29" i="7"/>
  <c r="T31" i="7"/>
  <c r="T7" i="7"/>
  <c r="T17" i="7"/>
  <c r="T19" i="7"/>
  <c r="T37" i="7"/>
  <c r="T6" i="7"/>
  <c r="T18" i="7"/>
  <c r="T25" i="7"/>
  <c r="T27" i="7"/>
  <c r="T30" i="7"/>
  <c r="T35" i="7"/>
  <c r="K20" i="6"/>
  <c r="O20" i="6" s="1"/>
  <c r="K19" i="6"/>
  <c r="O19" i="6" s="1"/>
  <c r="K45" i="6"/>
  <c r="O45" i="6" s="1"/>
  <c r="K228" i="6"/>
  <c r="O228" i="6" s="1"/>
  <c r="K227" i="6"/>
  <c r="O227" i="6" s="1"/>
  <c r="K253" i="6"/>
  <c r="O253" i="6" s="1"/>
  <c r="C19" i="6"/>
  <c r="G19" i="6" s="1"/>
  <c r="K46" i="6"/>
  <c r="O46" i="6" s="1"/>
  <c r="C227" i="6"/>
  <c r="G227" i="6" s="1"/>
  <c r="K254" i="6"/>
  <c r="O254" i="6" s="1"/>
  <c r="C20" i="6"/>
  <c r="G20" i="6" s="1"/>
  <c r="C46" i="6"/>
  <c r="G46" i="6" s="1"/>
  <c r="C45" i="6"/>
  <c r="G45" i="6" s="1"/>
  <c r="C228" i="6"/>
  <c r="G228" i="6" s="1"/>
  <c r="C254" i="6"/>
  <c r="G254" i="6" s="1"/>
  <c r="C253" i="6"/>
  <c r="G253" i="6" s="1"/>
  <c r="H17" i="5"/>
  <c r="I14" i="4" l="1"/>
  <c r="O68" i="5" s="1"/>
  <c r="O69" i="5" l="1"/>
  <c r="K44" i="2" s="1"/>
  <c r="I16" i="4"/>
  <c r="K40" i="2"/>
  <c r="O42" i="5" l="1"/>
  <c r="K45" i="2"/>
  <c r="I17" i="4"/>
  <c r="K41" i="2" s="1"/>
  <c r="K42" i="2" l="1"/>
  <c r="I18" i="4"/>
  <c r="C12" i="6"/>
  <c r="C10" i="6" s="1"/>
  <c r="C33" i="2"/>
  <c r="L46" i="3"/>
  <c r="C8" i="6" l="1"/>
  <c r="E7" i="6"/>
  <c r="I13" i="5" s="1"/>
  <c r="C9" i="6"/>
  <c r="G8" i="6"/>
  <c r="D4" i="6"/>
  <c r="D3" i="6"/>
  <c r="H6" i="5" s="1"/>
  <c r="G47" i="2" s="1"/>
  <c r="H7" i="5" l="1"/>
  <c r="G48" i="2" s="1"/>
  <c r="H4" i="5"/>
  <c r="I42" i="5"/>
  <c r="D5" i="6"/>
  <c r="H8" i="5"/>
  <c r="G49" i="2" s="1"/>
  <c r="G9" i="6"/>
  <c r="G10" i="6"/>
  <c r="F40" i="2" l="1"/>
  <c r="O41" i="5"/>
  <c r="H3" i="5"/>
  <c r="F45" i="2" l="1"/>
  <c r="G40" i="2" s="1"/>
  <c r="G43" i="2" l="1"/>
  <c r="G41" i="2"/>
  <c r="K46" i="2"/>
  <c r="G44" i="2"/>
  <c r="F46" i="2"/>
  <c r="G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ariyama serino</author>
  </authors>
  <commentList>
    <comment ref="K43" authorId="0" shapeId="0" xr:uid="{D4E9CB3A-3FC7-47A5-A6E4-E76A6DBABF6E}">
      <text>
        <r>
          <rPr>
            <b/>
            <u/>
            <sz val="16"/>
            <color indexed="81"/>
            <rFont val="MS P ゴシック"/>
            <family val="3"/>
            <charset val="128"/>
          </rPr>
          <t>※助成金額を入力（単位：千円）</t>
        </r>
        <r>
          <rPr>
            <b/>
            <sz val="9"/>
            <color indexed="81"/>
            <rFont val="MS P ゴシック"/>
            <family val="3"/>
            <charset val="128"/>
          </rPr>
          <t xml:space="preserve">
</t>
        </r>
        <r>
          <rPr>
            <sz val="14"/>
            <color indexed="81"/>
            <rFont val="MS P ゴシック"/>
            <family val="3"/>
            <charset val="128"/>
          </rPr>
          <t>①内定額の範囲内②助成対象経費 合計 (A)-(B)
の範囲内で入力してください。
複数年計画支援の場合は入力不要です。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nakanishi nozomi</author>
  </authors>
  <commentList>
    <comment ref="E47" authorId="0" shapeId="0" xr:uid="{A37D9788-6F95-4B2B-86B9-40EAB35442FE}">
      <text>
        <r>
          <rPr>
            <sz val="14"/>
            <color indexed="81"/>
            <rFont val="MS P ゴシック"/>
            <family val="3"/>
            <charset val="128"/>
          </rPr>
          <t>要選択
※伝統芸能・大衆芸能分野は入力不要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ariyama serino</author>
  </authors>
  <commentList>
    <comment ref="A3" authorId="0" shapeId="0" xr:uid="{ECCC034C-13D7-4D91-AC21-BFAB2345B7F4}">
      <text>
        <r>
          <rPr>
            <b/>
            <sz val="14"/>
            <color indexed="81"/>
            <rFont val="MS P ゴシック"/>
            <family val="3"/>
            <charset val="128"/>
          </rPr>
          <t>原則として本シートは使用しないでください。
定期公演などで1活動に多数の公演が含まれ、
「個表」に記載が収まらない場合に限り、使用できます。
セル幅等の拡大はせず、出力した際にA4判（片面）1枚に収まるようにしてください。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B6" authorId="0" shapeId="0" xr:uid="{13730444-212E-436C-A366-460C6AEDC9EB}">
      <text>
        <r>
          <rPr>
            <sz val="12"/>
            <color indexed="81"/>
            <rFont val="ＭＳ Ｐゴシック"/>
            <family val="3"/>
            <charset val="128"/>
          </rPr>
          <t xml:space="preserve">経費の対象となる出演者が具体的に決定している場合には、氏名等を記入してください。
出演者数が多い場合、単価・日数が同一の出演者は、「○○○　外○名」と記載可能です。
</t>
        </r>
        <r>
          <rPr>
            <b/>
            <sz val="12"/>
            <color indexed="81"/>
            <rFont val="ＭＳ Ｐゴシック"/>
            <family val="3"/>
            <charset val="128"/>
          </rPr>
          <t>月給等の給与制により支払っている場合は、「（給与）」等それが分かる記載を入れてください。</t>
        </r>
      </text>
    </comment>
    <comment ref="K43" authorId="0" shapeId="0" xr:uid="{29519151-8D9D-4862-9EB2-FAD76CD84512}">
      <text>
        <r>
          <rPr>
            <sz val="10"/>
            <color indexed="81"/>
            <rFont val="ＭＳ Ｐゴシック"/>
            <family val="3"/>
            <charset val="128"/>
          </rPr>
          <t>この額は、「支出予算書」の稽古料の合計額と一致します。</t>
        </r>
      </text>
    </comment>
    <comment ref="S43" authorId="0" shapeId="0" xr:uid="{826EC282-7ADC-48B7-A58E-7E024664B9E0}">
      <text>
        <r>
          <rPr>
            <sz val="10"/>
            <color indexed="81"/>
            <rFont val="ＭＳ Ｐゴシック"/>
            <family val="3"/>
            <charset val="128"/>
          </rPr>
          <t>この額は、「収支計画書」の出演料の合計額と一致します。</t>
        </r>
      </text>
    </comment>
  </commentList>
</comments>
</file>

<file path=xl/sharedStrings.xml><?xml version="1.0" encoding="utf-8"?>
<sst xmlns="http://schemas.openxmlformats.org/spreadsheetml/2006/main" count="2052" uniqueCount="423">
  <si>
    <t>支援区分</t>
    <rPh sb="0" eb="4">
      <t>シエンクブン</t>
    </rPh>
    <phoneticPr fontId="7"/>
  </si>
  <si>
    <t>分野</t>
    <rPh sb="0" eb="2">
      <t>ブンヤ</t>
    </rPh>
    <phoneticPr fontId="6"/>
  </si>
  <si>
    <t>ジャンル</t>
    <phoneticPr fontId="7"/>
  </si>
  <si>
    <t>該当する分野・ジャンルをプルダウンでご選択ください。</t>
    <rPh sb="0" eb="2">
      <t>ガイトウ</t>
    </rPh>
    <rPh sb="4" eb="6">
      <t>ブンヤ</t>
    </rPh>
    <rPh sb="19" eb="21">
      <t>センタク</t>
    </rPh>
    <phoneticPr fontId="6"/>
  </si>
  <si>
    <t>団体情報</t>
    <rPh sb="0" eb="2">
      <t>ダンタイ</t>
    </rPh>
    <rPh sb="2" eb="4">
      <t>ジョウホウ</t>
    </rPh>
    <phoneticPr fontId="7"/>
  </si>
  <si>
    <t>都道府県</t>
    <rPh sb="0" eb="4">
      <t>トドウフケン</t>
    </rPh>
    <phoneticPr fontId="7"/>
  </si>
  <si>
    <t>市区町村～番地（建物名含む）</t>
    <rPh sb="0" eb="2">
      <t>シク</t>
    </rPh>
    <rPh sb="2" eb="4">
      <t>チョウソン</t>
    </rPh>
    <rPh sb="5" eb="7">
      <t>バンチ</t>
    </rPh>
    <rPh sb="8" eb="10">
      <t>タテモノ</t>
    </rPh>
    <rPh sb="10" eb="11">
      <t>メイ</t>
    </rPh>
    <rPh sb="11" eb="12">
      <t>フク</t>
    </rPh>
    <phoneticPr fontId="7"/>
  </si>
  <si>
    <t>代表者役職名</t>
  </si>
  <si>
    <t>担当者情報</t>
    <rPh sb="0" eb="3">
      <t>タントウシャ</t>
    </rPh>
    <rPh sb="3" eb="5">
      <t>ジョウホウ</t>
    </rPh>
    <phoneticPr fontId="7"/>
  </si>
  <si>
    <t>担当部署・所属</t>
    <rPh sb="0" eb="2">
      <t>タントウ</t>
    </rPh>
    <rPh sb="2" eb="4">
      <t>ブショ</t>
    </rPh>
    <rPh sb="5" eb="7">
      <t>ショゾク</t>
    </rPh>
    <phoneticPr fontId="7"/>
  </si>
  <si>
    <t>担当者電話番号</t>
    <rPh sb="0" eb="3">
      <t>タントウシャ</t>
    </rPh>
    <rPh sb="3" eb="5">
      <t>デンワ</t>
    </rPh>
    <rPh sb="5" eb="7">
      <t>バンゴウ</t>
    </rPh>
    <phoneticPr fontId="7"/>
  </si>
  <si>
    <t>（フリガナ）</t>
    <phoneticPr fontId="7"/>
  </si>
  <si>
    <t>時間外連絡先</t>
    <rPh sb="0" eb="6">
      <t>ジカンガイレンラクサキ</t>
    </rPh>
    <phoneticPr fontId="7"/>
  </si>
  <si>
    <t>氏名</t>
    <phoneticPr fontId="7"/>
  </si>
  <si>
    <t>活動内容</t>
    <rPh sb="0" eb="2">
      <t>カツドウ</t>
    </rPh>
    <rPh sb="2" eb="4">
      <t>ナイヨウ</t>
    </rPh>
    <phoneticPr fontId="7"/>
  </si>
  <si>
    <t>個表番号</t>
    <rPh sb="0" eb="4">
      <t>コヒョウバンゴウ</t>
    </rPh>
    <phoneticPr fontId="6"/>
  </si>
  <si>
    <t>活動名</t>
    <rPh sb="0" eb="2">
      <t>カツドウ</t>
    </rPh>
    <rPh sb="2" eb="3">
      <t>メイ</t>
    </rPh>
    <phoneticPr fontId="7"/>
  </si>
  <si>
    <t>実施時期及び
実施場所</t>
    <rPh sb="0" eb="2">
      <t>ジッシ</t>
    </rPh>
    <rPh sb="2" eb="4">
      <t>ジキ</t>
    </rPh>
    <rPh sb="4" eb="5">
      <t>オヨ</t>
    </rPh>
    <rPh sb="7" eb="9">
      <t>ジッシ</t>
    </rPh>
    <rPh sb="9" eb="11">
      <t>バショ</t>
    </rPh>
    <phoneticPr fontId="7"/>
  </si>
  <si>
    <t>開始日</t>
    <rPh sb="0" eb="3">
      <t>カイシビ</t>
    </rPh>
    <phoneticPr fontId="7"/>
  </si>
  <si>
    <t>終了日</t>
    <rPh sb="0" eb="2">
      <t>シュウリョウ</t>
    </rPh>
    <rPh sb="2" eb="3">
      <t>ビ</t>
    </rPh>
    <phoneticPr fontId="7"/>
  </si>
  <si>
    <t>実施会場　</t>
    <rPh sb="0" eb="2">
      <t>ジッシ</t>
    </rPh>
    <rPh sb="2" eb="4">
      <t>カイジョウ</t>
    </rPh>
    <phoneticPr fontId="7"/>
  </si>
  <si>
    <t>（都道府県・</t>
    <rPh sb="3" eb="4">
      <t>フ</t>
    </rPh>
    <phoneticPr fontId="7"/>
  </si>
  <si>
    <t>市区町村）</t>
    <rPh sb="0" eb="2">
      <t>シク</t>
    </rPh>
    <rPh sb="2" eb="4">
      <t>チョウソン</t>
    </rPh>
    <phoneticPr fontId="7"/>
  </si>
  <si>
    <t>～</t>
    <phoneticPr fontId="7"/>
  </si>
  <si>
    <t>稽古費</t>
  </si>
  <si>
    <t>※非表示</t>
    <rPh sb="1" eb="4">
      <t>ヒヒョウジ</t>
    </rPh>
    <phoneticPr fontId="6"/>
  </si>
  <si>
    <t>音楽費</t>
  </si>
  <si>
    <t>文芸費</t>
  </si>
  <si>
    <t>会場費</t>
  </si>
  <si>
    <t>舞台費</t>
    <phoneticPr fontId="6"/>
  </si>
  <si>
    <t>【個表】</t>
    <rPh sb="1" eb="3">
      <t>コヒョウ</t>
    </rPh>
    <phoneticPr fontId="7"/>
  </si>
  <si>
    <t>団体名</t>
    <rPh sb="0" eb="3">
      <t>ダンタイメイ</t>
    </rPh>
    <phoneticPr fontId="7"/>
  </si>
  <si>
    <t>活動名</t>
    <rPh sb="0" eb="3">
      <t>カツドウメイ</t>
    </rPh>
    <phoneticPr fontId="7"/>
  </si>
  <si>
    <t>本活動の企画意図及び目標等</t>
    <rPh sb="0" eb="1">
      <t>ホン</t>
    </rPh>
    <rPh sb="1" eb="3">
      <t>カツドウ</t>
    </rPh>
    <rPh sb="4" eb="6">
      <t>キカク</t>
    </rPh>
    <rPh sb="6" eb="8">
      <t>イト</t>
    </rPh>
    <rPh sb="8" eb="9">
      <t>オヨ</t>
    </rPh>
    <rPh sb="10" eb="12">
      <t>モクヒョウ</t>
    </rPh>
    <rPh sb="12" eb="13">
      <t>トウ</t>
    </rPh>
    <phoneticPr fontId="7"/>
  </si>
  <si>
    <t>企画意図等</t>
    <rPh sb="0" eb="2">
      <t>キカク</t>
    </rPh>
    <rPh sb="2" eb="4">
      <t>イト</t>
    </rPh>
    <rPh sb="4" eb="5">
      <t>トウ</t>
    </rPh>
    <phoneticPr fontId="7"/>
  </si>
  <si>
    <t>目標</t>
    <rPh sb="0" eb="2">
      <t>モクヒョウ</t>
    </rPh>
    <phoneticPr fontId="7"/>
  </si>
  <si>
    <t>実施時期</t>
    <rPh sb="0" eb="2">
      <t>ジッシ</t>
    </rPh>
    <rPh sb="2" eb="4">
      <t>ジキ</t>
    </rPh>
    <phoneticPr fontId="7"/>
  </si>
  <si>
    <t>実施場所（所在地）</t>
    <phoneticPr fontId="7"/>
  </si>
  <si>
    <t>仕込み</t>
    <phoneticPr fontId="7"/>
  </si>
  <si>
    <t>ゲネプロ</t>
    <phoneticPr fontId="7"/>
  </si>
  <si>
    <t>開演時間</t>
    <rPh sb="0" eb="2">
      <t>カイエン</t>
    </rPh>
    <rPh sb="2" eb="4">
      <t>ジカン</t>
    </rPh>
    <phoneticPr fontId="7"/>
  </si>
  <si>
    <t>ばらし</t>
    <phoneticPr fontId="7"/>
  </si>
  <si>
    <t>計</t>
    <rPh sb="0" eb="1">
      <t>ケイ</t>
    </rPh>
    <phoneticPr fontId="7"/>
  </si>
  <si>
    <t>本活動の内容</t>
    <phoneticPr fontId="7"/>
  </si>
  <si>
    <t>作品内容</t>
    <rPh sb="0" eb="2">
      <t>サクヒン</t>
    </rPh>
    <rPh sb="2" eb="4">
      <t>ナイヨウ</t>
    </rPh>
    <phoneticPr fontId="7"/>
  </si>
  <si>
    <t>その他（</t>
    <rPh sb="2" eb="3">
      <t>タ</t>
    </rPh>
    <phoneticPr fontId="7"/>
  </si>
  <si>
    <t>）</t>
    <phoneticPr fontId="7"/>
  </si>
  <si>
    <t>応募活動(演目)の当該年度及び前後の年度の上演計画等</t>
    <rPh sb="0" eb="2">
      <t>オウボ</t>
    </rPh>
    <rPh sb="2" eb="4">
      <t>カツドウ</t>
    </rPh>
    <rPh sb="5" eb="7">
      <t>エンモク</t>
    </rPh>
    <rPh sb="9" eb="11">
      <t>トウガイ</t>
    </rPh>
    <rPh sb="11" eb="13">
      <t>ネンド</t>
    </rPh>
    <rPh sb="13" eb="14">
      <t>オヨ</t>
    </rPh>
    <rPh sb="15" eb="17">
      <t>ゼンゴ</t>
    </rPh>
    <rPh sb="18" eb="20">
      <t>ネンド</t>
    </rPh>
    <rPh sb="21" eb="23">
      <t>ジョウエン</t>
    </rPh>
    <rPh sb="23" eb="25">
      <t>ケイカク</t>
    </rPh>
    <rPh sb="25" eb="26">
      <t>トウ</t>
    </rPh>
    <phoneticPr fontId="7"/>
  </si>
  <si>
    <t>国内／海外</t>
    <phoneticPr fontId="7"/>
  </si>
  <si>
    <t>時期</t>
    <rPh sb="0" eb="2">
      <t>ジキ</t>
    </rPh>
    <phoneticPr fontId="7"/>
  </si>
  <si>
    <t>回数</t>
    <rPh sb="0" eb="2">
      <t>カイスウ</t>
    </rPh>
    <phoneticPr fontId="7"/>
  </si>
  <si>
    <t>主催／依頼</t>
    <rPh sb="0" eb="2">
      <t>シュサイ</t>
    </rPh>
    <phoneticPr fontId="7"/>
  </si>
  <si>
    <t>【プルダウン選択肢】削除不可（非表示）</t>
    <rPh sb="6" eb="9">
      <t>センタクシ</t>
    </rPh>
    <rPh sb="10" eb="12">
      <t>サクジョ</t>
    </rPh>
    <rPh sb="12" eb="14">
      <t>フカ</t>
    </rPh>
    <rPh sb="15" eb="18">
      <t>ヒヒョウジ</t>
    </rPh>
    <phoneticPr fontId="7"/>
  </si>
  <si>
    <t>創作初演</t>
    <phoneticPr fontId="7"/>
  </si>
  <si>
    <t>新演出</t>
    <phoneticPr fontId="7"/>
  </si>
  <si>
    <t>新振付</t>
    <rPh sb="0" eb="3">
      <t>シンフリツケ</t>
    </rPh>
    <phoneticPr fontId="7"/>
  </si>
  <si>
    <t>翻訳初演</t>
    <phoneticPr fontId="7"/>
  </si>
  <si>
    <t>再演</t>
    <phoneticPr fontId="7"/>
  </si>
  <si>
    <t>創作初演</t>
    <rPh sb="0" eb="2">
      <t>ソウサク</t>
    </rPh>
    <rPh sb="2" eb="4">
      <t>ショエン</t>
    </rPh>
    <phoneticPr fontId="7"/>
  </si>
  <si>
    <t>新演出</t>
    <rPh sb="0" eb="3">
      <t>シンエンシュツ</t>
    </rPh>
    <phoneticPr fontId="7"/>
  </si>
  <si>
    <t>改訂振付</t>
    <rPh sb="0" eb="2">
      <t>カイテイ</t>
    </rPh>
    <rPh sb="2" eb="4">
      <t>フリツケ</t>
    </rPh>
    <phoneticPr fontId="7"/>
  </si>
  <si>
    <t>再演</t>
    <rPh sb="0" eb="2">
      <t>サイエン</t>
    </rPh>
    <phoneticPr fontId="7"/>
  </si>
  <si>
    <t>翻訳初演</t>
    <rPh sb="0" eb="2">
      <t>ホンヤク</t>
    </rPh>
    <rPh sb="2" eb="4">
      <t>ショエン</t>
    </rPh>
    <phoneticPr fontId="7"/>
  </si>
  <si>
    <t>団体名</t>
    <rPh sb="0" eb="3">
      <t>ダンタイメイ</t>
    </rPh>
    <phoneticPr fontId="6"/>
  </si>
  <si>
    <t>活動名</t>
    <rPh sb="0" eb="3">
      <t>カツドウメイ</t>
    </rPh>
    <phoneticPr fontId="6"/>
  </si>
  <si>
    <t>消費税等仕入控除税額の取扱</t>
    <phoneticPr fontId="6"/>
  </si>
  <si>
    <t>（千円）</t>
    <phoneticPr fontId="6"/>
  </si>
  <si>
    <t>助成対象経費</t>
    <rPh sb="0" eb="2">
      <t>ジョセイ</t>
    </rPh>
    <rPh sb="2" eb="4">
      <t>タイショウ</t>
    </rPh>
    <rPh sb="4" eb="6">
      <t>ケイヒ</t>
    </rPh>
    <phoneticPr fontId="7"/>
  </si>
  <si>
    <t>予算額</t>
    <rPh sb="0" eb="3">
      <t>ヨサンガク</t>
    </rPh>
    <phoneticPr fontId="6"/>
  </si>
  <si>
    <t>稽古費</t>
    <rPh sb="0" eb="2">
      <t>ケイコ</t>
    </rPh>
    <rPh sb="2" eb="3">
      <t>ヒ</t>
    </rPh>
    <phoneticPr fontId="7"/>
  </si>
  <si>
    <t>音楽費</t>
    <rPh sb="0" eb="2">
      <t>オンガク</t>
    </rPh>
    <rPh sb="2" eb="3">
      <t>ヒ</t>
    </rPh>
    <phoneticPr fontId="7"/>
  </si>
  <si>
    <t>文芸費</t>
    <rPh sb="0" eb="2">
      <t>ブンゲイ</t>
    </rPh>
    <rPh sb="2" eb="3">
      <t>ヒ</t>
    </rPh>
    <phoneticPr fontId="6"/>
  </si>
  <si>
    <t>会場費</t>
    <rPh sb="0" eb="2">
      <t>カイジョウ</t>
    </rPh>
    <rPh sb="2" eb="3">
      <t>ヒ</t>
    </rPh>
    <phoneticPr fontId="6"/>
  </si>
  <si>
    <t>舞台費</t>
    <rPh sb="0" eb="2">
      <t>ブタイ</t>
    </rPh>
    <rPh sb="2" eb="3">
      <t>ヒ</t>
    </rPh>
    <phoneticPr fontId="6"/>
  </si>
  <si>
    <t>課税対象外経費</t>
    <rPh sb="0" eb="2">
      <t>カゼイ</t>
    </rPh>
    <rPh sb="2" eb="4">
      <t>タイショウ</t>
    </rPh>
    <rPh sb="4" eb="5">
      <t>ガイ</t>
    </rPh>
    <rPh sb="5" eb="7">
      <t>ケイヒ</t>
    </rPh>
    <phoneticPr fontId="6"/>
  </si>
  <si>
    <t>税区分番号</t>
    <rPh sb="0" eb="1">
      <t>ゼイ</t>
    </rPh>
    <rPh sb="1" eb="3">
      <t>クブン</t>
    </rPh>
    <rPh sb="3" eb="5">
      <t>バンゴウ</t>
    </rPh>
    <phoneticPr fontId="6"/>
  </si>
  <si>
    <t>課税対象経費</t>
    <rPh sb="0" eb="2">
      <t>カゼイ</t>
    </rPh>
    <rPh sb="2" eb="4">
      <t>タイショウ</t>
    </rPh>
    <rPh sb="4" eb="6">
      <t>ケイヒ</t>
    </rPh>
    <phoneticPr fontId="6"/>
  </si>
  <si>
    <t>【内訳】</t>
    <rPh sb="1" eb="3">
      <t>ウチワケ</t>
    </rPh>
    <phoneticPr fontId="7"/>
  </si>
  <si>
    <t>区分</t>
    <rPh sb="0" eb="2">
      <t>クブン</t>
    </rPh>
    <phoneticPr fontId="7"/>
  </si>
  <si>
    <t>項目</t>
    <rPh sb="0" eb="2">
      <t>コウモク</t>
    </rPh>
    <phoneticPr fontId="6"/>
  </si>
  <si>
    <t>空白</t>
    <rPh sb="0" eb="2">
      <t>クウハク</t>
    </rPh>
    <phoneticPr fontId="7"/>
  </si>
  <si>
    <t>細目</t>
    <rPh sb="0" eb="2">
      <t>サイモク</t>
    </rPh>
    <phoneticPr fontId="7"/>
  </si>
  <si>
    <t>空白２</t>
    <rPh sb="0" eb="2">
      <t>クウハク</t>
    </rPh>
    <phoneticPr fontId="6"/>
  </si>
  <si>
    <t>数量(1)</t>
    <rPh sb="0" eb="2">
      <t>スウリョウ</t>
    </rPh>
    <phoneticPr fontId="7"/>
  </si>
  <si>
    <t>数量(2)</t>
    <rPh sb="0" eb="2">
      <t>スウリョウ</t>
    </rPh>
    <phoneticPr fontId="7"/>
  </si>
  <si>
    <t>小計（千円）</t>
    <phoneticPr fontId="7"/>
  </si>
  <si>
    <t>課税区分</t>
    <rPh sb="0" eb="2">
      <t>カゼイ</t>
    </rPh>
    <rPh sb="2" eb="4">
      <t>クブン</t>
    </rPh>
    <phoneticPr fontId="6"/>
  </si>
  <si>
    <t>課税対象外</t>
    <rPh sb="0" eb="2">
      <t>カゼイ</t>
    </rPh>
    <rPh sb="2" eb="4">
      <t>タイショウ</t>
    </rPh>
    <rPh sb="4" eb="5">
      <t>ガイ</t>
    </rPh>
    <phoneticPr fontId="6"/>
  </si>
  <si>
    <t>―</t>
  </si>
  <si>
    <t>音楽費</t>
    <rPh sb="0" eb="2">
      <t>オンガク</t>
    </rPh>
    <rPh sb="2" eb="3">
      <t>ヒ</t>
    </rPh>
    <phoneticPr fontId="6"/>
  </si>
  <si>
    <t>※　Ａ４判２枚に収まるように作成してください。</t>
    <phoneticPr fontId="6"/>
  </si>
  <si>
    <t>（収入）　</t>
  </si>
  <si>
    <t>項　目</t>
    <rPh sb="0" eb="1">
      <t>コウ</t>
    </rPh>
    <rPh sb="2" eb="3">
      <t>モク</t>
    </rPh>
    <phoneticPr fontId="31"/>
  </si>
  <si>
    <t>　内　訳（円）</t>
  </si>
  <si>
    <t>予算(千円)</t>
    <phoneticPr fontId="6"/>
  </si>
  <si>
    <t>内　訳（円）</t>
  </si>
  <si>
    <t>会場名</t>
    <rPh sb="0" eb="2">
      <t>カイジョウ</t>
    </rPh>
    <rPh sb="2" eb="3">
      <t>メイ</t>
    </rPh>
    <phoneticPr fontId="31"/>
  </si>
  <si>
    <t>会場の席数(定員)</t>
    <rPh sb="0" eb="2">
      <t>カイジョウ</t>
    </rPh>
    <rPh sb="3" eb="5">
      <t>セキスウ</t>
    </rPh>
    <rPh sb="6" eb="8">
      <t>テイイン</t>
    </rPh>
    <phoneticPr fontId="6"/>
  </si>
  <si>
    <t>共催者
負担金</t>
    <phoneticPr fontId="6"/>
  </si>
  <si>
    <t>使用席数</t>
    <phoneticPr fontId="31"/>
  </si>
  <si>
    <t>公演回数</t>
    <rPh sb="0" eb="2">
      <t>コウエン</t>
    </rPh>
    <rPh sb="2" eb="4">
      <t>カイスウ</t>
    </rPh>
    <phoneticPr fontId="31"/>
  </si>
  <si>
    <t>使用席数×公演回数</t>
    <rPh sb="5" eb="7">
      <t>コウエン</t>
    </rPh>
    <rPh sb="7" eb="9">
      <t>カイスウ</t>
    </rPh>
    <phoneticPr fontId="31"/>
  </si>
  <si>
    <t>販売枚数</t>
    <rPh sb="0" eb="2">
      <t>ハンバイ</t>
    </rPh>
    <rPh sb="2" eb="4">
      <t>マイスウ</t>
    </rPh>
    <rPh sb="3" eb="4">
      <t>カズ</t>
    </rPh>
    <phoneticPr fontId="31"/>
  </si>
  <si>
    <t>収入率</t>
    <rPh sb="0" eb="2">
      <t>シュウニュウ</t>
    </rPh>
    <phoneticPr fontId="31"/>
  </si>
  <si>
    <t>入場者数</t>
    <rPh sb="2" eb="3">
      <t>モノ</t>
    </rPh>
    <rPh sb="3" eb="4">
      <t>カズ</t>
    </rPh>
    <phoneticPr fontId="31"/>
  </si>
  <si>
    <t>入場率</t>
    <phoneticPr fontId="31"/>
  </si>
  <si>
    <t>入場券内訳</t>
    <phoneticPr fontId="31"/>
  </si>
  <si>
    <t>券種</t>
    <rPh sb="0" eb="1">
      <t>ケン</t>
    </rPh>
    <rPh sb="1" eb="2">
      <t>シュ</t>
    </rPh>
    <phoneticPr fontId="31"/>
  </si>
  <si>
    <t>単価/円(税込)</t>
    <phoneticPr fontId="6"/>
  </si>
  <si>
    <t>×</t>
    <phoneticPr fontId="31"/>
  </si>
  <si>
    <t>枚数</t>
    <phoneticPr fontId="31"/>
  </si>
  <si>
    <t>単価×枚数</t>
    <rPh sb="0" eb="2">
      <t>タンカ</t>
    </rPh>
    <rPh sb="3" eb="5">
      <t>マイスウ</t>
    </rPh>
    <phoneticPr fontId="31"/>
  </si>
  <si>
    <t>その他
収入</t>
    <phoneticPr fontId="31"/>
  </si>
  <si>
    <t>招待券枚数→</t>
    <rPh sb="0" eb="3">
      <t>ショウタイケン</t>
    </rPh>
    <rPh sb="3" eb="5">
      <t>マイスウ</t>
    </rPh>
    <phoneticPr fontId="31"/>
  </si>
  <si>
    <t>小計</t>
    <rPh sb="0" eb="2">
      <t>ショウケイ</t>
    </rPh>
    <phoneticPr fontId="31"/>
  </si>
  <si>
    <t>割引額の合計額</t>
    <rPh sb="0" eb="2">
      <t>ワリビキ</t>
    </rPh>
    <rPh sb="2" eb="3">
      <t>ガク</t>
    </rPh>
    <rPh sb="4" eb="6">
      <t>ゴウケイ</t>
    </rPh>
    <rPh sb="6" eb="7">
      <t>ガク</t>
    </rPh>
    <phoneticPr fontId="31"/>
  </si>
  <si>
    <t>自己負担金</t>
    <phoneticPr fontId="31"/>
  </si>
  <si>
    <t>合計</t>
    <rPh sb="0" eb="2">
      <t>ゴウケイ</t>
    </rPh>
    <phoneticPr fontId="31"/>
  </si>
  <si>
    <t>合　計</t>
    <rPh sb="0" eb="1">
      <t>ゴウ</t>
    </rPh>
    <phoneticPr fontId="31"/>
  </si>
  <si>
    <t>（支出）</t>
  </si>
  <si>
    <t>項　目</t>
  </si>
  <si>
    <t>出演費・音楽費・文芸費</t>
    <rPh sb="2" eb="3">
      <t>ヒ</t>
    </rPh>
    <rPh sb="4" eb="5">
      <t>オン</t>
    </rPh>
    <rPh sb="5" eb="6">
      <t>ラク</t>
    </rPh>
    <rPh sb="6" eb="7">
      <t>ヒ</t>
    </rPh>
    <rPh sb="8" eb="10">
      <t>ブンゲイ</t>
    </rPh>
    <rPh sb="10" eb="11">
      <t>ヒ</t>
    </rPh>
    <phoneticPr fontId="31"/>
  </si>
  <si>
    <t>謝金・旅費・宣伝費等</t>
    <rPh sb="0" eb="2">
      <t>シャキン</t>
    </rPh>
    <rPh sb="3" eb="5">
      <t>リョヒ</t>
    </rPh>
    <rPh sb="6" eb="8">
      <t>センデン</t>
    </rPh>
    <rPh sb="8" eb="9">
      <t>ヒ</t>
    </rPh>
    <rPh sb="9" eb="10">
      <t>トウ</t>
    </rPh>
    <phoneticPr fontId="31"/>
  </si>
  <si>
    <t>その他の支出</t>
    <rPh sb="2" eb="3">
      <t>タ</t>
    </rPh>
    <rPh sb="4" eb="6">
      <t>シシュツ</t>
    </rPh>
    <phoneticPr fontId="31"/>
  </si>
  <si>
    <t>会場費・舞台費・運搬費</t>
    <rPh sb="0" eb="2">
      <t>カイジョウ</t>
    </rPh>
    <rPh sb="2" eb="3">
      <t>ヒ</t>
    </rPh>
    <rPh sb="4" eb="6">
      <t>ブタイ</t>
    </rPh>
    <rPh sb="6" eb="7">
      <t>ヒ</t>
    </rPh>
    <rPh sb="8" eb="10">
      <t>ウンパン</t>
    </rPh>
    <rPh sb="10" eb="11">
      <t>ヒ</t>
    </rPh>
    <phoneticPr fontId="31"/>
  </si>
  <si>
    <t>助成対象経費（支出予算書・小計Aより）</t>
    <rPh sb="0" eb="2">
      <t>ジョセイ</t>
    </rPh>
    <rPh sb="2" eb="4">
      <t>タイショウ</t>
    </rPh>
    <rPh sb="4" eb="6">
      <t>ケイヒ</t>
    </rPh>
    <rPh sb="7" eb="9">
      <t>シシュツ</t>
    </rPh>
    <rPh sb="9" eb="12">
      <t>ヨサンショ</t>
    </rPh>
    <rPh sb="13" eb="15">
      <t>ショウケイ</t>
    </rPh>
    <phoneticPr fontId="31"/>
  </si>
  <si>
    <t>※Ａ４用紙１枚に収まるように作成してください。</t>
    <phoneticPr fontId="31"/>
  </si>
  <si>
    <t>入場料合計（円）</t>
    <rPh sb="0" eb="3">
      <t>ニュウジョウリョウ</t>
    </rPh>
    <rPh sb="3" eb="5">
      <t>ゴウケイ</t>
    </rPh>
    <rPh sb="6" eb="7">
      <t>エン</t>
    </rPh>
    <phoneticPr fontId="7"/>
  </si>
  <si>
    <t>公演回数合計</t>
    <rPh sb="0" eb="2">
      <t>コウエン</t>
    </rPh>
    <rPh sb="2" eb="4">
      <t>カイスウ</t>
    </rPh>
    <rPh sb="4" eb="6">
      <t>ゴウケイ</t>
    </rPh>
    <phoneticPr fontId="7"/>
  </si>
  <si>
    <t>総使用席数(a)</t>
    <rPh sb="0" eb="1">
      <t>ソウ</t>
    </rPh>
    <rPh sb="1" eb="3">
      <t>シヨウ</t>
    </rPh>
    <rPh sb="3" eb="5">
      <t>セキスウ</t>
    </rPh>
    <phoneticPr fontId="7"/>
  </si>
  <si>
    <t>販売枚数合計(b)</t>
    <rPh sb="4" eb="6">
      <t>ゴウケイ</t>
    </rPh>
    <phoneticPr fontId="7"/>
  </si>
  <si>
    <t>有料入場率(b/a)</t>
    <rPh sb="2" eb="4">
      <t>ニュウジョウ</t>
    </rPh>
    <phoneticPr fontId="7"/>
  </si>
  <si>
    <t>総入場者数合計(c)</t>
    <rPh sb="5" eb="7">
      <t>ゴウケイ</t>
    </rPh>
    <phoneticPr fontId="7"/>
  </si>
  <si>
    <t>総入場率(c/a)</t>
    <phoneticPr fontId="7"/>
  </si>
  <si>
    <t>公演日</t>
  </si>
  <si>
    <t>会場名</t>
  </si>
  <si>
    <t>会場の席数(定員)</t>
    <rPh sb="0" eb="2">
      <t>カイジョウ</t>
    </rPh>
    <rPh sb="3" eb="5">
      <t>セキスウ</t>
    </rPh>
    <rPh sb="6" eb="8">
      <t>テイイン</t>
    </rPh>
    <phoneticPr fontId="7"/>
  </si>
  <si>
    <t>使用席数</t>
    <rPh sb="0" eb="2">
      <t>シヨウ</t>
    </rPh>
    <rPh sb="2" eb="4">
      <t>セキスウ</t>
    </rPh>
    <rPh sb="3" eb="4">
      <t>スウ</t>
    </rPh>
    <phoneticPr fontId="7"/>
  </si>
  <si>
    <t>使用席数×公演回数(a)</t>
    <rPh sb="5" eb="7">
      <t>コウエン</t>
    </rPh>
    <rPh sb="7" eb="9">
      <t>カイスウ</t>
    </rPh>
    <phoneticPr fontId="7"/>
  </si>
  <si>
    <t>公演回数</t>
    <phoneticPr fontId="7"/>
  </si>
  <si>
    <t>販売枚数(b)</t>
    <rPh sb="0" eb="2">
      <t>ハンバイ</t>
    </rPh>
    <rPh sb="2" eb="4">
      <t>マイスウ</t>
    </rPh>
    <phoneticPr fontId="7"/>
  </si>
  <si>
    <t>有料入場率(b/a)</t>
    <rPh sb="0" eb="2">
      <t>ユウリョウ</t>
    </rPh>
    <rPh sb="2" eb="4">
      <t>ニュウジョウ</t>
    </rPh>
    <rPh sb="4" eb="5">
      <t>リツ</t>
    </rPh>
    <phoneticPr fontId="7"/>
  </si>
  <si>
    <t>総入場者数(c)</t>
    <rPh sb="0" eb="1">
      <t>ソウ</t>
    </rPh>
    <rPh sb="1" eb="3">
      <t>ニュウジョウ</t>
    </rPh>
    <rPh sb="3" eb="4">
      <t>シャ</t>
    </rPh>
    <rPh sb="4" eb="5">
      <t>スウ</t>
    </rPh>
    <phoneticPr fontId="7"/>
  </si>
  <si>
    <t>総入場率(c/a)</t>
    <rPh sb="0" eb="1">
      <t>ソウ</t>
    </rPh>
    <rPh sb="1" eb="3">
      <t>ニュウジョウ</t>
    </rPh>
    <rPh sb="3" eb="4">
      <t>リツ</t>
    </rPh>
    <phoneticPr fontId="7"/>
  </si>
  <si>
    <t>入場券内訳</t>
  </si>
  <si>
    <t>券種</t>
  </si>
  <si>
    <t>×</t>
  </si>
  <si>
    <t>枚数</t>
  </si>
  <si>
    <t>単価×枚数</t>
  </si>
  <si>
    <t>招待券枚数</t>
    <rPh sb="0" eb="3">
      <t>ショウタイケン</t>
    </rPh>
    <rPh sb="3" eb="5">
      <t>マイスウ</t>
    </rPh>
    <phoneticPr fontId="7"/>
  </si>
  <si>
    <t>小計</t>
    <rPh sb="0" eb="2">
      <t>ショウケイ</t>
    </rPh>
    <phoneticPr fontId="7"/>
  </si>
  <si>
    <r>
      <t>割引販売を行っている場合のみ、割引額の合計をマイナスで記入</t>
    </r>
    <r>
      <rPr>
        <b/>
        <sz val="12"/>
        <rFont val="ＭＳ ゴシック"/>
        <family val="3"/>
        <charset val="128"/>
      </rPr>
      <t>→</t>
    </r>
    <phoneticPr fontId="7"/>
  </si>
  <si>
    <t>合計</t>
    <rPh sb="0" eb="2">
      <t>ゴウケイ</t>
    </rPh>
    <phoneticPr fontId="7"/>
  </si>
  <si>
    <t>公演日</t>
    <phoneticPr fontId="7"/>
  </si>
  <si>
    <t>区分</t>
    <rPh sb="0" eb="2">
      <t>クブン</t>
    </rPh>
    <phoneticPr fontId="6"/>
  </si>
  <si>
    <t>合計</t>
    <rPh sb="0" eb="2">
      <t>ゴウケイ</t>
    </rPh>
    <phoneticPr fontId="38"/>
  </si>
  <si>
    <t>備考</t>
    <rPh sb="0" eb="2">
      <t>ビコウ</t>
    </rPh>
    <phoneticPr fontId="38"/>
  </si>
  <si>
    <t>番号</t>
    <rPh sb="0" eb="2">
      <t>バンゴウ</t>
    </rPh>
    <phoneticPr fontId="6"/>
  </si>
  <si>
    <t>出演者名</t>
    <phoneticPr fontId="6"/>
  </si>
  <si>
    <t>単価/円(税込)</t>
    <rPh sb="0" eb="2">
      <t>タンカ</t>
    </rPh>
    <rPh sb="3" eb="4">
      <t>エン</t>
    </rPh>
    <rPh sb="4" eb="8">
      <t>ゼイコミ</t>
    </rPh>
    <phoneticPr fontId="38"/>
  </si>
  <si>
    <t>日数・
回数等</t>
    <rPh sb="0" eb="2">
      <t>ニッスウ</t>
    </rPh>
    <rPh sb="4" eb="6">
      <t>カイスウ</t>
    </rPh>
    <rPh sb="6" eb="7">
      <t>トウ</t>
    </rPh>
    <phoneticPr fontId="6"/>
  </si>
  <si>
    <t>人数</t>
    <rPh sb="0" eb="2">
      <t>ニンズウ</t>
    </rPh>
    <phoneticPr fontId="6"/>
  </si>
  <si>
    <t>小計</t>
    <rPh sb="0" eb="2">
      <t>ショウケイ</t>
    </rPh>
    <phoneticPr fontId="6"/>
  </si>
  <si>
    <t>×</t>
    <phoneticPr fontId="6"/>
  </si>
  <si>
    <t>＝</t>
    <phoneticPr fontId="6"/>
  </si>
  <si>
    <t>総合計</t>
    <rPh sb="0" eb="1">
      <t>ソウ</t>
    </rPh>
    <rPh sb="1" eb="3">
      <t>ゴウケイ</t>
    </rPh>
    <phoneticPr fontId="38"/>
  </si>
  <si>
    <t>※Ａ４判１枚に収まるように作成してください。行数が足りない場合は、行を挿入してください。</t>
    <rPh sb="3" eb="4">
      <t>ハン</t>
    </rPh>
    <rPh sb="5" eb="6">
      <t>マイ</t>
    </rPh>
    <rPh sb="7" eb="8">
      <t>オサ</t>
    </rPh>
    <rPh sb="13" eb="15">
      <t>サクセイ</t>
    </rPh>
    <rPh sb="22" eb="24">
      <t>ギョウスウ</t>
    </rPh>
    <rPh sb="25" eb="26">
      <t>タ</t>
    </rPh>
    <rPh sb="29" eb="31">
      <t>バアイ</t>
    </rPh>
    <rPh sb="33" eb="34">
      <t>ギョウ</t>
    </rPh>
    <rPh sb="35" eb="37">
      <t>ソウニュウ</t>
    </rPh>
    <phoneticPr fontId="38"/>
  </si>
  <si>
    <t>単位</t>
    <rPh sb="0" eb="2">
      <t>タンイ</t>
    </rPh>
    <phoneticPr fontId="6"/>
  </si>
  <si>
    <t>メニュー</t>
    <phoneticPr fontId="6"/>
  </si>
  <si>
    <t>支払い先</t>
    <rPh sb="0" eb="2">
      <t>シハラ</t>
    </rPh>
    <rPh sb="3" eb="4">
      <t>サキ</t>
    </rPh>
    <phoneticPr fontId="7"/>
  </si>
  <si>
    <t>配信費</t>
    <rPh sb="0" eb="2">
      <t>ハイシン</t>
    </rPh>
    <rPh sb="2" eb="3">
      <t>ヒ</t>
    </rPh>
    <phoneticPr fontId="6"/>
  </si>
  <si>
    <t>内容詳細</t>
    <rPh sb="0" eb="2">
      <t>ナイヨウ</t>
    </rPh>
    <rPh sb="2" eb="4">
      <t>ショウサイ</t>
    </rPh>
    <phoneticPr fontId="6"/>
  </si>
  <si>
    <t>個表別紙</t>
    <rPh sb="0" eb="2">
      <t>コヒョウ</t>
    </rPh>
    <rPh sb="2" eb="4">
      <t>ベッシ</t>
    </rPh>
    <phoneticPr fontId="6"/>
  </si>
  <si>
    <t>売止席数</t>
    <rPh sb="0" eb="2">
      <t>ウリド</t>
    </rPh>
    <rPh sb="2" eb="4">
      <t>セキスウ</t>
    </rPh>
    <phoneticPr fontId="6"/>
  </si>
  <si>
    <t>入場料
収入
(a)</t>
    <phoneticPr fontId="31"/>
  </si>
  <si>
    <t>(a)+(b)合計</t>
    <rPh sb="7" eb="9">
      <t>ゴウケイ</t>
    </rPh>
    <phoneticPr fontId="6"/>
  </si>
  <si>
    <t>売止席数</t>
    <phoneticPr fontId="6"/>
  </si>
  <si>
    <t>広告
収入</t>
    <rPh sb="0" eb="2">
      <t>コウコク</t>
    </rPh>
    <rPh sb="3" eb="5">
      <t>シュウニュウ</t>
    </rPh>
    <phoneticPr fontId="6"/>
  </si>
  <si>
    <t>※枠の拡大は不可（Ａ４判１枚まで）</t>
    <rPh sb="1" eb="2">
      <t>ワク</t>
    </rPh>
    <rPh sb="3" eb="5">
      <t>カクダイ</t>
    </rPh>
    <rPh sb="6" eb="8">
      <t>フカ</t>
    </rPh>
    <rPh sb="11" eb="12">
      <t>ハン</t>
    </rPh>
    <rPh sb="13" eb="14">
      <t>マイ</t>
    </rPh>
    <phoneticPr fontId="6"/>
  </si>
  <si>
    <t>助成対象外経費</t>
    <rPh sb="4" eb="5">
      <t>ソト</t>
    </rPh>
    <phoneticPr fontId="6"/>
  </si>
  <si>
    <t>所在国・所在地</t>
    <rPh sb="0" eb="3">
      <t>ショザイコク</t>
    </rPh>
    <phoneticPr fontId="7"/>
  </si>
  <si>
    <t>開催会場・フェスティバル</t>
    <rPh sb="0" eb="4">
      <t>カイサイカイジョウ</t>
    </rPh>
    <phoneticPr fontId="7"/>
  </si>
  <si>
    <t>公演創造活動</t>
    <rPh sb="0" eb="6">
      <t>コウエンソウゾウカツドウ</t>
    </rPh>
    <phoneticPr fontId="6"/>
  </si>
  <si>
    <t>協賛者・後援者等とその役割（経費の使途が指定されている場合は明記すること）</t>
    <rPh sb="11" eb="13">
      <t>ヤクワリ</t>
    </rPh>
    <rPh sb="14" eb="16">
      <t>ケイヒ</t>
    </rPh>
    <rPh sb="17" eb="19">
      <t>シト</t>
    </rPh>
    <rPh sb="20" eb="22">
      <t>シテイ</t>
    </rPh>
    <rPh sb="27" eb="29">
      <t>バアイ</t>
    </rPh>
    <rPh sb="30" eb="32">
      <t>メイキ</t>
    </rPh>
    <phoneticPr fontId="7"/>
  </si>
  <si>
    <r>
      <rPr>
        <b/>
        <sz val="14"/>
        <rFont val="ＭＳ ゴシック"/>
        <family val="3"/>
        <charset val="128"/>
      </rPr>
      <t>特記事項</t>
    </r>
    <r>
      <rPr>
        <sz val="11"/>
        <color theme="1"/>
        <rFont val="Yu Gothic"/>
        <family val="2"/>
        <scheme val="minor"/>
      </rPr>
      <t/>
    </r>
    <rPh sb="0" eb="2">
      <t>トッキ</t>
    </rPh>
    <rPh sb="2" eb="4">
      <t>ジコウ</t>
    </rPh>
    <phoneticPr fontId="7"/>
  </si>
  <si>
    <t>その他、特筆すべきことなどあればご記入ください。</t>
    <rPh sb="2" eb="3">
      <t>タ</t>
    </rPh>
    <rPh sb="4" eb="6">
      <t>トクヒツ</t>
    </rPh>
    <rPh sb="17" eb="19">
      <t>キニュウ</t>
    </rPh>
    <phoneticPr fontId="6"/>
  </si>
  <si>
    <t>※小計は税込み価格が表示されるようにしてください。</t>
    <phoneticPr fontId="6"/>
  </si>
  <si>
    <t>FAX番号</t>
    <rPh sb="3" eb="5">
      <t>バンゴウ</t>
    </rPh>
    <phoneticPr fontId="6"/>
  </si>
  <si>
    <t>活動の収支</t>
    <phoneticPr fontId="6"/>
  </si>
  <si>
    <t>担当者E-mail</t>
    <rPh sb="0" eb="3">
      <t>タントウシャ</t>
    </rPh>
    <phoneticPr fontId="7"/>
  </si>
  <si>
    <t>（非表示）</t>
    <rPh sb="1" eb="4">
      <t>ヒヒョウジ</t>
    </rPh>
    <phoneticPr fontId="6"/>
  </si>
  <si>
    <r>
      <t>単価</t>
    </r>
    <r>
      <rPr>
        <b/>
        <sz val="11"/>
        <color theme="1"/>
        <rFont val="ＭＳ ゴシック"/>
        <family val="3"/>
        <charset val="128"/>
      </rPr>
      <t>(税込・円)</t>
    </r>
    <rPh sb="0" eb="2">
      <t>タンカ</t>
    </rPh>
    <rPh sb="3" eb="5">
      <t>ゼイコ</t>
    </rPh>
    <rPh sb="6" eb="7">
      <t>エン</t>
    </rPh>
    <phoneticPr fontId="7"/>
  </si>
  <si>
    <t>金額（税込・円）</t>
    <rPh sb="3" eb="5">
      <t>ゼイコ</t>
    </rPh>
    <rPh sb="6" eb="7">
      <t>エン</t>
    </rPh>
    <phoneticPr fontId="7"/>
  </si>
  <si>
    <r>
      <t>消費税等仕入控除税額</t>
    </r>
    <r>
      <rPr>
        <sz val="12"/>
        <rFont val="ＭＳ ゴシック"/>
        <family val="3"/>
        <charset val="128"/>
      </rPr>
      <t xml:space="preserve"> (B)</t>
    </r>
    <phoneticPr fontId="6"/>
  </si>
  <si>
    <r>
      <t>助成対象外経費</t>
    </r>
    <r>
      <rPr>
        <sz val="12"/>
        <rFont val="ＭＳ ゴシック"/>
        <family val="3"/>
        <charset val="128"/>
      </rPr>
      <t xml:space="preserve"> (C)</t>
    </r>
    <phoneticPr fontId="6"/>
  </si>
  <si>
    <r>
      <t>公的補助金等</t>
    </r>
    <r>
      <rPr>
        <sz val="12"/>
        <rFont val="ＭＳ ゴシック"/>
        <family val="3"/>
        <charset val="128"/>
      </rPr>
      <t xml:space="preserve"> (E)</t>
    </r>
    <phoneticPr fontId="6"/>
  </si>
  <si>
    <r>
      <t>民間寄付金等</t>
    </r>
    <r>
      <rPr>
        <sz val="12"/>
        <rFont val="ＭＳ ゴシック"/>
        <family val="3"/>
        <charset val="128"/>
      </rPr>
      <t xml:space="preserve"> (F)</t>
    </r>
    <phoneticPr fontId="6"/>
  </si>
  <si>
    <r>
      <t>共催者負担金</t>
    </r>
    <r>
      <rPr>
        <sz val="12"/>
        <rFont val="ＭＳ ゴシック"/>
        <family val="3"/>
        <charset val="128"/>
      </rPr>
      <t xml:space="preserve"> (G)</t>
    </r>
    <phoneticPr fontId="6"/>
  </si>
  <si>
    <r>
      <t>広告収入・その他</t>
    </r>
    <r>
      <rPr>
        <sz val="12"/>
        <rFont val="ＭＳ ゴシック"/>
        <family val="3"/>
        <charset val="128"/>
      </rPr>
      <t xml:space="preserve"> (H)</t>
    </r>
    <phoneticPr fontId="6"/>
  </si>
  <si>
    <r>
      <t>収支差</t>
    </r>
    <r>
      <rPr>
        <sz val="12"/>
        <rFont val="ＭＳ ゴシック"/>
        <family val="3"/>
        <charset val="128"/>
      </rPr>
      <t xml:space="preserve"> (I)-((A)+(C))</t>
    </r>
    <rPh sb="0" eb="3">
      <t>シュウシサ</t>
    </rPh>
    <phoneticPr fontId="6"/>
  </si>
  <si>
    <t>電話番号</t>
    <phoneticPr fontId="6"/>
  </si>
  <si>
    <t>代表者氏名</t>
    <phoneticPr fontId="6"/>
  </si>
  <si>
    <t>共催者・共同制作者とその役割（経費の使途が指定されている場合は明記すること）</t>
    <rPh sb="0" eb="3">
      <t>キョウサイシャ</t>
    </rPh>
    <rPh sb="4" eb="6">
      <t>キョウドウ</t>
    </rPh>
    <rPh sb="6" eb="8">
      <t>セイサク</t>
    </rPh>
    <rPh sb="8" eb="9">
      <t>シャ</t>
    </rPh>
    <rPh sb="12" eb="14">
      <t>ヤクワリ</t>
    </rPh>
    <phoneticPr fontId="7"/>
  </si>
  <si>
    <t>他の助成事業等への応募状況（振興会や文化庁事業等との重複応募・助成には制限があります）</t>
    <rPh sb="14" eb="17">
      <t>シンコウカイ</t>
    </rPh>
    <rPh sb="18" eb="21">
      <t>ブンカチョウ</t>
    </rPh>
    <rPh sb="21" eb="23">
      <t>ジギョウ</t>
    </rPh>
    <rPh sb="23" eb="24">
      <t>ナド</t>
    </rPh>
    <rPh sb="26" eb="28">
      <t>チョウフク</t>
    </rPh>
    <rPh sb="28" eb="30">
      <t>オウボ</t>
    </rPh>
    <rPh sb="31" eb="33">
      <t>ジョセイ</t>
    </rPh>
    <rPh sb="35" eb="37">
      <t>セイゲン</t>
    </rPh>
    <phoneticPr fontId="7"/>
  </si>
  <si>
    <t>※１活動に多数の公演が含まれる場合（定期公演等）に限り、別紙（Ａ４判１枚）による提出可。</t>
    <rPh sb="2" eb="4">
      <t>カツドウ</t>
    </rPh>
    <rPh sb="5" eb="7">
      <t>タスウ</t>
    </rPh>
    <rPh sb="8" eb="10">
      <t>コウエン</t>
    </rPh>
    <rPh sb="11" eb="12">
      <t>フク</t>
    </rPh>
    <rPh sb="15" eb="17">
      <t>バアイ</t>
    </rPh>
    <rPh sb="18" eb="22">
      <t>テイキコウエン</t>
    </rPh>
    <rPh sb="22" eb="23">
      <t>トウ</t>
    </rPh>
    <rPh sb="25" eb="26">
      <t>カギ</t>
    </rPh>
    <rPh sb="28" eb="30">
      <t>ベッシ</t>
    </rPh>
    <rPh sb="33" eb="34">
      <t>ハン</t>
    </rPh>
    <rPh sb="35" eb="36">
      <t>マイ</t>
    </rPh>
    <rPh sb="40" eb="42">
      <t>テイシュツ</t>
    </rPh>
    <rPh sb="42" eb="43">
      <t>カ</t>
    </rPh>
    <phoneticPr fontId="6"/>
  </si>
  <si>
    <t>【総表】</t>
    <phoneticPr fontId="6"/>
  </si>
  <si>
    <t>音楽</t>
    <phoneticPr fontId="7"/>
  </si>
  <si>
    <t>舞踊</t>
    <phoneticPr fontId="7"/>
  </si>
  <si>
    <t>演劇</t>
    <phoneticPr fontId="7"/>
  </si>
  <si>
    <t>伝統芸能</t>
    <phoneticPr fontId="7"/>
  </si>
  <si>
    <t>大衆芸能</t>
    <phoneticPr fontId="7"/>
  </si>
  <si>
    <t>オーケストラ</t>
    <phoneticPr fontId="7"/>
  </si>
  <si>
    <t>バレエ</t>
    <phoneticPr fontId="7"/>
  </si>
  <si>
    <t>現代演劇</t>
    <rPh sb="0" eb="2">
      <t>ゲンダイ</t>
    </rPh>
    <rPh sb="2" eb="4">
      <t>エンゲキ</t>
    </rPh>
    <phoneticPr fontId="7"/>
  </si>
  <si>
    <t>古典演劇（歌舞伎）</t>
    <rPh sb="0" eb="2">
      <t>コテン</t>
    </rPh>
    <rPh sb="2" eb="4">
      <t>エンゲキ</t>
    </rPh>
    <rPh sb="5" eb="8">
      <t>カブキ</t>
    </rPh>
    <phoneticPr fontId="7"/>
  </si>
  <si>
    <t>落語</t>
    <rPh sb="0" eb="2">
      <t>ラクゴ</t>
    </rPh>
    <phoneticPr fontId="7"/>
  </si>
  <si>
    <t>オペラ</t>
    <phoneticPr fontId="7"/>
  </si>
  <si>
    <t>現代舞踊</t>
    <rPh sb="0" eb="2">
      <t>ゲンダイ</t>
    </rPh>
    <rPh sb="2" eb="4">
      <t>ブヨウ</t>
    </rPh>
    <phoneticPr fontId="7"/>
  </si>
  <si>
    <t>児童演劇</t>
    <rPh sb="0" eb="2">
      <t>ジドウ</t>
    </rPh>
    <rPh sb="2" eb="4">
      <t>エンゲキ</t>
    </rPh>
    <phoneticPr fontId="7"/>
  </si>
  <si>
    <t>古典演劇（人形浄瑠璃）</t>
    <rPh sb="0" eb="2">
      <t>コテン</t>
    </rPh>
    <rPh sb="2" eb="4">
      <t>エンゲキ</t>
    </rPh>
    <rPh sb="5" eb="7">
      <t>ニンギョウ</t>
    </rPh>
    <rPh sb="7" eb="10">
      <t>ジョウルリ</t>
    </rPh>
    <phoneticPr fontId="7"/>
  </si>
  <si>
    <t>講談</t>
    <rPh sb="0" eb="2">
      <t>コウダン</t>
    </rPh>
    <phoneticPr fontId="7"/>
  </si>
  <si>
    <t>合唱</t>
    <rPh sb="0" eb="2">
      <t>ガッショウ</t>
    </rPh>
    <phoneticPr fontId="7"/>
  </si>
  <si>
    <t>舞踏</t>
    <rPh sb="0" eb="2">
      <t>ブトウ</t>
    </rPh>
    <phoneticPr fontId="7"/>
  </si>
  <si>
    <t>人形劇</t>
    <rPh sb="0" eb="3">
      <t>ニンギョウゲキ</t>
    </rPh>
    <phoneticPr fontId="7"/>
  </si>
  <si>
    <t>古典演劇（能楽）</t>
    <rPh sb="0" eb="2">
      <t>コテン</t>
    </rPh>
    <rPh sb="2" eb="4">
      <t>エンゲキ</t>
    </rPh>
    <rPh sb="5" eb="7">
      <t>ノウガク</t>
    </rPh>
    <phoneticPr fontId="7"/>
  </si>
  <si>
    <t>浪曲</t>
    <rPh sb="0" eb="2">
      <t>ロウキョク</t>
    </rPh>
    <phoneticPr fontId="7"/>
  </si>
  <si>
    <t>吹奏楽</t>
    <rPh sb="0" eb="3">
      <t>スイソウガク</t>
    </rPh>
    <phoneticPr fontId="7"/>
  </si>
  <si>
    <t>民族舞踊</t>
    <rPh sb="0" eb="2">
      <t>ミンゾク</t>
    </rPh>
    <rPh sb="2" eb="4">
      <t>ブヨウ</t>
    </rPh>
    <phoneticPr fontId="7"/>
  </si>
  <si>
    <t>ミュージカル</t>
    <phoneticPr fontId="7"/>
  </si>
  <si>
    <t>邦楽</t>
    <rPh sb="0" eb="2">
      <t>ホウガク</t>
    </rPh>
    <phoneticPr fontId="7"/>
  </si>
  <si>
    <t>漫才</t>
    <rPh sb="0" eb="2">
      <t>マンザイ</t>
    </rPh>
    <phoneticPr fontId="7"/>
  </si>
  <si>
    <t>室内楽</t>
    <rPh sb="0" eb="3">
      <t>シツナイガク</t>
    </rPh>
    <phoneticPr fontId="7"/>
  </si>
  <si>
    <t>邦舞</t>
    <rPh sb="0" eb="1">
      <t>ホウ</t>
    </rPh>
    <rPh sb="1" eb="2">
      <t>ブ</t>
    </rPh>
    <phoneticPr fontId="7"/>
  </si>
  <si>
    <t>奇術</t>
    <rPh sb="0" eb="2">
      <t>キジュツ</t>
    </rPh>
    <phoneticPr fontId="7"/>
  </si>
  <si>
    <t>雅楽</t>
    <rPh sb="0" eb="2">
      <t>ガガク</t>
    </rPh>
    <phoneticPr fontId="7"/>
  </si>
  <si>
    <t>太神楽</t>
    <rPh sb="0" eb="3">
      <t>ダイカグラ</t>
    </rPh>
    <phoneticPr fontId="7"/>
  </si>
  <si>
    <t>声明</t>
    <rPh sb="0" eb="2">
      <t>ショウミョウ</t>
    </rPh>
    <phoneticPr fontId="7"/>
  </si>
  <si>
    <t>助成対象経費</t>
    <rPh sb="0" eb="2">
      <t>ジョセイ</t>
    </rPh>
    <rPh sb="2" eb="4">
      <t>タイショウ</t>
    </rPh>
    <rPh sb="4" eb="6">
      <t>ケイヒ</t>
    </rPh>
    <phoneticPr fontId="6"/>
  </si>
  <si>
    <t>配信用録音録画・編集費</t>
    <rPh sb="0" eb="3">
      <t>ハイシンヨウ</t>
    </rPh>
    <rPh sb="3" eb="7">
      <t>ロクオンロクガ</t>
    </rPh>
    <rPh sb="8" eb="10">
      <t>ヘンシュウ</t>
    </rPh>
    <rPh sb="10" eb="11">
      <t>ヒ</t>
    </rPh>
    <phoneticPr fontId="6"/>
  </si>
  <si>
    <t>旅費</t>
    <rPh sb="0" eb="2">
      <t>リョヒ</t>
    </rPh>
    <phoneticPr fontId="6"/>
  </si>
  <si>
    <t>交通費</t>
    <rPh sb="0" eb="3">
      <t>コウツウヒ</t>
    </rPh>
    <phoneticPr fontId="6"/>
  </si>
  <si>
    <t>運搬費</t>
    <rPh sb="0" eb="2">
      <t>ウンパン</t>
    </rPh>
    <rPh sb="2" eb="3">
      <t>ヒ</t>
    </rPh>
    <phoneticPr fontId="6"/>
  </si>
  <si>
    <t>特殊効果費</t>
    <rPh sb="0" eb="2">
      <t>トクシュ</t>
    </rPh>
    <rPh sb="2" eb="4">
      <t>コウカ</t>
    </rPh>
    <rPh sb="4" eb="5">
      <t>ヒ</t>
    </rPh>
    <phoneticPr fontId="6"/>
  </si>
  <si>
    <t>映像スタッフ費</t>
    <rPh sb="0" eb="2">
      <t>エイゾウ</t>
    </rPh>
    <rPh sb="6" eb="7">
      <t>ヒ</t>
    </rPh>
    <phoneticPr fontId="6"/>
  </si>
  <si>
    <t>映像費</t>
    <rPh sb="0" eb="2">
      <t>エイゾウ</t>
    </rPh>
    <rPh sb="2" eb="3">
      <t>ヒ</t>
    </rPh>
    <phoneticPr fontId="6"/>
  </si>
  <si>
    <t>音響スタッフ費</t>
    <rPh sb="0" eb="2">
      <t>オンキョウ</t>
    </rPh>
    <rPh sb="6" eb="7">
      <t>ヒ</t>
    </rPh>
    <phoneticPr fontId="6"/>
  </si>
  <si>
    <t>音響費</t>
    <rPh sb="0" eb="2">
      <t>オンキョウ</t>
    </rPh>
    <rPh sb="2" eb="3">
      <t>ヒ</t>
    </rPh>
    <phoneticPr fontId="6"/>
  </si>
  <si>
    <t>照明スタッフ費</t>
    <rPh sb="0" eb="2">
      <t>ショウメイ</t>
    </rPh>
    <rPh sb="6" eb="7">
      <t>ヒ</t>
    </rPh>
    <phoneticPr fontId="6"/>
  </si>
  <si>
    <t>照明費</t>
    <rPh sb="0" eb="2">
      <t>ショウメイ</t>
    </rPh>
    <rPh sb="2" eb="3">
      <t>ヒ</t>
    </rPh>
    <phoneticPr fontId="6"/>
  </si>
  <si>
    <t>メイク費</t>
    <rPh sb="3" eb="4">
      <t>ヒ</t>
    </rPh>
    <phoneticPr fontId="6"/>
  </si>
  <si>
    <t>かつら（床山）費</t>
    <rPh sb="4" eb="6">
      <t>トコヤマ</t>
    </rPh>
    <rPh sb="7" eb="8">
      <t>ヒ</t>
    </rPh>
    <phoneticPr fontId="6"/>
  </si>
  <si>
    <t>履物費</t>
    <rPh sb="0" eb="2">
      <t>ハキモノ</t>
    </rPh>
    <rPh sb="2" eb="3">
      <t>ヒ</t>
    </rPh>
    <phoneticPr fontId="6"/>
  </si>
  <si>
    <t>衣装スタッフ費</t>
    <rPh sb="0" eb="2">
      <t>イショウ</t>
    </rPh>
    <rPh sb="6" eb="7">
      <t>ヒ</t>
    </rPh>
    <phoneticPr fontId="6"/>
  </si>
  <si>
    <t>衣装費・装束料</t>
    <rPh sb="0" eb="2">
      <t>イショウ</t>
    </rPh>
    <rPh sb="2" eb="3">
      <t>ヒ</t>
    </rPh>
    <rPh sb="4" eb="7">
      <t>ショウゾクリョウ</t>
    </rPh>
    <phoneticPr fontId="6"/>
  </si>
  <si>
    <t>舞台スタッフ費</t>
    <rPh sb="0" eb="2">
      <t>ブタイ</t>
    </rPh>
    <rPh sb="6" eb="7">
      <t>ヒ</t>
    </rPh>
    <phoneticPr fontId="6"/>
  </si>
  <si>
    <t>小道具費</t>
    <rPh sb="0" eb="3">
      <t>コドウグ</t>
    </rPh>
    <rPh sb="3" eb="4">
      <t>ヒ</t>
    </rPh>
    <phoneticPr fontId="6"/>
  </si>
  <si>
    <t>大道具費</t>
    <rPh sb="0" eb="3">
      <t>オオドウグ</t>
    </rPh>
    <rPh sb="3" eb="4">
      <t>ヒ</t>
    </rPh>
    <phoneticPr fontId="6"/>
  </si>
  <si>
    <t>付帯設備使用料</t>
    <rPh sb="0" eb="2">
      <t>フタイ</t>
    </rPh>
    <rPh sb="2" eb="4">
      <t>セツビ</t>
    </rPh>
    <rPh sb="4" eb="7">
      <t>シヨウリョウ</t>
    </rPh>
    <phoneticPr fontId="6"/>
  </si>
  <si>
    <t>会場使用料</t>
    <rPh sb="0" eb="2">
      <t>カイジョウ</t>
    </rPh>
    <rPh sb="2" eb="5">
      <t>シヨウリョウ</t>
    </rPh>
    <phoneticPr fontId="6"/>
  </si>
  <si>
    <t>配信サイト作成・利用料</t>
    <rPh sb="0" eb="2">
      <t>ハイシン</t>
    </rPh>
    <rPh sb="5" eb="7">
      <t>サクセイ</t>
    </rPh>
    <rPh sb="8" eb="10">
      <t>リヨウ</t>
    </rPh>
    <rPh sb="10" eb="11">
      <t>リョウ</t>
    </rPh>
    <phoneticPr fontId="6"/>
  </si>
  <si>
    <t>特殊効果プラン料</t>
    <rPh sb="0" eb="2">
      <t>トクシュ</t>
    </rPh>
    <rPh sb="2" eb="4">
      <t>コウカ</t>
    </rPh>
    <rPh sb="7" eb="8">
      <t>リョウ</t>
    </rPh>
    <phoneticPr fontId="6"/>
  </si>
  <si>
    <t>映像プラン料</t>
    <rPh sb="0" eb="2">
      <t>エイゾウ</t>
    </rPh>
    <rPh sb="5" eb="6">
      <t>リョウ</t>
    </rPh>
    <phoneticPr fontId="6"/>
  </si>
  <si>
    <t>音響プラン料</t>
    <rPh sb="0" eb="2">
      <t>オンキョウ</t>
    </rPh>
    <rPh sb="5" eb="6">
      <t>リョウ</t>
    </rPh>
    <phoneticPr fontId="6"/>
  </si>
  <si>
    <t>音楽プラン料</t>
    <rPh sb="0" eb="2">
      <t>オンガク</t>
    </rPh>
    <rPh sb="5" eb="6">
      <t>リョウ</t>
    </rPh>
    <phoneticPr fontId="6"/>
  </si>
  <si>
    <t>人形美術デザイン料</t>
    <rPh sb="0" eb="2">
      <t>ニンギョウ</t>
    </rPh>
    <rPh sb="2" eb="4">
      <t>ビジュツ</t>
    </rPh>
    <rPh sb="8" eb="9">
      <t>リョウ</t>
    </rPh>
    <phoneticPr fontId="6"/>
  </si>
  <si>
    <t>舞台美術デザイン料</t>
    <rPh sb="0" eb="2">
      <t>ブタイ</t>
    </rPh>
    <rPh sb="2" eb="4">
      <t>ビジュツ</t>
    </rPh>
    <rPh sb="8" eb="9">
      <t>リョウ</t>
    </rPh>
    <phoneticPr fontId="6"/>
  </si>
  <si>
    <t>舞台監督助手料</t>
    <rPh sb="0" eb="2">
      <t>ブタイ</t>
    </rPh>
    <rPh sb="2" eb="4">
      <t>カントク</t>
    </rPh>
    <rPh sb="4" eb="6">
      <t>ジョシュ</t>
    </rPh>
    <rPh sb="6" eb="7">
      <t>リョウ</t>
    </rPh>
    <phoneticPr fontId="6"/>
  </si>
  <si>
    <t>舞台監督料</t>
    <rPh sb="0" eb="2">
      <t>ブタイ</t>
    </rPh>
    <rPh sb="2" eb="4">
      <t>カントク</t>
    </rPh>
    <rPh sb="4" eb="5">
      <t>リョウ</t>
    </rPh>
    <phoneticPr fontId="6"/>
  </si>
  <si>
    <t>手話通訳料</t>
    <rPh sb="0" eb="2">
      <t>シュワ</t>
    </rPh>
    <rPh sb="2" eb="4">
      <t>ツウヤク</t>
    </rPh>
    <rPh sb="4" eb="5">
      <t>リョウ</t>
    </rPh>
    <phoneticPr fontId="6"/>
  </si>
  <si>
    <t>通訳料</t>
    <rPh sb="0" eb="2">
      <t>ツウヤク</t>
    </rPh>
    <rPh sb="2" eb="3">
      <t>リョウ</t>
    </rPh>
    <phoneticPr fontId="6"/>
  </si>
  <si>
    <t>翻訳料</t>
    <rPh sb="0" eb="2">
      <t>ホンヤク</t>
    </rPh>
    <rPh sb="2" eb="3">
      <t>リョウ</t>
    </rPh>
    <phoneticPr fontId="6"/>
  </si>
  <si>
    <t>台本印刷料</t>
    <rPh sb="0" eb="2">
      <t>ダイホン</t>
    </rPh>
    <rPh sb="2" eb="4">
      <t>インサツ</t>
    </rPh>
    <rPh sb="4" eb="5">
      <t>リョウ</t>
    </rPh>
    <phoneticPr fontId="6"/>
  </si>
  <si>
    <t>振付助手料</t>
    <rPh sb="0" eb="2">
      <t>フリツケ</t>
    </rPh>
    <rPh sb="2" eb="4">
      <t>ジョシュ</t>
    </rPh>
    <rPh sb="4" eb="5">
      <t>リョウ</t>
    </rPh>
    <phoneticPr fontId="6"/>
  </si>
  <si>
    <t>振付料</t>
    <rPh sb="0" eb="2">
      <t>フリツケ</t>
    </rPh>
    <rPh sb="2" eb="3">
      <t>リョウ</t>
    </rPh>
    <phoneticPr fontId="6"/>
  </si>
  <si>
    <t>構成料</t>
    <rPh sb="0" eb="2">
      <t>コウセイ</t>
    </rPh>
    <rPh sb="2" eb="3">
      <t>リョウ</t>
    </rPh>
    <phoneticPr fontId="6"/>
  </si>
  <si>
    <t>演出助手料</t>
    <rPh sb="0" eb="2">
      <t>エンシュツ</t>
    </rPh>
    <rPh sb="2" eb="4">
      <t>ジョシュ</t>
    </rPh>
    <rPh sb="4" eb="5">
      <t>リョウ</t>
    </rPh>
    <phoneticPr fontId="6"/>
  </si>
  <si>
    <t>演出料</t>
    <rPh sb="0" eb="2">
      <t>エンシュツ</t>
    </rPh>
    <rPh sb="2" eb="3">
      <t>リョウ</t>
    </rPh>
    <phoneticPr fontId="6"/>
  </si>
  <si>
    <t>バレエマスター・バレエミストレス料</t>
    <rPh sb="16" eb="17">
      <t>リョウ</t>
    </rPh>
    <phoneticPr fontId="6"/>
  </si>
  <si>
    <t>調律料</t>
    <rPh sb="0" eb="2">
      <t>チョウリツ</t>
    </rPh>
    <rPh sb="2" eb="3">
      <t>リョウ</t>
    </rPh>
    <phoneticPr fontId="6"/>
  </si>
  <si>
    <t>音楽制作料</t>
    <rPh sb="0" eb="2">
      <t>オンガク</t>
    </rPh>
    <rPh sb="2" eb="4">
      <t>セイサク</t>
    </rPh>
    <rPh sb="4" eb="5">
      <t>リョウ</t>
    </rPh>
    <phoneticPr fontId="6"/>
  </si>
  <si>
    <t>作調料</t>
    <rPh sb="0" eb="2">
      <t>サクチョウ</t>
    </rPh>
    <rPh sb="2" eb="3">
      <t>リョウ</t>
    </rPh>
    <phoneticPr fontId="6"/>
  </si>
  <si>
    <t>編曲料</t>
    <rPh sb="0" eb="2">
      <t>ヘンキョク</t>
    </rPh>
    <rPh sb="2" eb="3">
      <t>リョウ</t>
    </rPh>
    <phoneticPr fontId="6"/>
  </si>
  <si>
    <t>作曲料</t>
    <rPh sb="0" eb="2">
      <t>サッキョク</t>
    </rPh>
    <rPh sb="2" eb="3">
      <t>リョウ</t>
    </rPh>
    <phoneticPr fontId="6"/>
  </si>
  <si>
    <t>作詞料</t>
    <rPh sb="0" eb="2">
      <t>サクシ</t>
    </rPh>
    <rPh sb="2" eb="3">
      <t>リョウ</t>
    </rPh>
    <phoneticPr fontId="6"/>
  </si>
  <si>
    <t>楽譜製作料</t>
    <rPh sb="0" eb="2">
      <t>ガクフ</t>
    </rPh>
    <rPh sb="2" eb="4">
      <t>セイサク</t>
    </rPh>
    <rPh sb="4" eb="5">
      <t>リョウ</t>
    </rPh>
    <phoneticPr fontId="6"/>
  </si>
  <si>
    <t>楽譜借料</t>
    <rPh sb="0" eb="2">
      <t>ガクフ</t>
    </rPh>
    <rPh sb="2" eb="4">
      <t>シャクリョウ</t>
    </rPh>
    <phoneticPr fontId="6"/>
  </si>
  <si>
    <t>稽古ピアニスト料</t>
    <rPh sb="0" eb="2">
      <t>ケイコ</t>
    </rPh>
    <rPh sb="7" eb="8">
      <t>リョウ</t>
    </rPh>
    <phoneticPr fontId="6"/>
  </si>
  <si>
    <t>合唱指揮料</t>
    <rPh sb="0" eb="2">
      <t>ガッショウ</t>
    </rPh>
    <rPh sb="2" eb="4">
      <t>シキ</t>
    </rPh>
    <rPh sb="4" eb="5">
      <t>リョウ</t>
    </rPh>
    <phoneticPr fontId="6"/>
  </si>
  <si>
    <t>コレペティ料</t>
    <rPh sb="5" eb="6">
      <t>リョウ</t>
    </rPh>
    <phoneticPr fontId="6"/>
  </si>
  <si>
    <t>出演料</t>
    <rPh sb="0" eb="2">
      <t>シュツエン</t>
    </rPh>
    <rPh sb="2" eb="3">
      <t>リョウ</t>
    </rPh>
    <phoneticPr fontId="6"/>
  </si>
  <si>
    <t>伝・大_出演費</t>
    <rPh sb="0" eb="1">
      <t>デン</t>
    </rPh>
    <rPh sb="2" eb="3">
      <t>ダイ</t>
    </rPh>
    <rPh sb="4" eb="6">
      <t>シュツエン</t>
    </rPh>
    <rPh sb="6" eb="7">
      <t>ヒ</t>
    </rPh>
    <phoneticPr fontId="6"/>
  </si>
  <si>
    <t>稽古場借料</t>
    <rPh sb="0" eb="2">
      <t>ケイコ</t>
    </rPh>
    <rPh sb="2" eb="3">
      <t>バ</t>
    </rPh>
    <rPh sb="3" eb="5">
      <t>シャクリョウ</t>
    </rPh>
    <phoneticPr fontId="6"/>
  </si>
  <si>
    <t>稽古費</t>
    <rPh sb="0" eb="2">
      <t>ケイコ</t>
    </rPh>
    <rPh sb="2" eb="3">
      <t>ヒ</t>
    </rPh>
    <phoneticPr fontId="6"/>
  </si>
  <si>
    <t>稽古料</t>
    <rPh sb="0" eb="2">
      <t>ケイコ</t>
    </rPh>
    <rPh sb="2" eb="3">
      <t>リョウ</t>
    </rPh>
    <phoneticPr fontId="6"/>
  </si>
  <si>
    <t>記入要領</t>
    <phoneticPr fontId="7"/>
  </si>
  <si>
    <t>細目/内訳</t>
    <rPh sb="0" eb="2">
      <t>サイモク</t>
    </rPh>
    <rPh sb="3" eb="5">
      <t>ウチワケ</t>
    </rPh>
    <phoneticPr fontId="7"/>
  </si>
  <si>
    <t>項目</t>
    <rPh sb="0" eb="2">
      <t>コウモク</t>
    </rPh>
    <phoneticPr fontId="7"/>
  </si>
  <si>
    <t>-</t>
    <phoneticPr fontId="6"/>
  </si>
  <si>
    <t>公演開始日</t>
    <rPh sb="2" eb="5">
      <t>カイシビ</t>
    </rPh>
    <phoneticPr fontId="7"/>
  </si>
  <si>
    <t>公演終了日</t>
    <rPh sb="0" eb="2">
      <t>コウエン</t>
    </rPh>
    <rPh sb="2" eb="5">
      <t>シュウリョウビ</t>
    </rPh>
    <phoneticPr fontId="6"/>
  </si>
  <si>
    <t>～</t>
    <phoneticPr fontId="6"/>
  </si>
  <si>
    <t>（都道府県・</t>
    <phoneticPr fontId="6"/>
  </si>
  <si>
    <t>市区町村）</t>
    <phoneticPr fontId="6"/>
  </si>
  <si>
    <t>実施
回数</t>
    <phoneticPr fontId="7"/>
  </si>
  <si>
    <t>実施会場</t>
    <rPh sb="0" eb="4">
      <t>ジッシカイジョウ</t>
    </rPh>
    <phoneticPr fontId="6"/>
  </si>
  <si>
    <t>配信用機材借料</t>
    <rPh sb="0" eb="3">
      <t>ハイシンヨウ</t>
    </rPh>
    <rPh sb="3" eb="7">
      <t>キザイシャクリョウ</t>
    </rPh>
    <phoneticPr fontId="6"/>
  </si>
  <si>
    <t>脚色料・補綴料</t>
    <rPh sb="0" eb="2">
      <t>キャクショク</t>
    </rPh>
    <rPh sb="2" eb="3">
      <t>リョウ</t>
    </rPh>
    <phoneticPr fontId="6"/>
  </si>
  <si>
    <t>ドラマトゥルク料</t>
    <phoneticPr fontId="6"/>
  </si>
  <si>
    <t>各種指導料</t>
    <rPh sb="0" eb="2">
      <t>カクシュ</t>
    </rPh>
    <rPh sb="2" eb="5">
      <t>シドウリョウ</t>
    </rPh>
    <phoneticPr fontId="6"/>
  </si>
  <si>
    <t>権利等使用料</t>
    <rPh sb="0" eb="3">
      <t>ケンリトウ</t>
    </rPh>
    <rPh sb="3" eb="5">
      <t>シヨウ</t>
    </rPh>
    <rPh sb="5" eb="6">
      <t>リョウ</t>
    </rPh>
    <phoneticPr fontId="6"/>
  </si>
  <si>
    <t>人形費</t>
    <rPh sb="0" eb="2">
      <t>ニンギョウ</t>
    </rPh>
    <rPh sb="2" eb="3">
      <t>ヒ</t>
    </rPh>
    <phoneticPr fontId="6"/>
  </si>
  <si>
    <t>特殊効果スタッフ費</t>
    <rPh sb="0" eb="2">
      <t>トクシュ</t>
    </rPh>
    <rPh sb="2" eb="4">
      <t>コウカ</t>
    </rPh>
    <rPh sb="8" eb="9">
      <t>ヒ</t>
    </rPh>
    <phoneticPr fontId="6"/>
  </si>
  <si>
    <t>機材借料</t>
    <rPh sb="0" eb="4">
      <t>キザイシャクリョウ</t>
    </rPh>
    <phoneticPr fontId="6"/>
  </si>
  <si>
    <t>字幕・音声ガイド費</t>
    <rPh sb="0" eb="2">
      <t>ジマク</t>
    </rPh>
    <rPh sb="3" eb="5">
      <t>オンセイ</t>
    </rPh>
    <rPh sb="8" eb="9">
      <t>ヒ</t>
    </rPh>
    <phoneticPr fontId="6"/>
  </si>
  <si>
    <t>個人寄付金やクラウドファンディング、当該公演に係る会費含む。</t>
    <rPh sb="0" eb="5">
      <t>コジンキフキン</t>
    </rPh>
    <rPh sb="27" eb="28">
      <t>フク</t>
    </rPh>
    <phoneticPr fontId="6"/>
  </si>
  <si>
    <t>プログラムや当該公演のみに係るグッズなどの収入を含む。</t>
    <rPh sb="6" eb="8">
      <t>トウガイ</t>
    </rPh>
    <rPh sb="8" eb="10">
      <t>コウエン</t>
    </rPh>
    <rPh sb="13" eb="14">
      <t>カカ</t>
    </rPh>
    <rPh sb="21" eb="23">
      <t>シュウニュウ</t>
    </rPh>
    <rPh sb="24" eb="25">
      <t>フク</t>
    </rPh>
    <phoneticPr fontId="6"/>
  </si>
  <si>
    <r>
      <rPr>
        <b/>
        <sz val="14"/>
        <rFont val="ＭＳ ゴシック"/>
        <family val="3"/>
        <charset val="128"/>
      </rPr>
      <t>支出</t>
    </r>
    <r>
      <rPr>
        <b/>
        <sz val="12"/>
        <rFont val="ＭＳ ゴシック"/>
        <family val="3"/>
        <charset val="128"/>
      </rPr>
      <t>（千円）</t>
    </r>
    <phoneticPr fontId="6"/>
  </si>
  <si>
    <r>
      <t>合　計</t>
    </r>
    <r>
      <rPr>
        <sz val="12"/>
        <color rgb="FF0070C0"/>
        <rFont val="ＭＳ ゴシック"/>
        <family val="3"/>
        <charset val="128"/>
      </rPr>
      <t>（</t>
    </r>
    <r>
      <rPr>
        <sz val="12"/>
        <rFont val="ＭＳ ゴシック"/>
        <family val="3"/>
        <charset val="128"/>
      </rPr>
      <t>総事業費</t>
    </r>
    <r>
      <rPr>
        <sz val="12"/>
        <color rgb="FF0070C0"/>
        <rFont val="ＭＳ ゴシック"/>
        <family val="3"/>
        <charset val="128"/>
      </rPr>
      <t>）</t>
    </r>
    <rPh sb="0" eb="1">
      <t>ゴウ</t>
    </rPh>
    <rPh sb="4" eb="8">
      <t>ソウジギョウヒ</t>
    </rPh>
    <phoneticPr fontId="31"/>
  </si>
  <si>
    <t>※水色のセルは自動で入力されます。</t>
    <phoneticPr fontId="6"/>
  </si>
  <si>
    <t>その他(音楽分野の可能性を拡大させる活動を含む)</t>
    <rPh sb="2" eb="3">
      <t>タ</t>
    </rPh>
    <rPh sb="4" eb="6">
      <t>オンガク</t>
    </rPh>
    <phoneticPr fontId="7"/>
  </si>
  <si>
    <t>その他(舞踊分野の可能性を拡大させる活動を含む)</t>
    <rPh sb="2" eb="3">
      <t>タ</t>
    </rPh>
    <rPh sb="4" eb="6">
      <t>ブヨウ</t>
    </rPh>
    <phoneticPr fontId="7"/>
  </si>
  <si>
    <t>その他(演劇分野の可能性を拡大させる活動を含む)</t>
    <rPh sb="2" eb="3">
      <t>タ</t>
    </rPh>
    <rPh sb="4" eb="6">
      <t>エンゲキ</t>
    </rPh>
    <phoneticPr fontId="7"/>
  </si>
  <si>
    <t>その他(大衆芸能分野の可能性を拡大させる活動を含む)</t>
    <rPh sb="2" eb="3">
      <t>タ</t>
    </rPh>
    <rPh sb="4" eb="6">
      <t>タイシュウ</t>
    </rPh>
    <rPh sb="6" eb="8">
      <t>ゲイノウ</t>
    </rPh>
    <rPh sb="8" eb="10">
      <t>ブンヤ</t>
    </rPh>
    <phoneticPr fontId="7"/>
  </si>
  <si>
    <t>その他(伝統芸能分野の可能性を拡大させる活動を含む)</t>
    <rPh sb="2" eb="3">
      <t>タ</t>
    </rPh>
    <rPh sb="4" eb="6">
      <t>デントウ</t>
    </rPh>
    <rPh sb="6" eb="8">
      <t>ゲイノウ</t>
    </rPh>
    <phoneticPr fontId="7"/>
  </si>
  <si>
    <t>宿泊費（甲地）</t>
    <rPh sb="0" eb="3">
      <t>シュクハクヒ</t>
    </rPh>
    <rPh sb="4" eb="6">
      <t>カッチ</t>
    </rPh>
    <phoneticPr fontId="6"/>
  </si>
  <si>
    <t>宿泊費（乙地）</t>
    <rPh sb="0" eb="3">
      <t>シュクハクヒ</t>
    </rPh>
    <rPh sb="4" eb="5">
      <t>オツ</t>
    </rPh>
    <rPh sb="5" eb="6">
      <t>チ</t>
    </rPh>
    <phoneticPr fontId="6"/>
  </si>
  <si>
    <t>宿泊費一式</t>
    <rPh sb="0" eb="3">
      <t>シュクハクヒ</t>
    </rPh>
    <rPh sb="3" eb="5">
      <t>イッシキ</t>
    </rPh>
    <phoneticPr fontId="6"/>
  </si>
  <si>
    <t>観客層の拡充や団体の評価の向上に向けた広報やマーケティング等に関する取組と期待される効果</t>
    <rPh sb="0" eb="2">
      <t>カンキャク</t>
    </rPh>
    <rPh sb="2" eb="3">
      <t>ソウ</t>
    </rPh>
    <rPh sb="4" eb="6">
      <t>カクジュウ</t>
    </rPh>
    <rPh sb="7" eb="9">
      <t>ダンタイ</t>
    </rPh>
    <rPh sb="10" eb="12">
      <t>ヒョウカ</t>
    </rPh>
    <rPh sb="13" eb="15">
      <t>コウジョウ</t>
    </rPh>
    <rPh sb="16" eb="17">
      <t>ム</t>
    </rPh>
    <rPh sb="19" eb="21">
      <t>コウホウ</t>
    </rPh>
    <rPh sb="29" eb="30">
      <t>トウ</t>
    </rPh>
    <rPh sb="31" eb="32">
      <t>カン</t>
    </rPh>
    <rPh sb="34" eb="36">
      <t>トリクミ</t>
    </rPh>
    <rPh sb="37" eb="39">
      <t>キタイ</t>
    </rPh>
    <rPh sb="42" eb="44">
      <t>コウカ</t>
    </rPh>
    <phoneticPr fontId="7"/>
  </si>
  <si>
    <t>多様な観客層が参加しやすくするための創意工夫等と期待される効果</t>
    <rPh sb="0" eb="2">
      <t>タヨウ</t>
    </rPh>
    <rPh sb="3" eb="5">
      <t>カンキャク</t>
    </rPh>
    <rPh sb="5" eb="6">
      <t>ソウ</t>
    </rPh>
    <rPh sb="7" eb="9">
      <t>サンカ</t>
    </rPh>
    <rPh sb="18" eb="20">
      <t>ソウイ</t>
    </rPh>
    <rPh sb="20" eb="22">
      <t>クフウ</t>
    </rPh>
    <rPh sb="22" eb="23">
      <t>トウ</t>
    </rPh>
    <rPh sb="24" eb="26">
      <t>キタイ</t>
    </rPh>
    <rPh sb="29" eb="31">
      <t>コウカ</t>
    </rPh>
    <phoneticPr fontId="7"/>
  </si>
  <si>
    <t>稽古料</t>
    <rPh sb="0" eb="2">
      <t>ケイコ</t>
    </rPh>
    <rPh sb="2" eb="3">
      <t>リョウ</t>
    </rPh>
    <phoneticPr fontId="38"/>
  </si>
  <si>
    <t>出演料</t>
    <rPh sb="0" eb="2">
      <t>シュツエン</t>
    </rPh>
    <rPh sb="2" eb="3">
      <t>リョウ</t>
    </rPh>
    <phoneticPr fontId="38"/>
  </si>
  <si>
    <t>助成対象経費　合計 (A)-(B)</t>
    <rPh sb="0" eb="2">
      <t>ジョセイ</t>
    </rPh>
    <rPh sb="2" eb="4">
      <t>タイショウ</t>
    </rPh>
    <rPh sb="4" eb="6">
      <t>ケイヒ</t>
    </rPh>
    <rPh sb="7" eb="9">
      <t>ゴウケイ</t>
    </rPh>
    <phoneticPr fontId="6"/>
  </si>
  <si>
    <t>助成対象経費　小計 (A)</t>
    <rPh sb="0" eb="2">
      <t>ジョセイ</t>
    </rPh>
    <rPh sb="2" eb="4">
      <t>タイショウ</t>
    </rPh>
    <rPh sb="4" eb="6">
      <t>ケイヒ</t>
    </rPh>
    <rPh sb="7" eb="9">
      <t>ショウケイ</t>
    </rPh>
    <phoneticPr fontId="6"/>
  </si>
  <si>
    <t>消費税等仕入控除税額計(B)</t>
    <rPh sb="0" eb="3">
      <t>ショウヒゼイ</t>
    </rPh>
    <rPh sb="3" eb="4">
      <t>トウ</t>
    </rPh>
    <rPh sb="4" eb="6">
      <t>シイレ</t>
    </rPh>
    <rPh sb="6" eb="8">
      <t>コウジョ</t>
    </rPh>
    <rPh sb="8" eb="10">
      <t>ゼイガク</t>
    </rPh>
    <rPh sb="10" eb="11">
      <t>ケイ</t>
    </rPh>
    <phoneticPr fontId="6"/>
  </si>
  <si>
    <t>責任者情報</t>
    <rPh sb="0" eb="3">
      <t>セキニンシャ</t>
    </rPh>
    <rPh sb="3" eb="5">
      <t>ジョウホウ</t>
    </rPh>
    <phoneticPr fontId="7"/>
  </si>
  <si>
    <t>責任者E-mail</t>
    <rPh sb="0" eb="3">
      <t>セキニンシャ</t>
    </rPh>
    <phoneticPr fontId="7"/>
  </si>
  <si>
    <t>責任者電話番号</t>
    <rPh sb="0" eb="3">
      <t>セキニンシャ</t>
    </rPh>
    <rPh sb="3" eb="5">
      <t>デンワ</t>
    </rPh>
    <rPh sb="5" eb="7">
      <t>バンゴウ</t>
    </rPh>
    <phoneticPr fontId="7"/>
  </si>
  <si>
    <t>脚本料・台本料</t>
    <rPh sb="0" eb="2">
      <t>キャクホン</t>
    </rPh>
    <rPh sb="2" eb="3">
      <t>リョウ</t>
    </rPh>
    <rPh sb="4" eb="7">
      <t>ダイホンリョウ</t>
    </rPh>
    <phoneticPr fontId="6"/>
  </si>
  <si>
    <t>団体名</t>
    <phoneticPr fontId="7"/>
  </si>
  <si>
    <t>〒</t>
    <phoneticPr fontId="6"/>
  </si>
  <si>
    <t>団体住所</t>
    <rPh sb="0" eb="4">
      <t>ダンタイジュウショ</t>
    </rPh>
    <phoneticPr fontId="7"/>
  </si>
  <si>
    <t>書類送付先住所</t>
    <phoneticPr fontId="7"/>
  </si>
  <si>
    <r>
      <rPr>
        <b/>
        <sz val="14"/>
        <rFont val="ＭＳ ゴシック"/>
        <family val="3"/>
        <charset val="128"/>
      </rPr>
      <t>収入</t>
    </r>
    <r>
      <rPr>
        <b/>
        <sz val="12"/>
        <rFont val="ＭＳ ゴシック"/>
        <family val="3"/>
        <charset val="128"/>
      </rPr>
      <t>（千円）</t>
    </r>
    <r>
      <rPr>
        <sz val="12"/>
        <rFont val="ＭＳ ゴシック"/>
        <family val="3"/>
        <charset val="128"/>
      </rPr>
      <t>　</t>
    </r>
    <r>
      <rPr>
        <sz val="11"/>
        <rFont val="ＭＳ ゴシック"/>
        <family val="3"/>
        <charset val="128"/>
      </rPr>
      <t>※括弧内は収入総額に対する割合</t>
    </r>
    <rPh sb="14" eb="16">
      <t>ソウガク</t>
    </rPh>
    <phoneticPr fontId="6"/>
  </si>
  <si>
    <t>※水色のセルは自動で入力されます。</t>
    <rPh sb="1" eb="3">
      <t>ミズイロ</t>
    </rPh>
    <phoneticPr fontId="6"/>
  </si>
  <si>
    <t xml:space="preserve">14pt・200字以内でご記入ください。
</t>
    <rPh sb="8" eb="9">
      <t>ジ</t>
    </rPh>
    <phoneticPr fontId="7"/>
  </si>
  <si>
    <t>14pt・600字以内でご記入ください。</t>
    <rPh sb="8" eb="9">
      <t>ジ</t>
    </rPh>
    <phoneticPr fontId="6"/>
  </si>
  <si>
    <t>※水色のセルは自動で入力されます。</t>
    <rPh sb="1" eb="2">
      <t>ミズ</t>
    </rPh>
    <phoneticPr fontId="6"/>
  </si>
  <si>
    <t>※日数、人数を入力しないと小計に反映されませんので、必ずご記載ください。</t>
    <rPh sb="1" eb="3">
      <t>ニッスウ</t>
    </rPh>
    <rPh sb="4" eb="6">
      <t>ニンズウ</t>
    </rPh>
    <rPh sb="7" eb="9">
      <t>ニュウリョク</t>
    </rPh>
    <rPh sb="13" eb="15">
      <t>ショウケイ</t>
    </rPh>
    <rPh sb="16" eb="18">
      <t>ハンエイ</t>
    </rPh>
    <rPh sb="26" eb="27">
      <t>カナラ</t>
    </rPh>
    <rPh sb="29" eb="31">
      <t>キサイ</t>
    </rPh>
    <phoneticPr fontId="6"/>
  </si>
  <si>
    <t>バリアフリー字幕・音声ガイド作製費</t>
    <rPh sb="6" eb="8">
      <t>ジマク</t>
    </rPh>
    <rPh sb="9" eb="11">
      <t>オンセイ</t>
    </rPh>
    <rPh sb="14" eb="17">
      <t>サクセイヒ</t>
    </rPh>
    <phoneticPr fontId="6"/>
  </si>
  <si>
    <r>
      <t>入場料・配信</t>
    </r>
    <r>
      <rPr>
        <sz val="12"/>
        <rFont val="ＭＳ ゴシック"/>
        <family val="3"/>
        <charset val="128"/>
      </rPr>
      <t xml:space="preserve"> (D)</t>
    </r>
    <phoneticPr fontId="6"/>
  </si>
  <si>
    <t>配信
収入
(b)</t>
    <rPh sb="0" eb="2">
      <t>ハイシン</t>
    </rPh>
    <rPh sb="3" eb="5">
      <t>シュウニュウ</t>
    </rPh>
    <phoneticPr fontId="6"/>
  </si>
  <si>
    <t>配信の実施予定及び期待される効果（想定する観客層を含む）</t>
    <rPh sb="0" eb="2">
      <t>ハイシン</t>
    </rPh>
    <rPh sb="3" eb="5">
      <t>ジッシ</t>
    </rPh>
    <rPh sb="5" eb="7">
      <t>ヨテイ</t>
    </rPh>
    <rPh sb="7" eb="8">
      <t>オヨ</t>
    </rPh>
    <rPh sb="9" eb="11">
      <t>キタイ</t>
    </rPh>
    <rPh sb="14" eb="16">
      <t>コウカ</t>
    </rPh>
    <rPh sb="17" eb="19">
      <t>ソウテイ</t>
    </rPh>
    <rPh sb="21" eb="23">
      <t>カンキャク</t>
    </rPh>
    <rPh sb="23" eb="24">
      <t>ソウ</t>
    </rPh>
    <rPh sb="25" eb="26">
      <t>フク</t>
    </rPh>
    <phoneticPr fontId="7"/>
  </si>
  <si>
    <t>※配信を行う場合のみ、14ptでご記入ください。
　・配信期間
　・料金
　・想定される観客層
　・期待される効果</t>
    <rPh sb="1" eb="3">
      <t>ハイシン</t>
    </rPh>
    <rPh sb="4" eb="5">
      <t>オコナ</t>
    </rPh>
    <rPh sb="6" eb="8">
      <t>バアイ</t>
    </rPh>
    <rPh sb="27" eb="31">
      <t>ハイシンキカン</t>
    </rPh>
    <rPh sb="34" eb="36">
      <t>リョウキン</t>
    </rPh>
    <rPh sb="39" eb="41">
      <t>ソウテイ</t>
    </rPh>
    <rPh sb="44" eb="47">
      <t>カンキャクソウ</t>
    </rPh>
    <rPh sb="50" eb="52">
      <t>キタイ</t>
    </rPh>
    <rPh sb="55" eb="57">
      <t>コウカ</t>
    </rPh>
    <phoneticPr fontId="6"/>
  </si>
  <si>
    <t>会場が複数の場合はチェック→</t>
    <rPh sb="0" eb="2">
      <t>カイジョウ</t>
    </rPh>
    <rPh sb="3" eb="5">
      <t>フクスウ</t>
    </rPh>
    <rPh sb="6" eb="8">
      <t>バアイ</t>
    </rPh>
    <phoneticPr fontId="31"/>
  </si>
  <si>
    <r>
      <rPr>
        <b/>
        <sz val="12"/>
        <rFont val="ＭＳ ゴシック"/>
        <family val="3"/>
        <charset val="128"/>
      </rPr>
      <t>【入場料収入について】</t>
    </r>
    <r>
      <rPr>
        <b/>
        <sz val="12"/>
        <color rgb="FFFF0000"/>
        <rFont val="ＭＳ ゴシック"/>
        <family val="3"/>
        <charset val="128"/>
      </rPr>
      <t xml:space="preserve">
・複数会場で公演が行われる場合はセルG3の「□」を選択し、シート「別紙　入場料詳細に会場毎に入力してください。
</t>
    </r>
    <r>
      <rPr>
        <sz val="12"/>
        <rFont val="ＭＳ ゴシック"/>
        <family val="3"/>
        <charset val="128"/>
      </rPr>
      <t>・会場の席数には、会場の最大収容人数（いわゆる定員）を入力してください。</t>
    </r>
    <r>
      <rPr>
        <sz val="12"/>
        <color rgb="FFFF0000"/>
        <rFont val="ＭＳ ゴシック"/>
        <family val="3"/>
        <charset val="128"/>
      </rPr>
      <t xml:space="preserve">
</t>
    </r>
    <r>
      <rPr>
        <sz val="12"/>
        <rFont val="ＭＳ ゴシック"/>
        <family val="3"/>
        <charset val="128"/>
      </rPr>
      <t>　売止席数には、感染症対策による売止も含めてください。
・販売枚数については、全公演の合計数を入力してください。招待券についても同様です。
　ペアチケット5000円を20枚予定の場合、下記のように記載をお願いいたします。
　券種　ペアチケット（5000円）
　単価　2500
　枚数　40
・割引販売等により実際の販売価格が小計額と異なる場合は、セルG24に差額を入力してください。
　</t>
    </r>
    <r>
      <rPr>
        <b/>
        <sz val="12"/>
        <rFont val="ＭＳ ゴシック"/>
        <family val="3"/>
        <charset val="128"/>
      </rPr>
      <t>差額が「1,000,000円」の場合、「-1000000」と入力してください。</t>
    </r>
    <r>
      <rPr>
        <sz val="12"/>
        <rFont val="ＭＳ ゴシック"/>
        <family val="3"/>
        <charset val="128"/>
      </rPr>
      <t xml:space="preserve">
　割引のある券種が少なく、上の表中に書ききれる場合は、 券種欄に「Ｓ席（学生割引）」等として記入しても構いません。</t>
    </r>
    <r>
      <rPr>
        <b/>
        <sz val="12"/>
        <color rgb="FFFF0000"/>
        <rFont val="ＭＳ ゴシック"/>
        <family val="3"/>
        <charset val="128"/>
      </rPr>
      <t xml:space="preserve">
</t>
    </r>
    <rPh sb="1" eb="4">
      <t>ニュウジョウリョウ</t>
    </rPh>
    <rPh sb="4" eb="6">
      <t>シュウニュウ</t>
    </rPh>
    <phoneticPr fontId="6"/>
  </si>
  <si>
    <t>活動の目的及び内容</t>
    <rPh sb="0" eb="2">
      <t>カツドウ</t>
    </rPh>
    <rPh sb="3" eb="5">
      <t>モクテキ</t>
    </rPh>
    <rPh sb="5" eb="6">
      <t>オヨ</t>
    </rPh>
    <rPh sb="7" eb="9">
      <t>ナイヨウ</t>
    </rPh>
    <phoneticPr fontId="7"/>
  </si>
  <si>
    <t>文字サイズが14pt以下にならないようにご注意ください。
印刷時の文字切れにご注意ください。
印刷、または印刷イメージでセルから文字がはみ出ていないかご確認ください。</t>
    <rPh sb="0" eb="2">
      <t>モジ</t>
    </rPh>
    <rPh sb="10" eb="12">
      <t>イカ</t>
    </rPh>
    <rPh sb="21" eb="23">
      <t>チュウイ</t>
    </rPh>
    <phoneticPr fontId="6"/>
  </si>
  <si>
    <t>【（支出予算書別紙）稽古料・出演料内訳書】</t>
    <rPh sb="2" eb="7">
      <t>シシュツヨサンショ</t>
    </rPh>
    <rPh sb="7" eb="9">
      <t>ベッシ</t>
    </rPh>
    <rPh sb="10" eb="12">
      <t>ケイコ</t>
    </rPh>
    <rPh sb="12" eb="13">
      <t>リョウ</t>
    </rPh>
    <rPh sb="14" eb="16">
      <t>シュツエン</t>
    </rPh>
    <rPh sb="16" eb="17">
      <t>リョウ</t>
    </rPh>
    <rPh sb="17" eb="20">
      <t>ウチワケショ</t>
    </rPh>
    <phoneticPr fontId="38"/>
  </si>
  <si>
    <t>【収支計画書】</t>
    <rPh sb="1" eb="3">
      <t>シュウシ</t>
    </rPh>
    <rPh sb="3" eb="6">
      <t>ケイカクショ</t>
    </rPh>
    <phoneticPr fontId="31"/>
  </si>
  <si>
    <t>【（収支計画書別紙）入場料詳細】</t>
    <rPh sb="2" eb="7">
      <t>シュウシケイカクショ</t>
    </rPh>
    <rPh sb="7" eb="9">
      <t>ベッシ</t>
    </rPh>
    <rPh sb="10" eb="13">
      <t>ニュウジョウリョウ</t>
    </rPh>
    <rPh sb="13" eb="15">
      <t>ショウサイ</t>
    </rPh>
    <phoneticPr fontId="6"/>
  </si>
  <si>
    <t>様式第４号（第７条関係）</t>
    <rPh sb="0" eb="2">
      <t>ヨウシキ</t>
    </rPh>
    <rPh sb="2" eb="3">
      <t>ダイ</t>
    </rPh>
    <rPh sb="8" eb="9">
      <t>ジョウ</t>
    </rPh>
    <rPh sb="9" eb="11">
      <t>カンケイ</t>
    </rPh>
    <phoneticPr fontId="7"/>
  </si>
  <si>
    <t>独立行政法人日本芸術文化振興会理事長　殿</t>
    <phoneticPr fontId="7"/>
  </si>
  <si>
    <t>　下記の活動を行いたいので、文化芸術振興費補助金による助成金交付要綱第７条第１項の規定に基づき、助成金の交付を申請します。</t>
    <rPh sb="14" eb="18">
      <t>ブンカゲイジュツ</t>
    </rPh>
    <rPh sb="18" eb="21">
      <t>シンコウヒ</t>
    </rPh>
    <rPh sb="21" eb="24">
      <t>ホジョキン</t>
    </rPh>
    <phoneticPr fontId="7"/>
  </si>
  <si>
    <t>令和　年　月　日</t>
    <phoneticPr fontId="6"/>
  </si>
  <si>
    <t>助成金の額</t>
    <rPh sb="0" eb="3">
      <t>ジョセイキン</t>
    </rPh>
    <rPh sb="4" eb="5">
      <t>ガク</t>
    </rPh>
    <phoneticPr fontId="6"/>
  </si>
  <si>
    <t>要望書からの変更はできません。
要望書の記載内容をそのままコピーペーストしてください。</t>
    <phoneticPr fontId="7"/>
  </si>
  <si>
    <t>要望書からの変更はできません。
要望書の記載内容をそのままコピーペーストしてください。</t>
  </si>
  <si>
    <t>←「創作初演」など該当する項目を選択してください。該当項目がない場合は、その他の（　　）内に記入してください。</t>
    <phoneticPr fontId="6"/>
  </si>
  <si>
    <r>
      <t>【支出予算書</t>
    </r>
    <r>
      <rPr>
        <b/>
        <sz val="14"/>
        <color theme="1"/>
        <rFont val="ＭＳ ゴシック"/>
        <family val="3"/>
        <charset val="128"/>
      </rPr>
      <t>（兼「消費税等仕入控除税額計算書」）</t>
    </r>
    <r>
      <rPr>
        <b/>
        <sz val="20"/>
        <color theme="1"/>
        <rFont val="ＭＳ ゴシック"/>
        <family val="3"/>
        <charset val="128"/>
      </rPr>
      <t>】</t>
    </r>
    <rPh sb="1" eb="3">
      <t>シシュツ</t>
    </rPh>
    <rPh sb="3" eb="5">
      <t>ヨサン</t>
    </rPh>
    <rPh sb="5" eb="6">
      <t>ショ</t>
    </rPh>
    <rPh sb="7" eb="8">
      <t>ケン</t>
    </rPh>
    <rPh sb="9" eb="12">
      <t>ショウヒゼイ</t>
    </rPh>
    <rPh sb="12" eb="13">
      <t>トウ</t>
    </rPh>
    <rPh sb="13" eb="15">
      <t>シイレ</t>
    </rPh>
    <rPh sb="15" eb="17">
      <t>コウジョ</t>
    </rPh>
    <rPh sb="17" eb="19">
      <t>ゼイガク</t>
    </rPh>
    <rPh sb="19" eb="22">
      <t>ケイサンショ</t>
    </rPh>
    <phoneticPr fontId="7"/>
  </si>
  <si>
    <t>令和６年度　文化芸術振興費補助金による
助　 成　 金　 交　 付　 申　 請　 書
舞台芸術等総合支援事業（公演創造活動）</t>
    <rPh sb="6" eb="10">
      <t>ブンカゲイジュツ</t>
    </rPh>
    <rPh sb="10" eb="13">
      <t>シンコウヒ</t>
    </rPh>
    <rPh sb="13" eb="16">
      <t>ホジョキン</t>
    </rPh>
    <rPh sb="35" eb="36">
      <t>サル</t>
    </rPh>
    <rPh sb="38" eb="39">
      <t>ショウ</t>
    </rPh>
    <rPh sb="43" eb="54">
      <t>ブタイゲイジュツナドソウゴウシエンジギョウ</t>
    </rPh>
    <rPh sb="55" eb="61">
      <t>コウエンソウゾウカツドウ</t>
    </rPh>
    <phoneticPr fontId="7"/>
  </si>
  <si>
    <r>
      <t>収入合計</t>
    </r>
    <r>
      <rPr>
        <sz val="12"/>
        <rFont val="ＭＳ ゴシック"/>
        <family val="3"/>
        <charset val="128"/>
      </rPr>
      <t xml:space="preserve"> (I)</t>
    </r>
    <rPh sb="2" eb="4">
      <t>ゴウケイ</t>
    </rPh>
    <phoneticPr fontId="6"/>
  </si>
  <si>
    <t>要選択</t>
    <rPh sb="0" eb="3">
      <t>ヨウセンタク</t>
    </rPh>
    <phoneticPr fontId="6"/>
  </si>
  <si>
    <t>公的
補助金
・
助成金
等</t>
    <rPh sb="0" eb="2">
      <t>コウテキ</t>
    </rPh>
    <rPh sb="9" eb="12">
      <t>ジョセイキン</t>
    </rPh>
    <rPh sb="13" eb="14">
      <t>ナド</t>
    </rPh>
    <phoneticPr fontId="31"/>
  </si>
  <si>
    <t>民間
寄付金
・
協賛金
・
助成金
等</t>
    <rPh sb="0" eb="2">
      <t>ミンカン</t>
    </rPh>
    <rPh sb="3" eb="6">
      <t>キフキン</t>
    </rPh>
    <rPh sb="15" eb="18">
      <t>ジョセイキン</t>
    </rPh>
    <rPh sb="16" eb="17">
      <t>キン</t>
    </rPh>
    <rPh sb="17" eb="18">
      <t>トウ</t>
    </rPh>
    <phoneticPr fontId="31"/>
  </si>
  <si>
    <t>衣装デザイン料</t>
    <phoneticPr fontId="6"/>
  </si>
  <si>
    <t>照明プラン料</t>
    <phoneticPr fontId="6"/>
  </si>
  <si>
    <t>Ｃ－1</t>
    <phoneticPr fontId="6"/>
  </si>
  <si>
    <t>Ｃ－２</t>
    <phoneticPr fontId="6"/>
  </si>
  <si>
    <t>Ｃ－２－１</t>
    <phoneticPr fontId="6"/>
  </si>
  <si>
    <t>Ｃ－３</t>
    <phoneticPr fontId="6"/>
  </si>
  <si>
    <t>Ｃ－３－１</t>
    <phoneticPr fontId="6"/>
  </si>
  <si>
    <t>Ｃ－４</t>
    <phoneticPr fontId="6"/>
  </si>
  <si>
    <t>Ｃ－４－１</t>
    <phoneticPr fontId="6"/>
  </si>
  <si>
    <r>
      <t xml:space="preserve">・公演期間を記入してください。(2024/4/1～2025/3/31）
・活動が1日の場合は同じ日付をご記入ください。
・仕込み・ゲネプロ・ばらし・実施回数も入力してください。
</t>
    </r>
    <r>
      <rPr>
        <b/>
        <sz val="14"/>
        <color rgb="FFFF0000"/>
        <rFont val="ＭＳ ゴシック"/>
        <family val="3"/>
        <charset val="128"/>
      </rPr>
      <t>定期公演等で、用意されている行数（15行）を超えて行われる活動の場合は、全ての日程・会場についての詳細を記載した別紙を添付してください。
学校公演の場合は、その対象を明記してください（例：小学生対象、学校関係者のみ、一般公開あり等）。</t>
    </r>
    <rPh sb="61" eb="63">
      <t>シコ</t>
    </rPh>
    <rPh sb="74" eb="76">
      <t>ジッシ</t>
    </rPh>
    <rPh sb="76" eb="78">
      <t>カイスウ</t>
    </rPh>
    <rPh sb="79" eb="81">
      <t>ニュウリョク</t>
    </rPh>
    <phoneticPr fontId="7"/>
  </si>
  <si>
    <r>
      <t xml:space="preserve">助成対象経費合計 </t>
    </r>
    <r>
      <rPr>
        <b/>
        <sz val="14"/>
        <rFont val="ＭＳ ゴシック"/>
        <family val="3"/>
        <charset val="128"/>
      </rPr>
      <t>(A-B)</t>
    </r>
    <phoneticPr fontId="6"/>
  </si>
  <si>
    <r>
      <t xml:space="preserve">助成対象経費小計 </t>
    </r>
    <r>
      <rPr>
        <sz val="12"/>
        <rFont val="ＭＳ ゴシック"/>
        <family val="3"/>
        <charset val="128"/>
      </rPr>
      <t>(A)</t>
    </r>
    <phoneticPr fontId="6"/>
  </si>
  <si>
    <r>
      <t xml:space="preserve">支出総額 </t>
    </r>
    <r>
      <rPr>
        <sz val="12"/>
        <rFont val="ＭＳ ゴシック"/>
        <family val="3"/>
        <charset val="128"/>
      </rPr>
      <t>(A+C)</t>
    </r>
    <phoneticPr fontId="6"/>
  </si>
  <si>
    <r>
      <t xml:space="preserve">収入合計/支出総額 </t>
    </r>
    <r>
      <rPr>
        <sz val="12"/>
        <rFont val="ＭＳ ゴシック"/>
        <family val="3"/>
        <charset val="128"/>
      </rPr>
      <t>(I/(A+C))</t>
    </r>
    <phoneticPr fontId="6"/>
  </si>
  <si>
    <t>その他収入</t>
    <rPh sb="2" eb="3">
      <t>タ</t>
    </rPh>
    <rPh sb="3" eb="5">
      <t>シュウニュウ</t>
    </rPh>
    <phoneticPr fontId="6"/>
  </si>
  <si>
    <t>入場料等収入</t>
    <rPh sb="0" eb="3">
      <t>ニュウジョウリョウ</t>
    </rPh>
    <rPh sb="3" eb="4">
      <t>トウ</t>
    </rPh>
    <rPh sb="4" eb="6">
      <t>シュウニュウ</t>
    </rPh>
    <phoneticPr fontId="6"/>
  </si>
  <si>
    <t>寄付金等収入</t>
    <rPh sb="0" eb="4">
      <t>キフキントウ</t>
    </rPh>
    <rPh sb="4" eb="6">
      <t>シュウニュウ</t>
    </rPh>
    <phoneticPr fontId="6"/>
  </si>
  <si>
    <t>※非表示行</t>
    <rPh sb="1" eb="4">
      <t>ヒヒョウジ</t>
    </rPh>
    <rPh sb="4" eb="5">
      <t>ギョウ</t>
    </rPh>
    <phoneticPr fontId="6"/>
  </si>
  <si>
    <t>｜</t>
    <phoneticPr fontId="6"/>
  </si>
  <si>
    <t>会場の総席数（定員）</t>
    <rPh sb="0" eb="2">
      <t>カイジョウ</t>
    </rPh>
    <rPh sb="3" eb="4">
      <t>ソウ</t>
    </rPh>
    <rPh sb="4" eb="6">
      <t>セキスウ</t>
    </rPh>
    <rPh sb="7" eb="9">
      <t>テイイン</t>
    </rPh>
    <phoneticPr fontId="7"/>
  </si>
  <si>
    <t>※非表示行</t>
    <rPh sb="1" eb="4">
      <t>ヒヒョウジ</t>
    </rPh>
    <rPh sb="4" eb="5">
      <t>ギョウ</t>
    </rPh>
    <phoneticPr fontId="7"/>
  </si>
  <si>
    <t>総使用席数</t>
    <rPh sb="0" eb="1">
      <t>ソウ</t>
    </rPh>
    <rPh sb="1" eb="3">
      <t>シヨウ</t>
    </rPh>
    <rPh sb="3" eb="5">
      <t>セキスウ</t>
    </rPh>
    <phoneticPr fontId="7"/>
  </si>
  <si>
    <t>定員×公演回数</t>
    <rPh sb="0" eb="2">
      <t>テイイン</t>
    </rPh>
    <rPh sb="3" eb="5">
      <t>コウエン</t>
    </rPh>
    <rPh sb="5" eb="7">
      <t>カイスウ</t>
    </rPh>
    <phoneticPr fontId="6"/>
  </si>
  <si>
    <t>売止席総数</t>
    <rPh sb="0" eb="1">
      <t>ウ</t>
    </rPh>
    <rPh sb="1" eb="2">
      <t>ド</t>
    </rPh>
    <rPh sb="2" eb="3">
      <t>セキ</t>
    </rPh>
    <rPh sb="3" eb="5">
      <t>ソウスウ</t>
    </rPh>
    <phoneticPr fontId="6"/>
  </si>
  <si>
    <t>売止席数×公演回数</t>
  </si>
  <si>
    <t>売止席数×公演回数</t>
    <rPh sb="0" eb="1">
      <t>ウ</t>
    </rPh>
    <rPh sb="1" eb="2">
      <t>ト</t>
    </rPh>
    <rPh sb="2" eb="4">
      <t>セキスウ</t>
    </rPh>
    <rPh sb="5" eb="9">
      <t>コウエンカイスウ</t>
    </rPh>
    <phoneticPr fontId="6"/>
  </si>
  <si>
    <t>14pt・2000字以内でご記入ください。
セル内で改行される場合は「ALT+ENTER」を押して改行してください。
セル内改行ENTERも一文字としてカウントされます。
以下の項目に変更がある場合、「変更理由書」の提出が必要です。
・実施時期（活動日、活動期間）、
　実施会場（配信等を含む）、実施回数
・本活動の内容（演目、曲目、あらすじ、
　主な出演者、主なスタッフ等）
・共催者、共同制作者</t>
    <rPh sb="9" eb="10">
      <t>ジ</t>
    </rPh>
    <rPh sb="10" eb="12">
      <t>イナイ</t>
    </rPh>
    <rPh sb="14" eb="16">
      <t>キニュウ</t>
    </rPh>
    <rPh sb="24" eb="25">
      <t>ナイ</t>
    </rPh>
    <rPh sb="26" eb="28">
      <t>カイギョウ</t>
    </rPh>
    <rPh sb="31" eb="33">
      <t>バアイ</t>
    </rPh>
    <rPh sb="46" eb="47">
      <t>オ</t>
    </rPh>
    <rPh sb="49" eb="51">
      <t>カイギョウ</t>
    </rPh>
    <phoneticPr fontId="7"/>
  </si>
  <si>
    <t>受取人氏名等</t>
    <rPh sb="0" eb="3">
      <t>ウケトリニン</t>
    </rPh>
    <rPh sb="3" eb="5">
      <t>シメイ</t>
    </rPh>
    <rPh sb="5" eb="6">
      <t>ナド</t>
    </rPh>
    <phoneticPr fontId="6"/>
  </si>
  <si>
    <t>入場料収入(ｲ)</t>
    <rPh sb="0" eb="3">
      <t>ニュウジョウリョウ</t>
    </rPh>
    <rPh sb="3" eb="5">
      <t>シュウニュウ</t>
    </rPh>
    <phoneticPr fontId="6"/>
  </si>
  <si>
    <t>配信等収入(ﾛ)</t>
    <rPh sb="0" eb="2">
      <t>ハイシン</t>
    </rPh>
    <rPh sb="2" eb="3">
      <t>トウ</t>
    </rPh>
    <rPh sb="3" eb="5">
      <t>シュウニュウ</t>
    </rPh>
    <phoneticPr fontId="6"/>
  </si>
  <si>
    <t>民間からの寄付金等(ﾊ)</t>
    <rPh sb="0" eb="2">
      <t>ミンカン</t>
    </rPh>
    <rPh sb="5" eb="8">
      <t>キフキン</t>
    </rPh>
    <rPh sb="8" eb="9">
      <t>トウ</t>
    </rPh>
    <phoneticPr fontId="6"/>
  </si>
  <si>
    <t>会場の席数（定員）(ﾆ)</t>
    <rPh sb="0" eb="2">
      <t>カイジョウ</t>
    </rPh>
    <rPh sb="3" eb="5">
      <t>セキスウ</t>
    </rPh>
    <rPh sb="6" eb="8">
      <t>テイイン</t>
    </rPh>
    <phoneticPr fontId="6"/>
  </si>
  <si>
    <t>売止席</t>
    <rPh sb="0" eb="1">
      <t>ウ</t>
    </rPh>
    <rPh sb="1" eb="2">
      <t>ド</t>
    </rPh>
    <rPh sb="2" eb="3">
      <t>セキ</t>
    </rPh>
    <phoneticPr fontId="6"/>
  </si>
  <si>
    <t>使用席数(ﾎ)</t>
    <rPh sb="0" eb="2">
      <t>シヨウ</t>
    </rPh>
    <rPh sb="2" eb="4">
      <t>セキスウ</t>
    </rPh>
    <phoneticPr fontId="6"/>
  </si>
  <si>
    <t>※複数年計画支援舞踊・演劇分野以外では非表示</t>
    <rPh sb="8" eb="10">
      <t>ブヨウ</t>
    </rPh>
    <rPh sb="11" eb="13">
      <t>エンゲキ</t>
    </rPh>
    <rPh sb="19" eb="22">
      <t>ヒヒョウジ</t>
    </rPh>
    <phoneticPr fontId="6"/>
  </si>
  <si>
    <t>席数</t>
    <rPh sb="0" eb="2">
      <t>セキスウ</t>
    </rPh>
    <phoneticPr fontId="6"/>
  </si>
  <si>
    <r>
      <t xml:space="preserve">使用席数
</t>
    </r>
    <r>
      <rPr>
        <sz val="9"/>
        <rFont val="ＭＳ ゴシック"/>
        <family val="3"/>
        <charset val="128"/>
      </rPr>
      <t>((定員-売止席数)×公演回数)）(ﾎ)</t>
    </r>
    <rPh sb="0" eb="2">
      <t>シヨウ</t>
    </rPh>
    <rPh sb="2" eb="4">
      <t>セキスウ</t>
    </rPh>
    <rPh sb="7" eb="8">
      <t>サダム</t>
    </rPh>
    <rPh sb="10" eb="11">
      <t>ウ</t>
    </rPh>
    <rPh sb="11" eb="12">
      <t>ド</t>
    </rPh>
    <rPh sb="12" eb="14">
      <t>セキスウ</t>
    </rPh>
    <phoneticPr fontId="6"/>
  </si>
  <si>
    <r>
      <t xml:space="preserve">会場の席数
</t>
    </r>
    <r>
      <rPr>
        <sz val="11"/>
        <rFont val="ＭＳ ゴシック"/>
        <family val="3"/>
        <charset val="128"/>
      </rPr>
      <t>(定員×公演回数)(ﾆ)</t>
    </r>
    <rPh sb="0" eb="2">
      <t>カイジョウ</t>
    </rPh>
    <rPh sb="3" eb="5">
      <t>セキスウ</t>
    </rPh>
    <rPh sb="7" eb="9">
      <t>テイイン</t>
    </rPh>
    <rPh sb="10" eb="14">
      <t>コウエンカイスウ</t>
    </rPh>
    <phoneticPr fontId="6"/>
  </si>
  <si>
    <t>市区町村～番地（建物名含む）</t>
    <phoneticPr fontId="7"/>
  </si>
  <si>
    <t>広告収入</t>
    <rPh sb="0" eb="4">
      <t>コウコクシュウニュウ</t>
    </rPh>
    <phoneticPr fontId="6"/>
  </si>
  <si>
    <t>該当する支援区分をプルダウンでご選択ください</t>
    <phoneticPr fontId="6"/>
  </si>
  <si>
    <r>
      <t xml:space="preserve">売止席数
</t>
    </r>
    <r>
      <rPr>
        <sz val="12"/>
        <rFont val="ＭＳ ゴシック"/>
        <family val="3"/>
        <charset val="128"/>
      </rPr>
      <t>(売止席数×公演回数)</t>
    </r>
    <rPh sb="0" eb="1">
      <t>ウ</t>
    </rPh>
    <rPh sb="1" eb="2">
      <t>ド</t>
    </rPh>
    <rPh sb="2" eb="3">
      <t>セキ</t>
    </rPh>
    <rPh sb="3" eb="4">
      <t>スウ</t>
    </rPh>
    <rPh sb="6" eb="7">
      <t>ウ</t>
    </rPh>
    <rPh sb="7" eb="8">
      <t>ド</t>
    </rPh>
    <rPh sb="8" eb="10">
      <t>セキスウ</t>
    </rPh>
    <phoneticPr fontId="6"/>
  </si>
  <si>
    <t>交付を受けようとする助成金の額</t>
    <phoneticPr fontId="6"/>
  </si>
  <si>
    <t>複数年計画支援の場合は表示されません。</t>
    <rPh sb="11" eb="13">
      <t>ヒョウジ</t>
    </rPh>
    <phoneticPr fontId="6"/>
  </si>
  <si>
    <t>複数年の場合のみ表示</t>
    <phoneticPr fontId="6"/>
  </si>
  <si>
    <t>以下の項目に変更がある場合、「変更理由書」の提出が必要です。
・団体住所、団体名、代表者役職名、代表者氏名
・助成対象活動名</t>
    <rPh sb="32" eb="34">
      <t>ダンタイ</t>
    </rPh>
    <rPh sb="44" eb="46">
      <t>ヤクショク</t>
    </rPh>
    <phoneticPr fontId="7"/>
  </si>
  <si>
    <t>複数年計画支援の場合は（A）～（H）の数字をBファイルに転記</t>
    <rPh sb="0" eb="7">
      <t>フクスウネンケイカクシエン</t>
    </rPh>
    <rPh sb="8" eb="10">
      <t>バアイ</t>
    </rPh>
    <rPh sb="19" eb="21">
      <t>スウジ</t>
    </rPh>
    <rPh sb="28" eb="30">
      <t>テンキ</t>
    </rPh>
    <phoneticPr fontId="6"/>
  </si>
  <si>
    <r>
      <t>通知書類等の郵便物は原則として</t>
    </r>
    <r>
      <rPr>
        <b/>
        <sz val="14"/>
        <color rgb="FFFF0000"/>
        <rFont val="ＭＳ ゴシック"/>
        <family val="3"/>
        <charset val="128"/>
      </rPr>
      <t>団体住所・ご担当者宛</t>
    </r>
    <r>
      <rPr>
        <b/>
        <sz val="14"/>
        <rFont val="ＭＳ ゴシック"/>
        <family val="3"/>
        <charset val="128"/>
      </rPr>
      <t>に送付します。
書類送付先住所を変更された場合は、事務局までご連絡ください。</t>
    </r>
    <rPh sb="10" eb="12">
      <t>ゲンソク</t>
    </rPh>
    <rPh sb="15" eb="19">
      <t>ダンタイジュウショ</t>
    </rPh>
    <rPh sb="21" eb="24">
      <t>タントウシャ</t>
    </rPh>
    <phoneticPr fontId="6"/>
  </si>
  <si>
    <r>
      <t>書類送付先が団体住所・ご担当者と</t>
    </r>
    <r>
      <rPr>
        <b/>
        <u/>
        <sz val="14"/>
        <color rgb="FFFF0000"/>
        <rFont val="ＭＳ ゴシック"/>
        <family val="3"/>
        <charset val="128"/>
      </rPr>
      <t>異なる場合のみ</t>
    </r>
    <r>
      <rPr>
        <b/>
        <sz val="14"/>
        <color rgb="FFFF0000"/>
        <rFont val="ＭＳ ゴシック"/>
        <family val="3"/>
        <charset val="128"/>
      </rPr>
      <t xml:space="preserve">ご記入ください。
</t>
    </r>
    <rPh sb="0" eb="5">
      <t>ショルイソウフサキ</t>
    </rPh>
    <rPh sb="12" eb="15">
      <t>タントウシャ</t>
    </rPh>
    <rPh sb="16" eb="17">
      <t>コト</t>
    </rPh>
    <rPh sb="19" eb="21">
      <t>バアイ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</si>
</sst>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176" formatCode="000"/>
    <numFmt numFmtId="177" formatCode="yyyy/m/d;@"/>
    <numFmt numFmtId="178" formatCode="&quot;外&quot;#&quot;件&quot;;;"/>
    <numFmt numFmtId="179" formatCode="#,##0_ "/>
    <numFmt numFmtId="180" formatCode="#,##0_ ;[Red]\-#,##0\ "/>
    <numFmt numFmtId="181" formatCode="m/d;@"/>
    <numFmt numFmtId="182" formatCode="General&quot;回&quot;"/>
    <numFmt numFmtId="183" formatCode="General;;"/>
    <numFmt numFmtId="184" formatCode="General&quot;ヶ所&quot;"/>
    <numFmt numFmtId="185" formatCode="#,##0_);[Red]\(#,##0\)"/>
    <numFmt numFmtId="186" formatCode="0_);[Red]\(0\)"/>
    <numFmt numFmtId="187" formatCode="#,##0;&quot;△ &quot;#,##0"/>
    <numFmt numFmtId="188" formatCode="0.0%"/>
    <numFmt numFmtId="189" formatCode="&quot;¥&quot;#,##0_);[Red]\(&quot;¥&quot;#,##0\)"/>
    <numFmt numFmtId="190" formatCode="#,##0_ &quot;席&quot;"/>
    <numFmt numFmtId="191" formatCode="#,##0\ &quot;席&quot;\ ;[Red]\-#,##0\ &quot;席&quot;"/>
    <numFmt numFmtId="192" formatCode="#,##0_ &quot;枚&quot;"/>
    <numFmt numFmtId="193" formatCode="\(0.0%\)"/>
    <numFmt numFmtId="194" formatCode="#,##0;&quot;▲ &quot;#,##0"/>
    <numFmt numFmtId="195" formatCode="[$-411]ggge&quot;年&quot;m&quot;月&quot;d&quot;日&quot;;@"/>
  </numFmts>
  <fonts count="6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14"/>
      <color theme="1"/>
      <name val="ＭＳ ゴシック"/>
      <family val="3"/>
      <charset val="128"/>
    </font>
    <font>
      <sz val="6"/>
      <name val="Yu Gothic"/>
      <family val="3"/>
      <charset val="128"/>
      <scheme val="minor"/>
    </font>
    <font>
      <sz val="6"/>
      <name val="游ゴシック"/>
      <family val="3"/>
      <charset val="128"/>
    </font>
    <font>
      <sz val="11"/>
      <color theme="1"/>
      <name val="ＭＳ ゴシック"/>
      <family val="3"/>
      <charset val="128"/>
    </font>
    <font>
      <b/>
      <sz val="16"/>
      <color theme="1"/>
      <name val="ＭＳ ゴシック"/>
      <family val="3"/>
      <charset val="128"/>
    </font>
    <font>
      <sz val="16"/>
      <color theme="1"/>
      <name val="ＭＳ ゴシック"/>
      <family val="3"/>
      <charset val="128"/>
    </font>
    <font>
      <sz val="22"/>
      <color theme="1"/>
      <name val="ＭＳ ゴシック"/>
      <family val="3"/>
      <charset val="128"/>
    </font>
    <font>
      <sz val="18"/>
      <color theme="1"/>
      <name val="ＭＳ ゴシック"/>
      <family val="3"/>
      <charset val="128"/>
    </font>
    <font>
      <sz val="20"/>
      <color theme="1"/>
      <name val="ＭＳ ゴシック"/>
      <family val="3"/>
      <charset val="128"/>
    </font>
    <font>
      <b/>
      <sz val="14"/>
      <name val="ＭＳ ゴシック"/>
      <family val="3"/>
      <charset val="128"/>
    </font>
    <font>
      <sz val="14"/>
      <name val="ＭＳ ゴシック"/>
      <family val="3"/>
      <charset val="128"/>
    </font>
    <font>
      <sz val="12"/>
      <name val="ＭＳ ゴシック"/>
      <family val="3"/>
      <charset val="128"/>
    </font>
    <font>
      <b/>
      <sz val="11"/>
      <color theme="1"/>
      <name val="ＭＳ ゴシック"/>
      <family val="3"/>
      <charset val="128"/>
    </font>
    <font>
      <sz val="11"/>
      <name val="Yu Gothic"/>
      <family val="3"/>
      <charset val="128"/>
      <scheme val="minor"/>
    </font>
    <font>
      <sz val="10"/>
      <color theme="1"/>
      <name val="ＭＳ ゴシック"/>
      <family val="3"/>
      <charset val="128"/>
    </font>
    <font>
      <sz val="11"/>
      <name val="ＭＳ ゴシック"/>
      <family val="3"/>
      <charset val="128"/>
    </font>
    <font>
      <b/>
      <sz val="14"/>
      <color rgb="FFFF0000"/>
      <name val="ＭＳ ゴシック"/>
      <family val="3"/>
      <charset val="128"/>
    </font>
    <font>
      <b/>
      <sz val="14"/>
      <color theme="1"/>
      <name val="ＭＳ ゴシック"/>
      <family val="3"/>
      <charset val="128"/>
    </font>
    <font>
      <sz val="9"/>
      <color theme="1"/>
      <name val="ＭＳ ゴシック"/>
      <family val="3"/>
      <charset val="128"/>
    </font>
    <font>
      <sz val="10"/>
      <name val="ＭＳ ゴシック"/>
      <family val="3"/>
      <charset val="128"/>
    </font>
    <font>
      <sz val="12"/>
      <color theme="1"/>
      <name val="ＭＳ ゴシック"/>
      <family val="3"/>
      <charset val="128"/>
    </font>
    <font>
      <sz val="11"/>
      <color theme="1"/>
      <name val="Yu Gothic"/>
      <family val="3"/>
      <charset val="128"/>
      <scheme val="minor"/>
    </font>
    <font>
      <b/>
      <sz val="12"/>
      <color theme="1"/>
      <name val="ＭＳ ゴシック"/>
      <family val="3"/>
      <charset val="128"/>
    </font>
    <font>
      <sz val="14"/>
      <color indexed="81"/>
      <name val="MS P ゴシック"/>
      <family val="3"/>
      <charset val="128"/>
    </font>
    <font>
      <b/>
      <sz val="20"/>
      <color theme="1"/>
      <name val="ＭＳ ゴシック"/>
      <family val="3"/>
      <charset val="128"/>
    </font>
    <font>
      <sz val="12"/>
      <color theme="1"/>
      <name val="Yu Gothic"/>
      <family val="3"/>
      <charset val="128"/>
      <scheme val="minor"/>
    </font>
    <font>
      <sz val="6"/>
      <name val="ＭＳ Ｐゴシック"/>
      <family val="3"/>
      <charset val="128"/>
    </font>
    <font>
      <sz val="10.5"/>
      <color theme="1"/>
      <name val="ＭＳ ゴシック"/>
      <family val="3"/>
      <charset val="128"/>
    </font>
    <font>
      <sz val="12"/>
      <color theme="0"/>
      <name val="ＭＳ ゴシック"/>
      <family val="3"/>
      <charset val="128"/>
    </font>
    <font>
      <sz val="10"/>
      <color indexed="81"/>
      <name val="ＭＳ Ｐゴシック"/>
      <family val="3"/>
      <charset val="128"/>
    </font>
    <font>
      <sz val="11"/>
      <name val="ＭＳ Ｐゴシック"/>
      <family val="3"/>
      <charset val="128"/>
    </font>
    <font>
      <sz val="22"/>
      <name val="ＭＳ ゴシック"/>
      <family val="3"/>
      <charset val="128"/>
    </font>
    <font>
      <b/>
      <sz val="12"/>
      <name val="ＭＳ ゴシック"/>
      <family val="3"/>
      <charset val="128"/>
    </font>
    <font>
      <sz val="6"/>
      <name val="Yu Gothic"/>
      <family val="2"/>
      <charset val="128"/>
      <scheme val="minor"/>
    </font>
    <font>
      <b/>
      <sz val="16"/>
      <color rgb="FFFF0000"/>
      <name val="ＭＳ ゴシック"/>
      <family val="3"/>
      <charset val="128"/>
    </font>
    <font>
      <sz val="11"/>
      <color theme="1"/>
      <name val="游ゴシック"/>
      <family val="3"/>
      <charset val="128"/>
    </font>
    <font>
      <sz val="8"/>
      <color theme="1"/>
      <name val="ＭＳ ゴシック"/>
      <family val="3"/>
      <charset val="128"/>
    </font>
    <font>
      <sz val="12"/>
      <color rgb="FFFF0000"/>
      <name val="ＭＳ ゴシック"/>
      <family val="3"/>
      <charset val="128"/>
    </font>
    <font>
      <sz val="12"/>
      <color rgb="FF0070C0"/>
      <name val="ＭＳ ゴシック"/>
      <family val="3"/>
      <charset val="128"/>
    </font>
    <font>
      <b/>
      <sz val="18"/>
      <name val="ＭＳ ゴシック"/>
      <family val="3"/>
      <charset val="128"/>
    </font>
    <font>
      <sz val="11"/>
      <name val="Yu Gothic"/>
      <family val="2"/>
      <scheme val="minor"/>
    </font>
    <font>
      <b/>
      <sz val="11"/>
      <name val="ＭＳ ゴシック"/>
      <family val="3"/>
      <charset val="128"/>
    </font>
    <font>
      <b/>
      <sz val="12"/>
      <color rgb="FFFF0000"/>
      <name val="ＭＳ ゴシック"/>
      <family val="3"/>
      <charset val="128"/>
    </font>
    <font>
      <b/>
      <sz val="16"/>
      <name val="ＭＳ ゴシック"/>
      <family val="3"/>
      <charset val="128"/>
    </font>
    <font>
      <b/>
      <sz val="11"/>
      <color theme="1"/>
      <name val="Yu Gothic"/>
      <family val="3"/>
      <charset val="128"/>
      <scheme val="minor"/>
    </font>
    <font>
      <sz val="14"/>
      <color rgb="FFFF0000"/>
      <name val="ＭＳ ゴシック"/>
      <family val="3"/>
      <charset val="128"/>
    </font>
    <font>
      <sz val="12"/>
      <color indexed="81"/>
      <name val="ＭＳ Ｐゴシック"/>
      <family val="3"/>
      <charset val="128"/>
    </font>
    <font>
      <b/>
      <sz val="12"/>
      <color indexed="81"/>
      <name val="ＭＳ Ｐゴシック"/>
      <family val="3"/>
      <charset val="128"/>
    </font>
    <font>
      <b/>
      <sz val="9"/>
      <color indexed="81"/>
      <name val="MS P ゴシック"/>
      <family val="3"/>
      <charset val="128"/>
    </font>
    <font>
      <b/>
      <u/>
      <sz val="16"/>
      <color indexed="81"/>
      <name val="MS P ゴシック"/>
      <family val="3"/>
      <charset val="128"/>
    </font>
    <font>
      <sz val="12"/>
      <color theme="1"/>
      <name val="ＭＳ Ｐゴシック"/>
      <family val="3"/>
      <charset val="128"/>
    </font>
    <font>
      <sz val="12"/>
      <color rgb="FF000000"/>
      <name val="ＭＳ ゴシック"/>
      <family val="3"/>
      <charset val="128"/>
    </font>
    <font>
      <sz val="10"/>
      <color rgb="FF000000"/>
      <name val="ＭＳ ゴシック"/>
      <family val="3"/>
      <charset val="128"/>
    </font>
    <font>
      <b/>
      <u/>
      <sz val="14"/>
      <color rgb="FFFF0000"/>
      <name val="ＭＳ ゴシック"/>
      <family val="3"/>
      <charset val="128"/>
    </font>
    <font>
      <b/>
      <sz val="14"/>
      <color indexed="81"/>
      <name val="MS P ゴシック"/>
      <family val="3"/>
      <charset val="128"/>
    </font>
    <font>
      <sz val="9"/>
      <name val="ＭＳ ゴシック"/>
      <family val="3"/>
      <charset val="128"/>
    </font>
  </fonts>
  <fills count="15">
    <fill>
      <patternFill patternType="none"/>
    </fill>
    <fill>
      <patternFill patternType="gray125"/>
    </fill>
    <fill>
      <patternFill patternType="solid">
        <fgColor rgb="FFEAEAEA"/>
        <bgColor indexed="64"/>
      </patternFill>
    </fill>
    <fill>
      <patternFill patternType="solid">
        <fgColor theme="2"/>
        <bgColor indexed="64"/>
      </patternFill>
    </fill>
    <fill>
      <patternFill patternType="solid">
        <fgColor rgb="FFCCFFFF"/>
        <bgColor indexed="64"/>
      </patternFill>
    </fill>
    <fill>
      <patternFill patternType="solid">
        <fgColor rgb="FFC0C0C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E7E6E6"/>
        <bgColor rgb="FF000000"/>
      </patternFill>
    </fill>
    <fill>
      <patternFill patternType="solid">
        <fgColor rgb="FFCCFFFF"/>
        <bgColor rgb="FF000000"/>
      </patternFill>
    </fill>
  </fills>
  <borders count="20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dotted">
        <color indexed="64"/>
      </bottom>
      <diagonal/>
    </border>
    <border>
      <left style="hair">
        <color indexed="64"/>
      </left>
      <right/>
      <top/>
      <bottom style="dotted">
        <color indexed="64"/>
      </bottom>
      <diagonal/>
    </border>
    <border>
      <left/>
      <right/>
      <top/>
      <bottom style="dotted">
        <color indexed="64"/>
      </bottom>
      <diagonal/>
    </border>
    <border>
      <left style="thin">
        <color indexed="64"/>
      </left>
      <right style="hair">
        <color indexed="64"/>
      </right>
      <top style="dotted">
        <color indexed="64"/>
      </top>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top style="medium">
        <color indexed="64"/>
      </top>
      <bottom style="medium">
        <color indexed="64"/>
      </bottom>
      <diagonal style="hair">
        <color indexed="64"/>
      </diagonal>
    </border>
    <border diagonalUp="1">
      <left/>
      <right/>
      <top style="medium">
        <color indexed="64"/>
      </top>
      <bottom style="medium">
        <color indexed="64"/>
      </bottom>
      <diagonal style="hair">
        <color indexed="64"/>
      </diagonal>
    </border>
    <border diagonalUp="1">
      <left/>
      <right style="thin">
        <color indexed="64"/>
      </right>
      <top style="medium">
        <color indexed="64"/>
      </top>
      <bottom style="medium">
        <color indexed="64"/>
      </bottom>
      <diagonal style="hair">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thick">
        <color indexed="64"/>
      </right>
      <top style="thin">
        <color indexed="64"/>
      </top>
      <bottom style="hair">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style="hair">
        <color indexed="64"/>
      </bottom>
      <diagonal/>
    </border>
    <border>
      <left/>
      <right style="thick">
        <color indexed="64"/>
      </right>
      <top style="hair">
        <color indexed="64"/>
      </top>
      <bottom/>
      <diagonal/>
    </border>
    <border>
      <left/>
      <right style="thick">
        <color indexed="64"/>
      </right>
      <top/>
      <bottom style="dotted">
        <color indexed="64"/>
      </bottom>
      <diagonal/>
    </border>
    <border>
      <left style="hair">
        <color indexed="64"/>
      </left>
      <right style="thick">
        <color indexed="64"/>
      </right>
      <top style="thin">
        <color indexed="64"/>
      </top>
      <bottom style="hair">
        <color indexed="64"/>
      </bottom>
      <diagonal/>
    </border>
    <border>
      <left style="hair">
        <color indexed="64"/>
      </left>
      <right style="thick">
        <color indexed="64"/>
      </right>
      <top style="hair">
        <color indexed="64"/>
      </top>
      <bottom style="thin">
        <color indexed="64"/>
      </bottom>
      <diagonal/>
    </border>
    <border>
      <left style="hair">
        <color indexed="64"/>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thin">
        <color indexed="64"/>
      </top>
      <bottom style="hair">
        <color indexed="64"/>
      </bottom>
      <diagonal/>
    </border>
    <border>
      <left style="thick">
        <color indexed="64"/>
      </left>
      <right/>
      <top style="thin">
        <color indexed="64"/>
      </top>
      <bottom/>
      <diagonal/>
    </border>
    <border>
      <left style="hair">
        <color indexed="64"/>
      </left>
      <right style="thick">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hair">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ck">
        <color indexed="64"/>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diagonal/>
    </border>
    <border>
      <left style="hair">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s>
  <cellStyleXfs count="15">
    <xf numFmtId="0" fontId="0" fillId="0" borderId="0"/>
    <xf numFmtId="38" fontId="4" fillId="0" borderId="0" applyFont="0" applyFill="0" applyBorder="0" applyAlignment="0" applyProtection="0">
      <alignment vertical="center"/>
    </xf>
    <xf numFmtId="0" fontId="26" fillId="0" borderId="0">
      <alignment vertical="center"/>
    </xf>
    <xf numFmtId="38" fontId="26" fillId="0" borderId="0" applyFont="0" applyFill="0" applyBorder="0" applyAlignment="0" applyProtection="0">
      <alignment vertical="center"/>
    </xf>
    <xf numFmtId="0" fontId="35" fillId="0" borderId="0"/>
    <xf numFmtId="38" fontId="35"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9" fontId="26" fillId="0" borderId="0" applyFont="0" applyFill="0" applyBorder="0" applyAlignment="0" applyProtection="0">
      <alignment vertical="center"/>
    </xf>
    <xf numFmtId="0" fontId="1" fillId="0" borderId="0">
      <alignment vertical="center"/>
    </xf>
    <xf numFmtId="0" fontId="4" fillId="0" borderId="0"/>
    <xf numFmtId="0" fontId="1" fillId="0" borderId="0">
      <alignment vertical="center"/>
    </xf>
    <xf numFmtId="0" fontId="1" fillId="0" borderId="0">
      <alignment vertical="center"/>
    </xf>
  </cellStyleXfs>
  <cellXfs count="1142">
    <xf numFmtId="0" fontId="0" fillId="0" borderId="0" xfId="0"/>
    <xf numFmtId="0" fontId="5"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10"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3" fillId="0" borderId="0" xfId="0" applyFont="1" applyAlignment="1">
      <alignment horizontal="center" vertical="top" wrapText="1"/>
    </xf>
    <xf numFmtId="0" fontId="14" fillId="0" borderId="0" xfId="0" applyFont="1" applyAlignment="1">
      <alignment vertical="center" wrapText="1"/>
    </xf>
    <xf numFmtId="0" fontId="5" fillId="0" borderId="0" xfId="0" applyFont="1" applyAlignment="1">
      <alignment vertical="top"/>
    </xf>
    <xf numFmtId="0" fontId="5" fillId="0" borderId="0" xfId="0" applyFont="1" applyAlignment="1">
      <alignment vertical="top" wrapText="1"/>
    </xf>
    <xf numFmtId="49" fontId="12" fillId="0" borderId="0" xfId="0" applyNumberFormat="1" applyFont="1" applyAlignment="1">
      <alignment vertical="center"/>
    </xf>
    <xf numFmtId="0" fontId="5" fillId="2" borderId="1" xfId="0" applyFont="1" applyFill="1" applyBorder="1" applyAlignment="1">
      <alignment horizontal="center" vertical="center"/>
    </xf>
    <xf numFmtId="49" fontId="8" fillId="0" borderId="0" xfId="0" applyNumberFormat="1" applyFont="1" applyAlignment="1">
      <alignment vertical="center"/>
    </xf>
    <xf numFmtId="0" fontId="15" fillId="2" borderId="1" xfId="0" applyFont="1" applyFill="1" applyBorder="1" applyAlignment="1">
      <alignment horizontal="center" vertical="center"/>
    </xf>
    <xf numFmtId="0" fontId="20" fillId="2" borderId="3" xfId="0" applyFont="1" applyFill="1" applyBorder="1" applyAlignment="1">
      <alignment horizontal="center" vertical="center" wrapText="1"/>
    </xf>
    <xf numFmtId="0" fontId="8" fillId="0" borderId="0" xfId="0" applyFont="1" applyAlignment="1">
      <alignment vertical="top"/>
    </xf>
    <xf numFmtId="0" fontId="21" fillId="0" borderId="0" xfId="0" applyFont="1" applyAlignment="1">
      <alignment vertical="center" wrapText="1"/>
    </xf>
    <xf numFmtId="0" fontId="8"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5" xfId="0" applyFont="1" applyFill="1" applyBorder="1" applyAlignment="1">
      <alignment horizontal="center" vertical="center"/>
    </xf>
    <xf numFmtId="0" fontId="23" fillId="2" borderId="5" xfId="0" applyFont="1" applyFill="1" applyBorder="1" applyAlignment="1">
      <alignment horizontal="right" vertical="center"/>
    </xf>
    <xf numFmtId="0" fontId="23" fillId="2" borderId="6" xfId="0" applyFont="1" applyFill="1" applyBorder="1" applyAlignment="1">
      <alignment horizontal="left" vertical="center"/>
    </xf>
    <xf numFmtId="0" fontId="5" fillId="0" borderId="0" xfId="0" applyFont="1" applyAlignment="1">
      <alignment vertical="center"/>
    </xf>
    <xf numFmtId="0" fontId="22" fillId="0" borderId="0" xfId="0" applyFont="1" applyAlignment="1">
      <alignment vertical="center"/>
    </xf>
    <xf numFmtId="0" fontId="17" fillId="0" borderId="0" xfId="0" applyFont="1" applyAlignment="1">
      <alignment vertical="center"/>
    </xf>
    <xf numFmtId="0" fontId="29" fillId="0" borderId="0" xfId="0" applyFont="1" applyAlignment="1">
      <alignment vertical="center"/>
    </xf>
    <xf numFmtId="0" fontId="17" fillId="0" borderId="0" xfId="0" applyFont="1" applyAlignment="1">
      <alignment vertical="center" shrinkToFit="1"/>
    </xf>
    <xf numFmtId="180" fontId="17" fillId="0" borderId="0" xfId="0" applyNumberFormat="1" applyFont="1" applyAlignment="1">
      <alignment horizontal="right" vertical="center" shrinkToFit="1"/>
    </xf>
    <xf numFmtId="180" fontId="17" fillId="0" borderId="0" xfId="0" applyNumberFormat="1" applyFont="1" applyAlignment="1">
      <alignment vertical="center"/>
    </xf>
    <xf numFmtId="180" fontId="17" fillId="0" borderId="0" xfId="1" applyNumberFormat="1" applyFont="1" applyBorder="1" applyAlignment="1" applyProtection="1">
      <alignment vertical="center"/>
    </xf>
    <xf numFmtId="180" fontId="22" fillId="0" borderId="0" xfId="1" applyNumberFormat="1" applyFont="1" applyBorder="1" applyAlignment="1" applyProtection="1">
      <alignment horizontal="center" vertical="center"/>
    </xf>
    <xf numFmtId="0" fontId="5" fillId="0" borderId="0" xfId="0" applyFont="1" applyAlignment="1">
      <alignment horizontal="right" vertical="center" shrinkToFit="1"/>
    </xf>
    <xf numFmtId="0" fontId="5" fillId="0" borderId="0" xfId="0" applyFont="1" applyAlignment="1">
      <alignment vertical="center" shrinkToFit="1"/>
    </xf>
    <xf numFmtId="180" fontId="5" fillId="0" borderId="0" xfId="0" applyNumberFormat="1" applyFont="1" applyAlignment="1">
      <alignment horizontal="right" vertical="center" shrinkToFit="1"/>
    </xf>
    <xf numFmtId="180" fontId="5" fillId="0" borderId="0" xfId="0" applyNumberFormat="1" applyFont="1" applyAlignment="1">
      <alignment horizontal="right" shrinkToFit="1"/>
    </xf>
    <xf numFmtId="180" fontId="5" fillId="0" borderId="0" xfId="0" applyNumberFormat="1" applyFont="1" applyAlignment="1">
      <alignment vertical="center"/>
    </xf>
    <xf numFmtId="180" fontId="22" fillId="0" borderId="0" xfId="1" applyNumberFormat="1" applyFont="1" applyBorder="1" applyAlignment="1" applyProtection="1">
      <alignment vertical="center"/>
    </xf>
    <xf numFmtId="180" fontId="5" fillId="0" borderId="0" xfId="1" applyNumberFormat="1" applyFont="1" applyBorder="1" applyAlignment="1" applyProtection="1">
      <alignment horizontal="center" vertical="center"/>
    </xf>
    <xf numFmtId="180" fontId="22" fillId="0" borderId="0" xfId="0" applyNumberFormat="1" applyFont="1" applyAlignment="1">
      <alignment horizontal="right" shrinkToFit="1"/>
    </xf>
    <xf numFmtId="180" fontId="22" fillId="0" borderId="0" xfId="0" applyNumberFormat="1" applyFont="1" applyAlignment="1">
      <alignment vertical="center"/>
    </xf>
    <xf numFmtId="0" fontId="22" fillId="0" borderId="0" xfId="0" applyFont="1" applyAlignment="1">
      <alignment vertical="center" shrinkToFit="1"/>
    </xf>
    <xf numFmtId="0" fontId="5" fillId="0" borderId="0" xfId="2" applyFont="1">
      <alignment vertical="center"/>
    </xf>
    <xf numFmtId="0" fontId="22" fillId="5" borderId="59" xfId="2" applyFont="1" applyFill="1" applyBorder="1">
      <alignment vertical="center"/>
    </xf>
    <xf numFmtId="0" fontId="22" fillId="5" borderId="57" xfId="2" applyFont="1" applyFill="1" applyBorder="1">
      <alignment vertical="center"/>
    </xf>
    <xf numFmtId="0" fontId="22" fillId="5" borderId="60" xfId="2" applyFont="1" applyFill="1" applyBorder="1" applyAlignment="1">
      <alignment vertical="center" shrinkToFit="1"/>
    </xf>
    <xf numFmtId="0" fontId="22" fillId="5" borderId="27" xfId="2" applyFont="1" applyFill="1" applyBorder="1">
      <alignment vertical="center"/>
    </xf>
    <xf numFmtId="0" fontId="22" fillId="5" borderId="25" xfId="2" applyFont="1" applyFill="1" applyBorder="1">
      <alignment vertical="center"/>
    </xf>
    <xf numFmtId="180" fontId="22" fillId="5" borderId="1" xfId="1" applyNumberFormat="1" applyFont="1" applyFill="1" applyBorder="1" applyAlignment="1" applyProtection="1">
      <alignment horizontal="center" vertical="center" shrinkToFit="1"/>
    </xf>
    <xf numFmtId="180" fontId="22" fillId="0" borderId="0" xfId="3" applyNumberFormat="1" applyFont="1" applyBorder="1" applyAlignment="1" applyProtection="1">
      <alignment vertical="center"/>
    </xf>
    <xf numFmtId="0" fontId="22" fillId="5" borderId="4" xfId="2" applyFont="1" applyFill="1" applyBorder="1">
      <alignment vertical="center"/>
    </xf>
    <xf numFmtId="0" fontId="22" fillId="3" borderId="17" xfId="2" applyFont="1" applyFill="1" applyBorder="1" applyAlignment="1">
      <alignment horizontal="left" vertical="center"/>
    </xf>
    <xf numFmtId="0" fontId="22" fillId="3" borderId="47" xfId="2" applyFont="1" applyFill="1" applyBorder="1">
      <alignment vertical="center"/>
    </xf>
    <xf numFmtId="0" fontId="22" fillId="3" borderId="61" xfId="0" applyFont="1" applyFill="1" applyBorder="1" applyAlignment="1">
      <alignment vertical="center" shrinkToFit="1"/>
    </xf>
    <xf numFmtId="0" fontId="22" fillId="3" borderId="16" xfId="2" applyFont="1" applyFill="1" applyBorder="1" applyAlignment="1">
      <alignment horizontal="left" vertical="center"/>
    </xf>
    <xf numFmtId="0" fontId="22" fillId="3" borderId="11" xfId="2" applyFont="1" applyFill="1" applyBorder="1" applyAlignment="1">
      <alignment horizontal="left" vertical="center"/>
    </xf>
    <xf numFmtId="180" fontId="22" fillId="0" borderId="0" xfId="3" applyNumberFormat="1" applyFont="1" applyBorder="1" applyAlignment="1" applyProtection="1">
      <alignment horizontal="left" vertical="center"/>
    </xf>
    <xf numFmtId="0" fontId="22" fillId="3" borderId="21" xfId="2" applyFont="1" applyFill="1" applyBorder="1" applyAlignment="1">
      <alignment horizontal="left" vertical="center"/>
    </xf>
    <xf numFmtId="0" fontId="22" fillId="3" borderId="51" xfId="2" applyFont="1" applyFill="1" applyBorder="1">
      <alignment vertical="center"/>
    </xf>
    <xf numFmtId="0" fontId="22" fillId="3" borderId="58" xfId="0" applyFont="1" applyFill="1" applyBorder="1" applyAlignment="1">
      <alignment vertical="center" shrinkToFit="1"/>
    </xf>
    <xf numFmtId="0" fontId="22" fillId="3" borderId="19" xfId="2" applyFont="1" applyFill="1" applyBorder="1" applyAlignment="1">
      <alignment horizontal="left" vertical="center"/>
    </xf>
    <xf numFmtId="0" fontId="22" fillId="3" borderId="20" xfId="2" applyFont="1" applyFill="1" applyBorder="1" applyAlignment="1">
      <alignment horizontal="left" vertical="center"/>
    </xf>
    <xf numFmtId="0" fontId="22" fillId="3" borderId="36" xfId="2" applyFont="1" applyFill="1" applyBorder="1" applyAlignment="1">
      <alignment horizontal="left" vertical="center"/>
    </xf>
    <xf numFmtId="0" fontId="22" fillId="3" borderId="62" xfId="2" applyFont="1" applyFill="1" applyBorder="1">
      <alignment vertical="center"/>
    </xf>
    <xf numFmtId="0" fontId="22" fillId="3" borderId="37" xfId="0" applyFont="1" applyFill="1" applyBorder="1" applyAlignment="1">
      <alignment vertical="center" shrinkToFit="1"/>
    </xf>
    <xf numFmtId="0" fontId="22" fillId="3" borderId="38" xfId="2" applyFont="1" applyFill="1" applyBorder="1" applyAlignment="1">
      <alignment horizontal="left" vertical="center"/>
    </xf>
    <xf numFmtId="0" fontId="22" fillId="3" borderId="63" xfId="2" applyFont="1" applyFill="1" applyBorder="1" applyAlignment="1">
      <alignment horizontal="left" vertical="center"/>
    </xf>
    <xf numFmtId="0" fontId="22" fillId="3" borderId="59" xfId="2" applyFont="1" applyFill="1" applyBorder="1" applyAlignment="1">
      <alignment horizontal="left" vertical="center"/>
    </xf>
    <xf numFmtId="0" fontId="22" fillId="3" borderId="60" xfId="0" applyFont="1" applyFill="1" applyBorder="1" applyAlignment="1">
      <alignment vertical="center" shrinkToFit="1"/>
    </xf>
    <xf numFmtId="0" fontId="22" fillId="3" borderId="27" xfId="2" applyFont="1" applyFill="1" applyBorder="1" applyAlignment="1">
      <alignment horizontal="left" vertical="center"/>
    </xf>
    <xf numFmtId="0" fontId="22" fillId="3" borderId="25" xfId="2" applyFont="1" applyFill="1" applyBorder="1" applyAlignment="1">
      <alignment horizontal="left" vertical="center"/>
    </xf>
    <xf numFmtId="0" fontId="22" fillId="3" borderId="39" xfId="2" applyFont="1" applyFill="1" applyBorder="1" applyAlignment="1">
      <alignment horizontal="left" vertical="center"/>
    </xf>
    <xf numFmtId="0" fontId="22" fillId="3" borderId="58" xfId="0" applyFont="1" applyFill="1" applyBorder="1" applyAlignment="1">
      <alignment vertical="center"/>
    </xf>
    <xf numFmtId="0" fontId="22" fillId="3" borderId="10" xfId="2" applyFont="1" applyFill="1" applyBorder="1" applyAlignment="1">
      <alignment vertical="center" shrinkToFit="1"/>
    </xf>
    <xf numFmtId="0" fontId="22" fillId="0" borderId="1" xfId="0" applyFont="1" applyBorder="1" applyAlignment="1">
      <alignment horizontal="center" vertical="center" shrinkToFit="1"/>
    </xf>
    <xf numFmtId="0" fontId="22" fillId="3" borderId="45" xfId="2" applyFont="1" applyFill="1" applyBorder="1" applyAlignment="1">
      <alignment horizontal="left" vertical="center"/>
    </xf>
    <xf numFmtId="0" fontId="22" fillId="3" borderId="32" xfId="0" applyFont="1" applyFill="1" applyBorder="1" applyAlignment="1">
      <alignment vertical="center"/>
    </xf>
    <xf numFmtId="0" fontId="22" fillId="3" borderId="29" xfId="2" applyFont="1" applyFill="1" applyBorder="1" applyAlignment="1">
      <alignment vertical="center" shrinkToFit="1"/>
    </xf>
    <xf numFmtId="0" fontId="22" fillId="3" borderId="30" xfId="2" applyFont="1" applyFill="1" applyBorder="1" applyAlignment="1">
      <alignment horizontal="left" vertical="center"/>
    </xf>
    <xf numFmtId="0" fontId="22" fillId="3" borderId="23" xfId="2" applyFont="1" applyFill="1" applyBorder="1" applyAlignment="1">
      <alignment horizontal="left" vertical="center"/>
    </xf>
    <xf numFmtId="0" fontId="22" fillId="4" borderId="1" xfId="0" applyFont="1" applyFill="1" applyBorder="1" applyAlignment="1">
      <alignment horizontal="center" vertical="center"/>
    </xf>
    <xf numFmtId="0" fontId="22" fillId="3" borderId="52" xfId="2" applyFont="1" applyFill="1" applyBorder="1" applyAlignment="1">
      <alignment horizontal="left" vertical="center"/>
    </xf>
    <xf numFmtId="0" fontId="22" fillId="3" borderId="15" xfId="2" applyFont="1" applyFill="1" applyBorder="1">
      <alignment vertical="center"/>
    </xf>
    <xf numFmtId="0" fontId="22" fillId="3" borderId="53" xfId="0" applyFont="1" applyFill="1" applyBorder="1" applyAlignment="1">
      <alignment vertical="center" shrinkToFit="1"/>
    </xf>
    <xf numFmtId="0" fontId="22" fillId="3" borderId="6" xfId="2" applyFont="1" applyFill="1" applyBorder="1" applyAlignment="1">
      <alignment horizontal="left" vertical="center"/>
    </xf>
    <xf numFmtId="0" fontId="22" fillId="3" borderId="7" xfId="2" applyFont="1" applyFill="1" applyBorder="1" applyAlignment="1">
      <alignment horizontal="left" vertical="center"/>
    </xf>
    <xf numFmtId="0" fontId="22" fillId="3" borderId="64" xfId="2" applyFont="1" applyFill="1" applyBorder="1" applyAlignment="1">
      <alignment horizontal="left" vertical="center"/>
    </xf>
    <xf numFmtId="0" fontId="22" fillId="0" borderId="0" xfId="2" applyFont="1" applyAlignment="1">
      <alignment horizontal="left" vertical="center"/>
    </xf>
    <xf numFmtId="0" fontId="22" fillId="0" borderId="6" xfId="2" applyFont="1" applyBorder="1">
      <alignment vertical="center"/>
    </xf>
    <xf numFmtId="180" fontId="22" fillId="0" borderId="0" xfId="3" applyNumberFormat="1" applyFont="1" applyFill="1" applyBorder="1" applyAlignment="1" applyProtection="1">
      <alignment vertical="center"/>
    </xf>
    <xf numFmtId="185" fontId="22" fillId="0" borderId="0" xfId="3" applyNumberFormat="1" applyFont="1" applyBorder="1" applyAlignment="1" applyProtection="1">
      <alignment horizontal="left" vertical="center" wrapText="1"/>
    </xf>
    <xf numFmtId="180" fontId="22" fillId="0" borderId="0" xfId="3" applyNumberFormat="1" applyFont="1" applyBorder="1" applyAlignment="1" applyProtection="1">
      <alignment horizontal="left" vertical="center" shrinkToFit="1"/>
    </xf>
    <xf numFmtId="180" fontId="22" fillId="0" borderId="0" xfId="3" applyNumberFormat="1" applyFont="1" applyBorder="1" applyAlignment="1" applyProtection="1">
      <alignment horizontal="left" vertical="center" wrapText="1"/>
    </xf>
    <xf numFmtId="180" fontId="22" fillId="0" borderId="0" xfId="1" applyNumberFormat="1" applyFont="1" applyFill="1" applyBorder="1" applyAlignment="1" applyProtection="1">
      <alignment vertical="center"/>
    </xf>
    <xf numFmtId="0" fontId="22" fillId="5" borderId="1" xfId="0" applyFont="1" applyFill="1" applyBorder="1" applyAlignment="1">
      <alignment horizontal="center" vertical="center" shrinkToFit="1"/>
    </xf>
    <xf numFmtId="180" fontId="22" fillId="5" borderId="1" xfId="0" applyNumberFormat="1" applyFont="1" applyFill="1" applyBorder="1" applyAlignment="1">
      <alignment horizontal="center" vertical="center" shrinkToFit="1"/>
    </xf>
    <xf numFmtId="0" fontId="22" fillId="5" borderId="24" xfId="0" applyFont="1" applyFill="1" applyBorder="1" applyAlignment="1">
      <alignment vertical="center"/>
    </xf>
    <xf numFmtId="0" fontId="22" fillId="5" borderId="27" xfId="0" applyFont="1" applyFill="1" applyBorder="1" applyAlignment="1">
      <alignment horizontal="center" vertical="center" shrinkToFit="1"/>
    </xf>
    <xf numFmtId="180" fontId="22" fillId="5" borderId="27" xfId="0" applyNumberFormat="1" applyFont="1" applyFill="1" applyBorder="1" applyAlignment="1">
      <alignment horizontal="center" vertical="center" shrinkToFit="1"/>
    </xf>
    <xf numFmtId="180" fontId="22" fillId="5" borderId="27" xfId="0" applyNumberFormat="1" applyFont="1" applyFill="1" applyBorder="1" applyAlignment="1">
      <alignment horizontal="right" vertical="center" shrinkToFit="1"/>
    </xf>
    <xf numFmtId="180" fontId="22" fillId="5" borderId="27" xfId="1" applyNumberFormat="1" applyFont="1" applyFill="1" applyBorder="1" applyAlignment="1" applyProtection="1">
      <alignment horizontal="right" vertical="center" shrinkToFit="1"/>
    </xf>
    <xf numFmtId="0" fontId="22" fillId="5" borderId="25" xfId="0" applyFont="1" applyFill="1" applyBorder="1" applyAlignment="1">
      <alignment horizontal="center" vertical="center" shrinkToFit="1"/>
    </xf>
    <xf numFmtId="0" fontId="22" fillId="5" borderId="2" xfId="0" applyFont="1" applyFill="1" applyBorder="1" applyAlignment="1">
      <alignment vertical="center"/>
    </xf>
    <xf numFmtId="0" fontId="22" fillId="2" borderId="24" xfId="0" applyFont="1" applyFill="1" applyBorder="1" applyAlignment="1">
      <alignment vertical="center"/>
    </xf>
    <xf numFmtId="0" fontId="22" fillId="2" borderId="27" xfId="0" applyFont="1" applyFill="1" applyBorder="1" applyAlignment="1">
      <alignment vertical="center"/>
    </xf>
    <xf numFmtId="0" fontId="22" fillId="2" borderId="27" xfId="0" applyFont="1" applyFill="1" applyBorder="1" applyAlignment="1">
      <alignment vertical="center" shrinkToFit="1"/>
    </xf>
    <xf numFmtId="180" fontId="22" fillId="2" borderId="27" xfId="0" applyNumberFormat="1" applyFont="1" applyFill="1" applyBorder="1" applyAlignment="1">
      <alignment vertical="center" shrinkToFit="1"/>
    </xf>
    <xf numFmtId="180" fontId="22" fillId="2" borderId="27" xfId="0" applyNumberFormat="1" applyFont="1" applyFill="1" applyBorder="1" applyAlignment="1">
      <alignment vertical="center"/>
    </xf>
    <xf numFmtId="180" fontId="22" fillId="2" borderId="27" xfId="0" applyNumberFormat="1" applyFont="1" applyFill="1" applyBorder="1" applyAlignment="1">
      <alignment horizontal="right" vertical="center"/>
    </xf>
    <xf numFmtId="180" fontId="22" fillId="2" borderId="27" xfId="1" applyNumberFormat="1" applyFont="1" applyFill="1" applyBorder="1" applyAlignment="1" applyProtection="1">
      <alignment horizontal="right" vertical="center"/>
    </xf>
    <xf numFmtId="0" fontId="22" fillId="2" borderId="25" xfId="0" applyFont="1" applyFill="1" applyBorder="1" applyAlignment="1">
      <alignment vertical="center"/>
    </xf>
    <xf numFmtId="0" fontId="5" fillId="0" borderId="0" xfId="0" applyFont="1" applyAlignment="1">
      <alignment horizontal="center" vertical="center"/>
    </xf>
    <xf numFmtId="0" fontId="5" fillId="5" borderId="2" xfId="0" applyFont="1" applyFill="1" applyBorder="1" applyAlignment="1">
      <alignment vertical="center"/>
    </xf>
    <xf numFmtId="0" fontId="5" fillId="2" borderId="2" xfId="0" applyFont="1" applyFill="1" applyBorder="1" applyAlignment="1">
      <alignment vertical="center"/>
    </xf>
    <xf numFmtId="0" fontId="5" fillId="0" borderId="17"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180" fontId="5" fillId="0" borderId="47" xfId="0" applyNumberFormat="1" applyFont="1" applyBorder="1" applyAlignment="1" applyProtection="1">
      <alignment horizontal="right" vertical="center" shrinkToFit="1"/>
      <protection locked="0"/>
    </xf>
    <xf numFmtId="186" fontId="5" fillId="0" borderId="47" xfId="1" applyNumberFormat="1" applyFont="1" applyBorder="1" applyAlignment="1" applyProtection="1">
      <alignment horizontal="right" vertical="center"/>
      <protection locked="0"/>
    </xf>
    <xf numFmtId="180" fontId="5" fillId="0" borderId="47" xfId="0" applyNumberFormat="1" applyFont="1" applyBorder="1" applyAlignment="1" applyProtection="1">
      <alignment vertical="center"/>
      <protection locked="0"/>
    </xf>
    <xf numFmtId="180" fontId="5" fillId="0" borderId="47" xfId="0" applyNumberFormat="1" applyFont="1" applyBorder="1" applyAlignment="1" applyProtection="1">
      <alignment horizontal="right" vertical="center"/>
      <protection locked="0"/>
    </xf>
    <xf numFmtId="180" fontId="5" fillId="4" borderId="61" xfId="0" applyNumberFormat="1" applyFont="1" applyFill="1" applyBorder="1" applyAlignment="1">
      <alignment horizontal="right" vertical="center" shrinkToFit="1"/>
    </xf>
    <xf numFmtId="180" fontId="22" fillId="4" borderId="3" xfId="1" applyNumberFormat="1" applyFont="1" applyFill="1" applyBorder="1" applyAlignment="1" applyProtection="1">
      <alignment horizontal="right" vertical="center"/>
    </xf>
    <xf numFmtId="0" fontId="5" fillId="0" borderId="11" xfId="0" applyFont="1" applyBorder="1" applyAlignment="1" applyProtection="1">
      <alignment horizontal="center" vertical="center" shrinkToFit="1"/>
      <protection locked="0"/>
    </xf>
    <xf numFmtId="180" fontId="5" fillId="4" borderId="1" xfId="0" applyNumberFormat="1" applyFont="1" applyFill="1" applyBorder="1" applyAlignment="1">
      <alignment vertical="center"/>
    </xf>
    <xf numFmtId="0" fontId="5" fillId="0" borderId="21" xfId="0" applyFont="1" applyBorder="1" applyAlignment="1" applyProtection="1">
      <alignment vertical="center" shrinkToFit="1"/>
      <protection locked="0"/>
    </xf>
    <xf numFmtId="0" fontId="5" fillId="0" borderId="51" xfId="0" applyFont="1" applyBorder="1" applyAlignment="1" applyProtection="1">
      <alignment vertical="center" shrinkToFit="1"/>
      <protection locked="0"/>
    </xf>
    <xf numFmtId="180" fontId="5" fillId="0" borderId="51" xfId="0" applyNumberFormat="1" applyFont="1" applyBorder="1" applyAlignment="1" applyProtection="1">
      <alignment horizontal="right" vertical="center" shrinkToFit="1"/>
      <protection locked="0"/>
    </xf>
    <xf numFmtId="186" fontId="5" fillId="0" borderId="51" xfId="1" applyNumberFormat="1" applyFont="1" applyBorder="1" applyAlignment="1" applyProtection="1">
      <alignment horizontal="right" vertical="center"/>
      <protection locked="0"/>
    </xf>
    <xf numFmtId="180" fontId="5" fillId="0" borderId="51" xfId="0" applyNumberFormat="1" applyFont="1" applyBorder="1" applyAlignment="1" applyProtection="1">
      <alignment vertical="center"/>
      <protection locked="0"/>
    </xf>
    <xf numFmtId="180" fontId="5" fillId="0" borderId="51" xfId="0" applyNumberFormat="1" applyFont="1" applyBorder="1" applyAlignment="1" applyProtection="1">
      <alignment horizontal="right" vertical="center"/>
      <protection locked="0"/>
    </xf>
    <xf numFmtId="180" fontId="5" fillId="4" borderId="58" xfId="0" applyNumberFormat="1" applyFont="1" applyFill="1" applyBorder="1" applyAlignment="1">
      <alignment horizontal="right" vertical="center" shrinkToFit="1"/>
    </xf>
    <xf numFmtId="180" fontId="22" fillId="4" borderId="4" xfId="1" applyNumberFormat="1" applyFont="1" applyFill="1" applyBorder="1" applyAlignment="1" applyProtection="1">
      <alignment horizontal="right" vertical="center"/>
    </xf>
    <xf numFmtId="0" fontId="5" fillId="0" borderId="20" xfId="0" applyFont="1" applyBorder="1" applyAlignment="1" applyProtection="1">
      <alignment horizontal="center" vertical="center" shrinkToFit="1"/>
      <protection locked="0"/>
    </xf>
    <xf numFmtId="0" fontId="5" fillId="2" borderId="12" xfId="0" applyFont="1" applyFill="1" applyBorder="1" applyAlignment="1">
      <alignment vertical="center"/>
    </xf>
    <xf numFmtId="0" fontId="5" fillId="0" borderId="28" xfId="0" applyFont="1" applyBorder="1" applyAlignment="1">
      <alignment vertical="center" shrinkToFit="1"/>
    </xf>
    <xf numFmtId="0" fontId="5" fillId="0" borderId="22"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180" fontId="5" fillId="0" borderId="33" xfId="0" applyNumberFormat="1" applyFont="1" applyBorder="1" applyAlignment="1" applyProtection="1">
      <alignment horizontal="right" vertical="center" shrinkToFit="1"/>
      <protection locked="0"/>
    </xf>
    <xf numFmtId="186" fontId="5" fillId="0" borderId="33" xfId="1" applyNumberFormat="1" applyFont="1" applyBorder="1" applyAlignment="1" applyProtection="1">
      <alignment horizontal="right" vertical="center"/>
      <protection locked="0"/>
    </xf>
    <xf numFmtId="180" fontId="5" fillId="0" borderId="33" xfId="0" applyNumberFormat="1" applyFont="1" applyBorder="1" applyAlignment="1" applyProtection="1">
      <alignment vertical="center"/>
      <protection locked="0"/>
    </xf>
    <xf numFmtId="180" fontId="5" fillId="0" borderId="33" xfId="0" applyNumberFormat="1" applyFont="1" applyBorder="1" applyAlignment="1" applyProtection="1">
      <alignment horizontal="right" vertical="center"/>
      <protection locked="0"/>
    </xf>
    <xf numFmtId="180" fontId="5" fillId="4" borderId="32" xfId="0" applyNumberFormat="1" applyFont="1" applyFill="1" applyBorder="1" applyAlignment="1">
      <alignment horizontal="right" vertical="center" shrinkToFit="1"/>
    </xf>
    <xf numFmtId="180" fontId="22" fillId="4" borderId="9" xfId="1" applyNumberFormat="1" applyFont="1" applyFill="1" applyBorder="1" applyAlignment="1" applyProtection="1">
      <alignment horizontal="right" vertical="center"/>
    </xf>
    <xf numFmtId="0" fontId="5" fillId="0" borderId="23" xfId="0" applyFont="1" applyBorder="1" applyAlignment="1" applyProtection="1">
      <alignment horizontal="center" vertical="center" shrinkToFit="1"/>
      <protection locked="0"/>
    </xf>
    <xf numFmtId="0" fontId="5" fillId="2" borderId="27" xfId="0" applyFont="1" applyFill="1" applyBorder="1" applyAlignment="1">
      <alignment vertical="center"/>
    </xf>
    <xf numFmtId="0" fontId="5" fillId="2" borderId="27" xfId="0" applyFont="1" applyFill="1" applyBorder="1" applyAlignment="1">
      <alignment vertical="center" shrinkToFit="1"/>
    </xf>
    <xf numFmtId="180" fontId="5" fillId="2" borderId="27" xfId="0" applyNumberFormat="1" applyFont="1" applyFill="1" applyBorder="1" applyAlignment="1">
      <alignment horizontal="right" vertical="center" shrinkToFit="1"/>
    </xf>
    <xf numFmtId="186" fontId="5" fillId="2" borderId="27" xfId="1" applyNumberFormat="1" applyFont="1" applyFill="1" applyBorder="1" applyAlignment="1" applyProtection="1">
      <alignment horizontal="right" vertical="center"/>
    </xf>
    <xf numFmtId="180" fontId="5" fillId="2" borderId="27" xfId="0" applyNumberFormat="1" applyFont="1" applyFill="1" applyBorder="1" applyAlignment="1">
      <alignment vertical="center"/>
    </xf>
    <xf numFmtId="180" fontId="5" fillId="2" borderId="27" xfId="0" applyNumberFormat="1" applyFont="1" applyFill="1" applyBorder="1" applyAlignment="1">
      <alignment horizontal="right" vertical="center"/>
    </xf>
    <xf numFmtId="0" fontId="5" fillId="2" borderId="25" xfId="0" applyFont="1" applyFill="1" applyBorder="1" applyAlignment="1">
      <alignment vertical="center"/>
    </xf>
    <xf numFmtId="180" fontId="5" fillId="0" borderId="0" xfId="0" applyNumberFormat="1" applyFont="1" applyAlignment="1">
      <alignment horizontal="center" vertical="center"/>
    </xf>
    <xf numFmtId="0" fontId="5" fillId="2" borderId="25" xfId="0" applyFont="1" applyFill="1" applyBorder="1" applyAlignment="1">
      <alignment vertical="center" shrinkToFit="1"/>
    </xf>
    <xf numFmtId="0" fontId="5" fillId="2" borderId="2" xfId="0" applyFont="1" applyFill="1" applyBorder="1" applyAlignment="1">
      <alignment vertical="center" textRotation="255"/>
    </xf>
    <xf numFmtId="0" fontId="5" fillId="2" borderId="2" xfId="0" applyFont="1" applyFill="1" applyBorder="1" applyAlignment="1">
      <alignment vertical="center" wrapText="1" shrinkToFit="1"/>
    </xf>
    <xf numFmtId="0" fontId="5" fillId="2" borderId="12" xfId="0" applyFont="1" applyFill="1" applyBorder="1" applyAlignment="1">
      <alignment vertical="center" wrapText="1" shrinkToFit="1"/>
    </xf>
    <xf numFmtId="0" fontId="5" fillId="0" borderId="27" xfId="0" applyFont="1" applyBorder="1" applyAlignment="1">
      <alignment vertical="center" shrinkToFit="1"/>
    </xf>
    <xf numFmtId="0" fontId="5" fillId="5" borderId="4" xfId="0" applyFont="1" applyFill="1" applyBorder="1" applyAlignment="1">
      <alignment vertical="center"/>
    </xf>
    <xf numFmtId="0" fontId="22" fillId="3" borderId="24" xfId="0" applyFont="1" applyFill="1" applyBorder="1" applyAlignment="1">
      <alignment vertical="center"/>
    </xf>
    <xf numFmtId="0" fontId="22" fillId="7" borderId="16" xfId="0" applyFont="1" applyFill="1" applyBorder="1" applyAlignment="1">
      <alignment vertical="center"/>
    </xf>
    <xf numFmtId="0" fontId="22" fillId="3" borderId="6" xfId="0" applyFont="1" applyFill="1" applyBorder="1" applyAlignment="1">
      <alignment vertical="center" shrinkToFit="1"/>
    </xf>
    <xf numFmtId="0" fontId="22" fillId="3" borderId="6" xfId="0" applyFont="1" applyFill="1" applyBorder="1" applyAlignment="1">
      <alignment vertical="center"/>
    </xf>
    <xf numFmtId="180" fontId="5" fillId="3" borderId="6" xfId="0" applyNumberFormat="1" applyFont="1" applyFill="1" applyBorder="1" applyAlignment="1">
      <alignment horizontal="right" vertical="center" shrinkToFit="1"/>
    </xf>
    <xf numFmtId="186" fontId="5" fillId="3" borderId="6" xfId="1" applyNumberFormat="1" applyFont="1" applyFill="1" applyBorder="1" applyAlignment="1">
      <alignment horizontal="right" vertical="center"/>
    </xf>
    <xf numFmtId="180" fontId="5" fillId="3" borderId="6" xfId="0" applyNumberFormat="1" applyFont="1" applyFill="1" applyBorder="1" applyAlignment="1">
      <alignment vertical="center"/>
    </xf>
    <xf numFmtId="180" fontId="5" fillId="3" borderId="6" xfId="0" applyNumberFormat="1" applyFont="1" applyFill="1" applyBorder="1" applyAlignment="1">
      <alignment horizontal="right" vertical="center"/>
    </xf>
    <xf numFmtId="180" fontId="5" fillId="3" borderId="6" xfId="1" applyNumberFormat="1" applyFont="1" applyFill="1" applyBorder="1" applyAlignment="1">
      <alignment horizontal="right" vertical="center"/>
    </xf>
    <xf numFmtId="0" fontId="5" fillId="3" borderId="7" xfId="0" applyFont="1" applyFill="1" applyBorder="1" applyAlignment="1" applyProtection="1">
      <alignment vertical="center" shrinkToFit="1"/>
      <protection locked="0"/>
    </xf>
    <xf numFmtId="0" fontId="5" fillId="3" borderId="39" xfId="0" applyFont="1" applyFill="1" applyBorder="1" applyAlignment="1">
      <alignment vertical="center"/>
    </xf>
    <xf numFmtId="0" fontId="5" fillId="6" borderId="58" xfId="0" applyFont="1" applyFill="1" applyBorder="1" applyAlignment="1">
      <alignment vertical="center"/>
    </xf>
    <xf numFmtId="0" fontId="5" fillId="6" borderId="47" xfId="0" applyFont="1" applyFill="1" applyBorder="1" applyAlignment="1" applyProtection="1">
      <alignment vertical="center" shrinkToFit="1"/>
      <protection locked="0"/>
    </xf>
    <xf numFmtId="180" fontId="5" fillId="4" borderId="61" xfId="0" applyNumberFormat="1" applyFont="1" applyFill="1" applyBorder="1" applyAlignment="1">
      <alignment horizontal="right" vertical="center"/>
    </xf>
    <xf numFmtId="180" fontId="14" fillId="4" borderId="3" xfId="1" applyNumberFormat="1" applyFont="1" applyFill="1" applyBorder="1" applyAlignment="1">
      <alignment horizontal="right" vertical="center"/>
    </xf>
    <xf numFmtId="180" fontId="8" fillId="0" borderId="0" xfId="0" applyNumberFormat="1" applyFont="1" applyAlignment="1">
      <alignment vertical="center"/>
    </xf>
    <xf numFmtId="0" fontId="5" fillId="6" borderId="51" xfId="0" applyFont="1" applyFill="1" applyBorder="1" applyAlignment="1" applyProtection="1">
      <alignment vertical="center" shrinkToFit="1"/>
      <protection locked="0"/>
    </xf>
    <xf numFmtId="180" fontId="5" fillId="4" borderId="58" xfId="0" applyNumberFormat="1" applyFont="1" applyFill="1" applyBorder="1" applyAlignment="1">
      <alignment horizontal="right" vertical="center"/>
    </xf>
    <xf numFmtId="180" fontId="22" fillId="4" borderId="4" xfId="1" applyNumberFormat="1" applyFont="1" applyFill="1" applyBorder="1" applyAlignment="1">
      <alignment horizontal="right" vertical="center"/>
    </xf>
    <xf numFmtId="180" fontId="5" fillId="4" borderId="4" xfId="1" applyNumberFormat="1" applyFont="1" applyFill="1" applyBorder="1" applyAlignment="1">
      <alignment horizontal="right" vertical="center"/>
    </xf>
    <xf numFmtId="0" fontId="30" fillId="0" borderId="0" xfId="0" applyFont="1" applyAlignment="1">
      <alignment vertical="center" wrapText="1"/>
    </xf>
    <xf numFmtId="0" fontId="5" fillId="6" borderId="0" xfId="0" applyFont="1" applyFill="1" applyAlignment="1">
      <alignment vertical="center"/>
    </xf>
    <xf numFmtId="0" fontId="5" fillId="6" borderId="0" xfId="0" applyFont="1" applyFill="1" applyAlignment="1">
      <alignment vertical="center" shrinkToFit="1"/>
    </xf>
    <xf numFmtId="180" fontId="5" fillId="0" borderId="0" xfId="0" applyNumberFormat="1" applyFont="1" applyAlignment="1">
      <alignment vertical="center" shrinkToFit="1"/>
    </xf>
    <xf numFmtId="180" fontId="5" fillId="0" borderId="0" xfId="1" applyNumberFormat="1" applyFont="1" applyBorder="1" applyAlignment="1">
      <alignment vertical="center"/>
    </xf>
    <xf numFmtId="180" fontId="17" fillId="0" borderId="0" xfId="0" applyNumberFormat="1" applyFont="1" applyAlignment="1">
      <alignment vertical="center" shrinkToFit="1"/>
    </xf>
    <xf numFmtId="0" fontId="8" fillId="0" borderId="0" xfId="0" applyFont="1" applyAlignment="1">
      <alignment vertical="center" shrinkToFit="1"/>
    </xf>
    <xf numFmtId="0" fontId="19" fillId="0" borderId="0" xfId="0" applyFont="1" applyAlignment="1">
      <alignment horizontal="center" vertical="center"/>
    </xf>
    <xf numFmtId="0" fontId="32" fillId="0" borderId="0" xfId="0" applyFont="1"/>
    <xf numFmtId="0" fontId="23" fillId="0" borderId="0" xfId="0" applyFont="1"/>
    <xf numFmtId="0" fontId="32" fillId="0" borderId="0" xfId="0" applyFont="1" applyAlignment="1">
      <alignment shrinkToFit="1"/>
    </xf>
    <xf numFmtId="0" fontId="23" fillId="0" borderId="0" xfId="0" applyFont="1" applyAlignment="1">
      <alignment horizontal="center" vertical="center"/>
    </xf>
    <xf numFmtId="0" fontId="23" fillId="0" borderId="0" xfId="0" applyFont="1" applyAlignment="1">
      <alignment horizontal="center" vertical="center" shrinkToFit="1"/>
    </xf>
    <xf numFmtId="0" fontId="25" fillId="0" borderId="0" xfId="0" applyFont="1" applyAlignment="1">
      <alignment vertical="center"/>
    </xf>
    <xf numFmtId="0" fontId="25" fillId="2" borderId="3" xfId="0" applyFont="1" applyFill="1" applyBorder="1" applyAlignment="1">
      <alignment horizontal="center" vertical="center" shrinkToFit="1"/>
    </xf>
    <xf numFmtId="0" fontId="33" fillId="0" borderId="0" xfId="0" applyFont="1" applyAlignment="1" applyProtection="1">
      <alignment vertical="center"/>
      <protection locked="0"/>
    </xf>
    <xf numFmtId="38" fontId="25" fillId="4" borderId="3" xfId="3" applyFont="1" applyFill="1" applyBorder="1" applyAlignment="1">
      <alignment horizontal="right" vertical="center" shrinkToFit="1"/>
    </xf>
    <xf numFmtId="38" fontId="25" fillId="0" borderId="69" xfId="0" applyNumberFormat="1" applyFont="1" applyBorder="1" applyAlignment="1" applyProtection="1">
      <alignment horizontal="right" vertical="center" shrinkToFit="1"/>
      <protection locked="0"/>
    </xf>
    <xf numFmtId="38" fontId="25" fillId="4" borderId="4" xfId="3" applyFont="1" applyFill="1" applyBorder="1" applyAlignment="1">
      <alignment horizontal="right" vertical="center" shrinkToFit="1"/>
    </xf>
    <xf numFmtId="38" fontId="25" fillId="0" borderId="71" xfId="0" applyNumberFormat="1" applyFont="1" applyBorder="1" applyAlignment="1" applyProtection="1">
      <alignment horizontal="right" vertical="center" shrinkToFit="1"/>
      <protection locked="0"/>
    </xf>
    <xf numFmtId="0" fontId="25" fillId="2" borderId="61" xfId="0" applyFont="1" applyFill="1" applyBorder="1" applyAlignment="1">
      <alignment horizontal="center" vertical="center" shrinkToFit="1"/>
    </xf>
    <xf numFmtId="0" fontId="25" fillId="4" borderId="4" xfId="0" applyFont="1" applyFill="1" applyBorder="1" applyAlignment="1">
      <alignment horizontal="right" vertical="center" shrinkToFit="1"/>
    </xf>
    <xf numFmtId="38" fontId="25" fillId="0" borderId="71" xfId="3" applyFont="1" applyFill="1" applyBorder="1" applyAlignment="1" applyProtection="1">
      <alignment horizontal="right" vertical="center" shrinkToFit="1"/>
      <protection locked="0"/>
    </xf>
    <xf numFmtId="0" fontId="25" fillId="2" borderId="51" xfId="0" applyFont="1" applyFill="1" applyBorder="1" applyAlignment="1">
      <alignment horizontal="center" vertical="center"/>
    </xf>
    <xf numFmtId="38" fontId="25" fillId="0" borderId="77" xfId="3" applyFont="1" applyFill="1" applyBorder="1" applyAlignment="1" applyProtection="1">
      <alignment horizontal="right" vertical="center" shrinkToFit="1"/>
      <protection locked="0"/>
    </xf>
    <xf numFmtId="38" fontId="25" fillId="4" borderId="9" xfId="3" applyFont="1" applyFill="1" applyBorder="1" applyAlignment="1">
      <alignment horizontal="right" vertical="center" shrinkToFit="1"/>
    </xf>
    <xf numFmtId="0" fontId="25" fillId="2" borderId="51" xfId="0" applyFont="1" applyFill="1" applyBorder="1" applyAlignment="1">
      <alignment horizontal="center" vertical="center" shrinkToFit="1"/>
    </xf>
    <xf numFmtId="188" fontId="25" fillId="4" borderId="75" xfId="0" applyNumberFormat="1" applyFont="1" applyFill="1" applyBorder="1" applyAlignment="1">
      <alignment horizontal="right" vertical="center"/>
    </xf>
    <xf numFmtId="38" fontId="25" fillId="0" borderId="69" xfId="3" applyFont="1" applyFill="1" applyBorder="1" applyAlignment="1" applyProtection="1">
      <alignment horizontal="right" vertical="center" shrinkToFit="1"/>
      <protection locked="0"/>
    </xf>
    <xf numFmtId="0" fontId="25" fillId="2" borderId="33" xfId="0" applyFont="1" applyFill="1" applyBorder="1" applyAlignment="1">
      <alignment horizontal="center" vertical="center" shrinkToFit="1"/>
    </xf>
    <xf numFmtId="188" fontId="25" fillId="4" borderId="72" xfId="3" applyNumberFormat="1" applyFont="1" applyFill="1" applyBorder="1" applyAlignment="1" applyProtection="1">
      <alignment horizontal="right" vertical="center"/>
    </xf>
    <xf numFmtId="38" fontId="25" fillId="2" borderId="75" xfId="3" applyFont="1" applyFill="1" applyBorder="1" applyAlignment="1" applyProtection="1">
      <alignment horizontal="center" vertical="center" wrapText="1"/>
    </xf>
    <xf numFmtId="187" fontId="25" fillId="0" borderId="51" xfId="3" applyNumberFormat="1" applyFont="1" applyFill="1" applyBorder="1" applyAlignment="1" applyProtection="1">
      <alignment horizontal="right" vertical="center"/>
      <protection locked="0"/>
    </xf>
    <xf numFmtId="38" fontId="25" fillId="2" borderId="51" xfId="3" applyFont="1" applyFill="1" applyBorder="1" applyAlignment="1" applyProtection="1">
      <alignment horizontal="center" vertical="center"/>
    </xf>
    <xf numFmtId="187" fontId="25" fillId="4" borderId="75" xfId="3" applyNumberFormat="1" applyFont="1" applyFill="1" applyBorder="1" applyAlignment="1" applyProtection="1">
      <alignment horizontal="right" vertical="center"/>
    </xf>
    <xf numFmtId="38" fontId="25" fillId="4" borderId="4" xfId="0" applyNumberFormat="1" applyFont="1" applyFill="1" applyBorder="1" applyAlignment="1">
      <alignment horizontal="right" vertical="center" shrinkToFit="1"/>
    </xf>
    <xf numFmtId="38" fontId="25" fillId="4" borderId="2" xfId="3" applyFont="1" applyFill="1" applyBorder="1" applyAlignment="1">
      <alignment horizontal="right" vertical="center" shrinkToFit="1"/>
    </xf>
    <xf numFmtId="0" fontId="25" fillId="4" borderId="2" xfId="0" applyFont="1" applyFill="1" applyBorder="1" applyAlignment="1">
      <alignment horizontal="right" vertical="center" shrinkToFit="1"/>
    </xf>
    <xf numFmtId="187" fontId="25" fillId="4" borderId="51" xfId="3" applyNumberFormat="1" applyFont="1" applyFill="1" applyBorder="1" applyAlignment="1" applyProtection="1">
      <alignment horizontal="right" vertical="center"/>
    </xf>
    <xf numFmtId="38" fontId="25" fillId="0" borderId="75" xfId="3" applyFont="1" applyFill="1" applyBorder="1" applyAlignment="1" applyProtection="1">
      <alignment horizontal="right" vertical="center"/>
      <protection locked="0"/>
    </xf>
    <xf numFmtId="38" fontId="25" fillId="4" borderId="1" xfId="3" applyFont="1" applyFill="1" applyBorder="1" applyAlignment="1">
      <alignment horizontal="right" vertical="center" shrinkToFit="1"/>
    </xf>
    <xf numFmtId="187" fontId="25" fillId="4" borderId="33" xfId="3" applyNumberFormat="1" applyFont="1" applyFill="1" applyBorder="1" applyAlignment="1" applyProtection="1">
      <alignment horizontal="right" vertical="center"/>
    </xf>
    <xf numFmtId="187" fontId="25" fillId="4" borderId="72" xfId="3" applyNumberFormat="1" applyFont="1" applyFill="1" applyBorder="1" applyAlignment="1" applyProtection="1">
      <alignment horizontal="right" vertical="center"/>
    </xf>
    <xf numFmtId="0" fontId="25" fillId="0" borderId="0" xfId="0" applyFont="1" applyAlignment="1">
      <alignment vertical="center" shrinkToFit="1"/>
    </xf>
    <xf numFmtId="38" fontId="25" fillId="4" borderId="26" xfId="3" applyFont="1" applyFill="1" applyBorder="1" applyAlignment="1">
      <alignment horizontal="right" vertical="center" shrinkToFit="1"/>
    </xf>
    <xf numFmtId="38" fontId="25" fillId="4" borderId="0" xfId="3" applyFont="1" applyFill="1" applyBorder="1" applyAlignment="1">
      <alignment horizontal="right" vertical="center" shrinkToFit="1"/>
    </xf>
    <xf numFmtId="38" fontId="25" fillId="4" borderId="28" xfId="3" applyFont="1" applyFill="1" applyBorder="1" applyAlignment="1">
      <alignment horizontal="right" vertical="center" shrinkToFit="1"/>
    </xf>
    <xf numFmtId="0" fontId="23" fillId="0" borderId="27" xfId="0" applyFont="1" applyBorder="1" applyAlignment="1">
      <alignment horizontal="center" vertical="center" wrapText="1"/>
    </xf>
    <xf numFmtId="0" fontId="23" fillId="0" borderId="27" xfId="0" applyFont="1" applyBorder="1" applyAlignment="1">
      <alignment horizontal="center" vertical="center" shrinkToFit="1"/>
    </xf>
    <xf numFmtId="0" fontId="36" fillId="0" borderId="0" xfId="4" applyFont="1" applyAlignment="1">
      <alignment vertical="center"/>
    </xf>
    <xf numFmtId="0" fontId="24" fillId="0" borderId="0" xfId="4" applyFont="1" applyAlignment="1">
      <alignment vertical="center"/>
    </xf>
    <xf numFmtId="0" fontId="24" fillId="0" borderId="0" xfId="4" applyFont="1"/>
    <xf numFmtId="0" fontId="19" fillId="0" borderId="0" xfId="4" applyFont="1" applyAlignment="1">
      <alignment horizontal="center" vertical="center"/>
    </xf>
    <xf numFmtId="38" fontId="19" fillId="0" borderId="0" xfId="5" applyFont="1" applyFill="1" applyBorder="1" applyAlignment="1">
      <alignment horizontal="center" vertical="center"/>
    </xf>
    <xf numFmtId="0" fontId="24" fillId="0" borderId="0" xfId="4" applyFont="1" applyAlignment="1">
      <alignment horizontal="center"/>
    </xf>
    <xf numFmtId="0" fontId="16" fillId="2" borderId="15" xfId="4" applyFont="1" applyFill="1" applyBorder="1" applyAlignment="1">
      <alignment horizontal="center" vertical="center" shrinkToFit="1"/>
    </xf>
    <xf numFmtId="38" fontId="16" fillId="0" borderId="0" xfId="4" applyNumberFormat="1" applyFont="1" applyAlignment="1">
      <alignment vertical="center"/>
    </xf>
    <xf numFmtId="0" fontId="25" fillId="0" borderId="0" xfId="4" applyFont="1" applyAlignment="1">
      <alignment horizontal="center" vertical="center"/>
    </xf>
    <xf numFmtId="0" fontId="25" fillId="0" borderId="0" xfId="4" applyFont="1" applyAlignment="1">
      <alignment horizontal="right" vertical="center"/>
    </xf>
    <xf numFmtId="38" fontId="25" fillId="0" borderId="0" xfId="4" applyNumberFormat="1" applyFont="1" applyAlignment="1">
      <alignment vertical="center"/>
    </xf>
    <xf numFmtId="0" fontId="16" fillId="0" borderId="0" xfId="4" applyFont="1" applyAlignment="1">
      <alignment vertical="center"/>
    </xf>
    <xf numFmtId="0" fontId="16" fillId="0" borderId="0" xfId="4" applyFont="1"/>
    <xf numFmtId="180" fontId="16" fillId="4" borderId="71" xfId="4" applyNumberFormat="1" applyFont="1" applyFill="1" applyBorder="1" applyAlignment="1">
      <alignment vertical="center" shrinkToFit="1"/>
    </xf>
    <xf numFmtId="190" fontId="16" fillId="0" borderId="0" xfId="4" applyNumberFormat="1" applyFont="1" applyAlignment="1">
      <alignment vertical="center"/>
    </xf>
    <xf numFmtId="188" fontId="16" fillId="4" borderId="67" xfId="4" applyNumberFormat="1" applyFont="1" applyFill="1" applyBorder="1" applyAlignment="1">
      <alignment vertical="center" shrinkToFit="1"/>
    </xf>
    <xf numFmtId="188" fontId="16" fillId="0" borderId="0" xfId="4" applyNumberFormat="1" applyFont="1" applyAlignment="1">
      <alignment vertical="center"/>
    </xf>
    <xf numFmtId="188" fontId="16" fillId="4" borderId="77" xfId="4" applyNumberFormat="1" applyFont="1" applyFill="1" applyBorder="1" applyAlignment="1">
      <alignment vertical="center" shrinkToFit="1"/>
    </xf>
    <xf numFmtId="0" fontId="25" fillId="0" borderId="0" xfId="4" applyFont="1" applyAlignment="1">
      <alignment vertical="center"/>
    </xf>
    <xf numFmtId="0" fontId="25" fillId="0" borderId="0" xfId="2" applyFont="1" applyAlignment="1">
      <alignment horizontal="left" vertical="top" wrapText="1"/>
    </xf>
    <xf numFmtId="0" fontId="16" fillId="2" borderId="15" xfId="4" applyFont="1" applyFill="1" applyBorder="1" applyAlignment="1">
      <alignment horizontal="center" vertical="center"/>
    </xf>
    <xf numFmtId="179" fontId="16" fillId="4" borderId="74" xfId="3" applyNumberFormat="1" applyFont="1" applyFill="1" applyBorder="1" applyAlignment="1">
      <alignment vertical="center"/>
    </xf>
    <xf numFmtId="183" fontId="16" fillId="2" borderId="29" xfId="4" applyNumberFormat="1" applyFont="1" applyFill="1" applyBorder="1" applyAlignment="1">
      <alignment vertical="center"/>
    </xf>
    <xf numFmtId="183" fontId="16" fillId="2" borderId="30" xfId="4" applyNumberFormat="1" applyFont="1" applyFill="1" applyBorder="1" applyAlignment="1">
      <alignment vertical="center"/>
    </xf>
    <xf numFmtId="179" fontId="16" fillId="2" borderId="23" xfId="3" applyNumberFormat="1" applyFont="1" applyFill="1" applyBorder="1" applyAlignment="1">
      <alignment vertical="center"/>
    </xf>
    <xf numFmtId="188" fontId="16" fillId="4" borderId="67" xfId="3" applyNumberFormat="1" applyFont="1" applyFill="1" applyBorder="1" applyAlignment="1">
      <alignment vertical="center"/>
    </xf>
    <xf numFmtId="188" fontId="16" fillId="4" borderId="77" xfId="3" applyNumberFormat="1" applyFont="1" applyFill="1" applyBorder="1" applyAlignment="1">
      <alignment vertical="center"/>
    </xf>
    <xf numFmtId="38" fontId="16" fillId="2" borderId="67" xfId="5" applyFont="1" applyFill="1" applyBorder="1" applyAlignment="1" applyProtection="1">
      <alignment horizontal="center" vertical="center" wrapText="1"/>
    </xf>
    <xf numFmtId="38" fontId="16" fillId="0" borderId="49" xfId="3" applyFont="1" applyBorder="1" applyAlignment="1" applyProtection="1">
      <alignment horizontal="right" vertical="center"/>
      <protection locked="0"/>
    </xf>
    <xf numFmtId="38" fontId="16" fillId="2" borderId="49" xfId="5" applyFont="1" applyFill="1" applyBorder="1" applyAlignment="1" applyProtection="1">
      <alignment horizontal="center" vertical="center"/>
    </xf>
    <xf numFmtId="38" fontId="16" fillId="0" borderId="49" xfId="3" applyFont="1" applyFill="1" applyBorder="1" applyAlignment="1" applyProtection="1">
      <alignment horizontal="right" vertical="center"/>
      <protection locked="0"/>
    </xf>
    <xf numFmtId="38" fontId="16" fillId="4" borderId="80" xfId="5" applyFont="1" applyFill="1" applyBorder="1" applyAlignment="1" applyProtection="1">
      <alignment horizontal="right" vertical="center"/>
    </xf>
    <xf numFmtId="38" fontId="16" fillId="0" borderId="51" xfId="3" applyFont="1" applyBorder="1" applyAlignment="1" applyProtection="1">
      <alignment horizontal="right" vertical="center"/>
      <protection locked="0"/>
    </xf>
    <xf numFmtId="38" fontId="16" fillId="2" borderId="51" xfId="5" applyFont="1" applyFill="1" applyBorder="1" applyAlignment="1" applyProtection="1">
      <alignment horizontal="center" vertical="center"/>
    </xf>
    <xf numFmtId="38" fontId="16" fillId="4" borderId="75" xfId="5" applyFont="1" applyFill="1" applyBorder="1" applyAlignment="1" applyProtection="1">
      <alignment horizontal="right" vertical="center"/>
    </xf>
    <xf numFmtId="0" fontId="16" fillId="2" borderId="31" xfId="4" applyFont="1" applyFill="1" applyBorder="1" applyAlignment="1">
      <alignment vertical="center"/>
    </xf>
    <xf numFmtId="38" fontId="16" fillId="2" borderId="62" xfId="5" applyFont="1" applyFill="1" applyBorder="1" applyAlignment="1" applyProtection="1">
      <alignment horizontal="center" vertical="center"/>
    </xf>
    <xf numFmtId="38" fontId="16" fillId="0" borderId="62" xfId="3" applyFont="1" applyBorder="1" applyAlignment="1" applyProtection="1">
      <alignment horizontal="right" vertical="center"/>
      <protection locked="0"/>
    </xf>
    <xf numFmtId="38" fontId="16" fillId="4" borderId="81" xfId="5" applyFont="1" applyFill="1" applyBorder="1" applyAlignment="1" applyProtection="1">
      <alignment horizontal="right" vertical="center"/>
    </xf>
    <xf numFmtId="38" fontId="16" fillId="4" borderId="67" xfId="5" applyFont="1" applyFill="1" applyBorder="1" applyAlignment="1" applyProtection="1">
      <alignment horizontal="right" vertical="center"/>
    </xf>
    <xf numFmtId="38" fontId="16" fillId="0" borderId="71" xfId="5" applyFont="1" applyFill="1" applyBorder="1" applyAlignment="1" applyProtection="1">
      <alignment horizontal="right" vertical="center"/>
      <protection locked="0"/>
    </xf>
    <xf numFmtId="0" fontId="25" fillId="0" borderId="0" xfId="2" applyFont="1" applyAlignment="1">
      <alignment vertical="top" wrapText="1"/>
    </xf>
    <xf numFmtId="0" fontId="9" fillId="0" borderId="0" xfId="0" applyFont="1" applyAlignment="1">
      <alignment vertical="center"/>
    </xf>
    <xf numFmtId="180" fontId="25" fillId="0" borderId="0" xfId="0" applyNumberFormat="1" applyFont="1" applyAlignment="1">
      <alignment vertical="center"/>
    </xf>
    <xf numFmtId="180" fontId="39" fillId="0" borderId="0" xfId="0" applyNumberFormat="1" applyFont="1" applyAlignment="1">
      <alignment vertical="center"/>
    </xf>
    <xf numFmtId="180" fontId="40" fillId="0" borderId="0" xfId="0" applyNumberFormat="1" applyFont="1" applyAlignment="1">
      <alignment vertical="center"/>
    </xf>
    <xf numFmtId="0" fontId="40" fillId="0" borderId="0" xfId="0" applyFont="1" applyAlignment="1">
      <alignment vertical="center"/>
    </xf>
    <xf numFmtId="0" fontId="8" fillId="2" borderId="86" xfId="0" applyFont="1" applyFill="1" applyBorder="1" applyAlignment="1">
      <alignment horizontal="center" vertical="center"/>
    </xf>
    <xf numFmtId="180" fontId="19" fillId="2" borderId="87" xfId="0" applyNumberFormat="1" applyFont="1" applyFill="1" applyBorder="1" applyAlignment="1">
      <alignment horizontal="center" vertical="center"/>
    </xf>
    <xf numFmtId="180" fontId="8" fillId="2" borderId="5" xfId="0" applyNumberFormat="1" applyFont="1" applyFill="1" applyBorder="1" applyAlignment="1">
      <alignment horizontal="center" vertical="center"/>
    </xf>
    <xf numFmtId="180" fontId="41" fillId="2" borderId="5" xfId="0" applyNumberFormat="1" applyFont="1" applyFill="1" applyBorder="1" applyAlignment="1">
      <alignment horizontal="center" vertical="center" wrapText="1"/>
    </xf>
    <xf numFmtId="180" fontId="8" fillId="2" borderId="88" xfId="0" applyNumberFormat="1" applyFont="1" applyFill="1" applyBorder="1" applyAlignment="1">
      <alignment horizontal="center" vertical="center"/>
    </xf>
    <xf numFmtId="0" fontId="25" fillId="0" borderId="86" xfId="0" applyFont="1" applyBorder="1" applyAlignment="1">
      <alignment horizontal="center" vertical="center" shrinkToFit="1"/>
    </xf>
    <xf numFmtId="180" fontId="25" fillId="0" borderId="87" xfId="0" applyNumberFormat="1" applyFont="1" applyBorder="1" applyAlignment="1">
      <alignment horizontal="right" vertical="center"/>
    </xf>
    <xf numFmtId="180" fontId="41" fillId="2" borderId="5" xfId="0" applyNumberFormat="1" applyFont="1" applyFill="1" applyBorder="1" applyAlignment="1">
      <alignment horizontal="center" vertical="center"/>
    </xf>
    <xf numFmtId="180" fontId="25" fillId="0" borderId="5" xfId="0" applyNumberFormat="1" applyFont="1" applyBorder="1" applyAlignment="1">
      <alignment horizontal="right" vertical="center"/>
    </xf>
    <xf numFmtId="180" fontId="25" fillId="4" borderId="88" xfId="0" applyNumberFormat="1" applyFont="1" applyFill="1" applyBorder="1" applyAlignment="1">
      <alignment horizontal="right" vertical="center"/>
    </xf>
    <xf numFmtId="180" fontId="25" fillId="0" borderId="6" xfId="0" applyNumberFormat="1" applyFont="1" applyBorder="1" applyAlignment="1">
      <alignment horizontal="right" vertical="center"/>
    </xf>
    <xf numFmtId="180" fontId="25" fillId="4" borderId="5" xfId="0" applyNumberFormat="1" applyFont="1" applyFill="1" applyBorder="1" applyAlignment="1">
      <alignment horizontal="right" vertical="center"/>
    </xf>
    <xf numFmtId="180" fontId="25" fillId="2" borderId="90" xfId="0" applyNumberFormat="1" applyFont="1" applyFill="1" applyBorder="1" applyAlignment="1">
      <alignment vertical="center"/>
    </xf>
    <xf numFmtId="0" fontId="8" fillId="0" borderId="89" xfId="0" applyFont="1" applyBorder="1" applyAlignment="1">
      <alignment horizontal="left" vertical="center" wrapText="1"/>
    </xf>
    <xf numFmtId="0" fontId="8" fillId="0" borderId="90" xfId="0" applyFont="1" applyBorder="1" applyAlignment="1">
      <alignment horizontal="left" vertical="center" wrapText="1"/>
    </xf>
    <xf numFmtId="0" fontId="25" fillId="0" borderId="91" xfId="0" applyFont="1" applyBorder="1" applyAlignment="1">
      <alignment horizontal="center" vertical="center" shrinkToFit="1"/>
    </xf>
    <xf numFmtId="180" fontId="25" fillId="0" borderId="94" xfId="0" applyNumberFormat="1" applyFont="1" applyBorder="1" applyAlignment="1">
      <alignment horizontal="right" vertical="center"/>
    </xf>
    <xf numFmtId="180" fontId="41" fillId="2" borderId="92" xfId="0" applyNumberFormat="1" applyFont="1" applyFill="1" applyBorder="1" applyAlignment="1">
      <alignment horizontal="center" vertical="center"/>
    </xf>
    <xf numFmtId="180" fontId="25" fillId="0" borderId="92" xfId="0" applyNumberFormat="1" applyFont="1" applyBorder="1" applyAlignment="1">
      <alignment horizontal="right" vertical="center"/>
    </xf>
    <xf numFmtId="180" fontId="25" fillId="4" borderId="95" xfId="0" applyNumberFormat="1" applyFont="1" applyFill="1" applyBorder="1" applyAlignment="1">
      <alignment horizontal="right" vertical="center"/>
    </xf>
    <xf numFmtId="180" fontId="25" fillId="0" borderId="93" xfId="0" applyNumberFormat="1" applyFont="1" applyBorder="1" applyAlignment="1">
      <alignment horizontal="right" vertical="center"/>
    </xf>
    <xf numFmtId="180" fontId="25" fillId="4" borderId="92" xfId="0" applyNumberFormat="1" applyFont="1" applyFill="1" applyBorder="1" applyAlignment="1">
      <alignment horizontal="right" vertical="center"/>
    </xf>
    <xf numFmtId="180" fontId="25" fillId="2" borderId="96" xfId="0" applyNumberFormat="1" applyFont="1" applyFill="1" applyBorder="1" applyAlignment="1">
      <alignment vertical="center"/>
    </xf>
    <xf numFmtId="0" fontId="8" fillId="0" borderId="96" xfId="0" applyFont="1" applyBorder="1" applyAlignment="1">
      <alignment horizontal="left" vertical="center" wrapText="1"/>
    </xf>
    <xf numFmtId="0" fontId="8" fillId="0" borderId="0" xfId="0" applyFont="1" applyAlignment="1">
      <alignment horizontal="center" vertical="center"/>
    </xf>
    <xf numFmtId="180" fontId="8" fillId="0" borderId="0" xfId="0" applyNumberFormat="1" applyFont="1" applyAlignment="1">
      <alignment horizontal="right" vertical="center"/>
    </xf>
    <xf numFmtId="0" fontId="19" fillId="0" borderId="0" xfId="0" applyFont="1" applyAlignment="1">
      <alignment vertical="center" wrapText="1"/>
    </xf>
    <xf numFmtId="180" fontId="25" fillId="2" borderId="103" xfId="0" applyNumberFormat="1" applyFont="1" applyFill="1" applyBorder="1" applyAlignment="1">
      <alignment horizontal="right" vertical="center"/>
    </xf>
    <xf numFmtId="180" fontId="25" fillId="2" borderId="99" xfId="0" applyNumberFormat="1" applyFont="1" applyFill="1" applyBorder="1" applyAlignment="1">
      <alignment horizontal="right" vertical="center"/>
    </xf>
    <xf numFmtId="180" fontId="25" fillId="2" borderId="104" xfId="0" applyNumberFormat="1" applyFont="1" applyFill="1" applyBorder="1" applyAlignment="1">
      <alignment vertical="center"/>
    </xf>
    <xf numFmtId="0" fontId="25" fillId="0" borderId="0" xfId="0" applyFont="1" applyAlignment="1">
      <alignment horizontal="left" vertical="center"/>
    </xf>
    <xf numFmtId="0" fontId="25" fillId="0" borderId="0" xfId="0" applyFont="1" applyAlignment="1">
      <alignment horizontal="left" vertical="center" wrapText="1"/>
    </xf>
    <xf numFmtId="0" fontId="23" fillId="0" borderId="27" xfId="0" applyFont="1" applyBorder="1" applyAlignment="1">
      <alignment horizontal="justify" vertical="center" wrapText="1"/>
    </xf>
    <xf numFmtId="0" fontId="21" fillId="0" borderId="0" xfId="2" applyFont="1" applyAlignment="1">
      <alignment horizontal="left" vertical="center" shrinkToFit="1"/>
    </xf>
    <xf numFmtId="0" fontId="37" fillId="0" borderId="0" xfId="4" applyFont="1" applyAlignment="1">
      <alignment vertical="center"/>
    </xf>
    <xf numFmtId="38" fontId="25" fillId="4" borderId="9" xfId="0" applyNumberFormat="1" applyFont="1" applyFill="1" applyBorder="1" applyAlignment="1">
      <alignment horizontal="right" vertical="center" shrinkToFit="1"/>
    </xf>
    <xf numFmtId="0" fontId="8" fillId="0" borderId="0" xfId="0" applyFont="1"/>
    <xf numFmtId="0" fontId="15" fillId="0" borderId="0" xfId="0" applyFont="1" applyAlignment="1">
      <alignment vertical="center"/>
    </xf>
    <xf numFmtId="0" fontId="44" fillId="0" borderId="0" xfId="0" applyFont="1" applyAlignment="1">
      <alignment horizontal="left" vertical="center"/>
    </xf>
    <xf numFmtId="0" fontId="20" fillId="0" borderId="0" xfId="0" applyFont="1" applyAlignment="1">
      <alignment vertical="center"/>
    </xf>
    <xf numFmtId="0" fontId="46" fillId="0" borderId="0" xfId="0" applyFont="1" applyAlignment="1">
      <alignment vertical="center"/>
    </xf>
    <xf numFmtId="0" fontId="15" fillId="2" borderId="33" xfId="0" applyFont="1" applyFill="1" applyBorder="1" applyAlignment="1">
      <alignment horizontal="center" vertical="center"/>
    </xf>
    <xf numFmtId="182" fontId="15" fillId="0" borderId="49" xfId="0" applyNumberFormat="1" applyFont="1" applyBorder="1" applyAlignment="1" applyProtection="1">
      <alignment horizontal="center" vertical="center" shrinkToFit="1"/>
      <protection locked="0"/>
    </xf>
    <xf numFmtId="181" fontId="15" fillId="0" borderId="51" xfId="0" applyNumberFormat="1" applyFont="1" applyBorder="1" applyAlignment="1" applyProtection="1">
      <alignment horizontal="center" vertical="center" shrinkToFit="1"/>
      <protection locked="0"/>
    </xf>
    <xf numFmtId="182" fontId="15" fillId="0" borderId="51" xfId="0" applyNumberFormat="1" applyFont="1" applyBorder="1" applyAlignment="1" applyProtection="1">
      <alignment horizontal="center" vertical="center" shrinkToFit="1"/>
      <protection locked="0"/>
    </xf>
    <xf numFmtId="0" fontId="15" fillId="2" borderId="52"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46" fillId="0" borderId="0" xfId="0" applyFont="1" applyAlignment="1">
      <alignment horizontal="center" vertical="center"/>
    </xf>
    <xf numFmtId="0" fontId="14" fillId="0" borderId="0" xfId="0" applyFont="1" applyAlignment="1">
      <alignment vertical="top" wrapText="1"/>
    </xf>
    <xf numFmtId="0" fontId="5" fillId="3" borderId="45" xfId="0" applyFont="1" applyFill="1" applyBorder="1" applyAlignment="1">
      <alignment vertical="center"/>
    </xf>
    <xf numFmtId="0" fontId="5" fillId="6" borderId="32" xfId="0" applyFont="1" applyFill="1" applyBorder="1" applyAlignment="1">
      <alignment vertical="center"/>
    </xf>
    <xf numFmtId="0" fontId="5" fillId="6" borderId="33" xfId="0" applyFont="1" applyFill="1" applyBorder="1" applyAlignment="1" applyProtection="1">
      <alignment vertical="center" shrinkToFit="1"/>
      <protection locked="0"/>
    </xf>
    <xf numFmtId="180" fontId="5" fillId="4" borderId="32" xfId="0" applyNumberFormat="1" applyFont="1" applyFill="1" applyBorder="1" applyAlignment="1">
      <alignment horizontal="right" vertical="center"/>
    </xf>
    <xf numFmtId="180" fontId="5" fillId="4" borderId="9" xfId="1" applyNumberFormat="1" applyFont="1" applyFill="1" applyBorder="1" applyAlignment="1">
      <alignment horizontal="right" vertical="center"/>
    </xf>
    <xf numFmtId="38" fontId="25" fillId="0" borderId="77" xfId="0" applyNumberFormat="1" applyFont="1" applyBorder="1" applyAlignment="1" applyProtection="1">
      <alignment horizontal="right" vertical="center" shrinkToFit="1"/>
      <protection locked="0"/>
    </xf>
    <xf numFmtId="38" fontId="25" fillId="4" borderId="3" xfId="0" applyNumberFormat="1" applyFont="1" applyFill="1" applyBorder="1" applyAlignment="1">
      <alignment horizontal="right" vertical="center" shrinkToFit="1"/>
    </xf>
    <xf numFmtId="0" fontId="22" fillId="0" borderId="0" xfId="0" applyFont="1" applyAlignment="1">
      <alignment vertical="center" wrapText="1"/>
    </xf>
    <xf numFmtId="0" fontId="14" fillId="3" borderId="118" xfId="0" applyFont="1" applyFill="1" applyBorder="1" applyAlignment="1">
      <alignment horizontal="center" vertical="center"/>
    </xf>
    <xf numFmtId="0" fontId="15" fillId="2" borderId="129" xfId="0" applyFont="1" applyFill="1" applyBorder="1" applyAlignment="1">
      <alignment horizontal="center" vertical="center" shrinkToFit="1"/>
    </xf>
    <xf numFmtId="0" fontId="15" fillId="0" borderId="133" xfId="2" applyFont="1" applyBorder="1" applyAlignment="1">
      <alignment horizontal="center" vertical="center"/>
    </xf>
    <xf numFmtId="0" fontId="45" fillId="0" borderId="133" xfId="0" applyFont="1" applyBorder="1" applyAlignment="1">
      <alignment vertical="center"/>
    </xf>
    <xf numFmtId="0" fontId="5" fillId="0" borderId="0" xfId="0" applyFont="1" applyAlignment="1">
      <alignment horizontal="center" vertical="center" shrinkToFit="1"/>
    </xf>
    <xf numFmtId="0" fontId="0" fillId="0" borderId="0" xfId="0" applyAlignment="1">
      <alignment vertical="center"/>
    </xf>
    <xf numFmtId="0" fontId="26" fillId="0" borderId="0" xfId="2">
      <alignment vertical="center"/>
    </xf>
    <xf numFmtId="0" fontId="26" fillId="0" borderId="0" xfId="2" applyAlignment="1">
      <alignment vertical="center" shrinkToFit="1"/>
    </xf>
    <xf numFmtId="0" fontId="26" fillId="0" borderId="1" xfId="2" applyBorder="1">
      <alignment vertical="center"/>
    </xf>
    <xf numFmtId="0" fontId="0" fillId="0" borderId="1" xfId="2" applyFont="1" applyBorder="1" applyAlignment="1">
      <alignment vertical="center" shrinkToFit="1"/>
    </xf>
    <xf numFmtId="0" fontId="0" fillId="0" borderId="1" xfId="2" applyFont="1" applyBorder="1" applyAlignment="1">
      <alignment vertical="top"/>
    </xf>
    <xf numFmtId="0" fontId="0" fillId="0" borderId="1" xfId="2" applyFont="1" applyBorder="1" applyAlignment="1">
      <alignment vertical="top" shrinkToFit="1"/>
    </xf>
    <xf numFmtId="0" fontId="26" fillId="0" borderId="1" xfId="2" applyBorder="1" applyAlignment="1">
      <alignment vertical="top"/>
    </xf>
    <xf numFmtId="0" fontId="0" fillId="0" borderId="1" xfId="2" applyFont="1" applyBorder="1" applyAlignment="1">
      <alignment horizontal="left" vertical="top" shrinkToFit="1"/>
    </xf>
    <xf numFmtId="0" fontId="0" fillId="9" borderId="1" xfId="2" applyFont="1" applyFill="1" applyBorder="1" applyAlignment="1">
      <alignment vertical="top"/>
    </xf>
    <xf numFmtId="0" fontId="0" fillId="10" borderId="1" xfId="2" applyFont="1" applyFill="1" applyBorder="1" applyAlignment="1">
      <alignment vertical="top"/>
    </xf>
    <xf numFmtId="0" fontId="0" fillId="11" borderId="1" xfId="2" applyFont="1" applyFill="1" applyBorder="1" applyAlignment="1">
      <alignment vertical="top"/>
    </xf>
    <xf numFmtId="0" fontId="0" fillId="0" borderId="1" xfId="2" applyFont="1" applyBorder="1">
      <alignment vertical="center"/>
    </xf>
    <xf numFmtId="0" fontId="26" fillId="0" borderId="1" xfId="2" applyBorder="1" applyAlignment="1">
      <alignment horizontal="center" vertical="center"/>
    </xf>
    <xf numFmtId="0" fontId="49" fillId="0" borderId="1" xfId="2" applyFont="1" applyBorder="1" applyAlignment="1">
      <alignment horizontal="center" vertical="center" shrinkToFit="1"/>
    </xf>
    <xf numFmtId="0" fontId="49" fillId="0" borderId="1" xfId="2" applyFont="1" applyBorder="1" applyAlignment="1">
      <alignment horizontal="center" vertical="center"/>
    </xf>
    <xf numFmtId="0" fontId="8" fillId="0" borderId="135" xfId="0" applyFont="1" applyBorder="1"/>
    <xf numFmtId="0" fontId="8" fillId="0" borderId="135" xfId="0" applyFont="1" applyBorder="1" applyAlignment="1">
      <alignment vertical="center"/>
    </xf>
    <xf numFmtId="180" fontId="10" fillId="0" borderId="0" xfId="0" applyNumberFormat="1" applyFont="1" applyAlignment="1">
      <alignment horizontal="center" vertical="center"/>
    </xf>
    <xf numFmtId="0" fontId="19" fillId="0" borderId="135" xfId="0" applyFont="1" applyBorder="1" applyAlignment="1">
      <alignment vertical="center"/>
    </xf>
    <xf numFmtId="0" fontId="25" fillId="0" borderId="135" xfId="0" applyFont="1" applyBorder="1" applyAlignment="1">
      <alignment vertical="center"/>
    </xf>
    <xf numFmtId="0" fontId="8" fillId="0" borderId="143" xfId="0" applyFont="1" applyBorder="1" applyAlignment="1">
      <alignment vertical="center"/>
    </xf>
    <xf numFmtId="0" fontId="22" fillId="2" borderId="104" xfId="0" applyFont="1" applyFill="1" applyBorder="1" applyAlignment="1">
      <alignment horizontal="center" vertical="center"/>
    </xf>
    <xf numFmtId="0" fontId="25" fillId="0" borderId="143" xfId="0" applyFont="1" applyBorder="1" applyAlignment="1">
      <alignment vertical="center"/>
    </xf>
    <xf numFmtId="0" fontId="22" fillId="2" borderId="145" xfId="0" applyFont="1" applyFill="1" applyBorder="1" applyAlignment="1">
      <alignment horizontal="center" vertical="center"/>
    </xf>
    <xf numFmtId="0" fontId="9" fillId="0" borderId="142" xfId="0" applyFont="1" applyBorder="1" applyAlignment="1">
      <alignment horizontal="center" vertical="center"/>
    </xf>
    <xf numFmtId="0" fontId="22" fillId="5" borderId="6" xfId="0" applyFont="1" applyFill="1" applyBorder="1" applyAlignment="1">
      <alignment vertical="center" wrapText="1"/>
    </xf>
    <xf numFmtId="183" fontId="50" fillId="2" borderId="30" xfId="0" applyNumberFormat="1" applyFont="1" applyFill="1" applyBorder="1" applyAlignment="1">
      <alignment horizontal="left" vertical="center"/>
    </xf>
    <xf numFmtId="183" fontId="50" fillId="2" borderId="126" xfId="0" applyNumberFormat="1" applyFont="1" applyFill="1" applyBorder="1" applyAlignment="1">
      <alignment horizontal="left" vertical="center"/>
    </xf>
    <xf numFmtId="181" fontId="5" fillId="0" borderId="16" xfId="0" applyNumberFormat="1" applyFont="1" applyBorder="1" applyAlignment="1" applyProtection="1">
      <alignment horizontal="right" vertical="center" shrinkToFit="1"/>
      <protection locked="0"/>
    </xf>
    <xf numFmtId="0" fontId="5" fillId="0" borderId="47" xfId="0" applyFont="1" applyBorder="1" applyAlignment="1" applyProtection="1">
      <alignment vertical="center" wrapText="1" shrinkToFit="1"/>
      <protection locked="0"/>
    </xf>
    <xf numFmtId="0" fontId="5" fillId="0" borderId="51" xfId="0" applyFont="1" applyBorder="1" applyAlignment="1" applyProtection="1">
      <alignment vertical="center" wrapText="1" shrinkToFit="1"/>
      <protection locked="0"/>
    </xf>
    <xf numFmtId="0" fontId="5" fillId="0" borderId="33" xfId="0" applyFont="1" applyBorder="1" applyAlignment="1" applyProtection="1">
      <alignment vertical="center" wrapText="1" shrinkToFit="1"/>
      <protection locked="0"/>
    </xf>
    <xf numFmtId="0" fontId="5" fillId="0" borderId="73" xfId="0" applyFont="1" applyBorder="1" applyAlignment="1" applyProtection="1">
      <alignment vertical="center" wrapText="1" shrinkToFit="1"/>
      <protection locked="0"/>
    </xf>
    <xf numFmtId="0" fontId="5" fillId="2" borderId="27" xfId="0" applyFont="1" applyFill="1" applyBorder="1" applyAlignment="1">
      <alignment vertical="center" wrapText="1"/>
    </xf>
    <xf numFmtId="0" fontId="5" fillId="2" borderId="27" xfId="0" applyFont="1" applyFill="1" applyBorder="1" applyAlignment="1">
      <alignment vertical="center" wrapText="1" shrinkToFit="1"/>
    </xf>
    <xf numFmtId="0" fontId="22" fillId="3" borderId="6" xfId="0" applyFont="1" applyFill="1" applyBorder="1" applyAlignment="1">
      <alignment vertical="center" wrapText="1"/>
    </xf>
    <xf numFmtId="0" fontId="22" fillId="3" borderId="6" xfId="0" applyFont="1" applyFill="1" applyBorder="1" applyAlignment="1">
      <alignment vertical="center" wrapText="1" shrinkToFit="1"/>
    </xf>
    <xf numFmtId="0" fontId="22" fillId="0" borderId="0" xfId="0" applyFont="1" applyAlignment="1">
      <alignment vertical="top" wrapText="1"/>
    </xf>
    <xf numFmtId="0" fontId="26" fillId="9" borderId="1" xfId="2" applyFill="1" applyBorder="1" applyAlignment="1">
      <alignment vertical="top"/>
    </xf>
    <xf numFmtId="0" fontId="0" fillId="12" borderId="1" xfId="2" applyFont="1" applyFill="1" applyBorder="1" applyAlignment="1">
      <alignment vertical="top"/>
    </xf>
    <xf numFmtId="0" fontId="5" fillId="4" borderId="1" xfId="0" applyFont="1" applyFill="1" applyBorder="1" applyAlignment="1">
      <alignment horizontal="left" vertical="center" wrapText="1"/>
    </xf>
    <xf numFmtId="0" fontId="5" fillId="4" borderId="6" xfId="0" applyFont="1" applyFill="1" applyBorder="1" applyAlignment="1">
      <alignment horizontal="center" vertical="center" wrapText="1" shrinkToFit="1"/>
    </xf>
    <xf numFmtId="0" fontId="15" fillId="2" borderId="32"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15"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67" xfId="0" applyFont="1" applyFill="1" applyBorder="1" applyAlignment="1">
      <alignment horizontal="center" vertical="center"/>
    </xf>
    <xf numFmtId="0" fontId="16" fillId="2" borderId="8" xfId="0" applyFont="1" applyFill="1" applyBorder="1" applyAlignment="1">
      <alignment horizontal="center" vertical="center" wrapText="1"/>
    </xf>
    <xf numFmtId="49" fontId="5" fillId="0" borderId="7" xfId="0" applyNumberFormat="1" applyFont="1" applyBorder="1" applyAlignment="1" applyProtection="1">
      <alignment horizontal="center" vertical="center"/>
      <protection locked="0"/>
    </xf>
    <xf numFmtId="0" fontId="14" fillId="2" borderId="110" xfId="0" applyFont="1" applyFill="1" applyBorder="1" applyAlignment="1">
      <alignment horizontal="center" vertical="top" textRotation="255"/>
    </xf>
    <xf numFmtId="0" fontId="14" fillId="2" borderId="130" xfId="0" applyFont="1" applyFill="1" applyBorder="1" applyAlignment="1">
      <alignment horizontal="center" vertical="top" textRotation="255"/>
    </xf>
    <xf numFmtId="0" fontId="15" fillId="0" borderId="55" xfId="0" applyFont="1" applyBorder="1" applyAlignment="1" applyProtection="1">
      <alignment horizontal="center" vertical="center" shrinkToFit="1"/>
      <protection locked="0"/>
    </xf>
    <xf numFmtId="0" fontId="15" fillId="0" borderId="49" xfId="0" applyFont="1" applyBorder="1" applyAlignment="1" applyProtection="1">
      <alignment horizontal="center" vertical="center" shrinkToFit="1"/>
      <protection locked="0"/>
    </xf>
    <xf numFmtId="0" fontId="15" fillId="0" borderId="123"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51" xfId="0" applyFont="1" applyBorder="1" applyAlignment="1" applyProtection="1">
      <alignment horizontal="center" vertical="center" shrinkToFit="1"/>
      <protection locked="0"/>
    </xf>
    <xf numFmtId="0" fontId="15" fillId="0" borderId="125"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0" fontId="15" fillId="0" borderId="124" xfId="0" applyFont="1" applyBorder="1" applyAlignment="1" applyProtection="1">
      <alignment horizontal="center" vertical="center" shrinkToFit="1"/>
      <protection locked="0"/>
    </xf>
    <xf numFmtId="0" fontId="20" fillId="2" borderId="33" xfId="0" applyFont="1" applyFill="1" applyBorder="1" applyAlignment="1">
      <alignment horizontal="right" vertical="center"/>
    </xf>
    <xf numFmtId="0" fontId="20" fillId="2" borderId="154"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155" xfId="0" applyFont="1" applyFill="1" applyBorder="1" applyAlignment="1">
      <alignment horizontal="center" vertical="center" wrapText="1"/>
    </xf>
    <xf numFmtId="0" fontId="15" fillId="2" borderId="107" xfId="0" applyFont="1" applyFill="1" applyBorder="1" applyAlignment="1">
      <alignment horizontal="center" vertical="center" wrapText="1"/>
    </xf>
    <xf numFmtId="0" fontId="15" fillId="2" borderId="158" xfId="0" applyFont="1" applyFill="1" applyBorder="1" applyAlignment="1">
      <alignment horizontal="center" vertical="center"/>
    </xf>
    <xf numFmtId="0" fontId="15" fillId="2" borderId="162" xfId="0" applyFont="1" applyFill="1" applyBorder="1" applyAlignment="1">
      <alignment horizontal="center" vertical="center" wrapText="1"/>
    </xf>
    <xf numFmtId="180" fontId="39" fillId="0" borderId="0" xfId="0" applyNumberFormat="1" applyFont="1" applyAlignment="1">
      <alignment horizontal="center" vertical="center"/>
    </xf>
    <xf numFmtId="180" fontId="25" fillId="0" borderId="5" xfId="0" applyNumberFormat="1" applyFont="1" applyBorder="1" applyAlignment="1">
      <alignment horizontal="center" vertical="center"/>
    </xf>
    <xf numFmtId="180" fontId="25" fillId="0" borderId="92" xfId="0" applyNumberFormat="1" applyFont="1" applyBorder="1" applyAlignment="1">
      <alignment horizontal="center" vertical="center"/>
    </xf>
    <xf numFmtId="180" fontId="8" fillId="0" borderId="0" xfId="0" applyNumberFormat="1" applyFont="1" applyAlignment="1">
      <alignment horizontal="center" vertical="center"/>
    </xf>
    <xf numFmtId="0" fontId="25" fillId="0" borderId="0" xfId="0" applyFont="1" applyAlignment="1">
      <alignment horizontal="center" vertical="center" wrapText="1"/>
    </xf>
    <xf numFmtId="180" fontId="40" fillId="0" borderId="0" xfId="0" applyNumberFormat="1" applyFont="1" applyAlignment="1">
      <alignment horizontal="center" vertical="center"/>
    </xf>
    <xf numFmtId="180" fontId="25" fillId="0" borderId="0" xfId="0" applyNumberFormat="1" applyFont="1" applyAlignment="1">
      <alignment horizontal="center" vertical="center"/>
    </xf>
    <xf numFmtId="0" fontId="27" fillId="0" borderId="2" xfId="0" applyFont="1" applyBorder="1" applyAlignment="1">
      <alignment vertical="top" wrapText="1"/>
    </xf>
    <xf numFmtId="38" fontId="15" fillId="4" borderId="108" xfId="1" applyFont="1" applyFill="1" applyBorder="1" applyAlignment="1">
      <alignment horizontal="right" vertical="center"/>
    </xf>
    <xf numFmtId="193" fontId="16" fillId="4" borderId="108" xfId="8" applyNumberFormat="1" applyFont="1" applyFill="1" applyBorder="1" applyAlignment="1">
      <alignment horizontal="center" vertical="center"/>
    </xf>
    <xf numFmtId="38" fontId="15" fillId="4" borderId="19" xfId="1" applyFont="1" applyFill="1" applyBorder="1" applyAlignment="1">
      <alignment horizontal="right" vertical="center"/>
    </xf>
    <xf numFmtId="193" fontId="16" fillId="4" borderId="19" xfId="8" applyNumberFormat="1" applyFont="1" applyFill="1" applyBorder="1" applyAlignment="1">
      <alignment horizontal="center" vertical="center"/>
    </xf>
    <xf numFmtId="38" fontId="15" fillId="4" borderId="38" xfId="1" applyFont="1" applyFill="1" applyBorder="1" applyAlignment="1">
      <alignment horizontal="right" vertical="center"/>
    </xf>
    <xf numFmtId="193" fontId="16" fillId="4" borderId="38" xfId="8" applyNumberFormat="1" applyFont="1" applyFill="1" applyBorder="1" applyAlignment="1">
      <alignment horizontal="center" vertical="center"/>
    </xf>
    <xf numFmtId="38" fontId="15" fillId="4" borderId="141" xfId="1" applyFont="1" applyFill="1" applyBorder="1" applyAlignment="1">
      <alignment horizontal="right" vertical="center"/>
    </xf>
    <xf numFmtId="0" fontId="16" fillId="4" borderId="66" xfId="0" applyFont="1" applyFill="1" applyBorder="1" applyAlignment="1">
      <alignment horizontal="center" vertical="center"/>
    </xf>
    <xf numFmtId="181" fontId="15" fillId="0" borderId="49" xfId="0" applyNumberFormat="1" applyFont="1" applyBorder="1" applyAlignment="1" applyProtection="1">
      <alignment horizontal="center" vertical="center" shrinkToFit="1"/>
      <protection locked="0"/>
    </xf>
    <xf numFmtId="181" fontId="15" fillId="0" borderId="56" xfId="0" applyNumberFormat="1" applyFont="1" applyBorder="1" applyAlignment="1" applyProtection="1">
      <alignment horizontal="center" vertical="center" shrinkToFit="1"/>
      <protection locked="0"/>
    </xf>
    <xf numFmtId="49" fontId="15" fillId="0" borderId="48" xfId="0" applyNumberFormat="1" applyFont="1" applyBorder="1" applyAlignment="1" applyProtection="1">
      <alignment horizontal="center" vertical="center" shrinkToFit="1"/>
      <protection locked="0"/>
    </xf>
    <xf numFmtId="181" fontId="15" fillId="0" borderId="58" xfId="0" applyNumberFormat="1" applyFont="1" applyBorder="1" applyAlignment="1" applyProtection="1">
      <alignment horizontal="center" vertical="center" shrinkToFit="1"/>
      <protection locked="0"/>
    </xf>
    <xf numFmtId="49" fontId="15" fillId="0" borderId="50" xfId="0" applyNumberFormat="1" applyFont="1" applyBorder="1" applyAlignment="1" applyProtection="1">
      <alignment horizontal="center" vertical="center" shrinkToFit="1"/>
      <protection locked="0"/>
    </xf>
    <xf numFmtId="0" fontId="14" fillId="2" borderId="110" xfId="0" applyFont="1" applyFill="1" applyBorder="1" applyAlignment="1">
      <alignment vertical="top" textRotation="255"/>
    </xf>
    <xf numFmtId="0" fontId="14" fillId="2" borderId="109" xfId="0" applyFont="1" applyFill="1" applyBorder="1" applyAlignment="1">
      <alignment vertical="top" textRotation="255"/>
    </xf>
    <xf numFmtId="183" fontId="5" fillId="0" borderId="127" xfId="0" applyNumberFormat="1" applyFont="1" applyBorder="1" applyAlignment="1">
      <alignment horizontal="left" vertical="center"/>
    </xf>
    <xf numFmtId="49" fontId="5" fillId="2" borderId="1" xfId="0" applyNumberFormat="1" applyFont="1" applyFill="1" applyBorder="1" applyAlignment="1">
      <alignment horizontal="center" vertical="center"/>
    </xf>
    <xf numFmtId="14" fontId="15" fillId="0" borderId="55" xfId="0" applyNumberFormat="1" applyFont="1" applyBorder="1" applyAlignment="1" applyProtection="1">
      <alignment horizontal="center" vertical="center" shrinkToFit="1"/>
      <protection locked="0"/>
    </xf>
    <xf numFmtId="14" fontId="15" fillId="0" borderId="49" xfId="0" applyNumberFormat="1" applyFont="1" applyBorder="1" applyAlignment="1" applyProtection="1">
      <alignment horizontal="center" vertical="center" shrinkToFit="1"/>
      <protection locked="0"/>
    </xf>
    <xf numFmtId="14" fontId="15" fillId="0" borderId="80" xfId="0" applyNumberFormat="1" applyFont="1" applyBorder="1" applyAlignment="1" applyProtection="1">
      <alignment horizontal="center" vertical="center" shrinkToFit="1"/>
      <protection locked="0"/>
    </xf>
    <xf numFmtId="183" fontId="15" fillId="0" borderId="49" xfId="0" applyNumberFormat="1" applyFont="1" applyBorder="1" applyAlignment="1" applyProtection="1">
      <alignment vertical="center" shrinkToFit="1"/>
      <protection locked="0"/>
    </xf>
    <xf numFmtId="14" fontId="15" fillId="0" borderId="45" xfId="0" applyNumberFormat="1" applyFont="1" applyBorder="1" applyAlignment="1" applyProtection="1">
      <alignment horizontal="center" vertical="center" shrinkToFit="1"/>
      <protection locked="0"/>
    </xf>
    <xf numFmtId="14" fontId="15" fillId="0" borderId="79" xfId="0" applyNumberFormat="1" applyFont="1" applyBorder="1" applyAlignment="1" applyProtection="1">
      <alignment horizontal="center" vertical="center" shrinkToFit="1"/>
      <protection locked="0"/>
    </xf>
    <xf numFmtId="14" fontId="15" fillId="0" borderId="77" xfId="0" applyNumberFormat="1" applyFont="1" applyBorder="1" applyAlignment="1" applyProtection="1">
      <alignment horizontal="center" vertical="center" shrinkToFit="1"/>
      <protection locked="0"/>
    </xf>
    <xf numFmtId="181" fontId="15" fillId="2" borderId="33" xfId="0" applyNumberFormat="1" applyFont="1" applyFill="1" applyBorder="1" applyAlignment="1">
      <alignment horizontal="center" vertical="center" shrinkToFit="1"/>
    </xf>
    <xf numFmtId="182" fontId="15" fillId="4" borderId="33" xfId="0" applyNumberFormat="1" applyFont="1" applyFill="1" applyBorder="1" applyAlignment="1" applyProtection="1">
      <alignment horizontal="center" vertical="center" shrinkToFit="1"/>
      <protection locked="0"/>
    </xf>
    <xf numFmtId="184" fontId="15" fillId="4" borderId="32" xfId="0" applyNumberFormat="1" applyFont="1" applyFill="1" applyBorder="1" applyAlignment="1" applyProtection="1">
      <alignment horizontal="center" vertical="center" shrinkToFit="1"/>
      <protection locked="0"/>
    </xf>
    <xf numFmtId="184" fontId="50" fillId="2" borderId="32" xfId="0" applyNumberFormat="1" applyFont="1" applyFill="1" applyBorder="1" applyAlignment="1">
      <alignment horizontal="center" vertical="center"/>
    </xf>
    <xf numFmtId="181" fontId="14" fillId="2" borderId="17" xfId="0" applyNumberFormat="1" applyFont="1" applyFill="1" applyBorder="1" applyAlignment="1">
      <alignment horizontal="center" vertical="center" shrinkToFit="1"/>
    </xf>
    <xf numFmtId="0" fontId="5" fillId="0" borderId="138" xfId="0" applyFont="1" applyBorder="1" applyAlignment="1" applyProtection="1">
      <alignment vertical="top"/>
      <protection locked="0"/>
    </xf>
    <xf numFmtId="0" fontId="5" fillId="0" borderId="139" xfId="0" applyFont="1" applyBorder="1" applyAlignment="1" applyProtection="1">
      <alignment vertical="top"/>
      <protection locked="0"/>
    </xf>
    <xf numFmtId="0" fontId="5" fillId="0" borderId="140" xfId="0" applyFont="1" applyBorder="1" applyAlignment="1" applyProtection="1">
      <alignment vertical="top"/>
      <protection locked="0"/>
    </xf>
    <xf numFmtId="0" fontId="5" fillId="0" borderId="130" xfId="0" applyFont="1" applyBorder="1" applyAlignment="1" applyProtection="1">
      <alignment vertical="top"/>
      <protection locked="0"/>
    </xf>
    <xf numFmtId="0" fontId="5" fillId="0" borderId="0" xfId="0" applyFont="1" applyAlignment="1" applyProtection="1">
      <alignment vertical="top"/>
      <protection locked="0"/>
    </xf>
    <xf numFmtId="0" fontId="5" fillId="0" borderId="113" xfId="0" applyFont="1" applyBorder="1" applyAlignment="1" applyProtection="1">
      <alignment vertical="top"/>
      <protection locked="0"/>
    </xf>
    <xf numFmtId="0" fontId="5" fillId="0" borderId="132" xfId="0" applyFont="1" applyBorder="1" applyAlignment="1" applyProtection="1">
      <alignment vertical="top"/>
      <protection locked="0"/>
    </xf>
    <xf numFmtId="0" fontId="5" fillId="0" borderId="133" xfId="0" applyFont="1" applyBorder="1" applyAlignment="1" applyProtection="1">
      <alignment vertical="top"/>
      <protection locked="0"/>
    </xf>
    <xf numFmtId="0" fontId="5" fillId="0" borderId="134" xfId="0" applyFont="1" applyBorder="1" applyAlignment="1" applyProtection="1">
      <alignment vertical="top"/>
      <protection locked="0"/>
    </xf>
    <xf numFmtId="38" fontId="25" fillId="0" borderId="69" xfId="0" applyNumberFormat="1" applyFont="1" applyBorder="1" applyAlignment="1" applyProtection="1">
      <alignment horizontal="right" vertical="center"/>
      <protection locked="0"/>
    </xf>
    <xf numFmtId="38" fontId="25" fillId="0" borderId="71" xfId="0" applyNumberFormat="1" applyFont="1" applyBorder="1" applyAlignment="1" applyProtection="1">
      <alignment horizontal="right" vertical="center"/>
      <protection locked="0"/>
    </xf>
    <xf numFmtId="38" fontId="25" fillId="0" borderId="71" xfId="3" applyFont="1" applyFill="1" applyBorder="1" applyAlignment="1" applyProtection="1">
      <alignment horizontal="right" vertical="center"/>
      <protection locked="0"/>
    </xf>
    <xf numFmtId="38" fontId="25" fillId="0" borderId="77" xfId="3" applyFont="1" applyFill="1" applyBorder="1" applyAlignment="1" applyProtection="1">
      <alignment horizontal="right" vertical="center"/>
      <protection locked="0"/>
    </xf>
    <xf numFmtId="49" fontId="5" fillId="0" borderId="6" xfId="0" applyNumberFormat="1" applyFont="1" applyBorder="1" applyAlignment="1" applyProtection="1">
      <alignment horizontal="center" vertical="center"/>
      <protection locked="0"/>
    </xf>
    <xf numFmtId="49" fontId="15" fillId="0" borderId="49" xfId="0" applyNumberFormat="1" applyFont="1" applyBorder="1" applyAlignment="1" applyProtection="1">
      <alignment horizontal="left" vertical="center" wrapText="1" shrinkToFit="1"/>
      <protection locked="0"/>
    </xf>
    <xf numFmtId="180" fontId="8" fillId="2" borderId="5" xfId="0" applyNumberFormat="1" applyFont="1" applyFill="1" applyBorder="1" applyAlignment="1">
      <alignment horizontal="center" vertical="center" wrapText="1"/>
    </xf>
    <xf numFmtId="190" fontId="25" fillId="0" borderId="77" xfId="0" applyNumberFormat="1" applyFont="1" applyBorder="1" applyAlignment="1" applyProtection="1">
      <alignment horizontal="center" vertical="center"/>
      <protection locked="0"/>
    </xf>
    <xf numFmtId="182" fontId="25" fillId="0" borderId="74" xfId="0" applyNumberFormat="1" applyFont="1" applyBorder="1" applyAlignment="1" applyProtection="1">
      <alignment horizontal="center" vertical="center"/>
      <protection locked="0"/>
    </xf>
    <xf numFmtId="190" fontId="25" fillId="4" borderId="75" xfId="3" applyNumberFormat="1" applyFont="1" applyFill="1" applyBorder="1" applyAlignment="1" applyProtection="1">
      <alignment horizontal="center" vertical="center"/>
    </xf>
    <xf numFmtId="191" fontId="25" fillId="0" borderId="79" xfId="0" applyNumberFormat="1" applyFont="1" applyBorder="1" applyAlignment="1" applyProtection="1">
      <alignment horizontal="center" vertical="center" shrinkToFit="1"/>
      <protection locked="0"/>
    </xf>
    <xf numFmtId="195" fontId="10" fillId="0" borderId="0" xfId="0" applyNumberFormat="1" applyFont="1" applyAlignment="1">
      <alignment vertical="center"/>
    </xf>
    <xf numFmtId="0" fontId="14" fillId="0" borderId="0" xfId="0" applyFont="1" applyAlignment="1">
      <alignment vertical="center"/>
    </xf>
    <xf numFmtId="38" fontId="25" fillId="4" borderId="1" xfId="3" applyFont="1" applyFill="1" applyBorder="1" applyAlignment="1">
      <alignment vertical="center" shrinkToFit="1"/>
    </xf>
    <xf numFmtId="0" fontId="9" fillId="0" borderId="1" xfId="0" applyFont="1" applyBorder="1" applyAlignment="1">
      <alignment horizontal="center" vertical="center" shrinkToFit="1"/>
    </xf>
    <xf numFmtId="180" fontId="9" fillId="0" borderId="1" xfId="0" applyNumberFormat="1" applyFont="1" applyBorder="1" applyAlignment="1">
      <alignment horizontal="center" vertical="center"/>
    </xf>
    <xf numFmtId="180" fontId="22" fillId="0" borderId="1" xfId="3" applyNumberFormat="1" applyFont="1" applyBorder="1" applyAlignment="1">
      <alignment horizontal="center" vertical="center" shrinkToFit="1"/>
    </xf>
    <xf numFmtId="0" fontId="25" fillId="0" borderId="0" xfId="0" applyFont="1" applyAlignment="1">
      <alignment horizontal="center" vertical="center"/>
    </xf>
    <xf numFmtId="0" fontId="5" fillId="4" borderId="5" xfId="0" applyFont="1" applyFill="1" applyBorder="1" applyAlignment="1">
      <alignment horizontal="center" vertical="center" shrinkToFit="1"/>
    </xf>
    <xf numFmtId="49" fontId="5" fillId="0" borderId="1" xfId="0" applyNumberFormat="1" applyFont="1" applyBorder="1" applyAlignment="1">
      <alignment horizontal="center" vertical="center"/>
    </xf>
    <xf numFmtId="0" fontId="5" fillId="2" borderId="158" xfId="0" applyFont="1" applyFill="1" applyBorder="1" applyAlignment="1">
      <alignment horizontal="center" vertical="center" wrapText="1"/>
    </xf>
    <xf numFmtId="0" fontId="5" fillId="0" borderId="158" xfId="0" applyFont="1" applyBorder="1" applyAlignment="1" applyProtection="1">
      <alignment horizontal="center" vertical="center" wrapText="1"/>
      <protection locked="0"/>
    </xf>
    <xf numFmtId="0" fontId="5" fillId="2" borderId="64" xfId="0" applyFont="1" applyFill="1" applyBorder="1" applyAlignment="1">
      <alignment vertical="center"/>
    </xf>
    <xf numFmtId="178" fontId="5" fillId="4" borderId="64" xfId="0" applyNumberFormat="1" applyFont="1" applyFill="1" applyBorder="1" applyAlignment="1">
      <alignment horizontal="center" vertical="center" shrinkToFit="1"/>
    </xf>
    <xf numFmtId="179" fontId="24" fillId="3" borderId="185" xfId="0" applyNumberFormat="1" applyFont="1" applyFill="1" applyBorder="1" applyAlignment="1">
      <alignment horizontal="center" vertical="center"/>
    </xf>
    <xf numFmtId="179" fontId="24" fillId="3" borderId="189" xfId="0" applyNumberFormat="1" applyFont="1" applyFill="1" applyBorder="1" applyAlignment="1">
      <alignment horizontal="center" vertical="center"/>
    </xf>
    <xf numFmtId="179" fontId="24" fillId="3" borderId="184" xfId="0" applyNumberFormat="1" applyFont="1" applyFill="1" applyBorder="1" applyAlignment="1">
      <alignment horizontal="center" vertical="center"/>
    </xf>
    <xf numFmtId="38" fontId="15" fillId="4" borderId="190" xfId="1" applyFont="1" applyFill="1" applyBorder="1" applyAlignment="1">
      <alignment horizontal="right" vertical="center"/>
    </xf>
    <xf numFmtId="38" fontId="15" fillId="4" borderId="185" xfId="1" applyFont="1" applyFill="1" applyBorder="1" applyAlignment="1">
      <alignment horizontal="right" vertical="center"/>
    </xf>
    <xf numFmtId="38" fontId="15" fillId="0" borderId="191" xfId="1" applyFont="1" applyFill="1" applyBorder="1" applyAlignment="1">
      <alignment horizontal="right" vertical="center"/>
    </xf>
    <xf numFmtId="38" fontId="15" fillId="4" borderId="189" xfId="1" applyFont="1" applyFill="1" applyBorder="1" applyAlignment="1">
      <alignment horizontal="right" vertical="center"/>
    </xf>
    <xf numFmtId="38" fontId="15" fillId="4" borderId="66" xfId="1" applyFont="1" applyFill="1" applyBorder="1" applyAlignment="1">
      <alignment horizontal="right" vertical="center"/>
    </xf>
    <xf numFmtId="180" fontId="22" fillId="0" borderId="0" xfId="3" applyNumberFormat="1" applyFont="1" applyBorder="1" applyAlignment="1">
      <alignment horizontal="center" vertical="center" shrinkToFit="1"/>
    </xf>
    <xf numFmtId="0" fontId="25" fillId="5" borderId="24" xfId="0" applyFont="1" applyFill="1" applyBorder="1" applyAlignment="1">
      <alignment vertical="center"/>
    </xf>
    <xf numFmtId="0" fontId="25" fillId="5" borderId="6" xfId="0" applyFont="1" applyFill="1" applyBorder="1" applyAlignment="1">
      <alignment vertical="center"/>
    </xf>
    <xf numFmtId="38" fontId="25" fillId="5" borderId="7" xfId="0" applyNumberFormat="1" applyFont="1" applyFill="1" applyBorder="1" applyAlignment="1">
      <alignment vertical="center"/>
    </xf>
    <xf numFmtId="0" fontId="25" fillId="5" borderId="4" xfId="0" applyFont="1" applyFill="1" applyBorder="1" applyAlignment="1">
      <alignment vertical="center"/>
    </xf>
    <xf numFmtId="0" fontId="25" fillId="3" borderId="10" xfId="0" applyFont="1" applyFill="1" applyBorder="1" applyAlignment="1">
      <alignment vertical="center"/>
    </xf>
    <xf numFmtId="0" fontId="25" fillId="3" borderId="16" xfId="0" applyFont="1" applyFill="1" applyBorder="1" applyAlignment="1">
      <alignment vertical="center"/>
    </xf>
    <xf numFmtId="0" fontId="25" fillId="3" borderId="11" xfId="0" applyFont="1" applyFill="1" applyBorder="1" applyAlignment="1">
      <alignment vertical="center"/>
    </xf>
    <xf numFmtId="38" fontId="25" fillId="4" borderId="14" xfId="0" applyNumberFormat="1" applyFont="1" applyFill="1" applyBorder="1" applyAlignment="1">
      <alignment vertical="center"/>
    </xf>
    <xf numFmtId="0" fontId="25" fillId="3" borderId="18" xfId="0" applyFont="1" applyFill="1" applyBorder="1" applyAlignment="1">
      <alignment vertical="center"/>
    </xf>
    <xf numFmtId="0" fontId="25" fillId="3" borderId="19" xfId="0" applyFont="1" applyFill="1" applyBorder="1" applyAlignment="1">
      <alignment vertical="center"/>
    </xf>
    <xf numFmtId="38" fontId="25" fillId="4" borderId="106" xfId="0" applyNumberFormat="1" applyFont="1" applyFill="1" applyBorder="1" applyAlignment="1">
      <alignment vertical="center"/>
    </xf>
    <xf numFmtId="0" fontId="25" fillId="3" borderId="20" xfId="0" applyFont="1" applyFill="1" applyBorder="1" applyAlignment="1">
      <alignment vertical="center"/>
    </xf>
    <xf numFmtId="0" fontId="25" fillId="5" borderId="9" xfId="0" applyFont="1" applyFill="1" applyBorder="1" applyAlignment="1">
      <alignment vertical="center"/>
    </xf>
    <xf numFmtId="0" fontId="25" fillId="3" borderId="29" xfId="0" applyFont="1" applyFill="1" applyBorder="1" applyAlignment="1">
      <alignment vertical="center"/>
    </xf>
    <xf numFmtId="0" fontId="25" fillId="3" borderId="30" xfId="0" applyFont="1" applyFill="1" applyBorder="1" applyAlignment="1">
      <alignment vertical="center"/>
    </xf>
    <xf numFmtId="38" fontId="25" fillId="4" borderId="8" xfId="0" applyNumberFormat="1" applyFont="1" applyFill="1" applyBorder="1" applyAlignment="1">
      <alignment vertical="center"/>
    </xf>
    <xf numFmtId="0" fontId="25" fillId="3" borderId="23" xfId="0" applyFont="1" applyFill="1" applyBorder="1" applyAlignment="1">
      <alignment vertical="center"/>
    </xf>
    <xf numFmtId="0" fontId="25" fillId="3" borderId="28" xfId="0" applyFont="1" applyFill="1" applyBorder="1" applyAlignment="1">
      <alignment vertical="center"/>
    </xf>
    <xf numFmtId="0" fontId="25" fillId="3" borderId="13" xfId="0" applyFont="1" applyFill="1" applyBorder="1" applyAlignment="1">
      <alignment vertical="center"/>
    </xf>
    <xf numFmtId="38" fontId="25" fillId="4" borderId="9" xfId="0" applyNumberFormat="1" applyFont="1" applyFill="1" applyBorder="1" applyAlignment="1">
      <alignment vertical="center"/>
    </xf>
    <xf numFmtId="0" fontId="25" fillId="0" borderId="26" xfId="0" applyFont="1" applyBorder="1" applyAlignment="1">
      <alignment vertical="center"/>
    </xf>
    <xf numFmtId="0" fontId="37" fillId="0" borderId="0" xfId="0" applyFont="1" applyAlignment="1">
      <alignment vertical="center"/>
    </xf>
    <xf numFmtId="0" fontId="47" fillId="0" borderId="0" xfId="0" applyFont="1" applyAlignment="1">
      <alignment vertical="center"/>
    </xf>
    <xf numFmtId="0" fontId="56" fillId="13" borderId="24" xfId="4" applyFont="1" applyFill="1" applyBorder="1" applyAlignment="1">
      <alignment vertical="center"/>
    </xf>
    <xf numFmtId="0" fontId="57" fillId="0" borderId="2" xfId="4" applyFont="1" applyBorder="1" applyAlignment="1">
      <alignment vertical="center"/>
    </xf>
    <xf numFmtId="0" fontId="57" fillId="0" borderId="0" xfId="4" applyFont="1" applyAlignment="1">
      <alignment horizontal="center" vertical="center"/>
    </xf>
    <xf numFmtId="38" fontId="47" fillId="0" borderId="0" xfId="5" applyFont="1" applyFill="1" applyBorder="1" applyAlignment="1">
      <alignment vertical="center"/>
    </xf>
    <xf numFmtId="0" fontId="56" fillId="13" borderId="12" xfId="4" applyFont="1" applyFill="1" applyBorder="1" applyAlignment="1">
      <alignment vertical="center"/>
    </xf>
    <xf numFmtId="0" fontId="25" fillId="0" borderId="0" xfId="4" applyFont="1" applyAlignment="1">
      <alignment vertical="center" shrinkToFit="1"/>
    </xf>
    <xf numFmtId="0" fontId="16" fillId="0" borderId="0" xfId="4" applyFont="1" applyAlignment="1">
      <alignment shrinkToFit="1"/>
    </xf>
    <xf numFmtId="179" fontId="16" fillId="2" borderId="7" xfId="3" applyNumberFormat="1" applyFont="1" applyFill="1" applyBorder="1" applyAlignment="1">
      <alignment vertical="center" shrinkToFit="1"/>
    </xf>
    <xf numFmtId="183" fontId="16" fillId="2" borderId="23" xfId="4" applyNumberFormat="1" applyFont="1" applyFill="1" applyBorder="1" applyAlignment="1">
      <alignment vertical="center"/>
    </xf>
    <xf numFmtId="0" fontId="25" fillId="3" borderId="18" xfId="4" applyFont="1" applyFill="1" applyBorder="1" applyAlignment="1">
      <alignment vertical="center"/>
    </xf>
    <xf numFmtId="0" fontId="25" fillId="0" borderId="27" xfId="0" applyFont="1" applyBorder="1" applyAlignment="1">
      <alignment vertical="center"/>
    </xf>
    <xf numFmtId="0" fontId="56" fillId="13" borderId="27" xfId="4" applyFont="1" applyFill="1" applyBorder="1" applyAlignment="1">
      <alignment horizontal="center" vertical="center"/>
    </xf>
    <xf numFmtId="0" fontId="56" fillId="13" borderId="25" xfId="4" applyFont="1" applyFill="1" applyBorder="1" applyAlignment="1">
      <alignment horizontal="center" vertical="center"/>
    </xf>
    <xf numFmtId="0" fontId="25" fillId="3" borderId="19" xfId="4" applyFont="1" applyFill="1" applyBorder="1" applyAlignment="1">
      <alignment horizontal="center" vertical="center"/>
    </xf>
    <xf numFmtId="0" fontId="25" fillId="3" borderId="20" xfId="4" applyFont="1" applyFill="1" applyBorder="1" applyAlignment="1">
      <alignment horizontal="center" vertical="center"/>
    </xf>
    <xf numFmtId="0" fontId="56" fillId="13" borderId="28" xfId="4" applyFont="1" applyFill="1" applyBorder="1" applyAlignment="1">
      <alignment horizontal="center" vertical="center"/>
    </xf>
    <xf numFmtId="0" fontId="56" fillId="13" borderId="13" xfId="4" applyFont="1" applyFill="1" applyBorder="1" applyAlignment="1">
      <alignment horizontal="center" vertical="center"/>
    </xf>
    <xf numFmtId="0" fontId="14" fillId="0" borderId="0" xfId="4" applyFont="1" applyAlignment="1">
      <alignment vertical="center"/>
    </xf>
    <xf numFmtId="0" fontId="8" fillId="0" borderId="2" xfId="0" applyFont="1" applyBorder="1" applyAlignment="1">
      <alignment vertical="center"/>
    </xf>
    <xf numFmtId="0" fontId="15" fillId="2" borderId="4" xfId="0" applyFont="1" applyFill="1" applyBorder="1" applyAlignment="1">
      <alignment vertical="center" wrapText="1"/>
    </xf>
    <xf numFmtId="0" fontId="23" fillId="3" borderId="181" xfId="0" applyFont="1" applyFill="1" applyBorder="1" applyAlignment="1">
      <alignment vertical="top" textRotation="255" wrapText="1"/>
    </xf>
    <xf numFmtId="0" fontId="23" fillId="3" borderId="192" xfId="0" applyFont="1" applyFill="1" applyBorder="1" applyAlignment="1">
      <alignment vertical="top" textRotation="255" wrapText="1"/>
    </xf>
    <xf numFmtId="180" fontId="14" fillId="0" borderId="0" xfId="0" applyNumberFormat="1" applyFont="1" applyAlignment="1">
      <alignment vertical="center"/>
    </xf>
    <xf numFmtId="0" fontId="15" fillId="2" borderId="2" xfId="0" applyFont="1" applyFill="1" applyBorder="1" applyAlignment="1">
      <alignment horizontal="center" vertical="center" wrapText="1"/>
    </xf>
    <xf numFmtId="0" fontId="15" fillId="2" borderId="12" xfId="0" applyFont="1" applyFill="1" applyBorder="1" applyAlignment="1">
      <alignment vertical="center" wrapText="1"/>
    </xf>
    <xf numFmtId="180" fontId="14" fillId="4" borderId="141" xfId="0" applyNumberFormat="1" applyFont="1" applyFill="1" applyBorder="1" applyAlignment="1">
      <alignment vertical="center"/>
    </xf>
    <xf numFmtId="180" fontId="14" fillId="4" borderId="66" xfId="0" applyNumberFormat="1" applyFont="1" applyFill="1" applyBorder="1" applyAlignment="1">
      <alignment vertical="center"/>
    </xf>
    <xf numFmtId="180" fontId="14" fillId="4" borderId="26" xfId="0" applyNumberFormat="1" applyFont="1" applyFill="1" applyBorder="1" applyAlignment="1">
      <alignment vertical="center"/>
    </xf>
    <xf numFmtId="180" fontId="14" fillId="4" borderId="0" xfId="0" applyNumberFormat="1" applyFont="1" applyFill="1" applyAlignment="1">
      <alignment vertical="center"/>
    </xf>
    <xf numFmtId="38" fontId="48" fillId="4" borderId="200" xfId="1" applyFont="1" applyFill="1" applyBorder="1" applyAlignment="1">
      <alignment horizontal="right" vertical="center"/>
    </xf>
    <xf numFmtId="194" fontId="15" fillId="4" borderId="201" xfId="1" applyNumberFormat="1" applyFont="1" applyFill="1" applyBorder="1" applyAlignment="1">
      <alignment horizontal="right" vertical="center"/>
    </xf>
    <xf numFmtId="0" fontId="16" fillId="4" borderId="202" xfId="0" applyFont="1" applyFill="1" applyBorder="1" applyAlignment="1">
      <alignment horizontal="center" vertical="center"/>
    </xf>
    <xf numFmtId="188" fontId="15" fillId="4" borderId="199" xfId="8" applyNumberFormat="1" applyFont="1" applyFill="1" applyBorder="1" applyAlignment="1">
      <alignment horizontal="right" vertical="center"/>
    </xf>
    <xf numFmtId="0" fontId="25" fillId="3" borderId="12" xfId="0" applyFont="1" applyFill="1" applyBorder="1" applyAlignment="1">
      <alignment vertical="center"/>
    </xf>
    <xf numFmtId="0" fontId="15" fillId="0" borderId="0" xfId="0" applyFont="1" applyAlignment="1">
      <alignment vertical="center" wrapText="1"/>
    </xf>
    <xf numFmtId="0" fontId="37" fillId="0" borderId="2" xfId="0" applyFont="1" applyBorder="1" applyAlignment="1">
      <alignment vertical="top" wrapText="1"/>
    </xf>
    <xf numFmtId="0" fontId="21" fillId="0" borderId="153" xfId="0" applyFont="1" applyBorder="1" applyAlignment="1">
      <alignment vertical="top" wrapText="1"/>
    </xf>
    <xf numFmtId="0" fontId="22" fillId="0" borderId="0" xfId="0" applyFont="1" applyAlignment="1">
      <alignment horizontal="left" vertical="center" wrapText="1"/>
    </xf>
    <xf numFmtId="176" fontId="19" fillId="2" borderId="5" xfId="0" applyNumberFormat="1" applyFont="1" applyFill="1" applyBorder="1" applyAlignment="1">
      <alignment horizontal="center" vertical="center"/>
    </xf>
    <xf numFmtId="176" fontId="19" fillId="2" borderId="7" xfId="0" applyNumberFormat="1" applyFont="1" applyFill="1" applyBorder="1" applyAlignment="1">
      <alignment horizontal="center" vertical="center"/>
    </xf>
    <xf numFmtId="0" fontId="15" fillId="0" borderId="2"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49" fontId="15" fillId="0" borderId="5" xfId="0" applyNumberFormat="1" applyFont="1" applyBorder="1" applyAlignment="1" applyProtection="1">
      <alignment horizontal="left" vertical="center" wrapText="1"/>
      <protection locked="0"/>
    </xf>
    <xf numFmtId="49" fontId="15" fillId="0" borderId="6" xfId="0" applyNumberFormat="1" applyFont="1" applyBorder="1" applyAlignment="1" applyProtection="1">
      <alignment horizontal="left" vertical="center" wrapText="1"/>
      <protection locked="0"/>
    </xf>
    <xf numFmtId="49" fontId="15" fillId="0" borderId="64" xfId="0" applyNumberFormat="1" applyFont="1" applyBorder="1" applyAlignment="1" applyProtection="1">
      <alignment horizontal="left" vertical="center" wrapText="1"/>
      <protection locked="0"/>
    </xf>
    <xf numFmtId="49" fontId="15" fillId="0" borderId="156" xfId="0" applyNumberFormat="1" applyFont="1" applyBorder="1" applyAlignment="1" applyProtection="1">
      <alignment horizontal="left" vertical="center" wrapText="1"/>
      <protection locked="0"/>
    </xf>
    <xf numFmtId="49" fontId="15" fillId="0" borderId="157" xfId="0" applyNumberFormat="1" applyFont="1" applyBorder="1" applyAlignment="1" applyProtection="1">
      <alignment horizontal="left" vertical="center" wrapText="1"/>
      <protection locked="0"/>
    </xf>
    <xf numFmtId="49" fontId="15" fillId="0" borderId="183" xfId="0" applyNumberFormat="1" applyFont="1" applyBorder="1" applyAlignment="1" applyProtection="1">
      <alignment horizontal="left" vertical="center" wrapText="1"/>
      <protection locked="0"/>
    </xf>
    <xf numFmtId="0" fontId="15" fillId="2" borderId="3" xfId="0" applyFont="1" applyFill="1" applyBorder="1" applyAlignment="1">
      <alignment horizontal="center" vertical="center"/>
    </xf>
    <xf numFmtId="0" fontId="15" fillId="0" borderId="5"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49" fontId="5" fillId="2" borderId="5"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64" xfId="0" applyNumberFormat="1"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64" xfId="0" applyFont="1" applyFill="1" applyBorder="1" applyAlignment="1">
      <alignment horizontal="center" vertical="center"/>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14" fillId="0" borderId="153" xfId="0" applyFont="1" applyBorder="1" applyAlignment="1">
      <alignment vertical="center" wrapText="1"/>
    </xf>
    <xf numFmtId="0" fontId="5" fillId="2" borderId="172" xfId="0" applyFont="1" applyFill="1" applyBorder="1" applyAlignment="1">
      <alignment horizontal="center" vertical="center"/>
    </xf>
    <xf numFmtId="0" fontId="5" fillId="2" borderId="173" xfId="0" applyFont="1" applyFill="1" applyBorder="1" applyAlignment="1">
      <alignment horizontal="center" vertical="center"/>
    </xf>
    <xf numFmtId="0" fontId="10" fillId="0" borderId="173" xfId="0" applyFont="1" applyBorder="1" applyAlignment="1" applyProtection="1">
      <alignment horizontal="left" vertical="center" wrapText="1"/>
      <protection locked="0"/>
    </xf>
    <xf numFmtId="0" fontId="10" fillId="0" borderId="176" xfId="0" applyFont="1" applyBorder="1" applyAlignment="1" applyProtection="1">
      <alignment horizontal="left" vertical="center" wrapText="1"/>
      <protection locked="0"/>
    </xf>
    <xf numFmtId="0" fontId="10" fillId="0" borderId="174" xfId="0" applyFont="1" applyBorder="1" applyAlignment="1" applyProtection="1">
      <alignment horizontal="left" vertical="center"/>
      <protection locked="0"/>
    </xf>
    <xf numFmtId="0" fontId="10" fillId="0" borderId="83" xfId="0" applyFont="1" applyBorder="1" applyAlignment="1" applyProtection="1">
      <alignment horizontal="left" vertical="center"/>
      <protection locked="0"/>
    </xf>
    <xf numFmtId="0" fontId="10" fillId="0" borderId="175" xfId="0" applyFont="1" applyBorder="1" applyAlignment="1" applyProtection="1">
      <alignment horizontal="left" vertical="center"/>
      <protection locked="0"/>
    </xf>
    <xf numFmtId="0" fontId="10" fillId="0" borderId="156" xfId="0" applyFont="1" applyBorder="1" applyAlignment="1" applyProtection="1">
      <alignment horizontal="left" vertical="center"/>
      <protection locked="0"/>
    </xf>
    <xf numFmtId="0" fontId="10" fillId="0" borderId="157" xfId="0" applyFont="1" applyBorder="1" applyAlignment="1" applyProtection="1">
      <alignment horizontal="left" vertical="center"/>
      <protection locked="0"/>
    </xf>
    <xf numFmtId="0" fontId="10" fillId="0" borderId="165" xfId="0" applyFont="1" applyBorder="1" applyAlignment="1" applyProtection="1">
      <alignment horizontal="left" vertical="center"/>
      <protection locked="0"/>
    </xf>
    <xf numFmtId="0" fontId="5" fillId="2" borderId="174" xfId="0" applyFont="1" applyFill="1" applyBorder="1" applyAlignment="1">
      <alignment horizontal="center" vertical="center"/>
    </xf>
    <xf numFmtId="0" fontId="5" fillId="2" borderId="175" xfId="0" applyFont="1" applyFill="1" applyBorder="1" applyAlignment="1">
      <alignment horizontal="center" vertical="center"/>
    </xf>
    <xf numFmtId="0" fontId="5" fillId="2" borderId="156" xfId="0" applyFont="1" applyFill="1" applyBorder="1" applyAlignment="1">
      <alignment horizontal="center" vertical="center"/>
    </xf>
    <xf numFmtId="0" fontId="5" fillId="2" borderId="165" xfId="0" applyFont="1" applyFill="1" applyBorder="1" applyAlignment="1">
      <alignment horizontal="center" vertical="center"/>
    </xf>
    <xf numFmtId="0" fontId="15" fillId="2" borderId="179" xfId="0" applyFont="1" applyFill="1" applyBorder="1" applyAlignment="1">
      <alignment horizontal="center" vertical="center" textRotation="255"/>
    </xf>
    <xf numFmtId="0" fontId="18" fillId="0" borderId="181" xfId="0" applyFont="1" applyBorder="1" applyAlignment="1">
      <alignment horizontal="center" vertical="center" textRotation="255"/>
    </xf>
    <xf numFmtId="0" fontId="15" fillId="2" borderId="1" xfId="0" applyFont="1" applyFill="1" applyBorder="1" applyAlignment="1">
      <alignment horizontal="center" vertical="center"/>
    </xf>
    <xf numFmtId="0" fontId="5" fillId="2" borderId="177" xfId="0" applyFont="1" applyFill="1" applyBorder="1" applyAlignment="1">
      <alignment horizontal="center" vertical="center"/>
    </xf>
    <xf numFmtId="0" fontId="5" fillId="2" borderId="155" xfId="0" applyFont="1" applyFill="1" applyBorder="1" applyAlignment="1">
      <alignment horizontal="center" vertical="center"/>
    </xf>
    <xf numFmtId="0" fontId="5" fillId="0" borderId="0" xfId="0" applyFont="1" applyAlignment="1">
      <alignment vertical="center" wrapText="1"/>
    </xf>
    <xf numFmtId="0" fontId="11" fillId="0" borderId="0" xfId="0" applyFont="1" applyAlignment="1">
      <alignment horizontal="center" vertical="top" wrapText="1"/>
    </xf>
    <xf numFmtId="0" fontId="5" fillId="0" borderId="8" xfId="0" applyFont="1" applyBorder="1" applyAlignment="1" applyProtection="1">
      <alignment horizontal="left" vertical="center" wrapText="1"/>
      <protection locked="0"/>
    </xf>
    <xf numFmtId="0" fontId="5" fillId="0" borderId="182" xfId="0" applyFont="1" applyBorder="1" applyAlignment="1" applyProtection="1">
      <alignment horizontal="left" vertical="center" wrapText="1"/>
      <protection locked="0"/>
    </xf>
    <xf numFmtId="0" fontId="15" fillId="2" borderId="181" xfId="0" applyFont="1" applyFill="1" applyBorder="1" applyAlignment="1">
      <alignment horizontal="center" vertical="center" textRotation="255"/>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5" fillId="0" borderId="154" xfId="0" applyFont="1" applyBorder="1" applyAlignment="1" applyProtection="1">
      <alignment horizontal="left" vertical="center" wrapText="1"/>
      <protection locked="0"/>
    </xf>
    <xf numFmtId="0" fontId="5" fillId="0" borderId="180" xfId="0" applyFont="1" applyBorder="1" applyAlignment="1" applyProtection="1">
      <alignment horizontal="left" vertical="center" wrapText="1"/>
      <protection locked="0"/>
    </xf>
    <xf numFmtId="0" fontId="10" fillId="0" borderId="155" xfId="0" applyFont="1" applyBorder="1" applyAlignment="1" applyProtection="1">
      <alignment horizontal="left" vertical="center" wrapText="1"/>
      <protection locked="0"/>
    </xf>
    <xf numFmtId="0" fontId="10" fillId="0" borderId="178" xfId="0" applyFont="1" applyBorder="1" applyAlignment="1" applyProtection="1">
      <alignment horizontal="left" vertical="center" wrapText="1"/>
      <protection locked="0"/>
    </xf>
    <xf numFmtId="0" fontId="12" fillId="0" borderId="0" xfId="0" applyFont="1" applyAlignment="1">
      <alignment vertical="center"/>
    </xf>
    <xf numFmtId="0" fontId="16" fillId="3" borderId="2" xfId="0" applyFont="1" applyFill="1" applyBorder="1" applyAlignment="1">
      <alignment horizontal="center" vertical="center"/>
    </xf>
    <xf numFmtId="0" fontId="16" fillId="3" borderId="0" xfId="0" applyFont="1" applyFill="1" applyAlignment="1">
      <alignment horizontal="center" vertical="center"/>
    </xf>
    <xf numFmtId="0" fontId="16" fillId="3" borderId="26" xfId="0" applyFont="1" applyFill="1" applyBorder="1" applyAlignment="1">
      <alignment horizontal="center" vertical="center"/>
    </xf>
    <xf numFmtId="0" fontId="5" fillId="2" borderId="1" xfId="0" applyFont="1" applyFill="1" applyBorder="1" applyAlignment="1">
      <alignment horizontal="center" vertical="center" wrapText="1"/>
    </xf>
    <xf numFmtId="177" fontId="5" fillId="4" borderId="53" xfId="0" applyNumberFormat="1" applyFont="1" applyFill="1" applyBorder="1" applyAlignment="1">
      <alignment horizontal="center" vertical="center"/>
    </xf>
    <xf numFmtId="177" fontId="5" fillId="4" borderId="7" xfId="0" applyNumberFormat="1"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5" fillId="2" borderId="15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55" xfId="0" applyFont="1" applyFill="1" applyBorder="1" applyAlignment="1">
      <alignment horizontal="center" vertical="center" wrapText="1"/>
    </xf>
    <xf numFmtId="0" fontId="25" fillId="3" borderId="159" xfId="0" applyFont="1" applyFill="1" applyBorder="1" applyAlignment="1">
      <alignment vertical="center" wrapText="1"/>
    </xf>
    <xf numFmtId="0" fontId="25" fillId="3" borderId="160" xfId="0" applyFont="1" applyFill="1" applyBorder="1" applyAlignment="1">
      <alignment vertical="center" wrapText="1"/>
    </xf>
    <xf numFmtId="0" fontId="25" fillId="3" borderId="186" xfId="0" applyFont="1" applyFill="1" applyBorder="1" applyAlignment="1">
      <alignment vertical="center" wrapText="1"/>
    </xf>
    <xf numFmtId="179" fontId="42" fillId="3" borderId="24" xfId="0" applyNumberFormat="1" applyFont="1" applyFill="1" applyBorder="1" applyAlignment="1">
      <alignment horizontal="center" vertical="center"/>
    </xf>
    <xf numFmtId="179" fontId="42" fillId="3" borderId="27" xfId="0" applyNumberFormat="1" applyFont="1" applyFill="1" applyBorder="1" applyAlignment="1">
      <alignment horizontal="center" vertical="center"/>
    </xf>
    <xf numFmtId="179" fontId="42" fillId="3" borderId="2" xfId="0" applyNumberFormat="1" applyFont="1" applyFill="1" applyBorder="1" applyAlignment="1">
      <alignment horizontal="center" vertical="center"/>
    </xf>
    <xf numFmtId="179" fontId="42" fillId="3" borderId="0" xfId="0" applyNumberFormat="1" applyFont="1" applyFill="1" applyAlignment="1">
      <alignment horizontal="center" vertical="center"/>
    </xf>
    <xf numFmtId="0" fontId="15" fillId="0" borderId="156" xfId="0" applyFont="1" applyBorder="1" applyAlignment="1" applyProtection="1">
      <alignment horizontal="left" vertical="center" wrapText="1"/>
      <protection locked="0"/>
    </xf>
    <xf numFmtId="0" fontId="15" fillId="0" borderId="157" xfId="0" applyFont="1" applyBorder="1" applyAlignment="1" applyProtection="1">
      <alignment horizontal="left" vertical="center" wrapText="1"/>
      <protection locked="0"/>
    </xf>
    <xf numFmtId="0" fontId="15" fillId="0" borderId="183" xfId="0" applyFont="1" applyBorder="1" applyAlignment="1" applyProtection="1">
      <alignment horizontal="left" vertical="center" wrapText="1"/>
      <protection locked="0"/>
    </xf>
    <xf numFmtId="0" fontId="18" fillId="0" borderId="187" xfId="0" applyFont="1" applyBorder="1" applyAlignment="1">
      <alignment horizontal="center" vertical="center" textRotation="255"/>
    </xf>
    <xf numFmtId="0" fontId="5" fillId="2" borderId="179" xfId="0" applyFont="1" applyFill="1" applyBorder="1" applyAlignment="1">
      <alignment horizontal="center" vertical="center" textRotation="255"/>
    </xf>
    <xf numFmtId="0" fontId="5" fillId="2" borderId="181" xfId="0" applyFont="1" applyFill="1" applyBorder="1" applyAlignment="1">
      <alignment horizontal="center" vertical="center" textRotation="255"/>
    </xf>
    <xf numFmtId="0" fontId="5" fillId="2" borderId="196" xfId="0" applyFont="1" applyFill="1" applyBorder="1" applyAlignment="1">
      <alignment horizontal="center" vertical="center" textRotation="255"/>
    </xf>
    <xf numFmtId="0" fontId="5" fillId="2" borderId="7"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98" xfId="0" applyFont="1" applyFill="1" applyBorder="1" applyAlignment="1">
      <alignment horizontal="center" vertical="center" wrapText="1"/>
    </xf>
    <xf numFmtId="0" fontId="15" fillId="0" borderId="10"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63" xfId="0" applyFont="1" applyBorder="1" applyAlignment="1" applyProtection="1">
      <alignment horizontal="left" vertical="center" wrapText="1"/>
      <protection locked="0"/>
    </xf>
    <xf numFmtId="0" fontId="15" fillId="0" borderId="169" xfId="0" applyFont="1" applyBorder="1" applyAlignment="1" applyProtection="1">
      <alignment horizontal="left" vertical="center" wrapText="1"/>
      <protection locked="0"/>
    </xf>
    <xf numFmtId="0" fontId="15" fillId="0" borderId="170" xfId="0" applyFont="1" applyBorder="1" applyAlignment="1" applyProtection="1">
      <alignment horizontal="left" vertical="center" wrapText="1"/>
      <protection locked="0"/>
    </xf>
    <xf numFmtId="0" fontId="15" fillId="0" borderId="159" xfId="0" applyFont="1" applyBorder="1" applyAlignment="1" applyProtection="1">
      <alignment horizontal="left" vertical="center" wrapText="1"/>
      <protection locked="0"/>
    </xf>
    <xf numFmtId="0" fontId="15" fillId="0" borderId="160" xfId="0" applyFont="1" applyBorder="1" applyAlignment="1" applyProtection="1">
      <alignment horizontal="left" vertical="center" wrapText="1"/>
      <protection locked="0"/>
    </xf>
    <xf numFmtId="0" fontId="15" fillId="0" borderId="161" xfId="0" applyFont="1" applyBorder="1" applyAlignment="1" applyProtection="1">
      <alignment horizontal="left" vertical="center" wrapText="1"/>
      <protection locked="0"/>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6" fillId="3" borderId="12"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13" xfId="0" applyFont="1" applyFill="1" applyBorder="1" applyAlignment="1">
      <alignment horizontal="center" vertical="center"/>
    </xf>
    <xf numFmtId="0" fontId="5" fillId="0" borderId="14" xfId="0" applyFont="1" applyBorder="1" applyAlignment="1" applyProtection="1">
      <alignment horizontal="left" vertical="center" wrapText="1"/>
      <protection locked="0"/>
    </xf>
    <xf numFmtId="0" fontId="5" fillId="0" borderId="188" xfId="0" applyFont="1" applyBorder="1" applyAlignment="1" applyProtection="1">
      <alignment horizontal="left" vertical="center" wrapText="1"/>
      <protection locked="0"/>
    </xf>
    <xf numFmtId="177" fontId="5" fillId="4" borderId="5" xfId="0" applyNumberFormat="1" applyFont="1" applyFill="1" applyBorder="1" applyAlignment="1">
      <alignment horizontal="center" vertical="center"/>
    </xf>
    <xf numFmtId="177" fontId="5" fillId="4" borderId="6" xfId="0" applyNumberFormat="1" applyFont="1" applyFill="1" applyBorder="1" applyAlignment="1">
      <alignment horizontal="center" vertical="center"/>
    </xf>
    <xf numFmtId="0" fontId="16" fillId="3" borderId="24"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5" xfId="0" applyFont="1" applyFill="1" applyBorder="1" applyAlignment="1">
      <alignment horizontal="center" vertical="center"/>
    </xf>
    <xf numFmtId="0" fontId="15" fillId="3" borderId="106" xfId="0" applyFont="1" applyFill="1" applyBorder="1" applyAlignment="1">
      <alignment horizontal="center" vertical="center"/>
    </xf>
    <xf numFmtId="0" fontId="15" fillId="3" borderId="21" xfId="0" applyFont="1" applyFill="1" applyBorder="1" applyAlignment="1">
      <alignment horizontal="center" vertical="center"/>
    </xf>
    <xf numFmtId="179" fontId="15" fillId="3" borderId="97" xfId="0" applyNumberFormat="1" applyFont="1" applyFill="1" applyBorder="1" applyAlignment="1">
      <alignment horizontal="center" vertical="center"/>
    </xf>
    <xf numFmtId="179" fontId="15" fillId="3" borderId="98" xfId="0" applyNumberFormat="1" applyFont="1" applyFill="1" applyBorder="1" applyAlignment="1">
      <alignment horizontal="center" vertical="center"/>
    </xf>
    <xf numFmtId="179" fontId="15" fillId="3" borderId="151" xfId="0" applyNumberFormat="1" applyFont="1" applyFill="1" applyBorder="1" applyAlignment="1">
      <alignment horizontal="center" vertical="center"/>
    </xf>
    <xf numFmtId="0" fontId="16" fillId="3" borderId="1" xfId="0" applyFont="1" applyFill="1" applyBorder="1" applyAlignment="1">
      <alignment horizontal="center" vertical="center"/>
    </xf>
    <xf numFmtId="179" fontId="14" fillId="3" borderId="5" xfId="0" applyNumberFormat="1" applyFont="1" applyFill="1" applyBorder="1" applyAlignment="1">
      <alignment horizontal="center" vertical="center"/>
    </xf>
    <xf numFmtId="179" fontId="15" fillId="3" borderId="6" xfId="0" applyNumberFormat="1" applyFont="1" applyFill="1" applyBorder="1" applyAlignment="1">
      <alignment horizontal="center" vertical="center"/>
    </xf>
    <xf numFmtId="179" fontId="15" fillId="3" borderId="64" xfId="0" applyNumberFormat="1" applyFont="1" applyFill="1" applyBorder="1" applyAlignment="1">
      <alignment horizontal="center" vertical="center"/>
    </xf>
    <xf numFmtId="179" fontId="15" fillId="3" borderId="14" xfId="0" applyNumberFormat="1" applyFont="1" applyFill="1" applyBorder="1" applyAlignment="1">
      <alignment horizontal="center" vertical="center"/>
    </xf>
    <xf numFmtId="179" fontId="15" fillId="3" borderId="17" xfId="0" applyNumberFormat="1" applyFont="1" applyFill="1" applyBorder="1" applyAlignment="1">
      <alignment horizontal="center" vertical="center"/>
    </xf>
    <xf numFmtId="0" fontId="15" fillId="2" borderId="65" xfId="0" applyFont="1" applyFill="1" applyBorder="1" applyAlignment="1">
      <alignment horizontal="center" vertical="center" wrapText="1"/>
    </xf>
    <xf numFmtId="0" fontId="15" fillId="2" borderId="141" xfId="0" applyFont="1" applyFill="1" applyBorder="1" applyAlignment="1">
      <alignment horizontal="center" vertical="center" wrapText="1"/>
    </xf>
    <xf numFmtId="0" fontId="15" fillId="2" borderId="144" xfId="0" applyFont="1" applyFill="1" applyBorder="1" applyAlignment="1">
      <alignment horizontal="center" vertical="center" wrapText="1"/>
    </xf>
    <xf numFmtId="0" fontId="15" fillId="2" borderId="4" xfId="0" applyFont="1" applyFill="1" applyBorder="1" applyAlignment="1">
      <alignment horizontal="center" vertical="center" wrapText="1" shrinkToFit="1"/>
    </xf>
    <xf numFmtId="0" fontId="15" fillId="2" borderId="4" xfId="0" applyFont="1" applyFill="1" applyBorder="1" applyAlignment="1">
      <alignment horizontal="center" vertical="center" shrinkToFit="1"/>
    </xf>
    <xf numFmtId="0" fontId="16" fillId="2" borderId="97" xfId="0" applyFont="1" applyFill="1" applyBorder="1" applyAlignment="1">
      <alignment horizontal="center" vertical="center" wrapText="1"/>
    </xf>
    <xf numFmtId="0" fontId="16" fillId="2" borderId="98" xfId="0" applyFont="1" applyFill="1" applyBorder="1" applyAlignment="1">
      <alignment horizontal="center" vertical="center" wrapText="1"/>
    </xf>
    <xf numFmtId="0" fontId="13" fillId="0" borderId="0" xfId="0" applyFont="1" applyAlignment="1">
      <alignment horizontal="center" vertical="top" wrapText="1"/>
    </xf>
    <xf numFmtId="0" fontId="10" fillId="0" borderId="0" xfId="0" applyFont="1" applyAlignment="1">
      <alignment vertical="top" wrapText="1"/>
    </xf>
    <xf numFmtId="195" fontId="10" fillId="0" borderId="0" xfId="0" applyNumberFormat="1" applyFont="1" applyAlignment="1">
      <alignment horizontal="center" vertical="center"/>
    </xf>
    <xf numFmtId="179" fontId="15" fillId="3" borderId="197" xfId="0" applyNumberFormat="1" applyFont="1" applyFill="1" applyBorder="1" applyAlignment="1">
      <alignment horizontal="center" vertical="center"/>
    </xf>
    <xf numFmtId="179" fontId="15" fillId="3" borderId="203" xfId="0" applyNumberFormat="1" applyFont="1" applyFill="1" applyBorder="1" applyAlignment="1">
      <alignment horizontal="center" vertical="center"/>
    </xf>
    <xf numFmtId="0" fontId="15" fillId="3" borderId="97" xfId="0" applyFont="1" applyFill="1" applyBorder="1" applyAlignment="1">
      <alignment horizontal="center" vertical="center"/>
    </xf>
    <xf numFmtId="0" fontId="15" fillId="3" borderId="98" xfId="0" applyFont="1" applyFill="1" applyBorder="1" applyAlignment="1">
      <alignment horizontal="center" vertical="center"/>
    </xf>
    <xf numFmtId="0" fontId="15" fillId="3" borderId="151" xfId="0" applyFont="1" applyFill="1" applyBorder="1" applyAlignment="1">
      <alignment horizontal="center" vertical="center"/>
    </xf>
    <xf numFmtId="49" fontId="15" fillId="3" borderId="197" xfId="0" applyNumberFormat="1" applyFont="1" applyFill="1" applyBorder="1" applyAlignment="1">
      <alignment horizontal="center" vertical="center"/>
    </xf>
    <xf numFmtId="49" fontId="15" fillId="3" borderId="198" xfId="0" applyNumberFormat="1" applyFont="1" applyFill="1" applyBorder="1" applyAlignment="1">
      <alignment horizontal="center" vertical="center"/>
    </xf>
    <xf numFmtId="49" fontId="48" fillId="3" borderId="193" xfId="0" applyNumberFormat="1" applyFont="1" applyFill="1" applyBorder="1" applyAlignment="1">
      <alignment horizontal="center" vertical="center"/>
    </xf>
    <xf numFmtId="49" fontId="14" fillId="3" borderId="194" xfId="0" applyNumberFormat="1" applyFont="1" applyFill="1" applyBorder="1" applyAlignment="1">
      <alignment horizontal="center" vertical="center"/>
    </xf>
    <xf numFmtId="49" fontId="14" fillId="3" borderId="195" xfId="0" applyNumberFormat="1" applyFont="1" applyFill="1" applyBorder="1" applyAlignment="1">
      <alignment horizontal="center" vertical="center"/>
    </xf>
    <xf numFmtId="49" fontId="15" fillId="3" borderId="3" xfId="0" applyNumberFormat="1" applyFont="1" applyFill="1" applyBorder="1" applyAlignment="1">
      <alignment horizontal="center" vertical="center"/>
    </xf>
    <xf numFmtId="49" fontId="15" fillId="3" borderId="59" xfId="0" applyNumberFormat="1" applyFont="1" applyFill="1" applyBorder="1" applyAlignment="1">
      <alignment horizontal="center" vertical="center"/>
    </xf>
    <xf numFmtId="0" fontId="15" fillId="3" borderId="137" xfId="0" applyFont="1" applyFill="1" applyBorder="1" applyAlignment="1">
      <alignment horizontal="center" vertical="center"/>
    </xf>
    <xf numFmtId="0" fontId="15" fillId="3" borderId="150" xfId="0" applyFont="1" applyFill="1" applyBorder="1" applyAlignment="1">
      <alignment horizontal="center" vertical="center"/>
    </xf>
    <xf numFmtId="179" fontId="48" fillId="3" borderId="166" xfId="0" applyNumberFormat="1" applyFont="1" applyFill="1" applyBorder="1" applyAlignment="1">
      <alignment horizontal="center" vertical="center"/>
    </xf>
    <xf numFmtId="179" fontId="48" fillId="3" borderId="167" xfId="0" applyNumberFormat="1" applyFont="1" applyFill="1" applyBorder="1" applyAlignment="1">
      <alignment horizontal="center" vertical="center"/>
    </xf>
    <xf numFmtId="179" fontId="48" fillId="3" borderId="168" xfId="0" applyNumberFormat="1" applyFont="1" applyFill="1" applyBorder="1" applyAlignment="1">
      <alignment horizontal="center" vertical="center"/>
    </xf>
    <xf numFmtId="179" fontId="15" fillId="3" borderId="4" xfId="0" applyNumberFormat="1" applyFont="1" applyFill="1" applyBorder="1" applyAlignment="1">
      <alignment horizontal="center" vertical="center"/>
    </xf>
    <xf numFmtId="179" fontId="15" fillId="3" borderId="39" xfId="0" applyNumberFormat="1" applyFont="1" applyFill="1" applyBorder="1" applyAlignment="1">
      <alignment horizontal="center" vertical="center"/>
    </xf>
    <xf numFmtId="49" fontId="15" fillId="0" borderId="159" xfId="0" applyNumberFormat="1" applyFont="1" applyBorder="1" applyAlignment="1" applyProtection="1">
      <alignment horizontal="left" vertical="center" wrapText="1"/>
      <protection locked="0"/>
    </xf>
    <xf numFmtId="49" fontId="15" fillId="0" borderId="160" xfId="0" applyNumberFormat="1" applyFont="1" applyBorder="1" applyAlignment="1" applyProtection="1">
      <alignment horizontal="left" vertical="center" wrapText="1"/>
      <protection locked="0"/>
    </xf>
    <xf numFmtId="49" fontId="15" fillId="0" borderId="186" xfId="0" applyNumberFormat="1"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185" xfId="0" applyFont="1" applyBorder="1" applyAlignment="1" applyProtection="1">
      <alignment horizontal="left" vertical="center" wrapText="1"/>
      <protection locked="0"/>
    </xf>
    <xf numFmtId="49" fontId="15" fillId="0" borderId="12"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horizontal="left" vertical="center" wrapText="1"/>
      <protection locked="0"/>
    </xf>
    <xf numFmtId="49" fontId="15" fillId="0" borderId="184" xfId="0" applyNumberFormat="1" applyFont="1" applyBorder="1" applyAlignment="1" applyProtection="1">
      <alignment horizontal="left" vertical="center" wrapText="1"/>
      <protection locked="0"/>
    </xf>
    <xf numFmtId="181" fontId="15" fillId="0" borderId="50" xfId="0" applyNumberFormat="1" applyFont="1" applyBorder="1" applyAlignment="1" applyProtection="1">
      <alignment horizontal="center" vertical="center" shrinkToFit="1"/>
      <protection locked="0"/>
    </xf>
    <xf numFmtId="181" fontId="15" fillId="0" borderId="51" xfId="0" applyNumberFormat="1" applyFont="1" applyBorder="1" applyAlignment="1" applyProtection="1">
      <alignment horizontal="center" vertical="center" shrinkToFit="1"/>
      <protection locked="0"/>
    </xf>
    <xf numFmtId="183" fontId="15" fillId="0" borderId="58" xfId="0" applyNumberFormat="1" applyFont="1" applyBorder="1" applyAlignment="1" applyProtection="1">
      <alignment horizontal="left" vertical="center" shrinkToFit="1"/>
      <protection locked="0"/>
    </xf>
    <xf numFmtId="183" fontId="15" fillId="0" borderId="149" xfId="0" applyNumberFormat="1" applyFont="1" applyBorder="1" applyAlignment="1" applyProtection="1">
      <alignment horizontal="left" vertical="center" shrinkToFit="1"/>
      <protection locked="0"/>
    </xf>
    <xf numFmtId="0" fontId="14" fillId="2" borderId="47" xfId="0" applyFont="1" applyFill="1" applyBorder="1" applyAlignment="1">
      <alignment horizontal="center" vertical="center" wrapText="1"/>
    </xf>
    <xf numFmtId="0" fontId="14" fillId="2" borderId="33"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3" xfId="0" applyFont="1" applyFill="1" applyBorder="1" applyAlignment="1">
      <alignment horizontal="center" vertical="center"/>
    </xf>
    <xf numFmtId="181" fontId="15" fillId="0" borderId="48" xfId="0" applyNumberFormat="1" applyFont="1" applyBorder="1" applyAlignment="1" applyProtection="1">
      <alignment horizontal="center" vertical="center" shrinkToFit="1"/>
      <protection locked="0"/>
    </xf>
    <xf numFmtId="181" fontId="15" fillId="0" borderId="49" xfId="0" applyNumberFormat="1" applyFont="1" applyBorder="1" applyAlignment="1" applyProtection="1">
      <alignment horizontal="center" vertical="center" shrinkToFit="1"/>
      <protection locked="0"/>
    </xf>
    <xf numFmtId="0" fontId="14" fillId="0" borderId="153" xfId="0" applyFont="1" applyBorder="1" applyAlignment="1">
      <alignment vertical="top" wrapText="1"/>
    </xf>
    <xf numFmtId="0" fontId="14" fillId="0" borderId="130" xfId="0" applyFont="1" applyBorder="1" applyAlignment="1">
      <alignment horizontal="left" vertical="top" wrapText="1"/>
    </xf>
    <xf numFmtId="0" fontId="15" fillId="0" borderId="33" xfId="0" applyFont="1" applyBorder="1" applyAlignment="1" applyProtection="1">
      <alignment vertical="center" shrinkToFit="1"/>
      <protection locked="0"/>
    </xf>
    <xf numFmtId="49" fontId="15" fillId="0" borderId="58" xfId="0" applyNumberFormat="1" applyFont="1" applyBorder="1" applyAlignment="1" applyProtection="1">
      <alignment vertical="center" shrinkToFit="1"/>
      <protection locked="0"/>
    </xf>
    <xf numFmtId="49" fontId="15" fillId="0" borderId="19" xfId="0" applyNumberFormat="1" applyFont="1" applyBorder="1" applyAlignment="1" applyProtection="1">
      <alignment vertical="center" shrinkToFit="1"/>
      <protection locked="0"/>
    </xf>
    <xf numFmtId="49" fontId="15" fillId="0" borderId="50" xfId="0" applyNumberFormat="1" applyFont="1" applyBorder="1" applyAlignment="1" applyProtection="1">
      <alignment vertical="center" shrinkToFit="1"/>
      <protection locked="0"/>
    </xf>
    <xf numFmtId="0" fontId="15" fillId="0" borderId="51" xfId="0" applyFont="1" applyBorder="1" applyAlignment="1" applyProtection="1">
      <alignment vertical="center" shrinkToFit="1"/>
      <protection locked="0"/>
    </xf>
    <xf numFmtId="0" fontId="14" fillId="0" borderId="0" xfId="0" applyFont="1" applyAlignment="1">
      <alignment horizontal="left" vertical="top" wrapText="1"/>
    </xf>
    <xf numFmtId="0" fontId="14" fillId="2" borderId="10" xfId="0" applyFont="1" applyFill="1" applyBorder="1" applyAlignment="1">
      <alignment horizontal="left" vertical="top" wrapText="1" indent="1"/>
    </xf>
    <xf numFmtId="0" fontId="14" fillId="0" borderId="16" xfId="0" applyFont="1" applyBorder="1" applyAlignment="1">
      <alignment horizontal="left" vertical="center" indent="1"/>
    </xf>
    <xf numFmtId="0" fontId="14" fillId="0" borderId="127" xfId="0" applyFont="1" applyBorder="1" applyAlignment="1">
      <alignment horizontal="left" vertical="center" indent="1"/>
    </xf>
    <xf numFmtId="0" fontId="37" fillId="2" borderId="128"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130"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26" xfId="0" applyFont="1" applyFill="1" applyBorder="1" applyAlignment="1">
      <alignment horizontal="center" vertical="center" wrapText="1"/>
    </xf>
    <xf numFmtId="0" fontId="16" fillId="2" borderId="131"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5" fillId="2" borderId="53"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0" borderId="54" xfId="0" applyFont="1" applyBorder="1" applyAlignment="1">
      <alignment horizontal="center" vertical="center" shrinkToFit="1"/>
    </xf>
    <xf numFmtId="0" fontId="15" fillId="2" borderId="54" xfId="0" applyFont="1" applyFill="1" applyBorder="1" applyAlignment="1">
      <alignment horizontal="center" vertical="center" shrinkToFit="1"/>
    </xf>
    <xf numFmtId="49" fontId="15" fillId="0" borderId="56" xfId="0" applyNumberFormat="1" applyFont="1" applyBorder="1" applyAlignment="1" applyProtection="1">
      <alignment vertical="center" shrinkToFit="1"/>
      <protection locked="0"/>
    </xf>
    <xf numFmtId="49" fontId="15" fillId="0" borderId="108" xfId="0" applyNumberFormat="1" applyFont="1" applyBorder="1" applyAlignment="1" applyProtection="1">
      <alignment vertical="center" shrinkToFit="1"/>
      <protection locked="0"/>
    </xf>
    <xf numFmtId="49" fontId="15" fillId="0" borderId="48" xfId="0" applyNumberFormat="1" applyFont="1" applyBorder="1" applyAlignment="1" applyProtection="1">
      <alignment vertical="center" shrinkToFit="1"/>
      <protection locked="0"/>
    </xf>
    <xf numFmtId="0" fontId="15" fillId="0" borderId="57" xfId="0" applyFont="1" applyBorder="1" applyAlignment="1" applyProtection="1">
      <alignment vertical="center" shrinkToFit="1"/>
      <protection locked="0"/>
    </xf>
    <xf numFmtId="0" fontId="14" fillId="0" borderId="0" xfId="0" applyFont="1" applyAlignment="1">
      <alignment vertical="top" wrapText="1"/>
    </xf>
    <xf numFmtId="0" fontId="15" fillId="0" borderId="0" xfId="0" applyFont="1" applyAlignment="1">
      <alignment vertical="top" wrapText="1"/>
    </xf>
    <xf numFmtId="0" fontId="14" fillId="2" borderId="16" xfId="0" applyFont="1" applyFill="1" applyBorder="1" applyAlignment="1">
      <alignment horizontal="left" vertical="top" wrapText="1" indent="1"/>
    </xf>
    <xf numFmtId="0" fontId="14" fillId="2" borderId="127" xfId="0" applyFont="1" applyFill="1" applyBorder="1" applyAlignment="1">
      <alignment horizontal="left" vertical="top" wrapText="1" indent="1"/>
    </xf>
    <xf numFmtId="0" fontId="15" fillId="0" borderId="46" xfId="0" applyFont="1" applyBorder="1" applyAlignment="1" applyProtection="1">
      <alignment horizontal="left" vertical="top" wrapText="1"/>
      <protection locked="0"/>
    </xf>
    <xf numFmtId="0" fontId="15" fillId="0" borderId="38" xfId="0" applyFont="1" applyBorder="1" applyAlignment="1" applyProtection="1">
      <alignment vertical="center"/>
      <protection locked="0"/>
    </xf>
    <xf numFmtId="0" fontId="15" fillId="0" borderId="121" xfId="0" applyFont="1" applyBorder="1" applyAlignment="1" applyProtection="1">
      <alignment vertical="center"/>
      <protection locked="0"/>
    </xf>
    <xf numFmtId="0" fontId="15" fillId="0" borderId="2" xfId="0" applyFont="1" applyBorder="1" applyAlignment="1" applyProtection="1">
      <alignment horizontal="left" vertical="top" wrapText="1"/>
      <protection locked="0"/>
    </xf>
    <xf numFmtId="0" fontId="15" fillId="0" borderId="0" xfId="0" applyFont="1" applyAlignment="1" applyProtection="1">
      <alignment vertical="center"/>
      <protection locked="0"/>
    </xf>
    <xf numFmtId="0" fontId="15" fillId="0" borderId="113"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15" fillId="0" borderId="12" xfId="0" applyFont="1" applyBorder="1" applyAlignment="1" applyProtection="1">
      <alignment vertical="center"/>
      <protection locked="0"/>
    </xf>
    <xf numFmtId="0" fontId="15" fillId="0" borderId="28" xfId="0" applyFont="1" applyBorder="1" applyAlignment="1" applyProtection="1">
      <alignment vertical="center"/>
      <protection locked="0"/>
    </xf>
    <xf numFmtId="0" fontId="15" fillId="0" borderId="114" xfId="0" applyFont="1" applyBorder="1" applyAlignment="1" applyProtection="1">
      <alignment vertical="center"/>
      <protection locked="0"/>
    </xf>
    <xf numFmtId="183" fontId="15" fillId="0" borderId="61" xfId="0" applyNumberFormat="1" applyFont="1" applyBorder="1" applyAlignment="1" applyProtection="1">
      <alignment horizontal="left" vertical="center" shrinkToFit="1"/>
      <protection locked="0"/>
    </xf>
    <xf numFmtId="183" fontId="15" fillId="0" borderId="127" xfId="0" applyNumberFormat="1" applyFont="1" applyBorder="1" applyAlignment="1" applyProtection="1">
      <alignment horizontal="left" vertical="center" shrinkToFit="1"/>
      <protection locked="0"/>
    </xf>
    <xf numFmtId="0" fontId="14" fillId="2" borderId="24" xfId="0" applyFont="1" applyFill="1" applyBorder="1" applyAlignment="1">
      <alignment horizontal="left" vertical="top" indent="1"/>
    </xf>
    <xf numFmtId="0" fontId="14" fillId="0" borderId="27" xfId="0" applyFont="1" applyBorder="1" applyAlignment="1">
      <alignment horizontal="left" vertical="center" indent="1"/>
    </xf>
    <xf numFmtId="0" fontId="14" fillId="0" borderId="112" xfId="0" applyFont="1" applyBorder="1" applyAlignment="1">
      <alignment horizontal="left" vertical="center" indent="1"/>
    </xf>
    <xf numFmtId="181" fontId="15" fillId="0" borderId="61" xfId="0" applyNumberFormat="1" applyFont="1" applyBorder="1" applyAlignment="1" applyProtection="1">
      <alignment horizontal="center" vertical="center" shrinkToFit="1"/>
      <protection locked="0"/>
    </xf>
    <xf numFmtId="181" fontId="15" fillId="0" borderId="73" xfId="0" applyNumberFormat="1" applyFont="1" applyBorder="1" applyAlignment="1" applyProtection="1">
      <alignment horizontal="center" vertical="center" shrinkToFit="1"/>
      <protection locked="0"/>
    </xf>
    <xf numFmtId="181" fontId="15" fillId="0" borderId="16" xfId="0" applyNumberFormat="1"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14" fillId="2" borderId="3" xfId="0" applyFont="1" applyFill="1" applyBorder="1" applyAlignment="1">
      <alignment horizontal="center" vertical="center" textRotation="255" shrinkToFit="1"/>
    </xf>
    <xf numFmtId="0" fontId="14" fillId="2" borderId="4" xfId="0" applyFont="1" applyFill="1" applyBorder="1" applyAlignment="1">
      <alignment horizontal="center" vertical="center" textRotation="255" shrinkToFit="1"/>
    </xf>
    <xf numFmtId="0" fontId="14" fillId="2" borderId="9" xfId="0" applyFont="1" applyFill="1" applyBorder="1" applyAlignment="1">
      <alignment horizontal="center" vertical="center" textRotation="255" shrinkToFit="1"/>
    </xf>
    <xf numFmtId="0" fontId="14" fillId="0" borderId="130" xfId="0" applyFont="1" applyBorder="1" applyAlignment="1">
      <alignment vertical="center" wrapText="1"/>
    </xf>
    <xf numFmtId="181" fontId="15" fillId="2" borderId="29" xfId="0" applyNumberFormat="1" applyFont="1" applyFill="1" applyBorder="1" applyAlignment="1">
      <alignment horizontal="center" vertical="top" shrinkToFit="1"/>
    </xf>
    <xf numFmtId="181" fontId="15" fillId="2" borderId="30" xfId="0" applyNumberFormat="1" applyFont="1" applyFill="1" applyBorder="1" applyAlignment="1">
      <alignment horizontal="center" vertical="top" shrinkToFit="1"/>
    </xf>
    <xf numFmtId="181" fontId="15" fillId="2" borderId="28" xfId="0" applyNumberFormat="1" applyFont="1" applyFill="1" applyBorder="1" applyAlignment="1">
      <alignment horizontal="center" vertical="top" shrinkToFit="1"/>
    </xf>
    <xf numFmtId="181" fontId="15" fillId="2" borderId="31" xfId="0" applyNumberFormat="1" applyFont="1" applyFill="1" applyBorder="1" applyAlignment="1">
      <alignment horizontal="center" vertical="top" shrinkToFit="1"/>
    </xf>
    <xf numFmtId="0" fontId="15" fillId="2" borderId="130"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26"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15" fillId="2" borderId="116" xfId="0" applyFont="1" applyFill="1" applyBorder="1" applyAlignment="1">
      <alignment horizontal="center" vertical="center" wrapText="1"/>
    </xf>
    <xf numFmtId="0" fontId="15" fillId="0" borderId="38" xfId="0" applyFont="1" applyBorder="1" applyAlignment="1" applyProtection="1">
      <alignment horizontal="left" vertical="top" wrapText="1"/>
      <protection locked="0"/>
    </xf>
    <xf numFmtId="0" fontId="15" fillId="0" borderId="121"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13" xfId="0" applyFont="1" applyBorder="1" applyAlignment="1" applyProtection="1">
      <alignment horizontal="left" vertical="top" wrapText="1"/>
      <protection locked="0"/>
    </xf>
    <xf numFmtId="0" fontId="15" fillId="0" borderId="12"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15" fillId="0" borderId="114" xfId="0" applyFont="1" applyBorder="1" applyAlignment="1" applyProtection="1">
      <alignment horizontal="left" vertical="center" wrapText="1"/>
      <protection locked="0"/>
    </xf>
    <xf numFmtId="0" fontId="14" fillId="2" borderId="14" xfId="0" applyFont="1" applyFill="1" applyBorder="1" applyAlignment="1">
      <alignment horizontal="left" vertical="center" indent="1"/>
    </xf>
    <xf numFmtId="0" fontId="14" fillId="2" borderId="10" xfId="0" applyFont="1" applyFill="1" applyBorder="1" applyAlignment="1">
      <alignment horizontal="left" vertical="center" indent="1"/>
    </xf>
    <xf numFmtId="0" fontId="14" fillId="2" borderId="111" xfId="0" applyFont="1" applyFill="1" applyBorder="1" applyAlignment="1">
      <alignment horizontal="left" vertical="center" indent="1"/>
    </xf>
    <xf numFmtId="0" fontId="15" fillId="0" borderId="115" xfId="0" applyFont="1" applyBorder="1" applyAlignment="1" applyProtection="1">
      <alignment horizontal="left" vertical="top" wrapText="1"/>
      <protection locked="0"/>
    </xf>
    <xf numFmtId="0" fontId="15" fillId="0" borderId="133" xfId="0" applyFont="1" applyBorder="1" applyAlignment="1" applyProtection="1">
      <alignment horizontal="left" vertical="top" wrapText="1"/>
      <protection locked="0"/>
    </xf>
    <xf numFmtId="0" fontId="15" fillId="0" borderId="134" xfId="0" applyFont="1" applyBorder="1" applyAlignment="1" applyProtection="1">
      <alignment horizontal="left" vertical="top" wrapText="1"/>
      <protection locked="0"/>
    </xf>
    <xf numFmtId="0" fontId="15" fillId="0" borderId="38" xfId="0" applyFont="1" applyBorder="1" applyAlignment="1">
      <alignment vertical="center"/>
    </xf>
    <xf numFmtId="0" fontId="15" fillId="0" borderId="121" xfId="0" applyFont="1" applyBorder="1" applyAlignment="1">
      <alignment vertical="center"/>
    </xf>
    <xf numFmtId="0" fontId="15" fillId="0" borderId="0" xfId="0" applyFont="1" applyAlignment="1">
      <alignment vertical="center"/>
    </xf>
    <xf numFmtId="0" fontId="15" fillId="0" borderId="113" xfId="0" applyFont="1" applyBorder="1" applyAlignment="1">
      <alignment vertical="center"/>
    </xf>
    <xf numFmtId="0" fontId="15" fillId="0" borderId="2" xfId="0" applyFont="1" applyBorder="1" applyAlignment="1">
      <alignment vertical="center"/>
    </xf>
    <xf numFmtId="0" fontId="15" fillId="0" borderId="12" xfId="0" applyFont="1" applyBorder="1" applyAlignment="1">
      <alignment vertical="center"/>
    </xf>
    <xf numFmtId="0" fontId="15" fillId="0" borderId="28" xfId="0" applyFont="1" applyBorder="1" applyAlignment="1">
      <alignment vertical="center"/>
    </xf>
    <xf numFmtId="0" fontId="15" fillId="0" borderId="114" xfId="0" applyFont="1" applyBorder="1" applyAlignment="1">
      <alignment vertical="center"/>
    </xf>
    <xf numFmtId="49" fontId="15" fillId="0" borderId="32" xfId="0" applyNumberFormat="1" applyFont="1" applyBorder="1" applyAlignment="1" applyProtection="1">
      <alignment vertical="center" shrinkToFit="1"/>
      <protection locked="0"/>
    </xf>
    <xf numFmtId="49" fontId="15" fillId="0" borderId="30" xfId="0" applyNumberFormat="1" applyFont="1" applyBorder="1" applyAlignment="1" applyProtection="1">
      <alignment vertical="center" shrinkToFit="1"/>
      <protection locked="0"/>
    </xf>
    <xf numFmtId="49" fontId="15" fillId="0" borderId="31" xfId="0" applyNumberFormat="1" applyFont="1" applyBorder="1" applyAlignment="1" applyProtection="1">
      <alignment vertical="center" shrinkToFit="1"/>
      <protection locked="0"/>
    </xf>
    <xf numFmtId="0" fontId="48" fillId="0" borderId="5" xfId="2" applyFont="1" applyBorder="1" applyAlignment="1">
      <alignment horizontal="center" vertical="center"/>
    </xf>
    <xf numFmtId="0" fontId="48" fillId="0" borderId="7" xfId="2" applyFont="1" applyBorder="1" applyAlignment="1">
      <alignment horizontal="center" vertical="center"/>
    </xf>
    <xf numFmtId="0" fontId="15" fillId="4" borderId="146" xfId="0" applyFont="1" applyFill="1" applyBorder="1" applyAlignment="1">
      <alignment horizontal="left" vertical="center" wrapText="1"/>
    </xf>
    <xf numFmtId="0" fontId="15" fillId="4" borderId="143" xfId="0" applyFont="1" applyFill="1" applyBorder="1" applyAlignment="1">
      <alignment horizontal="left" vertical="center" wrapText="1"/>
    </xf>
    <xf numFmtId="0" fontId="15" fillId="4" borderId="147" xfId="0" applyFont="1" applyFill="1" applyBorder="1" applyAlignment="1">
      <alignment horizontal="left" vertical="center" wrapText="1"/>
    </xf>
    <xf numFmtId="0" fontId="15" fillId="4" borderId="148" xfId="0" applyFont="1" applyFill="1" applyBorder="1" applyAlignment="1">
      <alignment horizontal="left" vertical="center" wrapText="1"/>
    </xf>
    <xf numFmtId="0" fontId="14" fillId="2" borderId="61"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27" xfId="0" applyFont="1" applyFill="1" applyBorder="1" applyAlignment="1">
      <alignment horizontal="center" vertical="center"/>
    </xf>
    <xf numFmtId="0" fontId="20" fillId="2" borderId="32" xfId="0" applyFont="1" applyFill="1" applyBorder="1" applyAlignment="1">
      <alignment horizontal="left" vertical="center"/>
    </xf>
    <xf numFmtId="0" fontId="20" fillId="2" borderId="126" xfId="0" applyFont="1" applyFill="1" applyBorder="1" applyAlignment="1">
      <alignment horizontal="left" vertical="center"/>
    </xf>
    <xf numFmtId="0" fontId="14" fillId="2" borderId="57"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5" fillId="0" borderId="37" xfId="0" applyFont="1" applyBorder="1" applyAlignment="1" applyProtection="1">
      <alignment horizontal="left" vertical="top" wrapText="1"/>
      <protection locked="0"/>
    </xf>
    <xf numFmtId="0" fontId="15" fillId="0" borderId="40" xfId="0" applyFont="1" applyBorder="1" applyAlignment="1" applyProtection="1">
      <alignment horizontal="left" vertical="top" wrapText="1"/>
      <protection locked="0"/>
    </xf>
    <xf numFmtId="0" fontId="15" fillId="0" borderId="42" xfId="0" applyFont="1" applyBorder="1" applyAlignment="1" applyProtection="1">
      <alignment horizontal="left" vertical="top" wrapText="1"/>
      <protection locked="0"/>
    </xf>
    <xf numFmtId="0" fontId="15" fillId="0" borderId="43" xfId="0" applyFont="1" applyBorder="1" applyAlignment="1" applyProtection="1">
      <alignment horizontal="left" vertical="top" wrapText="1"/>
      <protection locked="0"/>
    </xf>
    <xf numFmtId="0" fontId="15" fillId="0" borderId="122" xfId="0" applyFont="1" applyBorder="1" applyAlignment="1" applyProtection="1">
      <alignment horizontal="left" vertical="top" wrapText="1"/>
      <protection locked="0"/>
    </xf>
    <xf numFmtId="0" fontId="14" fillId="3" borderId="117" xfId="0" applyFont="1" applyFill="1" applyBorder="1" applyAlignment="1">
      <alignment horizontal="center" vertical="center"/>
    </xf>
    <xf numFmtId="0" fontId="14" fillId="3" borderId="118" xfId="0" applyFont="1" applyFill="1" applyBorder="1" applyAlignment="1">
      <alignment horizontal="center" vertical="center"/>
    </xf>
    <xf numFmtId="0" fontId="14" fillId="2" borderId="34" xfId="0" applyFont="1" applyFill="1" applyBorder="1" applyAlignment="1">
      <alignment horizontal="left" vertical="center" indent="1"/>
    </xf>
    <xf numFmtId="0" fontId="14" fillId="2" borderId="35" xfId="0" applyFont="1" applyFill="1" applyBorder="1" applyAlignment="1">
      <alignment horizontal="left" vertical="center" indent="1"/>
    </xf>
    <xf numFmtId="0" fontId="14" fillId="2" borderId="120" xfId="0" applyFont="1" applyFill="1" applyBorder="1" applyAlignment="1">
      <alignment horizontal="left" vertical="center" indent="1"/>
    </xf>
    <xf numFmtId="0" fontId="14" fillId="2" borderId="36"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119" xfId="0" applyFont="1" applyFill="1" applyBorder="1" applyAlignment="1">
      <alignment horizontal="center" vertical="center" textRotation="255"/>
    </xf>
    <xf numFmtId="0" fontId="14" fillId="2" borderId="110" xfId="0" applyFont="1" applyFill="1" applyBorder="1" applyAlignment="1">
      <alignment horizontal="center" vertical="center" textRotation="255"/>
    </xf>
    <xf numFmtId="0" fontId="14" fillId="2" borderId="164" xfId="0" applyFont="1" applyFill="1" applyBorder="1" applyAlignment="1">
      <alignment horizontal="center" vertical="center" textRotation="255"/>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57" xfId="0" applyFont="1" applyFill="1" applyBorder="1" applyAlignment="1">
      <alignment horizontal="center" vertical="center"/>
    </xf>
    <xf numFmtId="0" fontId="9" fillId="0" borderId="171" xfId="0" applyFont="1" applyBorder="1" applyAlignment="1">
      <alignment horizontal="center" vertical="center"/>
    </xf>
    <xf numFmtId="0" fontId="9" fillId="0" borderId="136" xfId="0" applyFont="1" applyBorder="1" applyAlignment="1">
      <alignment horizontal="center" vertical="center"/>
    </xf>
    <xf numFmtId="0" fontId="5" fillId="4" borderId="65" xfId="0" applyFont="1" applyFill="1" applyBorder="1" applyAlignment="1">
      <alignment horizontal="left" vertical="center" wrapText="1"/>
    </xf>
    <xf numFmtId="0" fontId="5" fillId="4" borderId="141" xfId="0" applyFont="1" applyFill="1" applyBorder="1" applyAlignment="1">
      <alignment horizontal="left" vertical="center" wrapText="1"/>
    </xf>
    <xf numFmtId="0" fontId="5" fillId="4" borderId="152" xfId="0" applyFont="1" applyFill="1" applyBorder="1" applyAlignment="1">
      <alignment horizontal="left" vertical="center" wrapText="1"/>
    </xf>
    <xf numFmtId="0" fontId="5" fillId="4" borderId="66" xfId="0" applyFont="1" applyFill="1" applyBorder="1" applyAlignment="1">
      <alignment horizontal="left" vertical="center" wrapText="1"/>
    </xf>
    <xf numFmtId="0" fontId="22" fillId="0" borderId="130" xfId="0" applyFont="1" applyBorder="1" applyAlignment="1">
      <alignment horizontal="left" vertical="top" wrapText="1"/>
    </xf>
    <xf numFmtId="0" fontId="22" fillId="0" borderId="0" xfId="0" applyFont="1" applyAlignment="1">
      <alignment horizontal="left" vertical="top" wrapText="1"/>
    </xf>
    <xf numFmtId="180" fontId="22" fillId="5" borderId="1" xfId="0" applyNumberFormat="1" applyFont="1" applyFill="1" applyBorder="1" applyAlignment="1">
      <alignment horizontal="center" vertical="center" shrinkToFit="1"/>
    </xf>
    <xf numFmtId="0" fontId="5" fillId="5" borderId="4" xfId="0" applyFont="1" applyFill="1" applyBorder="1" applyAlignment="1">
      <alignment horizontal="center" vertical="center"/>
    </xf>
    <xf numFmtId="0" fontId="5" fillId="5" borderId="9" xfId="0" applyFont="1" applyFill="1" applyBorder="1" applyAlignment="1">
      <alignment horizontal="center" vertical="center"/>
    </xf>
    <xf numFmtId="0" fontId="25" fillId="0" borderId="0" xfId="0" applyFont="1" applyAlignment="1">
      <alignment vertical="center" wrapText="1"/>
    </xf>
    <xf numFmtId="0" fontId="30" fillId="0" borderId="0" xfId="0" applyFont="1" applyAlignment="1">
      <alignment vertical="center" wrapText="1"/>
    </xf>
    <xf numFmtId="180" fontId="22" fillId="4" borderId="65" xfId="1" applyNumberFormat="1" applyFont="1" applyFill="1" applyBorder="1" applyAlignment="1" applyProtection="1">
      <alignment vertical="center" shrinkToFit="1"/>
    </xf>
    <xf numFmtId="0" fontId="0" fillId="0" borderId="66" xfId="0" applyBorder="1" applyAlignment="1">
      <alignment vertical="center" shrinkToFit="1"/>
    </xf>
    <xf numFmtId="180" fontId="22" fillId="4" borderId="29" xfId="1" applyNumberFormat="1" applyFont="1" applyFill="1" applyBorder="1" applyAlignment="1" applyProtection="1">
      <alignment vertical="center" shrinkToFit="1"/>
    </xf>
    <xf numFmtId="0" fontId="0" fillId="0" borderId="23" xfId="0" applyBorder="1" applyAlignment="1">
      <alignment vertical="center" shrinkToFit="1"/>
    </xf>
    <xf numFmtId="180" fontId="22" fillId="4" borderId="24" xfId="1" applyNumberFormat="1" applyFont="1" applyFill="1" applyBorder="1" applyAlignment="1" applyProtection="1">
      <alignment vertical="center" shrinkToFit="1"/>
    </xf>
    <xf numFmtId="0" fontId="0" fillId="0" borderId="25" xfId="0" applyBorder="1" applyAlignment="1">
      <alignment vertical="center" shrinkToFit="1"/>
    </xf>
    <xf numFmtId="0" fontId="5" fillId="4" borderId="28" xfId="0" applyFont="1" applyFill="1" applyBorder="1" applyAlignment="1">
      <alignment horizontal="left" vertical="center" wrapText="1" shrinkToFit="1"/>
    </xf>
    <xf numFmtId="0" fontId="22" fillId="5" borderId="5" xfId="0" applyFont="1" applyFill="1" applyBorder="1" applyAlignment="1">
      <alignment horizontal="center" vertical="center" shrinkToFit="1"/>
    </xf>
    <xf numFmtId="0" fontId="22" fillId="5" borderId="6" xfId="0" applyFont="1" applyFill="1" applyBorder="1" applyAlignment="1">
      <alignment horizontal="center" vertical="center" shrinkToFit="1"/>
    </xf>
    <xf numFmtId="0" fontId="22" fillId="5" borderId="7" xfId="0" applyFont="1" applyFill="1" applyBorder="1" applyAlignment="1">
      <alignment horizontal="center" vertical="center" shrinkToFit="1"/>
    </xf>
    <xf numFmtId="180" fontId="22" fillId="0" borderId="6" xfId="3" applyNumberFormat="1" applyFont="1" applyFill="1" applyBorder="1" applyAlignment="1" applyProtection="1">
      <alignment horizontal="center" vertical="center" wrapText="1"/>
      <protection locked="0"/>
    </xf>
    <xf numFmtId="180" fontId="22" fillId="0" borderId="7" xfId="3" applyNumberFormat="1" applyFont="1" applyFill="1" applyBorder="1" applyAlignment="1" applyProtection="1">
      <alignment horizontal="center" vertical="center" wrapText="1"/>
      <protection locked="0"/>
    </xf>
    <xf numFmtId="180" fontId="22" fillId="4" borderId="18" xfId="1" applyNumberFormat="1" applyFont="1" applyFill="1" applyBorder="1" applyAlignment="1" applyProtection="1">
      <alignment vertical="center" shrinkToFit="1"/>
    </xf>
    <xf numFmtId="0" fontId="0" fillId="0" borderId="20" xfId="0" applyBorder="1" applyAlignment="1">
      <alignment vertical="center" shrinkToFit="1"/>
    </xf>
    <xf numFmtId="180" fontId="22" fillId="4" borderId="5" xfId="1" applyNumberFormat="1" applyFont="1" applyFill="1" applyBorder="1" applyAlignment="1" applyProtection="1">
      <alignment vertical="center" shrinkToFit="1"/>
    </xf>
    <xf numFmtId="0" fontId="0" fillId="0" borderId="7" xfId="0" applyBorder="1" applyAlignment="1">
      <alignment vertical="center" shrinkToFit="1"/>
    </xf>
    <xf numFmtId="180" fontId="22" fillId="4" borderId="10" xfId="1" applyNumberFormat="1" applyFont="1" applyFill="1" applyBorder="1" applyAlignment="1" applyProtection="1">
      <alignment vertical="center" shrinkToFit="1"/>
    </xf>
    <xf numFmtId="0" fontId="0" fillId="0" borderId="11" xfId="0" applyBorder="1" applyAlignment="1">
      <alignment vertical="center" shrinkToFit="1"/>
    </xf>
    <xf numFmtId="180" fontId="22" fillId="5" borderId="1" xfId="1" applyNumberFormat="1" applyFont="1" applyFill="1" applyBorder="1" applyAlignment="1" applyProtection="1">
      <alignment horizontal="center" vertical="center" shrinkToFi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80" fontId="8" fillId="2" borderId="85" xfId="0" applyNumberFormat="1" applyFont="1" applyFill="1" applyBorder="1" applyAlignment="1">
      <alignment horizontal="center" vertical="center" wrapText="1"/>
    </xf>
    <xf numFmtId="180" fontId="8" fillId="2" borderId="89"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82" xfId="0" applyFont="1" applyFill="1" applyBorder="1" applyAlignment="1">
      <alignment horizontal="center" vertical="center"/>
    </xf>
    <xf numFmtId="0" fontId="8" fillId="2" borderId="83" xfId="0" applyFont="1" applyFill="1" applyBorder="1" applyAlignment="1">
      <alignment horizontal="center" vertical="center"/>
    </xf>
    <xf numFmtId="180" fontId="8" fillId="2" borderId="82" xfId="0" applyNumberFormat="1" applyFont="1"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80" fontId="8" fillId="2" borderId="83" xfId="0" applyNumberFormat="1" applyFont="1" applyFill="1" applyBorder="1" applyAlignment="1">
      <alignment horizontal="center" vertical="center"/>
    </xf>
    <xf numFmtId="180" fontId="8" fillId="2" borderId="85" xfId="0" applyNumberFormat="1" applyFont="1" applyFill="1" applyBorder="1" applyAlignment="1">
      <alignment horizontal="center" vertical="center"/>
    </xf>
    <xf numFmtId="180" fontId="8" fillId="2" borderId="89" xfId="0" applyNumberFormat="1" applyFont="1" applyFill="1" applyBorder="1" applyAlignment="1">
      <alignment horizontal="center" vertical="center"/>
    </xf>
    <xf numFmtId="0" fontId="8" fillId="2" borderId="97" xfId="0" applyFont="1" applyFill="1" applyBorder="1" applyAlignment="1">
      <alignment horizontal="center" vertical="center"/>
    </xf>
    <xf numFmtId="0" fontId="8" fillId="2" borderId="98" xfId="0" applyFont="1" applyFill="1" applyBorder="1" applyAlignment="1">
      <alignment horizontal="center" vertical="center"/>
    </xf>
    <xf numFmtId="0" fontId="8" fillId="2" borderId="99" xfId="0" applyFont="1" applyFill="1" applyBorder="1" applyAlignment="1">
      <alignment horizontal="center" vertical="center"/>
    </xf>
    <xf numFmtId="180" fontId="8" fillId="2" borderId="100" xfId="0" applyNumberFormat="1" applyFont="1" applyFill="1" applyBorder="1" applyAlignment="1">
      <alignment horizontal="right" vertical="center"/>
    </xf>
    <xf numFmtId="0" fontId="0" fillId="0" borderId="101" xfId="0" applyBorder="1" applyAlignment="1">
      <alignment horizontal="right" vertical="center"/>
    </xf>
    <xf numFmtId="0" fontId="0" fillId="0" borderId="102" xfId="0" applyBorder="1" applyAlignment="1">
      <alignment horizontal="right" vertical="center"/>
    </xf>
    <xf numFmtId="180" fontId="8" fillId="2" borderId="101" xfId="0" applyNumberFormat="1" applyFont="1" applyFill="1" applyBorder="1" applyAlignment="1">
      <alignment horizontal="right" vertical="center"/>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0" xfId="0" applyFont="1" applyAlignment="1">
      <alignment horizontal="center" vertical="center"/>
    </xf>
    <xf numFmtId="0" fontId="14" fillId="0" borderId="153" xfId="0" applyFont="1" applyBorder="1" applyAlignment="1">
      <alignment horizontal="left" vertical="center" wrapText="1"/>
    </xf>
    <xf numFmtId="0" fontId="27" fillId="2" borderId="65" xfId="0" applyFont="1" applyFill="1" applyBorder="1" applyAlignment="1">
      <alignment horizontal="center" vertical="center"/>
    </xf>
    <xf numFmtId="0" fontId="27" fillId="2" borderId="141" xfId="0" applyFont="1" applyFill="1" applyBorder="1" applyAlignment="1">
      <alignment horizontal="center" vertical="center"/>
    </xf>
    <xf numFmtId="0" fontId="27" fillId="2" borderId="144" xfId="0" applyFont="1" applyFill="1" applyBorder="1" applyAlignment="1">
      <alignment horizontal="center" vertical="center"/>
    </xf>
    <xf numFmtId="180" fontId="27" fillId="2" borderId="65" xfId="0" applyNumberFormat="1" applyFont="1" applyFill="1" applyBorder="1" applyAlignment="1">
      <alignment horizontal="center" vertical="center"/>
    </xf>
    <xf numFmtId="180" fontId="27" fillId="2" borderId="141" xfId="0" applyNumberFormat="1" applyFont="1" applyFill="1" applyBorder="1" applyAlignment="1">
      <alignment horizontal="center" vertical="center"/>
    </xf>
    <xf numFmtId="180" fontId="27" fillId="2" borderId="144" xfId="0" applyNumberFormat="1" applyFont="1" applyFill="1" applyBorder="1" applyAlignment="1">
      <alignment horizontal="center" vertical="center"/>
    </xf>
    <xf numFmtId="0" fontId="25" fillId="4" borderId="99" xfId="0" applyFont="1" applyFill="1" applyBorder="1" applyAlignment="1">
      <alignment horizontal="left" vertical="center" wrapText="1"/>
    </xf>
    <xf numFmtId="0" fontId="25" fillId="4" borderId="141" xfId="0" applyFont="1" applyFill="1" applyBorder="1" applyAlignment="1">
      <alignment horizontal="left" vertical="center" wrapText="1"/>
    </xf>
    <xf numFmtId="0" fontId="25" fillId="4" borderId="66" xfId="0" applyFont="1" applyFill="1" applyBorder="1" applyAlignment="1">
      <alignment horizontal="left" vertical="center" wrapText="1"/>
    </xf>
    <xf numFmtId="0" fontId="22" fillId="0" borderId="153" xfId="0" applyFont="1" applyBorder="1" applyAlignment="1">
      <alignment horizontal="left" vertical="center" wrapText="1"/>
    </xf>
    <xf numFmtId="0" fontId="23" fillId="0" borderId="27" xfId="0" applyFont="1" applyBorder="1" applyAlignment="1">
      <alignment horizontal="center" vertical="center" wrapText="1"/>
    </xf>
    <xf numFmtId="0" fontId="25" fillId="4" borderId="1" xfId="0" applyFont="1" applyFill="1" applyBorder="1" applyAlignment="1">
      <alignment vertical="center" wrapText="1" shrinkToFit="1"/>
    </xf>
    <xf numFmtId="0" fontId="25" fillId="2" borderId="5"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vertical="center"/>
    </xf>
    <xf numFmtId="0" fontId="25" fillId="2" borderId="6" xfId="0" applyFont="1" applyFill="1" applyBorder="1" applyAlignment="1">
      <alignment vertical="center"/>
    </xf>
    <xf numFmtId="0" fontId="25" fillId="4" borderId="5" xfId="0" applyFont="1" applyFill="1" applyBorder="1" applyAlignment="1">
      <alignment horizontal="left" vertical="center" wrapText="1" shrinkToFit="1"/>
    </xf>
    <xf numFmtId="0" fontId="25" fillId="4" borderId="6" xfId="0" applyFont="1" applyFill="1" applyBorder="1" applyAlignment="1">
      <alignment horizontal="left" vertical="center" wrapText="1" shrinkToFit="1"/>
    </xf>
    <xf numFmtId="0" fontId="25" fillId="4" borderId="7" xfId="0" applyFont="1" applyFill="1" applyBorder="1" applyAlignment="1">
      <alignment horizontal="left" vertical="center" wrapText="1" shrinkToFit="1"/>
    </xf>
    <xf numFmtId="0" fontId="25" fillId="2" borderId="10"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1" xfId="0" applyFont="1" applyFill="1" applyBorder="1" applyAlignment="1">
      <alignment horizontal="center" vertical="center"/>
    </xf>
    <xf numFmtId="192" fontId="25" fillId="4" borderId="32" xfId="3" applyNumberFormat="1" applyFont="1" applyFill="1" applyBorder="1" applyAlignment="1" applyProtection="1">
      <alignment horizontal="center" vertical="center"/>
    </xf>
    <xf numFmtId="192" fontId="25" fillId="4" borderId="31" xfId="3" applyNumberFormat="1" applyFont="1" applyFill="1" applyBorder="1" applyAlignment="1" applyProtection="1">
      <alignment horizontal="center" vertical="center"/>
    </xf>
    <xf numFmtId="192" fontId="25" fillId="4" borderId="58" xfId="3" applyNumberFormat="1" applyFont="1" applyFill="1" applyBorder="1" applyAlignment="1" applyProtection="1">
      <alignment horizontal="center" vertical="center"/>
    </xf>
    <xf numFmtId="192" fontId="25" fillId="4" borderId="50" xfId="3" applyNumberFormat="1" applyFont="1" applyFill="1" applyBorder="1" applyAlignment="1" applyProtection="1">
      <alignment horizontal="center" vertical="center"/>
    </xf>
    <xf numFmtId="0" fontId="25" fillId="2" borderId="105" xfId="0" applyFont="1" applyFill="1" applyBorder="1" applyAlignment="1">
      <alignment horizontal="center" vertical="center"/>
    </xf>
    <xf numFmtId="0" fontId="25" fillId="2" borderId="76"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10" xfId="0" applyFont="1" applyFill="1" applyBorder="1" applyAlignment="1">
      <alignment horizontal="center" vertical="center" shrinkToFit="1"/>
    </xf>
    <xf numFmtId="0" fontId="25" fillId="2" borderId="73" xfId="0" applyFont="1" applyFill="1" applyBorder="1" applyAlignment="1">
      <alignment horizontal="center" vertical="center" shrinkToFit="1"/>
    </xf>
    <xf numFmtId="0" fontId="25" fillId="2" borderId="18" xfId="0" applyFont="1" applyFill="1" applyBorder="1" applyAlignment="1">
      <alignment horizontal="center" vertical="center" shrinkToFit="1"/>
    </xf>
    <xf numFmtId="0" fontId="25" fillId="2" borderId="50" xfId="0" applyFont="1" applyFill="1" applyBorder="1" applyAlignment="1">
      <alignment horizontal="center" vertical="center" shrinkToFit="1"/>
    </xf>
    <xf numFmtId="38" fontId="25" fillId="0" borderId="2" xfId="3" applyFont="1" applyFill="1" applyBorder="1" applyAlignment="1" applyProtection="1">
      <alignment horizontal="left" vertical="center" shrinkToFit="1"/>
      <protection locked="0"/>
    </xf>
    <xf numFmtId="38" fontId="25" fillId="0" borderId="70" xfId="3" applyFont="1" applyFill="1" applyBorder="1" applyAlignment="1" applyProtection="1">
      <alignment horizontal="left" vertical="center" shrinkToFit="1"/>
      <protection locked="0"/>
    </xf>
    <xf numFmtId="0" fontId="25" fillId="0" borderId="2" xfId="0" applyFont="1" applyBorder="1" applyAlignment="1" applyProtection="1">
      <alignment horizontal="left" vertical="center" shrinkToFit="1"/>
      <protection locked="0"/>
    </xf>
    <xf numFmtId="0" fontId="25" fillId="0" borderId="70" xfId="0" applyFont="1" applyBorder="1" applyAlignment="1" applyProtection="1">
      <alignment horizontal="left" vertical="center" shrinkToFit="1"/>
      <protection locked="0"/>
    </xf>
    <xf numFmtId="0" fontId="25" fillId="2" borderId="29" xfId="0" applyFont="1" applyFill="1" applyBorder="1" applyAlignment="1">
      <alignment horizontal="center" vertical="center" shrinkToFit="1"/>
    </xf>
    <xf numFmtId="0" fontId="25" fillId="2" borderId="31" xfId="0" applyFont="1" applyFill="1" applyBorder="1" applyAlignment="1">
      <alignment horizontal="center" vertical="center" shrinkToFit="1"/>
    </xf>
    <xf numFmtId="0" fontId="25" fillId="2" borderId="24"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0" borderId="24" xfId="0" applyFont="1" applyBorder="1" applyAlignment="1" applyProtection="1">
      <alignment horizontal="left" vertical="center" shrinkToFit="1"/>
      <protection locked="0"/>
    </xf>
    <xf numFmtId="0" fontId="25" fillId="0" borderId="68" xfId="0" applyFont="1" applyBorder="1" applyAlignment="1" applyProtection="1">
      <alignment horizontal="left" vertical="center" shrinkToFit="1"/>
      <protection locked="0"/>
    </xf>
    <xf numFmtId="189" fontId="25" fillId="0" borderId="18" xfId="0" applyNumberFormat="1" applyFont="1" applyBorder="1" applyAlignment="1" applyProtection="1">
      <alignment horizontal="center" vertical="center" shrinkToFit="1"/>
      <protection locked="0"/>
    </xf>
    <xf numFmtId="189" fontId="25" fillId="0" borderId="50" xfId="0" applyNumberFormat="1" applyFont="1" applyBorder="1" applyAlignment="1" applyProtection="1">
      <alignment horizontal="center" vertical="center" shrinkToFit="1"/>
      <protection locked="0"/>
    </xf>
    <xf numFmtId="0" fontId="47" fillId="0" borderId="2" xfId="0" applyFont="1" applyBorder="1" applyAlignment="1">
      <alignment horizontal="left" vertical="top" wrapText="1"/>
    </xf>
    <xf numFmtId="0" fontId="25" fillId="2" borderId="24" xfId="0" applyFont="1" applyFill="1" applyBorder="1" applyAlignment="1">
      <alignment horizontal="right" vertical="center"/>
    </xf>
    <xf numFmtId="0" fontId="25" fillId="2" borderId="27" xfId="0" applyFont="1" applyFill="1" applyBorder="1" applyAlignment="1">
      <alignment horizontal="right" vertical="center"/>
    </xf>
    <xf numFmtId="0" fontId="25" fillId="2" borderId="68" xfId="0" applyFont="1" applyFill="1" applyBorder="1" applyAlignment="1">
      <alignment horizontal="right" vertical="center"/>
    </xf>
    <xf numFmtId="0" fontId="25" fillId="0" borderId="28" xfId="0" applyFont="1" applyBorder="1" applyAlignment="1" applyProtection="1">
      <alignment horizontal="left" vertical="center" shrinkToFit="1"/>
      <protection locked="0"/>
    </xf>
    <xf numFmtId="0" fontId="25" fillId="0" borderId="76" xfId="0" applyFont="1" applyBorder="1" applyAlignment="1" applyProtection="1">
      <alignment horizontal="left" vertical="center" shrinkToFit="1"/>
      <protection locked="0"/>
    </xf>
    <xf numFmtId="0" fontId="25" fillId="0" borderId="0" xfId="0" applyFont="1" applyAlignment="1" applyProtection="1">
      <alignment horizontal="left" vertical="center" shrinkToFit="1"/>
      <protection locked="0"/>
    </xf>
    <xf numFmtId="0" fontId="25" fillId="3" borderId="1" xfId="0" applyFont="1" applyFill="1" applyBorder="1" applyAlignment="1">
      <alignment horizontal="center" vertical="center"/>
    </xf>
    <xf numFmtId="0" fontId="25" fillId="2" borderId="5" xfId="0" applyFont="1" applyFill="1" applyBorder="1" applyAlignment="1">
      <alignment horizontal="center" vertical="center" shrinkToFit="1"/>
    </xf>
    <xf numFmtId="0" fontId="25" fillId="2" borderId="54" xfId="0" applyFont="1" applyFill="1" applyBorder="1" applyAlignment="1">
      <alignment horizontal="center" vertical="center" shrinkToFit="1"/>
    </xf>
    <xf numFmtId="0" fontId="25" fillId="2" borderId="18" xfId="0" applyFont="1" applyFill="1" applyBorder="1" applyAlignment="1">
      <alignment horizontal="center" vertical="center"/>
    </xf>
    <xf numFmtId="0" fontId="25" fillId="2" borderId="50" xfId="0" applyFont="1" applyFill="1" applyBorder="1" applyAlignment="1">
      <alignment horizontal="center" vertical="center"/>
    </xf>
    <xf numFmtId="0" fontId="25" fillId="0" borderId="12" xfId="0" applyFont="1" applyBorder="1" applyAlignment="1" applyProtection="1">
      <alignment horizontal="left" vertical="center" shrinkToFit="1"/>
      <protection locked="0"/>
    </xf>
    <xf numFmtId="190" fontId="25" fillId="4" borderId="61" xfId="3" applyNumberFormat="1" applyFont="1" applyFill="1" applyBorder="1" applyAlignment="1">
      <alignment horizontal="center" vertical="center"/>
    </xf>
    <xf numFmtId="190" fontId="25" fillId="4" borderId="73" xfId="3" applyNumberFormat="1" applyFont="1" applyFill="1" applyBorder="1" applyAlignment="1">
      <alignment horizontal="center" vertical="center"/>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4" borderId="53" xfId="0" applyFont="1" applyFill="1" applyBorder="1" applyAlignment="1">
      <alignment horizontal="center" vertical="center" shrinkToFit="1"/>
    </xf>
    <xf numFmtId="0" fontId="25" fillId="4" borderId="6" xfId="0" applyFont="1" applyFill="1" applyBorder="1" applyAlignment="1">
      <alignment horizontal="center" vertical="center" shrinkToFit="1"/>
    </xf>
    <xf numFmtId="0" fontId="25" fillId="4" borderId="7" xfId="0" applyFont="1" applyFill="1" applyBorder="1" applyAlignment="1">
      <alignment horizontal="center" vertical="center" shrinkToFi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0" borderId="27" xfId="0" applyFont="1" applyBorder="1" applyAlignment="1" applyProtection="1">
      <alignment horizontal="left" vertical="center" shrinkToFit="1"/>
      <protection locked="0"/>
    </xf>
    <xf numFmtId="38" fontId="25" fillId="0" borderId="24" xfId="3" applyFont="1" applyFill="1" applyBorder="1" applyAlignment="1" applyProtection="1">
      <alignment horizontal="left" vertical="center" shrinkToFit="1"/>
      <protection locked="0"/>
    </xf>
    <xf numFmtId="38" fontId="25" fillId="0" borderId="68" xfId="3" applyFont="1" applyFill="1" applyBorder="1" applyAlignment="1" applyProtection="1">
      <alignment horizontal="left" vertical="center" shrinkToFit="1"/>
      <protection locked="0"/>
    </xf>
    <xf numFmtId="0" fontId="25" fillId="2" borderId="24" xfId="0" applyFont="1" applyFill="1" applyBorder="1" applyAlignment="1">
      <alignment horizontal="center" vertical="distributed" textRotation="255" justifyLastLine="1"/>
    </xf>
    <xf numFmtId="0" fontId="25" fillId="2" borderId="2" xfId="0" applyFont="1" applyFill="1" applyBorder="1" applyAlignment="1">
      <alignment horizontal="center" vertical="distributed" textRotation="255" justifyLastLine="1"/>
    </xf>
    <xf numFmtId="0" fontId="25" fillId="2" borderId="12" xfId="0" applyFont="1" applyFill="1" applyBorder="1" applyAlignment="1">
      <alignment horizontal="center" vertical="distributed" textRotation="255" justifyLastLine="1"/>
    </xf>
    <xf numFmtId="38" fontId="25" fillId="0" borderId="12" xfId="3" applyFont="1" applyFill="1" applyBorder="1" applyAlignment="1" applyProtection="1">
      <alignment horizontal="left" vertical="center" shrinkToFit="1"/>
      <protection locked="0"/>
    </xf>
    <xf numFmtId="38" fontId="25" fillId="0" borderId="76" xfId="3" applyFont="1" applyFill="1" applyBorder="1" applyAlignment="1" applyProtection="1">
      <alignment horizontal="left" vertical="center" shrinkToFit="1"/>
      <protection locked="0"/>
    </xf>
    <xf numFmtId="0" fontId="25" fillId="2" borderId="2" xfId="0" applyFont="1" applyFill="1" applyBorder="1" applyAlignment="1">
      <alignment horizontal="center" vertical="center" textRotation="255" wrapText="1"/>
    </xf>
    <xf numFmtId="0" fontId="25" fillId="2" borderId="4" xfId="0" applyFont="1" applyFill="1" applyBorder="1" applyAlignment="1">
      <alignment horizontal="center" vertical="center" textRotation="255" wrapText="1"/>
    </xf>
    <xf numFmtId="0" fontId="25" fillId="2" borderId="9" xfId="0" applyFont="1" applyFill="1" applyBorder="1" applyAlignment="1">
      <alignment horizontal="center" vertical="center" textRotation="255" wrapText="1"/>
    </xf>
    <xf numFmtId="0" fontId="25" fillId="2" borderId="24" xfId="0" applyFont="1" applyFill="1" applyBorder="1" applyAlignment="1">
      <alignment horizontal="center" vertical="distributed" textRotation="255" wrapText="1" justifyLastLine="1"/>
    </xf>
    <xf numFmtId="0" fontId="25" fillId="2" borderId="2" xfId="0" applyFont="1" applyFill="1" applyBorder="1" applyAlignment="1">
      <alignment horizontal="center" vertical="distributed" textRotation="255" wrapText="1" justifyLastLine="1"/>
    </xf>
    <xf numFmtId="0" fontId="25" fillId="2" borderId="12" xfId="0" applyFont="1" applyFill="1" applyBorder="1" applyAlignment="1">
      <alignment horizontal="center" vertical="distributed" textRotation="255" wrapText="1" justifyLastLine="1"/>
    </xf>
    <xf numFmtId="0" fontId="25" fillId="2" borderId="3" xfId="0" applyFont="1" applyFill="1" applyBorder="1" applyAlignment="1">
      <alignment horizontal="center" vertical="distributed" textRotation="255" wrapText="1" justifyLastLine="1"/>
    </xf>
    <xf numFmtId="0" fontId="25" fillId="2" borderId="4" xfId="0" applyFont="1" applyFill="1" applyBorder="1" applyAlignment="1">
      <alignment horizontal="center" vertical="distributed" textRotation="255" wrapText="1" justifyLastLine="1"/>
    </xf>
    <xf numFmtId="0" fontId="25" fillId="2" borderId="9" xfId="0" applyFont="1" applyFill="1" applyBorder="1" applyAlignment="1">
      <alignment horizontal="center" vertical="distributed" textRotation="255" wrapText="1" justifyLastLine="1"/>
    </xf>
    <xf numFmtId="0" fontId="25" fillId="2" borderId="19" xfId="0" applyFont="1" applyFill="1" applyBorder="1" applyAlignment="1">
      <alignment horizontal="center" vertical="center"/>
    </xf>
    <xf numFmtId="0" fontId="55" fillId="2" borderId="5" xfId="0" applyFont="1" applyFill="1" applyBorder="1" applyAlignment="1">
      <alignment horizontal="center" vertical="center" wrapText="1"/>
    </xf>
    <xf numFmtId="0" fontId="55" fillId="2" borderId="6" xfId="0" applyFont="1" applyFill="1" applyBorder="1" applyAlignment="1">
      <alignment horizontal="center" vertical="center" wrapText="1"/>
    </xf>
    <xf numFmtId="0" fontId="55" fillId="2" borderId="7"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2" borderId="1" xfId="0" applyFont="1" applyFill="1" applyBorder="1" applyAlignment="1">
      <alignment horizontal="center" vertical="center"/>
    </xf>
    <xf numFmtId="0" fontId="25" fillId="0" borderId="6" xfId="0" applyFont="1" applyBorder="1" applyAlignment="1">
      <alignment vertical="center"/>
    </xf>
    <xf numFmtId="0" fontId="25" fillId="2" borderId="6" xfId="0" applyFont="1" applyFill="1" applyBorder="1" applyAlignment="1">
      <alignment horizontal="center" vertical="center" shrinkToFit="1"/>
    </xf>
    <xf numFmtId="0" fontId="25" fillId="2" borderId="7" xfId="0" applyFont="1" applyFill="1" applyBorder="1" applyAlignment="1">
      <alignment horizontal="center" vertical="center" shrinkToFit="1"/>
    </xf>
    <xf numFmtId="0" fontId="25" fillId="2" borderId="24" xfId="0" applyFont="1" applyFill="1" applyBorder="1" applyAlignment="1">
      <alignment horizontal="center" vertical="center" textRotation="255" wrapText="1"/>
    </xf>
    <xf numFmtId="0" fontId="25" fillId="2" borderId="12" xfId="0" applyFont="1" applyFill="1" applyBorder="1" applyAlignment="1">
      <alignment horizontal="center" vertical="center" textRotation="255" wrapText="1"/>
    </xf>
    <xf numFmtId="0" fontId="25" fillId="2" borderId="3" xfId="0" applyFont="1" applyFill="1" applyBorder="1" applyAlignment="1">
      <alignment horizontal="center" vertical="distributed" textRotation="255" justifyLastLine="1"/>
    </xf>
    <xf numFmtId="0" fontId="25" fillId="2" borderId="4" xfId="0" applyFont="1" applyFill="1" applyBorder="1" applyAlignment="1">
      <alignment horizontal="center" vertical="distributed" textRotation="255" justifyLastLine="1"/>
    </xf>
    <xf numFmtId="0" fontId="25" fillId="2" borderId="9" xfId="0" applyFont="1" applyFill="1" applyBorder="1" applyAlignment="1">
      <alignment horizontal="center" vertical="distributed" textRotation="255" justifyLastLine="1"/>
    </xf>
    <xf numFmtId="0" fontId="8" fillId="0" borderId="0" xfId="0" applyFont="1" applyAlignment="1">
      <alignment horizontal="left" vertical="center"/>
    </xf>
    <xf numFmtId="0" fontId="25" fillId="0" borderId="0" xfId="0" applyFont="1" applyAlignment="1">
      <alignment horizontal="center" vertical="center"/>
    </xf>
    <xf numFmtId="0" fontId="8" fillId="0" borderId="0" xfId="0" applyFont="1" applyAlignment="1">
      <alignment vertical="center"/>
    </xf>
    <xf numFmtId="0" fontId="25" fillId="2" borderId="29" xfId="0" applyFont="1" applyFill="1" applyBorder="1" applyAlignment="1">
      <alignment horizontal="center" vertical="center"/>
    </xf>
    <xf numFmtId="0" fontId="25" fillId="2" borderId="30"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189" fontId="16" fillId="0" borderId="21" xfId="4" applyNumberFormat="1" applyFont="1" applyBorder="1" applyAlignment="1" applyProtection="1">
      <alignment horizontal="center" vertical="center" shrinkToFit="1"/>
      <protection locked="0"/>
    </xf>
    <xf numFmtId="189" fontId="16" fillId="0" borderId="51" xfId="4" applyNumberFormat="1" applyFont="1" applyBorder="1" applyAlignment="1" applyProtection="1">
      <alignment horizontal="center" vertical="center" shrinkToFit="1"/>
      <protection locked="0"/>
    </xf>
    <xf numFmtId="0" fontId="16" fillId="2" borderId="36" xfId="4" applyFont="1" applyFill="1" applyBorder="1" applyAlignment="1">
      <alignment horizontal="right" vertical="center"/>
    </xf>
    <xf numFmtId="0" fontId="16" fillId="2" borderId="62" xfId="4" applyFont="1" applyFill="1" applyBorder="1" applyAlignment="1">
      <alignment horizontal="right" vertical="center"/>
    </xf>
    <xf numFmtId="0" fontId="16" fillId="2" borderId="37" xfId="4" applyFont="1" applyFill="1" applyBorder="1" applyAlignment="1">
      <alignment horizontal="right" vertical="center"/>
    </xf>
    <xf numFmtId="0" fontId="16" fillId="2" borderId="5" xfId="4" applyFont="1" applyFill="1" applyBorder="1" applyAlignment="1">
      <alignment horizontal="center" vertical="center"/>
    </xf>
    <xf numFmtId="0" fontId="16" fillId="2" borderId="6" xfId="4" applyFont="1" applyFill="1" applyBorder="1" applyAlignment="1">
      <alignment horizontal="center" vertical="center"/>
    </xf>
    <xf numFmtId="0" fontId="16" fillId="2" borderId="54" xfId="4" applyFont="1" applyFill="1" applyBorder="1" applyAlignment="1">
      <alignment horizontal="center" vertical="center"/>
    </xf>
    <xf numFmtId="0" fontId="16" fillId="2" borderId="39" xfId="4" applyFont="1" applyFill="1" applyBorder="1" applyAlignment="1">
      <alignment horizontal="right" vertical="center" shrinkToFit="1"/>
    </xf>
    <xf numFmtId="0" fontId="16" fillId="2" borderId="78" xfId="4" applyFont="1" applyFill="1" applyBorder="1" applyAlignment="1">
      <alignment horizontal="right" vertical="center" shrinkToFit="1"/>
    </xf>
    <xf numFmtId="0" fontId="16" fillId="2" borderId="52" xfId="4" applyFont="1" applyFill="1" applyBorder="1" applyAlignment="1">
      <alignment horizontal="center" vertical="center"/>
    </xf>
    <xf numFmtId="0" fontId="16" fillId="2" borderId="15" xfId="4" applyFont="1" applyFill="1" applyBorder="1" applyAlignment="1">
      <alignment horizontal="center" vertical="center"/>
    </xf>
    <xf numFmtId="183" fontId="16" fillId="2" borderId="54" xfId="4" applyNumberFormat="1" applyFont="1" applyFill="1" applyBorder="1" applyAlignment="1">
      <alignment horizontal="center" vertical="center" shrinkToFit="1"/>
    </xf>
    <xf numFmtId="183" fontId="16" fillId="2" borderId="15" xfId="4" applyNumberFormat="1" applyFont="1" applyFill="1" applyBorder="1" applyAlignment="1">
      <alignment horizontal="center" vertical="center" shrinkToFit="1"/>
    </xf>
    <xf numFmtId="192" fontId="16" fillId="4" borderId="15" xfId="4" applyNumberFormat="1" applyFont="1" applyFill="1" applyBorder="1" applyAlignment="1" applyProtection="1">
      <alignment vertical="center"/>
      <protection locked="0"/>
    </xf>
    <xf numFmtId="192" fontId="16" fillId="4" borderId="67" xfId="4" applyNumberFormat="1" applyFont="1" applyFill="1" applyBorder="1" applyAlignment="1" applyProtection="1">
      <alignment vertical="center"/>
      <protection locked="0"/>
    </xf>
    <xf numFmtId="0" fontId="16" fillId="2" borderId="45" xfId="4" applyFont="1" applyFill="1" applyBorder="1" applyAlignment="1">
      <alignment horizontal="center" vertical="center"/>
    </xf>
    <xf numFmtId="0" fontId="16" fillId="2" borderId="79" xfId="4" applyFont="1" applyFill="1" applyBorder="1" applyAlignment="1">
      <alignment horizontal="center" vertical="center"/>
    </xf>
    <xf numFmtId="192" fontId="16" fillId="4" borderId="79" xfId="4" applyNumberFormat="1" applyFont="1" applyFill="1" applyBorder="1" applyAlignment="1" applyProtection="1">
      <alignment vertical="center"/>
      <protection locked="0"/>
    </xf>
    <xf numFmtId="192" fontId="16" fillId="4" borderId="77" xfId="4" applyNumberFormat="1" applyFont="1" applyFill="1" applyBorder="1" applyAlignment="1" applyProtection="1">
      <alignment vertical="center"/>
      <protection locked="0"/>
    </xf>
    <xf numFmtId="183" fontId="16" fillId="2" borderId="76" xfId="4" applyNumberFormat="1" applyFont="1" applyFill="1" applyBorder="1" applyAlignment="1">
      <alignment horizontal="center" vertical="center" wrapText="1"/>
    </xf>
    <xf numFmtId="183" fontId="16" fillId="2" borderId="79" xfId="4" applyNumberFormat="1" applyFont="1" applyFill="1" applyBorder="1" applyAlignment="1">
      <alignment horizontal="center" vertical="center" wrapText="1"/>
    </xf>
    <xf numFmtId="0" fontId="16" fillId="2" borderId="59" xfId="4" applyFont="1" applyFill="1" applyBorder="1" applyAlignment="1">
      <alignment horizontal="center" vertical="center"/>
    </xf>
    <xf numFmtId="0" fontId="16" fillId="2" borderId="57" xfId="4" applyFont="1" applyFill="1" applyBorder="1" applyAlignment="1">
      <alignment horizontal="center" vertical="center"/>
    </xf>
    <xf numFmtId="0" fontId="16" fillId="2" borderId="69" xfId="4" applyFont="1" applyFill="1" applyBorder="1" applyAlignment="1">
      <alignment horizontal="center" vertical="center"/>
    </xf>
    <xf numFmtId="180" fontId="16" fillId="4" borderId="47" xfId="4" applyNumberFormat="1" applyFont="1" applyFill="1" applyBorder="1" applyAlignment="1">
      <alignment vertical="center"/>
    </xf>
    <xf numFmtId="180" fontId="16" fillId="4" borderId="61" xfId="4" applyNumberFormat="1" applyFont="1" applyFill="1" applyBorder="1" applyAlignment="1">
      <alignment vertical="center"/>
    </xf>
    <xf numFmtId="183" fontId="16" fillId="2" borderId="10" xfId="4" applyNumberFormat="1" applyFont="1" applyFill="1" applyBorder="1" applyAlignment="1">
      <alignment horizontal="center" vertical="center" shrinkToFit="1"/>
    </xf>
    <xf numFmtId="183" fontId="16" fillId="2" borderId="73" xfId="4" applyNumberFormat="1" applyFont="1" applyFill="1" applyBorder="1" applyAlignment="1">
      <alignment horizontal="center" vertical="center" shrinkToFit="1"/>
    </xf>
    <xf numFmtId="0" fontId="16" fillId="2" borderId="17" xfId="4" applyFont="1" applyFill="1" applyBorder="1" applyAlignment="1">
      <alignment horizontal="center" vertical="center"/>
    </xf>
    <xf numFmtId="0" fontId="16" fillId="2" borderId="47" xfId="4" applyFont="1" applyFill="1" applyBorder="1" applyAlignment="1">
      <alignment horizontal="center" vertical="center"/>
    </xf>
    <xf numFmtId="0" fontId="16" fillId="2" borderId="22" xfId="4" applyFont="1" applyFill="1" applyBorder="1" applyAlignment="1">
      <alignment horizontal="center" vertical="center"/>
    </xf>
    <xf numFmtId="0" fontId="16" fillId="2" borderId="33" xfId="4" applyFont="1" applyFill="1" applyBorder="1" applyAlignment="1">
      <alignment horizontal="center" vertical="center"/>
    </xf>
    <xf numFmtId="180" fontId="16" fillId="0" borderId="33" xfId="4" applyNumberFormat="1" applyFont="1" applyBorder="1" applyAlignment="1" applyProtection="1">
      <alignment vertical="center"/>
      <protection locked="0"/>
    </xf>
    <xf numFmtId="180" fontId="16" fillId="0" borderId="32" xfId="4" applyNumberFormat="1" applyFont="1" applyBorder="1" applyAlignment="1" applyProtection="1">
      <alignment vertical="center"/>
      <protection locked="0"/>
    </xf>
    <xf numFmtId="0" fontId="16" fillId="6" borderId="52" xfId="4" applyFont="1" applyFill="1" applyBorder="1" applyAlignment="1">
      <alignment horizontal="center" vertical="center" shrinkToFit="1"/>
    </xf>
    <xf numFmtId="0" fontId="16" fillId="6" borderId="15" xfId="4" applyFont="1" applyFill="1" applyBorder="1" applyAlignment="1">
      <alignment horizontal="center" vertical="center" shrinkToFit="1"/>
    </xf>
    <xf numFmtId="180" fontId="16" fillId="2" borderId="15" xfId="4" applyNumberFormat="1" applyFont="1" applyFill="1" applyBorder="1" applyAlignment="1" applyProtection="1">
      <alignment vertical="center" shrinkToFit="1"/>
      <protection locked="0"/>
    </xf>
    <xf numFmtId="183" fontId="16" fillId="2" borderId="53" xfId="4" applyNumberFormat="1" applyFont="1" applyFill="1" applyBorder="1" applyAlignment="1">
      <alignment vertical="center" shrinkToFit="1"/>
    </xf>
    <xf numFmtId="183" fontId="16" fillId="2" borderId="54" xfId="4" applyNumberFormat="1" applyFont="1" applyFill="1" applyBorder="1" applyAlignment="1">
      <alignment vertical="center" shrinkToFit="1"/>
    </xf>
    <xf numFmtId="177" fontId="16" fillId="0" borderId="47" xfId="4" applyNumberFormat="1" applyFont="1" applyBorder="1" applyAlignment="1" applyProtection="1">
      <alignment horizontal="center" vertical="center"/>
      <protection locked="0"/>
    </xf>
    <xf numFmtId="177" fontId="16" fillId="0" borderId="74" xfId="4" applyNumberFormat="1" applyFont="1" applyBorder="1" applyAlignment="1" applyProtection="1">
      <alignment horizontal="center" vertical="center"/>
      <protection locked="0"/>
    </xf>
    <xf numFmtId="183" fontId="16" fillId="0" borderId="51" xfId="4" applyNumberFormat="1" applyFont="1" applyBorder="1" applyAlignment="1" applyProtection="1">
      <alignment horizontal="center" vertical="center"/>
      <protection locked="0"/>
    </xf>
    <xf numFmtId="183" fontId="16" fillId="0" borderId="75" xfId="4" applyNumberFormat="1" applyFont="1" applyBorder="1" applyAlignment="1" applyProtection="1">
      <alignment horizontal="center" vertical="center"/>
      <protection locked="0"/>
    </xf>
    <xf numFmtId="183" fontId="16" fillId="3" borderId="33" xfId="4" applyNumberFormat="1" applyFont="1" applyFill="1" applyBorder="1" applyAlignment="1" applyProtection="1">
      <alignment horizontal="left" vertical="center" indent="1"/>
      <protection locked="0"/>
    </xf>
    <xf numFmtId="183" fontId="16" fillId="3" borderId="72" xfId="4" applyNumberFormat="1" applyFont="1" applyFill="1" applyBorder="1" applyAlignment="1" applyProtection="1">
      <alignment horizontal="left" vertical="center" indent="1"/>
      <protection locked="0"/>
    </xf>
    <xf numFmtId="189" fontId="16" fillId="0" borderId="55" xfId="4" applyNumberFormat="1" applyFont="1" applyBorder="1" applyAlignment="1" applyProtection="1">
      <alignment horizontal="center" vertical="center" shrinkToFit="1"/>
      <protection locked="0"/>
    </xf>
    <xf numFmtId="189" fontId="16" fillId="0" borderId="49" xfId="4" applyNumberFormat="1" applyFont="1" applyBorder="1" applyAlignment="1" applyProtection="1">
      <alignment horizontal="center" vertical="center" shrinkToFit="1"/>
      <protection locked="0"/>
    </xf>
    <xf numFmtId="183" fontId="16" fillId="3" borderId="32" xfId="4" applyNumberFormat="1" applyFont="1" applyFill="1" applyBorder="1" applyAlignment="1" applyProtection="1">
      <alignment horizontal="center" vertical="center"/>
      <protection locked="0"/>
    </xf>
    <xf numFmtId="183" fontId="16" fillId="3" borderId="30" xfId="4" applyNumberFormat="1" applyFont="1" applyFill="1" applyBorder="1" applyAlignment="1" applyProtection="1">
      <alignment horizontal="center" vertical="center"/>
      <protection locked="0"/>
    </xf>
    <xf numFmtId="183" fontId="16" fillId="3" borderId="23" xfId="4" applyNumberFormat="1" applyFont="1" applyFill="1" applyBorder="1" applyAlignment="1" applyProtection="1">
      <alignment horizontal="center" vertical="center"/>
      <protection locked="0"/>
    </xf>
    <xf numFmtId="0" fontId="16" fillId="2" borderId="21" xfId="4" applyFont="1" applyFill="1" applyBorder="1" applyAlignment="1">
      <alignment horizontal="center" vertical="center"/>
    </xf>
    <xf numFmtId="0" fontId="16" fillId="2" borderId="51" xfId="4" applyFont="1" applyFill="1" applyBorder="1" applyAlignment="1">
      <alignment horizontal="center" vertical="center"/>
    </xf>
    <xf numFmtId="0" fontId="16" fillId="2" borderId="22" xfId="4" applyFont="1" applyFill="1" applyBorder="1" applyAlignment="1">
      <alignment horizontal="center" vertical="center" shrinkToFit="1"/>
    </xf>
    <xf numFmtId="0" fontId="16" fillId="2" borderId="33" xfId="4" applyFont="1" applyFill="1" applyBorder="1" applyAlignment="1">
      <alignment horizontal="center" vertical="center" shrinkToFit="1"/>
    </xf>
    <xf numFmtId="191" fontId="16" fillId="0" borderId="33" xfId="4" applyNumberFormat="1" applyFont="1" applyBorder="1" applyAlignment="1" applyProtection="1">
      <alignment vertical="center"/>
      <protection locked="0"/>
    </xf>
    <xf numFmtId="0" fontId="16" fillId="6" borderId="5" xfId="4" applyFont="1" applyFill="1" applyBorder="1" applyAlignment="1">
      <alignment horizontal="center" vertical="center" shrinkToFit="1"/>
    </xf>
    <xf numFmtId="0" fontId="16" fillId="6" borderId="54" xfId="4" applyFont="1" applyFill="1" applyBorder="1" applyAlignment="1">
      <alignment horizontal="center" vertical="center" shrinkToFit="1"/>
    </xf>
    <xf numFmtId="180" fontId="16" fillId="2" borderId="53" xfId="4" applyNumberFormat="1" applyFont="1" applyFill="1" applyBorder="1" applyAlignment="1" applyProtection="1">
      <alignment vertical="center" shrinkToFit="1"/>
      <protection locked="0"/>
    </xf>
    <xf numFmtId="180" fontId="16" fillId="2" borderId="54" xfId="4" applyNumberFormat="1" applyFont="1" applyFill="1" applyBorder="1" applyAlignment="1" applyProtection="1">
      <alignment vertical="center" shrinkToFit="1"/>
      <protection locked="0"/>
    </xf>
    <xf numFmtId="180" fontId="56" fillId="14" borderId="10" xfId="4" applyNumberFormat="1" applyFont="1" applyFill="1" applyBorder="1" applyAlignment="1">
      <alignment vertical="center"/>
    </xf>
    <xf numFmtId="180" fontId="56" fillId="14" borderId="11" xfId="4" applyNumberFormat="1" applyFont="1" applyFill="1" applyBorder="1" applyAlignment="1">
      <alignment vertical="center"/>
    </xf>
    <xf numFmtId="180" fontId="25" fillId="4" borderId="18" xfId="4" applyNumberFormat="1" applyFont="1" applyFill="1" applyBorder="1" applyAlignment="1">
      <alignment vertical="center"/>
    </xf>
    <xf numFmtId="180" fontId="25" fillId="4" borderId="20" xfId="4" applyNumberFormat="1" applyFont="1" applyFill="1" applyBorder="1" applyAlignment="1">
      <alignment vertical="center"/>
    </xf>
    <xf numFmtId="180" fontId="56" fillId="14" borderId="29" xfId="4" applyNumberFormat="1" applyFont="1" applyFill="1" applyBorder="1" applyAlignment="1">
      <alignment vertical="center"/>
    </xf>
    <xf numFmtId="180" fontId="56" fillId="14" borderId="23" xfId="4" applyNumberFormat="1" applyFont="1" applyFill="1" applyBorder="1" applyAlignment="1">
      <alignment vertical="center"/>
    </xf>
    <xf numFmtId="0" fontId="16" fillId="2" borderId="52" xfId="4" applyFont="1" applyFill="1" applyBorder="1" applyAlignment="1">
      <alignment horizontal="center" vertical="center" shrinkToFit="1"/>
    </xf>
    <xf numFmtId="0" fontId="16" fillId="2" borderId="15" xfId="4" applyFont="1" applyFill="1" applyBorder="1" applyAlignment="1">
      <alignment horizontal="center" vertical="center" shrinkToFit="1"/>
    </xf>
    <xf numFmtId="38" fontId="16" fillId="4" borderId="15" xfId="4" applyNumberFormat="1" applyFont="1" applyFill="1" applyBorder="1" applyAlignment="1">
      <alignment horizontal="center" vertical="center" shrinkToFit="1"/>
    </xf>
    <xf numFmtId="38" fontId="16" fillId="4" borderId="67" xfId="4" applyNumberFormat="1" applyFont="1" applyFill="1" applyBorder="1" applyAlignment="1">
      <alignment horizontal="center" vertical="center" shrinkToFit="1"/>
    </xf>
    <xf numFmtId="0" fontId="16" fillId="2" borderId="59" xfId="4" applyFont="1" applyFill="1" applyBorder="1" applyAlignment="1">
      <alignment horizontal="center" vertical="center" shrinkToFit="1"/>
    </xf>
    <xf numFmtId="0" fontId="16" fillId="2" borderId="57" xfId="4" applyFont="1" applyFill="1" applyBorder="1" applyAlignment="1">
      <alignment horizontal="center" vertical="center" shrinkToFit="1"/>
    </xf>
    <xf numFmtId="180" fontId="16" fillId="4" borderId="57" xfId="4" applyNumberFormat="1" applyFont="1" applyFill="1" applyBorder="1" applyAlignment="1">
      <alignment vertical="center" shrinkToFit="1"/>
    </xf>
    <xf numFmtId="180" fontId="16" fillId="4" borderId="69" xfId="4" applyNumberFormat="1" applyFont="1" applyFill="1" applyBorder="1" applyAlignment="1">
      <alignment vertical="center" shrinkToFit="1"/>
    </xf>
    <xf numFmtId="0" fontId="16" fillId="2" borderId="70" xfId="4" applyFont="1" applyFill="1" applyBorder="1" applyAlignment="1">
      <alignment horizontal="center" vertical="center" shrinkToFit="1"/>
    </xf>
    <xf numFmtId="0" fontId="16" fillId="2" borderId="78" xfId="4" applyFont="1" applyFill="1" applyBorder="1" applyAlignment="1">
      <alignment horizontal="center" vertical="center" shrinkToFit="1"/>
    </xf>
    <xf numFmtId="177" fontId="16" fillId="4" borderId="47" xfId="4" applyNumberFormat="1" applyFont="1" applyFill="1" applyBorder="1" applyAlignment="1" applyProtection="1">
      <alignment horizontal="center" vertical="center"/>
      <protection locked="0"/>
    </xf>
    <xf numFmtId="177" fontId="16" fillId="4" borderId="74" xfId="4" applyNumberFormat="1" applyFont="1" applyFill="1" applyBorder="1" applyAlignment="1" applyProtection="1">
      <alignment horizontal="center" vertical="center"/>
      <protection locked="0"/>
    </xf>
    <xf numFmtId="180" fontId="16" fillId="4" borderId="15" xfId="4" applyNumberFormat="1" applyFont="1" applyFill="1" applyBorder="1" applyAlignment="1">
      <alignment vertical="center" shrinkToFit="1"/>
    </xf>
    <xf numFmtId="180" fontId="16" fillId="4" borderId="67" xfId="4" applyNumberFormat="1" applyFont="1" applyFill="1" applyBorder="1" applyAlignment="1">
      <alignment vertical="center" shrinkToFit="1"/>
    </xf>
    <xf numFmtId="0" fontId="16" fillId="2" borderId="54" xfId="4" applyFont="1" applyFill="1" applyBorder="1" applyAlignment="1">
      <alignment horizontal="center" vertical="center" shrinkToFit="1"/>
    </xf>
    <xf numFmtId="0" fontId="16" fillId="2" borderId="45" xfId="4" applyFont="1" applyFill="1" applyBorder="1" applyAlignment="1">
      <alignment horizontal="center" vertical="center" shrinkToFit="1"/>
    </xf>
    <xf numFmtId="0" fontId="16" fillId="2" borderId="79" xfId="4" applyFont="1" applyFill="1" applyBorder="1" applyAlignment="1">
      <alignment horizontal="center" vertical="center" shrinkToFit="1"/>
    </xf>
    <xf numFmtId="180" fontId="16" fillId="4" borderId="79" xfId="4" applyNumberFormat="1" applyFont="1" applyFill="1" applyBorder="1" applyAlignment="1">
      <alignment vertical="center" shrinkToFit="1"/>
    </xf>
    <xf numFmtId="180" fontId="16" fillId="4" borderId="77" xfId="4" applyNumberFormat="1" applyFont="1" applyFill="1" applyBorder="1" applyAlignment="1">
      <alignment vertical="center" shrinkToFit="1"/>
    </xf>
    <xf numFmtId="0" fontId="16" fillId="2" borderId="76" xfId="4" applyFont="1" applyFill="1" applyBorder="1" applyAlignment="1">
      <alignment horizontal="center" vertical="center" shrinkToFit="1"/>
    </xf>
    <xf numFmtId="0" fontId="16" fillId="8" borderId="53" xfId="4" applyFont="1" applyFill="1" applyBorder="1" applyAlignment="1" applyProtection="1">
      <alignment horizontal="right" vertical="center"/>
      <protection locked="0"/>
    </xf>
    <xf numFmtId="0" fontId="16" fillId="8" borderId="54" xfId="4" applyFont="1" applyFill="1" applyBorder="1" applyAlignment="1" applyProtection="1">
      <alignment horizontal="right" vertical="center"/>
      <protection locked="0"/>
    </xf>
    <xf numFmtId="183" fontId="16" fillId="4" borderId="51" xfId="4" applyNumberFormat="1" applyFont="1" applyFill="1" applyBorder="1" applyAlignment="1" applyProtection="1">
      <alignment horizontal="center" vertical="center" shrinkToFit="1"/>
      <protection locked="0"/>
    </xf>
    <xf numFmtId="183" fontId="16" fillId="4" borderId="75" xfId="4" applyNumberFormat="1" applyFont="1" applyFill="1" applyBorder="1" applyAlignment="1" applyProtection="1">
      <alignment horizontal="center" vertical="center" shrinkToFit="1"/>
      <protection locked="0"/>
    </xf>
    <xf numFmtId="0" fontId="16" fillId="2" borderId="5" xfId="4" applyFont="1" applyFill="1" applyBorder="1" applyAlignment="1">
      <alignment horizontal="right" vertical="center" shrinkToFit="1"/>
    </xf>
    <xf numFmtId="0" fontId="16" fillId="2" borderId="6" xfId="4" applyFont="1" applyFill="1" applyBorder="1" applyAlignment="1">
      <alignment horizontal="right" vertical="center" shrinkToFit="1"/>
    </xf>
    <xf numFmtId="0" fontId="16" fillId="2" borderId="54" xfId="4" applyFont="1" applyFill="1" applyBorder="1" applyAlignment="1">
      <alignment horizontal="right" vertical="center" shrinkToFit="1"/>
    </xf>
    <xf numFmtId="183" fontId="16" fillId="3" borderId="53" xfId="4" applyNumberFormat="1" applyFont="1" applyFill="1" applyBorder="1" applyAlignment="1" applyProtection="1">
      <alignment horizontal="center" vertical="center"/>
      <protection locked="0"/>
    </xf>
    <xf numFmtId="183" fontId="16" fillId="3" borderId="6" xfId="4" applyNumberFormat="1" applyFont="1" applyFill="1" applyBorder="1" applyAlignment="1" applyProtection="1">
      <alignment horizontal="center" vertical="center"/>
      <protection locked="0"/>
    </xf>
    <xf numFmtId="183" fontId="16" fillId="3" borderId="7" xfId="4" applyNumberFormat="1" applyFont="1" applyFill="1" applyBorder="1" applyAlignment="1" applyProtection="1">
      <alignment horizontal="center" vertical="center"/>
      <protection locked="0"/>
    </xf>
    <xf numFmtId="0" fontId="16" fillId="2" borderId="29" xfId="4" applyFont="1" applyFill="1" applyBorder="1" applyAlignment="1">
      <alignment horizontal="center" vertical="center"/>
    </xf>
    <xf numFmtId="0" fontId="16" fillId="2" borderId="31" xfId="4" applyFont="1" applyFill="1" applyBorder="1" applyAlignment="1">
      <alignment horizontal="center" vertical="center"/>
    </xf>
    <xf numFmtId="180" fontId="16" fillId="0" borderId="23" xfId="4" applyNumberFormat="1" applyFont="1" applyBorder="1" applyAlignment="1" applyProtection="1">
      <alignment vertical="center"/>
      <protection locked="0"/>
    </xf>
    <xf numFmtId="189" fontId="16" fillId="0" borderId="10" xfId="4" applyNumberFormat="1" applyFont="1" applyBorder="1" applyAlignment="1" applyProtection="1">
      <alignment horizontal="center" vertical="center" shrinkToFit="1"/>
      <protection locked="0"/>
    </xf>
    <xf numFmtId="189" fontId="16" fillId="0" borderId="16" xfId="4" applyNumberFormat="1" applyFont="1" applyBorder="1" applyAlignment="1" applyProtection="1">
      <alignment horizontal="center" vertical="center" shrinkToFit="1"/>
      <protection locked="0"/>
    </xf>
    <xf numFmtId="189" fontId="16" fillId="0" borderId="73" xfId="4" applyNumberFormat="1" applyFont="1" applyBorder="1" applyAlignment="1" applyProtection="1">
      <alignment horizontal="center" vertical="center" shrinkToFit="1"/>
      <protection locked="0"/>
    </xf>
    <xf numFmtId="192" fontId="16" fillId="4" borderId="53" xfId="4" applyNumberFormat="1" applyFont="1" applyFill="1" applyBorder="1" applyAlignment="1" applyProtection="1">
      <alignment vertical="center"/>
      <protection locked="0"/>
    </xf>
    <xf numFmtId="192" fontId="16" fillId="4" borderId="7" xfId="4" applyNumberFormat="1" applyFont="1" applyFill="1" applyBorder="1" applyAlignment="1" applyProtection="1">
      <alignment vertical="center"/>
      <protection locked="0"/>
    </xf>
    <xf numFmtId="183" fontId="16" fillId="2" borderId="5" xfId="4" applyNumberFormat="1" applyFont="1" applyFill="1" applyBorder="1" applyAlignment="1">
      <alignment horizontal="center" vertical="center" wrapText="1"/>
    </xf>
    <xf numFmtId="183" fontId="16" fillId="2" borderId="54" xfId="4" applyNumberFormat="1" applyFont="1" applyFill="1" applyBorder="1" applyAlignment="1">
      <alignment horizontal="center" vertical="center" wrapText="1"/>
    </xf>
    <xf numFmtId="0" fontId="16" fillId="2" borderId="10" xfId="4" applyFont="1" applyFill="1" applyBorder="1" applyAlignment="1">
      <alignment horizontal="center" vertical="center"/>
    </xf>
    <xf numFmtId="0" fontId="16" fillId="2" borderId="73" xfId="4" applyFont="1" applyFill="1" applyBorder="1" applyAlignment="1">
      <alignment horizontal="center" vertical="center"/>
    </xf>
    <xf numFmtId="180" fontId="16" fillId="4" borderId="11" xfId="4" applyNumberFormat="1" applyFont="1" applyFill="1" applyBorder="1" applyAlignment="1">
      <alignment vertical="center"/>
    </xf>
    <xf numFmtId="177" fontId="16" fillId="4" borderId="61" xfId="4" applyNumberFormat="1" applyFont="1" applyFill="1" applyBorder="1" applyAlignment="1" applyProtection="1">
      <alignment horizontal="center" vertical="center"/>
      <protection locked="0"/>
    </xf>
    <xf numFmtId="177" fontId="16" fillId="4" borderId="16" xfId="4" applyNumberFormat="1" applyFont="1" applyFill="1" applyBorder="1" applyAlignment="1" applyProtection="1">
      <alignment horizontal="center" vertical="center"/>
      <protection locked="0"/>
    </xf>
    <xf numFmtId="177" fontId="16" fillId="4" borderId="11" xfId="4" applyNumberFormat="1" applyFont="1" applyFill="1" applyBorder="1" applyAlignment="1" applyProtection="1">
      <alignment horizontal="center" vertical="center"/>
      <protection locked="0"/>
    </xf>
    <xf numFmtId="183" fontId="16" fillId="2" borderId="5" xfId="4" applyNumberFormat="1" applyFont="1" applyFill="1" applyBorder="1" applyAlignment="1">
      <alignment horizontal="center" vertical="center" shrinkToFit="1"/>
    </xf>
    <xf numFmtId="0" fontId="16" fillId="2" borderId="18" xfId="4" applyFont="1" applyFill="1" applyBorder="1" applyAlignment="1">
      <alignment horizontal="center" vertical="center"/>
    </xf>
    <xf numFmtId="0" fontId="16" fillId="2" borderId="50" xfId="4" applyFont="1" applyFill="1" applyBorder="1" applyAlignment="1">
      <alignment horizontal="center" vertical="center"/>
    </xf>
    <xf numFmtId="183" fontId="16" fillId="4" borderId="58" xfId="4" applyNumberFormat="1" applyFont="1" applyFill="1" applyBorder="1" applyAlignment="1" applyProtection="1">
      <alignment horizontal="center" vertical="center" shrinkToFit="1"/>
      <protection locked="0"/>
    </xf>
    <xf numFmtId="183" fontId="16" fillId="4" borderId="19" xfId="4" applyNumberFormat="1" applyFont="1" applyFill="1" applyBorder="1" applyAlignment="1" applyProtection="1">
      <alignment horizontal="center" vertical="center" shrinkToFit="1"/>
      <protection locked="0"/>
    </xf>
    <xf numFmtId="183" fontId="16" fillId="4" borderId="20" xfId="4" applyNumberFormat="1" applyFont="1" applyFill="1" applyBorder="1" applyAlignment="1" applyProtection="1">
      <alignment horizontal="center" vertical="center" shrinkToFit="1"/>
      <protection locked="0"/>
    </xf>
    <xf numFmtId="0" fontId="16" fillId="2" borderId="29" xfId="4" applyFont="1" applyFill="1" applyBorder="1" applyAlignment="1">
      <alignment horizontal="center" vertical="center" shrinkToFit="1"/>
    </xf>
    <xf numFmtId="0" fontId="16" fillId="2" borderId="31" xfId="4" applyFont="1" applyFill="1" applyBorder="1" applyAlignment="1">
      <alignment horizontal="center" vertical="center" shrinkToFit="1"/>
    </xf>
    <xf numFmtId="191" fontId="16" fillId="0" borderId="32" xfId="4" applyNumberFormat="1" applyFont="1" applyBorder="1" applyAlignment="1" applyProtection="1">
      <alignment vertical="center"/>
      <protection locked="0"/>
    </xf>
    <xf numFmtId="191" fontId="16" fillId="0" borderId="31" xfId="4" applyNumberFormat="1" applyFont="1" applyBorder="1" applyAlignment="1" applyProtection="1">
      <alignment vertical="center"/>
      <protection locked="0"/>
    </xf>
    <xf numFmtId="0" fontId="16" fillId="2" borderId="29" xfId="4" applyFont="1" applyFill="1" applyBorder="1" applyAlignment="1">
      <alignment horizontal="right" vertical="center"/>
    </xf>
    <xf numFmtId="0" fontId="16" fillId="2" borderId="30" xfId="4" applyFont="1" applyFill="1" applyBorder="1" applyAlignment="1">
      <alignment horizontal="right" vertical="center"/>
    </xf>
    <xf numFmtId="189" fontId="16" fillId="0" borderId="18" xfId="4" applyNumberFormat="1" applyFont="1" applyBorder="1" applyAlignment="1" applyProtection="1">
      <alignment horizontal="center" vertical="center" shrinkToFit="1"/>
      <protection locked="0"/>
    </xf>
    <xf numFmtId="189" fontId="16" fillId="0" borderId="19" xfId="4" applyNumberFormat="1" applyFont="1" applyBorder="1" applyAlignment="1" applyProtection="1">
      <alignment horizontal="center" vertical="center" shrinkToFit="1"/>
      <protection locked="0"/>
    </xf>
    <xf numFmtId="189" fontId="16" fillId="0" borderId="50" xfId="4" applyNumberFormat="1" applyFont="1" applyBorder="1" applyAlignment="1" applyProtection="1">
      <alignment horizontal="center" vertical="center" shrinkToFit="1"/>
      <protection locked="0"/>
    </xf>
    <xf numFmtId="0" fontId="16" fillId="2" borderId="7" xfId="4" applyFont="1" applyFill="1" applyBorder="1" applyAlignment="1">
      <alignment horizontal="center" vertical="center"/>
    </xf>
    <xf numFmtId="183" fontId="16" fillId="0" borderId="51" xfId="4" applyNumberFormat="1" applyFont="1" applyBorder="1" applyAlignment="1" applyProtection="1">
      <alignment horizontal="center" vertical="center" shrinkToFit="1"/>
      <protection locked="0"/>
    </xf>
    <xf numFmtId="183" fontId="16" fillId="0" borderId="75" xfId="4" applyNumberFormat="1" applyFont="1" applyBorder="1" applyAlignment="1" applyProtection="1">
      <alignment horizontal="center" vertical="center" shrinkToFit="1"/>
      <protection locked="0"/>
    </xf>
    <xf numFmtId="183" fontId="16" fillId="3" borderId="32" xfId="4" applyNumberFormat="1" applyFont="1" applyFill="1" applyBorder="1" applyAlignment="1" applyProtection="1">
      <alignment horizontal="left" vertical="center" indent="1"/>
      <protection locked="0"/>
    </xf>
    <xf numFmtId="183" fontId="16" fillId="3" borderId="30" xfId="4" applyNumberFormat="1" applyFont="1" applyFill="1" applyBorder="1" applyAlignment="1" applyProtection="1">
      <alignment horizontal="left" vertical="center" indent="1"/>
      <protection locked="0"/>
    </xf>
    <xf numFmtId="183" fontId="16" fillId="3" borderId="23" xfId="4" applyNumberFormat="1" applyFont="1" applyFill="1" applyBorder="1" applyAlignment="1" applyProtection="1">
      <alignment horizontal="left" vertical="center" indent="1"/>
      <protection locked="0"/>
    </xf>
  </cellXfs>
  <cellStyles count="15">
    <cellStyle name="パーセント" xfId="8" builtinId="5"/>
    <cellStyle name="パーセント 2" xfId="10" xr:uid="{B81D10B8-BA77-4132-9221-9DD3E6DFBC18}"/>
    <cellStyle name="桁区切り" xfId="1" builtinId="6"/>
    <cellStyle name="桁区切り 2" xfId="3" xr:uid="{7EA26EB0-FB9F-4999-A7F2-C771069CFC8A}"/>
    <cellStyle name="桁区切り 3" xfId="5" xr:uid="{82599E07-547A-4578-A856-CE8DF0281AF0}"/>
    <cellStyle name="桁区切り 4" xfId="7" xr:uid="{1F381888-D618-4701-BE21-DD726EA6F359}"/>
    <cellStyle name="標準" xfId="0" builtinId="0"/>
    <cellStyle name="標準 2" xfId="2" xr:uid="{9FF6478D-676A-4D19-9619-4CA24B6DB535}"/>
    <cellStyle name="標準 3" xfId="4" xr:uid="{5F0C9D73-D79E-44C2-8620-1DACDEF25754}"/>
    <cellStyle name="標準 4" xfId="6" xr:uid="{404133AA-2C64-4820-B969-0AD85D5CE734}"/>
    <cellStyle name="標準 4 2" xfId="9" xr:uid="{1097646E-6477-493A-9DA9-C2C7BDEA57CA}"/>
    <cellStyle name="標準 4 2 2" xfId="14" xr:uid="{14C73F5E-BC1C-4EA9-AC08-12B37C0A01FA}"/>
    <cellStyle name="標準 4 3" xfId="11" xr:uid="{7902E948-73CA-4B40-8BCE-FF9AEB513CAA}"/>
    <cellStyle name="標準 5" xfId="12" xr:uid="{CE9180C5-B6CF-4902-A5E1-A2DDD0BB1E5C}"/>
    <cellStyle name="標準 6" xfId="13" xr:uid="{5CE8F39C-EAA5-4D0A-9725-015B3B055F81}"/>
  </cellStyles>
  <dxfs count="53">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2"/>
      </font>
      <fill>
        <patternFill>
          <bgColor theme="2"/>
        </patternFill>
      </fill>
    </dxf>
    <dxf>
      <font>
        <color theme="0"/>
      </font>
      <fill>
        <patternFill patternType="solid">
          <bgColor theme="0"/>
        </patternFill>
      </fill>
      <border>
        <left/>
        <right/>
        <top/>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border>
        <top style="thin">
          <color indexed="64"/>
        </top>
        <bottom style="thin">
          <color indexed="64"/>
        </bottom>
      </border>
    </dxf>
    <dxf>
      <font>
        <strike val="0"/>
      </font>
      <fill>
        <patternFill>
          <bgColor theme="2"/>
        </patternFill>
      </fill>
    </dxf>
    <dxf>
      <font>
        <strike val="0"/>
      </font>
      <fill>
        <patternFill>
          <bgColor theme="2"/>
        </patternFill>
      </fill>
    </dxf>
    <dxf>
      <fill>
        <patternFill>
          <bgColor theme="7"/>
        </patternFill>
      </fill>
    </dxf>
    <dxf>
      <fill>
        <patternFill>
          <bgColor rgb="FFEAEAEA"/>
        </patternFill>
      </fill>
    </dxf>
    <dxf>
      <fill>
        <patternFill>
          <bgColor rgb="FFEAEAEA"/>
        </patternFill>
      </fill>
    </dxf>
    <dxf>
      <fill>
        <patternFill patternType="none">
          <bgColor auto="1"/>
        </patternFill>
      </fill>
    </dxf>
    <dxf>
      <fill>
        <patternFill>
          <bgColor rgb="FFEAEAEA"/>
        </patternFill>
      </fill>
    </dxf>
    <dxf>
      <fill>
        <patternFill>
          <bgColor rgb="FFEAEAEA"/>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dxf>
    <dxf>
      <fill>
        <patternFill>
          <bgColor theme="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4825020F-A060-4F39-B523-16F22A874C3A}">
      <tableStyleElement type="wholeTable" dxfId="52"/>
    </tableStyle>
    <tableStyle name="ピボットテーブル スタイル 1" table="0" count="2" xr9:uid="{41942685-EC92-414F-9C49-A16601E18CBE}">
      <tableStyleElement type="wholeTable" dxfId="51"/>
      <tableStyleElement type="headerRow" dxfId="50"/>
    </tableStyle>
  </tableStyles>
  <colors>
    <mruColors>
      <color rgb="FFEAEAEA"/>
      <color rgb="FFCCFFFF"/>
      <color rgb="FFB3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H$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276225</xdr:colOff>
          <xdr:row>11</xdr:row>
          <xdr:rowOff>228600</xdr:rowOff>
        </xdr:from>
        <xdr:to>
          <xdr:col>7</xdr:col>
          <xdr:colOff>571500</xdr:colOff>
          <xdr:row>13</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94981-25D0-4325-87B6-94A81B15EC76}">
  <sheetPr>
    <pageSetUpPr fitToPage="1"/>
  </sheetPr>
  <dimension ref="A1:S63"/>
  <sheetViews>
    <sheetView tabSelected="1" view="pageBreakPreview" zoomScale="85" zoomScaleNormal="85" zoomScaleSheetLayoutView="85" workbookViewId="0">
      <selection activeCell="I6" sqref="I6:K6"/>
    </sheetView>
  </sheetViews>
  <sheetFormatPr defaultColWidth="9" defaultRowHeight="13.5"/>
  <cols>
    <col min="1" max="1" width="5.875" style="2" customWidth="1"/>
    <col min="2" max="2" width="19.5" style="2" customWidth="1"/>
    <col min="3" max="3" width="8.375" style="2" customWidth="1"/>
    <col min="4" max="4" width="13.125" style="2" customWidth="1"/>
    <col min="5" max="5" width="4.625" style="2" customWidth="1"/>
    <col min="6" max="6" width="14.375" style="2" customWidth="1"/>
    <col min="7" max="7" width="11.25" style="2" customWidth="1"/>
    <col min="8" max="8" width="16" style="2" customWidth="1"/>
    <col min="9" max="9" width="10.625" style="2" customWidth="1"/>
    <col min="10" max="10" width="12.625" style="2" customWidth="1"/>
    <col min="11" max="11" width="17.875" style="2" customWidth="1"/>
    <col min="12" max="12" width="100.625" style="3" customWidth="1"/>
    <col min="13" max="13" width="3.25" style="2" bestFit="1" customWidth="1"/>
    <col min="14" max="16384" width="9" style="2"/>
  </cols>
  <sheetData>
    <row r="1" spans="1:19" ht="24.6" customHeight="1">
      <c r="A1" s="590" t="s">
        <v>360</v>
      </c>
      <c r="B1" s="590"/>
      <c r="C1" s="590"/>
      <c r="D1" s="1"/>
      <c r="K1" s="465" t="s">
        <v>376</v>
      </c>
      <c r="L1" s="34"/>
    </row>
    <row r="2" spans="1:19" ht="24.6" customHeight="1">
      <c r="A2" s="544" t="s">
        <v>205</v>
      </c>
      <c r="B2" s="544"/>
      <c r="C2" s="1"/>
      <c r="D2" s="1"/>
      <c r="K2" s="336"/>
      <c r="L2" s="34"/>
    </row>
    <row r="3" spans="1:19" ht="10.5" customHeight="1">
      <c r="B3" s="4"/>
    </row>
    <row r="4" spans="1:19" s="6" customFormat="1" ht="80.099999999999994" customHeight="1">
      <c r="A4" s="591" t="s">
        <v>369</v>
      </c>
      <c r="B4" s="591"/>
      <c r="C4" s="591"/>
      <c r="D4" s="591"/>
      <c r="E4" s="591"/>
      <c r="F4" s="591"/>
      <c r="G4" s="591"/>
      <c r="H4" s="591"/>
      <c r="I4" s="591"/>
      <c r="J4" s="591"/>
      <c r="K4" s="591"/>
      <c r="L4" s="5"/>
      <c r="O4" s="2"/>
      <c r="P4" s="2"/>
      <c r="Q4" s="2"/>
      <c r="R4" s="2"/>
      <c r="S4" s="2"/>
    </row>
    <row r="5" spans="1:19" s="6" customFormat="1" ht="10.5" customHeight="1">
      <c r="A5" s="7"/>
      <c r="B5" s="7"/>
      <c r="C5" s="7"/>
      <c r="D5" s="7"/>
      <c r="E5" s="7"/>
      <c r="F5" s="7"/>
      <c r="G5" s="7"/>
      <c r="H5" s="674"/>
      <c r="I5" s="674"/>
      <c r="J5" s="674"/>
      <c r="K5" s="8"/>
      <c r="N5" s="2"/>
      <c r="O5" s="2"/>
      <c r="P5" s="2"/>
      <c r="Q5" s="2"/>
      <c r="R5" s="2"/>
    </row>
    <row r="6" spans="1:19" s="6" customFormat="1" ht="21">
      <c r="A6" s="9"/>
      <c r="H6" s="462"/>
      <c r="I6" s="676" t="s">
        <v>363</v>
      </c>
      <c r="J6" s="676"/>
      <c r="K6" s="676"/>
      <c r="N6" s="2"/>
      <c r="O6" s="2"/>
      <c r="P6" s="2"/>
      <c r="Q6" s="2"/>
      <c r="R6" s="2"/>
    </row>
    <row r="7" spans="1:19" s="6" customFormat="1" ht="21">
      <c r="A7" s="9"/>
      <c r="B7" s="4" t="s">
        <v>361</v>
      </c>
      <c r="K7" s="5"/>
      <c r="R7" s="11"/>
    </row>
    <row r="8" spans="1:19" s="6" customFormat="1" ht="11.25" customHeight="1">
      <c r="A8" s="9"/>
      <c r="K8" s="5"/>
      <c r="R8" s="11"/>
    </row>
    <row r="9" spans="1:19" s="6" customFormat="1" ht="44.25" customHeight="1">
      <c r="A9" s="10"/>
      <c r="B9" s="675" t="s">
        <v>362</v>
      </c>
      <c r="C9" s="675"/>
      <c r="D9" s="675"/>
      <c r="E9" s="675"/>
      <c r="F9" s="675"/>
      <c r="G9" s="675"/>
      <c r="H9" s="675"/>
      <c r="I9" s="675"/>
      <c r="J9" s="675"/>
      <c r="K9" s="675"/>
      <c r="R9" s="11"/>
    </row>
    <row r="10" spans="1:19" s="6" customFormat="1" ht="12.75" customHeight="1" thickBot="1">
      <c r="A10" s="602"/>
      <c r="B10" s="602"/>
      <c r="C10" s="602"/>
      <c r="D10" s="602"/>
      <c r="E10" s="602"/>
      <c r="F10" s="602"/>
      <c r="G10" s="602"/>
      <c r="H10" s="602"/>
      <c r="I10" s="602"/>
      <c r="J10" s="602"/>
      <c r="K10" s="602"/>
      <c r="L10" s="5"/>
      <c r="S10" s="11"/>
    </row>
    <row r="11" spans="1:19" ht="41.45" customHeight="1">
      <c r="A11" s="571" t="s">
        <v>168</v>
      </c>
      <c r="B11" s="572"/>
      <c r="C11" s="575" t="s">
        <v>182</v>
      </c>
      <c r="D11" s="576"/>
      <c r="E11" s="576"/>
      <c r="F11" s="577"/>
      <c r="G11" s="581" t="s">
        <v>0</v>
      </c>
      <c r="H11" s="582"/>
      <c r="I11" s="573"/>
      <c r="J11" s="573"/>
      <c r="K11" s="574"/>
      <c r="L11" s="1" t="s">
        <v>414</v>
      </c>
      <c r="M11" s="2" t="str">
        <f>IF(C12="音楽","A","B")</f>
        <v>B</v>
      </c>
      <c r="S11" s="13"/>
    </row>
    <row r="12" spans="1:19" ht="41.45" customHeight="1" thickBot="1">
      <c r="A12" s="588" t="s">
        <v>1</v>
      </c>
      <c r="B12" s="589"/>
      <c r="C12" s="578"/>
      <c r="D12" s="579"/>
      <c r="E12" s="579"/>
      <c r="F12" s="580"/>
      <c r="G12" s="583" t="s">
        <v>2</v>
      </c>
      <c r="H12" s="584"/>
      <c r="I12" s="600"/>
      <c r="J12" s="600"/>
      <c r="K12" s="601"/>
      <c r="L12" s="1" t="s">
        <v>3</v>
      </c>
      <c r="M12" s="2" t="str">
        <f>IF(OR(I11="複数年計画支援及び公演事業支援（一般枠）（併願）",I11="複数年計画支援（単願）"),"A","B")</f>
        <v>B</v>
      </c>
      <c r="S12" s="13"/>
    </row>
    <row r="13" spans="1:19" ht="21.75" hidden="1" customHeight="1" thickTop="1">
      <c r="A13" s="585" t="s">
        <v>4</v>
      </c>
      <c r="B13" s="399" t="s">
        <v>11</v>
      </c>
      <c r="C13" s="598"/>
      <c r="D13" s="598"/>
      <c r="E13" s="598"/>
      <c r="F13" s="598"/>
      <c r="G13" s="598"/>
      <c r="H13" s="598"/>
      <c r="I13" s="598"/>
      <c r="J13" s="598"/>
      <c r="K13" s="599"/>
      <c r="L13" s="17" t="s">
        <v>25</v>
      </c>
      <c r="O13" s="3"/>
    </row>
    <row r="14" spans="1:19" ht="41.1" customHeight="1" thickTop="1">
      <c r="A14" s="594"/>
      <c r="B14" s="385" t="s">
        <v>338</v>
      </c>
      <c r="C14" s="592"/>
      <c r="D14" s="592"/>
      <c r="E14" s="592"/>
      <c r="F14" s="592"/>
      <c r="G14" s="592"/>
      <c r="H14" s="592"/>
      <c r="I14" s="592"/>
      <c r="J14" s="592"/>
      <c r="K14" s="593"/>
      <c r="L14" s="544" t="s">
        <v>419</v>
      </c>
    </row>
    <row r="15" spans="1:19" ht="26.25" customHeight="1">
      <c r="A15" s="594"/>
      <c r="B15" s="595" t="s">
        <v>340</v>
      </c>
      <c r="C15" s="429" t="s">
        <v>339</v>
      </c>
      <c r="D15" s="386"/>
      <c r="E15" s="12" t="s">
        <v>297</v>
      </c>
      <c r="F15" s="455"/>
      <c r="G15" s="559"/>
      <c r="H15" s="560"/>
      <c r="I15" s="560"/>
      <c r="J15" s="560"/>
      <c r="K15" s="561"/>
      <c r="L15" s="544"/>
      <c r="M15" s="2" t="str">
        <f>IF(AND(M11="A",M12="A"),"A","B")</f>
        <v>B</v>
      </c>
    </row>
    <row r="16" spans="1:19" ht="12" customHeight="1">
      <c r="A16" s="594"/>
      <c r="B16" s="596"/>
      <c r="C16" s="545" t="s">
        <v>5</v>
      </c>
      <c r="D16" s="546"/>
      <c r="E16" s="562" t="s">
        <v>6</v>
      </c>
      <c r="F16" s="563"/>
      <c r="G16" s="563"/>
      <c r="H16" s="563"/>
      <c r="I16" s="563"/>
      <c r="J16" s="563"/>
      <c r="K16" s="565"/>
      <c r="L16" s="544"/>
    </row>
    <row r="17" spans="1:13" ht="33.75" customHeight="1">
      <c r="A17" s="594"/>
      <c r="B17" s="597"/>
      <c r="C17" s="557"/>
      <c r="D17" s="558"/>
      <c r="E17" s="566"/>
      <c r="F17" s="567"/>
      <c r="G17" s="567"/>
      <c r="H17" s="567"/>
      <c r="I17" s="567"/>
      <c r="J17" s="567"/>
      <c r="K17" s="569"/>
    </row>
    <row r="18" spans="1:13" ht="26.25" customHeight="1">
      <c r="A18" s="594"/>
      <c r="B18" s="595" t="s">
        <v>341</v>
      </c>
      <c r="C18" s="429" t="s">
        <v>339</v>
      </c>
      <c r="D18" s="386"/>
      <c r="E18" s="12" t="s">
        <v>297</v>
      </c>
      <c r="F18" s="470"/>
      <c r="G18" s="559"/>
      <c r="H18" s="560"/>
      <c r="I18" s="560"/>
      <c r="J18" s="560"/>
      <c r="K18" s="561"/>
      <c r="L18" s="570" t="s">
        <v>421</v>
      </c>
      <c r="M18" s="2" t="str">
        <f>IF(AND(M16="A",M17="A"),"A","B")</f>
        <v>B</v>
      </c>
    </row>
    <row r="19" spans="1:13" ht="12" customHeight="1">
      <c r="A19" s="594"/>
      <c r="B19" s="596"/>
      <c r="C19" s="545" t="s">
        <v>5</v>
      </c>
      <c r="D19" s="546"/>
      <c r="E19" s="562" t="s">
        <v>412</v>
      </c>
      <c r="F19" s="563"/>
      <c r="G19" s="563"/>
      <c r="H19" s="563"/>
      <c r="I19" s="564"/>
      <c r="J19" s="562" t="s">
        <v>401</v>
      </c>
      <c r="K19" s="565"/>
      <c r="L19" s="570"/>
    </row>
    <row r="20" spans="1:13" ht="33.75" customHeight="1">
      <c r="A20" s="594"/>
      <c r="B20" s="597"/>
      <c r="C20" s="557"/>
      <c r="D20" s="558"/>
      <c r="E20" s="566"/>
      <c r="F20" s="567"/>
      <c r="G20" s="567"/>
      <c r="H20" s="567"/>
      <c r="I20" s="568"/>
      <c r="J20" s="566"/>
      <c r="K20" s="569"/>
      <c r="L20" s="543" t="s">
        <v>422</v>
      </c>
    </row>
    <row r="21" spans="1:13" ht="35.25" customHeight="1">
      <c r="A21" s="594"/>
      <c r="B21" s="14" t="s">
        <v>7</v>
      </c>
      <c r="C21" s="566"/>
      <c r="D21" s="567"/>
      <c r="E21" s="567"/>
      <c r="F21" s="568"/>
      <c r="G21" s="587" t="s">
        <v>200</v>
      </c>
      <c r="H21" s="587"/>
      <c r="I21" s="550"/>
      <c r="J21" s="551"/>
      <c r="K21" s="552"/>
      <c r="L21" s="543"/>
    </row>
    <row r="22" spans="1:13" ht="35.25" customHeight="1" thickBot="1">
      <c r="A22" s="594"/>
      <c r="B22" s="401" t="s">
        <v>201</v>
      </c>
      <c r="C22" s="547"/>
      <c r="D22" s="548"/>
      <c r="E22" s="548"/>
      <c r="F22" s="549"/>
      <c r="G22" s="556" t="s">
        <v>187</v>
      </c>
      <c r="H22" s="556"/>
      <c r="I22" s="553"/>
      <c r="J22" s="554"/>
      <c r="K22" s="555"/>
      <c r="L22" s="375"/>
    </row>
    <row r="23" spans="1:13" ht="35.25" customHeight="1" thickTop="1">
      <c r="A23" s="585" t="s">
        <v>334</v>
      </c>
      <c r="B23" s="400" t="s">
        <v>9</v>
      </c>
      <c r="C23" s="640"/>
      <c r="D23" s="641"/>
      <c r="E23" s="641"/>
      <c r="F23" s="642"/>
      <c r="G23" s="611" t="s">
        <v>336</v>
      </c>
      <c r="H23" s="611"/>
      <c r="I23" s="702"/>
      <c r="J23" s="703"/>
      <c r="K23" s="704"/>
      <c r="L23" s="375"/>
    </row>
    <row r="24" spans="1:13" ht="35.25" customHeight="1">
      <c r="A24" s="586"/>
      <c r="B24" s="15" t="s">
        <v>11</v>
      </c>
      <c r="C24" s="634"/>
      <c r="D24" s="635"/>
      <c r="E24" s="635"/>
      <c r="F24" s="636"/>
      <c r="G24" s="612" t="s">
        <v>12</v>
      </c>
      <c r="H24" s="612"/>
      <c r="I24" s="550"/>
      <c r="J24" s="551"/>
      <c r="K24" s="552"/>
      <c r="L24" s="375"/>
    </row>
    <row r="25" spans="1:13" ht="35.25" customHeight="1" thickBot="1">
      <c r="A25" s="586"/>
      <c r="B25" s="402" t="s">
        <v>13</v>
      </c>
      <c r="C25" s="547"/>
      <c r="D25" s="548"/>
      <c r="E25" s="548"/>
      <c r="F25" s="549"/>
      <c r="G25" s="613" t="s">
        <v>335</v>
      </c>
      <c r="H25" s="613"/>
      <c r="I25" s="699"/>
      <c r="J25" s="700"/>
      <c r="K25" s="701"/>
      <c r="L25" s="16"/>
    </row>
    <row r="26" spans="1:13" ht="35.25" customHeight="1" thickTop="1">
      <c r="A26" s="585" t="s">
        <v>8</v>
      </c>
      <c r="B26" s="403" t="s">
        <v>9</v>
      </c>
      <c r="C26" s="640"/>
      <c r="D26" s="641"/>
      <c r="E26" s="641"/>
      <c r="F26" s="642"/>
      <c r="G26" s="611" t="s">
        <v>10</v>
      </c>
      <c r="H26" s="611"/>
      <c r="I26" s="696"/>
      <c r="J26" s="697"/>
      <c r="K26" s="698"/>
      <c r="L26" s="25"/>
    </row>
    <row r="27" spans="1:13" ht="35.25" customHeight="1">
      <c r="A27" s="586"/>
      <c r="B27" s="15" t="s">
        <v>11</v>
      </c>
      <c r="C27" s="634"/>
      <c r="D27" s="635"/>
      <c r="E27" s="635"/>
      <c r="F27" s="636"/>
      <c r="G27" s="612" t="s">
        <v>12</v>
      </c>
      <c r="H27" s="612"/>
      <c r="I27" s="550"/>
      <c r="J27" s="551"/>
      <c r="K27" s="552"/>
      <c r="L27" s="25"/>
    </row>
    <row r="28" spans="1:13" ht="35.25" customHeight="1" thickBot="1">
      <c r="A28" s="624"/>
      <c r="B28" s="404" t="s">
        <v>13</v>
      </c>
      <c r="C28" s="637"/>
      <c r="D28" s="638"/>
      <c r="E28" s="638"/>
      <c r="F28" s="639"/>
      <c r="G28" s="613" t="s">
        <v>189</v>
      </c>
      <c r="H28" s="613"/>
      <c r="I28" s="621"/>
      <c r="J28" s="622"/>
      <c r="K28" s="623"/>
      <c r="L28" s="25"/>
    </row>
    <row r="29" spans="1:13" ht="20.100000000000001" hidden="1" customHeight="1" thickTop="1">
      <c r="A29" s="625" t="s">
        <v>14</v>
      </c>
      <c r="B29" s="471" t="s">
        <v>15</v>
      </c>
      <c r="C29" s="472"/>
      <c r="D29" s="614"/>
      <c r="E29" s="615"/>
      <c r="F29" s="615"/>
      <c r="G29" s="615"/>
      <c r="H29" s="615"/>
      <c r="I29" s="615"/>
      <c r="J29" s="615"/>
      <c r="K29" s="616"/>
      <c r="L29" s="541" t="s">
        <v>418</v>
      </c>
    </row>
    <row r="30" spans="1:13" ht="21.75" customHeight="1" thickTop="1">
      <c r="A30" s="626"/>
      <c r="B30" s="18" t="s">
        <v>11</v>
      </c>
      <c r="C30" s="649"/>
      <c r="D30" s="649"/>
      <c r="E30" s="649"/>
      <c r="F30" s="649"/>
      <c r="G30" s="649"/>
      <c r="H30" s="649"/>
      <c r="I30" s="649"/>
      <c r="J30" s="649"/>
      <c r="K30" s="650"/>
      <c r="L30" s="1"/>
    </row>
    <row r="31" spans="1:13" ht="59.45" customHeight="1">
      <c r="A31" s="626"/>
      <c r="B31" s="19" t="s">
        <v>16</v>
      </c>
      <c r="C31" s="592"/>
      <c r="D31" s="592"/>
      <c r="E31" s="592"/>
      <c r="F31" s="592"/>
      <c r="G31" s="592"/>
      <c r="H31" s="592"/>
      <c r="I31" s="592"/>
      <c r="J31" s="592"/>
      <c r="K31" s="593"/>
      <c r="L31" s="331"/>
    </row>
    <row r="32" spans="1:13" ht="18" customHeight="1">
      <c r="A32" s="626"/>
      <c r="B32" s="606" t="s">
        <v>17</v>
      </c>
      <c r="C32" s="609" t="s">
        <v>18</v>
      </c>
      <c r="D32" s="610"/>
      <c r="E32" s="21"/>
      <c r="F32" s="610" t="s">
        <v>19</v>
      </c>
      <c r="G32" s="628"/>
      <c r="H32" s="20" t="s">
        <v>20</v>
      </c>
      <c r="I32" s="22" t="s">
        <v>21</v>
      </c>
      <c r="J32" s="23" t="s">
        <v>22</v>
      </c>
      <c r="K32" s="473"/>
      <c r="L32" s="1"/>
    </row>
    <row r="33" spans="1:14" ht="55.5" customHeight="1">
      <c r="A33" s="626"/>
      <c r="B33" s="606"/>
      <c r="C33" s="651" t="str">
        <f>IF(MIN(個表!F31:F45),MIN(個表!F31:F45),"自動入力")</f>
        <v>自動入力</v>
      </c>
      <c r="D33" s="652"/>
      <c r="E33" s="21" t="s">
        <v>23</v>
      </c>
      <c r="F33" s="607" t="str">
        <f>IF(MAX(個表!H31:H45),MAX(個表!H31:H45),"自動入力")</f>
        <v>自動入力</v>
      </c>
      <c r="G33" s="608"/>
      <c r="H33" s="378" t="str">
        <f>IF(個表!L31="","自動入力",個表!L31)</f>
        <v>自動入力</v>
      </c>
      <c r="I33" s="469" t="str">
        <f>IF(個表!M31="","自動入力","("&amp;個表!M31)</f>
        <v>自動入力</v>
      </c>
      <c r="J33" s="379" t="str">
        <f>IF(個表!N31="","自動入力",個表!N31&amp;")")</f>
        <v>自動入力</v>
      </c>
      <c r="K33" s="474" t="str">
        <f>IF(個表!L31="自動入力","自動入力",IF(ISBLANK(個表!L32:L45),"",COUNTA(個表!L32:L45)))</f>
        <v/>
      </c>
      <c r="L33" s="17" t="s">
        <v>343</v>
      </c>
    </row>
    <row r="34" spans="1:14" s="24" customFormat="1" ht="15" hidden="1" customHeight="1">
      <c r="A34" s="626"/>
      <c r="B34" s="643" t="s">
        <v>190</v>
      </c>
      <c r="C34" s="653" t="s">
        <v>24</v>
      </c>
      <c r="D34" s="654"/>
      <c r="E34" s="654"/>
      <c r="F34" s="654"/>
      <c r="G34" s="655"/>
      <c r="H34" s="617">
        <f>支出予算書!I8</f>
        <v>0</v>
      </c>
      <c r="I34" s="618"/>
      <c r="J34" s="618"/>
      <c r="K34" s="475"/>
      <c r="L34" s="17" t="s">
        <v>25</v>
      </c>
    </row>
    <row r="35" spans="1:14" s="24" customFormat="1" ht="15" hidden="1" customHeight="1">
      <c r="A35" s="626"/>
      <c r="B35" s="644"/>
      <c r="C35" s="603" t="s">
        <v>26</v>
      </c>
      <c r="D35" s="604"/>
      <c r="E35" s="604"/>
      <c r="F35" s="604"/>
      <c r="G35" s="605"/>
      <c r="H35" s="619">
        <f>支出予算書!I9</f>
        <v>0</v>
      </c>
      <c r="I35" s="620"/>
      <c r="J35" s="620"/>
      <c r="K35" s="476"/>
      <c r="L35" s="17" t="s">
        <v>25</v>
      </c>
    </row>
    <row r="36" spans="1:14" s="24" customFormat="1" ht="15" hidden="1" customHeight="1">
      <c r="A36" s="626"/>
      <c r="B36" s="644"/>
      <c r="C36" s="603" t="s">
        <v>27</v>
      </c>
      <c r="D36" s="604"/>
      <c r="E36" s="604"/>
      <c r="F36" s="604"/>
      <c r="G36" s="605"/>
      <c r="H36" s="619">
        <f>支出予算書!I10</f>
        <v>0</v>
      </c>
      <c r="I36" s="620"/>
      <c r="J36" s="620"/>
      <c r="K36" s="476"/>
      <c r="L36" s="17" t="s">
        <v>25</v>
      </c>
    </row>
    <row r="37" spans="1:14" s="24" customFormat="1" ht="15" hidden="1" customHeight="1">
      <c r="A37" s="626"/>
      <c r="B37" s="644"/>
      <c r="C37" s="603" t="s">
        <v>28</v>
      </c>
      <c r="D37" s="604"/>
      <c r="E37" s="604"/>
      <c r="F37" s="604"/>
      <c r="G37" s="605"/>
      <c r="H37" s="619">
        <f>支出予算書!I11</f>
        <v>0</v>
      </c>
      <c r="I37" s="620"/>
      <c r="J37" s="620"/>
      <c r="K37" s="476"/>
      <c r="L37" s="17" t="s">
        <v>25</v>
      </c>
    </row>
    <row r="38" spans="1:14" s="24" customFormat="1" ht="15" hidden="1" customHeight="1">
      <c r="A38" s="626"/>
      <c r="B38" s="645"/>
      <c r="C38" s="646" t="s">
        <v>29</v>
      </c>
      <c r="D38" s="647"/>
      <c r="E38" s="647"/>
      <c r="F38" s="647"/>
      <c r="G38" s="648"/>
      <c r="H38" s="619">
        <f>支出予算書!I12</f>
        <v>0</v>
      </c>
      <c r="I38" s="620"/>
      <c r="J38" s="620"/>
      <c r="K38" s="477"/>
      <c r="L38" s="17" t="s">
        <v>25</v>
      </c>
    </row>
    <row r="39" spans="1:14" s="24" customFormat="1" ht="30" customHeight="1">
      <c r="A39" s="626"/>
      <c r="B39" s="631" t="s">
        <v>188</v>
      </c>
      <c r="C39" s="661" t="s">
        <v>342</v>
      </c>
      <c r="D39" s="661"/>
      <c r="E39" s="661"/>
      <c r="F39" s="661"/>
      <c r="G39" s="661"/>
      <c r="H39" s="662" t="s">
        <v>316</v>
      </c>
      <c r="I39" s="663"/>
      <c r="J39" s="663"/>
      <c r="K39" s="664"/>
      <c r="L39" s="17"/>
    </row>
    <row r="40" spans="1:14" s="24" customFormat="1" ht="30" customHeight="1">
      <c r="A40" s="626"/>
      <c r="B40" s="632"/>
      <c r="C40" s="629" t="s">
        <v>349</v>
      </c>
      <c r="D40" s="629"/>
      <c r="E40" s="630"/>
      <c r="F40" s="413">
        <f>収支計画書!I42</f>
        <v>0</v>
      </c>
      <c r="G40" s="414" t="e">
        <f>F40/F45</f>
        <v>#DIV/0!</v>
      </c>
      <c r="H40" s="665" t="s">
        <v>385</v>
      </c>
      <c r="I40" s="665"/>
      <c r="J40" s="666"/>
      <c r="K40" s="478">
        <f>支出予算書!I14</f>
        <v>0</v>
      </c>
      <c r="L40" s="17"/>
    </row>
    <row r="41" spans="1:14" s="24" customFormat="1" ht="30" customHeight="1" thickBot="1">
      <c r="A41" s="626"/>
      <c r="B41" s="632"/>
      <c r="C41" s="656" t="s">
        <v>195</v>
      </c>
      <c r="D41" s="656"/>
      <c r="E41" s="657"/>
      <c r="F41" s="415">
        <f>収支計画書!O13</f>
        <v>0</v>
      </c>
      <c r="G41" s="416" t="e">
        <f>F41/F45</f>
        <v>#DIV/0!</v>
      </c>
      <c r="H41" s="687" t="s">
        <v>193</v>
      </c>
      <c r="I41" s="687"/>
      <c r="J41" s="688"/>
      <c r="K41" s="479">
        <f>支出予算書!I17</f>
        <v>0</v>
      </c>
      <c r="L41" s="17"/>
    </row>
    <row r="42" spans="1:14" s="24" customFormat="1" ht="30" customHeight="1" thickTop="1" thickBot="1">
      <c r="A42" s="626"/>
      <c r="B42" s="632"/>
      <c r="C42" s="656" t="s">
        <v>196</v>
      </c>
      <c r="D42" s="656"/>
      <c r="E42" s="657"/>
      <c r="F42" s="415">
        <f>収支計画書!O17</f>
        <v>0</v>
      </c>
      <c r="G42" s="416" t="e">
        <f>F42/F45</f>
        <v>#DIV/0!</v>
      </c>
      <c r="H42" s="684" t="s">
        <v>384</v>
      </c>
      <c r="I42" s="685"/>
      <c r="J42" s="686"/>
      <c r="K42" s="536">
        <f>K40-K41</f>
        <v>0</v>
      </c>
      <c r="L42" s="17"/>
    </row>
    <row r="43" spans="1:14" s="24" customFormat="1" ht="30" customHeight="1" thickTop="1" thickBot="1">
      <c r="A43" s="626"/>
      <c r="B43" s="632"/>
      <c r="C43" s="656" t="s">
        <v>197</v>
      </c>
      <c r="D43" s="656"/>
      <c r="E43" s="657"/>
      <c r="F43" s="415">
        <f>収支計画書!O31</f>
        <v>0</v>
      </c>
      <c r="G43" s="416" t="e">
        <f>F43/F45</f>
        <v>#DIV/0!</v>
      </c>
      <c r="H43" s="691" t="s">
        <v>364</v>
      </c>
      <c r="I43" s="692"/>
      <c r="J43" s="693"/>
      <c r="K43" s="480"/>
      <c r="L43" s="17"/>
    </row>
    <row r="44" spans="1:14" s="24" customFormat="1" ht="30" customHeight="1" thickTop="1" thickBot="1">
      <c r="A44" s="626"/>
      <c r="B44" s="632"/>
      <c r="C44" s="689" t="s">
        <v>198</v>
      </c>
      <c r="D44" s="689"/>
      <c r="E44" s="690"/>
      <c r="F44" s="417">
        <f>収支計画書!O25+収支計画書!O36</f>
        <v>0</v>
      </c>
      <c r="G44" s="418" t="e">
        <f>F44/F45</f>
        <v>#DIV/0!</v>
      </c>
      <c r="H44" s="694" t="s">
        <v>194</v>
      </c>
      <c r="I44" s="694"/>
      <c r="J44" s="695"/>
      <c r="K44" s="481">
        <f>収支計画書!O69-収支計画書!O68</f>
        <v>0</v>
      </c>
      <c r="L44" s="17"/>
    </row>
    <row r="45" spans="1:14" s="24" customFormat="1" ht="30" customHeight="1" thickBot="1">
      <c r="A45" s="626"/>
      <c r="B45" s="632"/>
      <c r="C45" s="679" t="s">
        <v>370</v>
      </c>
      <c r="D45" s="680"/>
      <c r="E45" s="681"/>
      <c r="F45" s="419">
        <f>SUM(F40:F44)</f>
        <v>0</v>
      </c>
      <c r="G45" s="420"/>
      <c r="H45" s="658" t="s">
        <v>386</v>
      </c>
      <c r="I45" s="659"/>
      <c r="J45" s="660"/>
      <c r="K45" s="482">
        <f>K40+K44</f>
        <v>0</v>
      </c>
      <c r="L45" s="8" t="s">
        <v>420</v>
      </c>
    </row>
    <row r="46" spans="1:14" s="24" customFormat="1" ht="30" customHeight="1" thickBot="1">
      <c r="A46" s="627"/>
      <c r="B46" s="633"/>
      <c r="C46" s="682" t="s">
        <v>199</v>
      </c>
      <c r="D46" s="682"/>
      <c r="E46" s="683"/>
      <c r="F46" s="537">
        <f>F45-K45</f>
        <v>0</v>
      </c>
      <c r="G46" s="538"/>
      <c r="H46" s="677" t="s">
        <v>387</v>
      </c>
      <c r="I46" s="677"/>
      <c r="J46" s="678"/>
      <c r="K46" s="539" t="e">
        <f>F45/K45</f>
        <v>#DIV/0!</v>
      </c>
      <c r="L46" s="17"/>
    </row>
    <row r="47" spans="1:14" ht="35.1" hidden="1" customHeight="1" thickBot="1">
      <c r="A47" s="527"/>
      <c r="B47" s="530" t="s">
        <v>409</v>
      </c>
      <c r="C47" s="667" t="s">
        <v>411</v>
      </c>
      <c r="D47" s="668"/>
      <c r="E47" s="669"/>
      <c r="F47" s="532"/>
      <c r="G47" s="533">
        <f>収支計画書!H6</f>
        <v>0</v>
      </c>
      <c r="H47" s="529"/>
      <c r="I47" s="529"/>
      <c r="J47" s="529"/>
      <c r="K47" s="529"/>
      <c r="L47" s="17" t="s">
        <v>408</v>
      </c>
      <c r="N47" s="3"/>
    </row>
    <row r="48" spans="1:14" ht="35.1" hidden="1" customHeight="1" thickBot="1">
      <c r="A48" s="527"/>
      <c r="B48" s="526"/>
      <c r="C48" s="670" t="s">
        <v>415</v>
      </c>
      <c r="D48" s="671"/>
      <c r="E48" s="671"/>
      <c r="F48" s="535"/>
      <c r="G48" s="534">
        <f>収支計画書!H7</f>
        <v>0</v>
      </c>
      <c r="H48" s="525"/>
      <c r="L48" s="17" t="s">
        <v>408</v>
      </c>
      <c r="N48" s="3"/>
    </row>
    <row r="49" spans="1:14" ht="35.1" hidden="1" customHeight="1" thickBot="1">
      <c r="A49" s="528"/>
      <c r="B49" s="531"/>
      <c r="C49" s="672" t="s">
        <v>410</v>
      </c>
      <c r="D49" s="673"/>
      <c r="E49" s="673"/>
      <c r="F49" s="532"/>
      <c r="G49" s="533">
        <f>収支計画書!H8</f>
        <v>0</v>
      </c>
      <c r="L49" s="17" t="s">
        <v>408</v>
      </c>
      <c r="N49" s="3"/>
    </row>
    <row r="60" spans="1:14" hidden="1">
      <c r="B60" s="2">
        <f>個表!D5</f>
        <v>0</v>
      </c>
    </row>
    <row r="61" spans="1:14" hidden="1">
      <c r="B61" s="2">
        <f>個表!D17</f>
        <v>0</v>
      </c>
    </row>
    <row r="62" spans="1:14" hidden="1">
      <c r="B62" s="2">
        <f>個表!C86</f>
        <v>0</v>
      </c>
    </row>
    <row r="63" spans="1:14" hidden="1">
      <c r="B63" s="2">
        <f>個表!C97</f>
        <v>0</v>
      </c>
    </row>
  </sheetData>
  <mergeCells count="100">
    <mergeCell ref="I25:K25"/>
    <mergeCell ref="C23:F23"/>
    <mergeCell ref="G23:H23"/>
    <mergeCell ref="I23:K23"/>
    <mergeCell ref="C24:F24"/>
    <mergeCell ref="G24:H24"/>
    <mergeCell ref="C25:F25"/>
    <mergeCell ref="G25:H25"/>
    <mergeCell ref="C47:E47"/>
    <mergeCell ref="C48:E48"/>
    <mergeCell ref="C49:E49"/>
    <mergeCell ref="H5:J5"/>
    <mergeCell ref="B9:K9"/>
    <mergeCell ref="I6:K6"/>
    <mergeCell ref="H46:J46"/>
    <mergeCell ref="C45:E45"/>
    <mergeCell ref="C46:E46"/>
    <mergeCell ref="H42:J42"/>
    <mergeCell ref="H41:J41"/>
    <mergeCell ref="C44:E44"/>
    <mergeCell ref="H43:J43"/>
    <mergeCell ref="H44:J44"/>
    <mergeCell ref="C43:E43"/>
    <mergeCell ref="I26:K26"/>
    <mergeCell ref="C41:E41"/>
    <mergeCell ref="C42:E42"/>
    <mergeCell ref="H45:J45"/>
    <mergeCell ref="C39:G39"/>
    <mergeCell ref="H39:K39"/>
    <mergeCell ref="H40:J40"/>
    <mergeCell ref="H38:J38"/>
    <mergeCell ref="I24:K24"/>
    <mergeCell ref="A26:A28"/>
    <mergeCell ref="A29:A46"/>
    <mergeCell ref="F32:G32"/>
    <mergeCell ref="C40:E40"/>
    <mergeCell ref="B39:B46"/>
    <mergeCell ref="C27:F27"/>
    <mergeCell ref="C28:F28"/>
    <mergeCell ref="C26:F26"/>
    <mergeCell ref="B34:B38"/>
    <mergeCell ref="C38:G38"/>
    <mergeCell ref="C30:K30"/>
    <mergeCell ref="C31:K31"/>
    <mergeCell ref="C33:D33"/>
    <mergeCell ref="C34:G34"/>
    <mergeCell ref="C37:G37"/>
    <mergeCell ref="B32:B33"/>
    <mergeCell ref="F33:G33"/>
    <mergeCell ref="C32:D32"/>
    <mergeCell ref="G26:H26"/>
    <mergeCell ref="G27:H27"/>
    <mergeCell ref="G28:H28"/>
    <mergeCell ref="D29:K29"/>
    <mergeCell ref="I27:K27"/>
    <mergeCell ref="H34:J34"/>
    <mergeCell ref="C35:G35"/>
    <mergeCell ref="H35:J35"/>
    <mergeCell ref="C36:G36"/>
    <mergeCell ref="H36:J36"/>
    <mergeCell ref="H37:J37"/>
    <mergeCell ref="I28:K28"/>
    <mergeCell ref="A23:A25"/>
    <mergeCell ref="G21:H21"/>
    <mergeCell ref="A12:B12"/>
    <mergeCell ref="A1:C1"/>
    <mergeCell ref="A4:K4"/>
    <mergeCell ref="A2:B2"/>
    <mergeCell ref="E16:K16"/>
    <mergeCell ref="E17:K17"/>
    <mergeCell ref="C21:F21"/>
    <mergeCell ref="C14:K14"/>
    <mergeCell ref="A13:A22"/>
    <mergeCell ref="B15:B17"/>
    <mergeCell ref="B18:B20"/>
    <mergeCell ref="C13:K13"/>
    <mergeCell ref="I12:K12"/>
    <mergeCell ref="A10:K10"/>
    <mergeCell ref="A11:B11"/>
    <mergeCell ref="I11:K11"/>
    <mergeCell ref="C17:D17"/>
    <mergeCell ref="G15:K15"/>
    <mergeCell ref="C11:F11"/>
    <mergeCell ref="C12:F12"/>
    <mergeCell ref="G11:H11"/>
    <mergeCell ref="G12:H12"/>
    <mergeCell ref="L14:L16"/>
    <mergeCell ref="C16:D16"/>
    <mergeCell ref="C22:F22"/>
    <mergeCell ref="I21:K21"/>
    <mergeCell ref="I22:K22"/>
    <mergeCell ref="G22:H22"/>
    <mergeCell ref="C19:D19"/>
    <mergeCell ref="C20:D20"/>
    <mergeCell ref="G18:K18"/>
    <mergeCell ref="E19:I19"/>
    <mergeCell ref="J19:K19"/>
    <mergeCell ref="E20:I20"/>
    <mergeCell ref="J20:K20"/>
    <mergeCell ref="L18:L19"/>
  </mergeCells>
  <phoneticPr fontId="6"/>
  <conditionalFormatting sqref="C29">
    <cfRule type="expression" dxfId="49" priority="8">
      <formula>$I$11="公演事業支援（ステップアップ枠）"</formula>
    </cfRule>
    <cfRule type="expression" dxfId="48" priority="9">
      <formula>$I$11="公演事業支援"</formula>
    </cfRule>
  </conditionalFormatting>
  <conditionalFormatting sqref="F46:G46">
    <cfRule type="expression" dxfId="47" priority="10">
      <formula>$I$11="複数年計画支援"</formula>
    </cfRule>
  </conditionalFormatting>
  <conditionalFormatting sqref="K43:K44">
    <cfRule type="expression" dxfId="46" priority="6">
      <formula>$I$11="複数年計画支援"</formula>
    </cfRule>
  </conditionalFormatting>
  <conditionalFormatting sqref="K46">
    <cfRule type="expression" dxfId="45" priority="5">
      <formula>$I$11="複数年計画支援"</formula>
    </cfRule>
  </conditionalFormatting>
  <dataValidations count="17">
    <dataValidation imeMode="fullKatakana" allowBlank="1" showInputMessage="1" showErrorMessage="1" sqref="C24:D24 C30:K30 C27:F27" xr:uid="{A5DF7404-FB44-439E-B67D-4EB756A0877B}"/>
    <dataValidation type="list" allowBlank="1" showInputMessage="1" showErrorMessage="1" sqref="C17 C20" xr:uid="{1F3C486D-6610-4D86-BF24-D0673E5130BD}">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C15:C16 C18:C19" xr:uid="{45439E09-54C4-4DD7-982E-B085B4C85347}"/>
    <dataValidation imeMode="halfAlpha" allowBlank="1" showInputMessage="1" showErrorMessage="1" prompt="ハイフンを入れた形式で入力してください。_x000a_ex.) 03-3265-7411" sqref="I21:I24 I26:I27" xr:uid="{402F0247-D6C1-46A5-80F0-F48418C0FD9E}"/>
    <dataValidation imeMode="halfAlpha" allowBlank="1" showInputMessage="1" showErrorMessage="1" sqref="I28 I25 D15 D18 F15:G15 G18:K18" xr:uid="{7143E15C-22D1-4B99-B275-9552836ECD65}"/>
    <dataValidation type="list" allowBlank="1" showInputMessage="1" showErrorMessage="1" sqref="I12:K12" xr:uid="{ED9C4794-5744-4B36-8474-2FD33AEA65D3}">
      <formula1>INDIRECT($C$12)</formula1>
    </dataValidation>
    <dataValidation type="list" allowBlank="1" showInputMessage="1" showErrorMessage="1" sqref="I11:K11" xr:uid="{CDA56986-00E2-49EA-8C86-B149C49BC59C}">
      <formula1>"公演事業支援,公演事業支援（ステップアップ枠）,複数年計画支援"</formula1>
    </dataValidation>
    <dataValidation type="list" allowBlank="1" showInputMessage="1" showErrorMessage="1" sqref="C12" xr:uid="{C325393A-ADD2-46F6-A28C-6EA36AC37E6C}">
      <formula1>"音楽,舞踊,演劇,伝統芸能,大衆芸能"</formula1>
    </dataValidation>
    <dataValidation type="textLength" operator="lessThanOrEqual" allowBlank="1" showInputMessage="1" showErrorMessage="1" prompt="建物名を含め_x000a_正確にご記入ください。" sqref="E17:K17" xr:uid="{4E1B9283-7693-4754-A585-8D36156887BD}">
      <formula1>60</formula1>
    </dataValidation>
    <dataValidation allowBlank="1" showInputMessage="1" showErrorMessage="1" prompt="姓と名の間は全角1字スペースを空けてください。" sqref="C28:F28 C25:F25" xr:uid="{D5870D57-F26A-4946-B20D-85A3010B84C3}"/>
    <dataValidation type="whole" allowBlank="1" showInputMessage="1" showErrorMessage="1" sqref="C29" xr:uid="{77D6EC6D-CDCA-4FAE-9525-CBC9DFB8768B}">
      <formula1>1</formula1>
      <formula2>99</formula2>
    </dataValidation>
    <dataValidation imeMode="hiragana" allowBlank="1" showInputMessage="1" showErrorMessage="1" prompt="法人格の後に全角スペースを入れてください。_x000a_ex.)一般社団法人　○○、株式会社　△△" sqref="C14:K14" xr:uid="{2642F7E4-E2E9-43D6-A848-C693DE556035}"/>
    <dataValidation imeMode="fullKatakana" allowBlank="1" showInputMessage="1" showErrorMessage="1" prompt="法人格部分のフリガナは入力しないでください。_x000a_数字もカタカナ表記としてください。" sqref="C13:K13" xr:uid="{89ED84F8-A115-4697-B5A2-0E45E1AEB5D8}"/>
    <dataValidation imeMode="hiragana" allowBlank="1" showInputMessage="1" showErrorMessage="1" prompt="姓と名の間は全角1字スペースを空けてください。" sqref="C21:F22" xr:uid="{3555DB57-2C28-4C4C-BA89-9DA4752EDA4A}"/>
    <dataValidation type="textLength" operator="lessThanOrEqual" allowBlank="1" showInputMessage="1" showErrorMessage="1" prompt="建物名を含め_x000a_正確にご記入ください。_x000a_同上不可。" sqref="E20" xr:uid="{058A209F-E430-4E4F-9E1B-EEEEC94B8474}">
      <formula1>60</formula1>
    </dataValidation>
    <dataValidation operator="lessThanOrEqual" allowBlank="1" showInputMessage="1" showErrorMessage="1" prompt="送付先の氏名・所属等をご記入ください。" sqref="J20:K20" xr:uid="{3D8B81C6-7405-41E5-AEA9-2CA87FFCB8D3}"/>
    <dataValidation imeMode="halfAlpha" allowBlank="1" showInputMessage="1" showErrorMessage="1" prompt="半角英数字でご入力ください。" sqref="F18" xr:uid="{5D2E722C-27B7-4D48-A782-0CE65E53E6DF}"/>
  </dataValidations>
  <printOptions horizontalCentered="1"/>
  <pageMargins left="0.59055118110236227" right="0.59055118110236227" top="0.59055118110236227" bottom="0.59055118110236227" header="0.31496062992125984" footer="0.31496062992125984"/>
  <pageSetup paperSize="9" scale="61" orientation="portrait" r:id="rId1"/>
  <headerFooter scaleWithDoc="0">
    <oddFooter>&amp;R&amp;12整理番号：（事務局記入欄）</oddFooter>
  </headerFooter>
  <rowBreaks count="1" manualBreakCount="1">
    <brk id="34" max="10" man="1"/>
  </rowBreaks>
  <colBreaks count="1" manualBreakCount="1">
    <brk id="7" max="51"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DB806-9BF3-471C-8615-8A788C8E0D76}">
  <sheetPr>
    <pageSetUpPr fitToPage="1"/>
  </sheetPr>
  <dimension ref="A1:P170"/>
  <sheetViews>
    <sheetView view="pageBreakPreview" zoomScale="70" zoomScaleNormal="60" zoomScaleSheetLayoutView="70" workbookViewId="0">
      <selection activeCell="D5" sqref="D5:O16"/>
    </sheetView>
  </sheetViews>
  <sheetFormatPr defaultColWidth="9" defaultRowHeight="17.25"/>
  <cols>
    <col min="1" max="1" width="3.5" style="312" customWidth="1"/>
    <col min="2" max="2" width="3.5" style="314" customWidth="1"/>
    <col min="3" max="3" width="5.625" style="314" customWidth="1"/>
    <col min="4" max="4" width="10.625" style="314" customWidth="1"/>
    <col min="5" max="5" width="12.625" style="314" customWidth="1"/>
    <col min="6" max="6" width="15.5" style="314" customWidth="1"/>
    <col min="7" max="7" width="4.625" style="314" customWidth="1"/>
    <col min="8" max="8" width="15.5" style="314" customWidth="1"/>
    <col min="9" max="9" width="15.125" style="314" customWidth="1"/>
    <col min="10" max="10" width="12.625" style="314" customWidth="1"/>
    <col min="11" max="11" width="9.625" style="314" customWidth="1"/>
    <col min="12" max="12" width="23.625" style="314" customWidth="1"/>
    <col min="13" max="13" width="10.625" style="314" customWidth="1"/>
    <col min="14" max="14" width="9.625" style="314" customWidth="1"/>
    <col min="15" max="15" width="11.625" style="314" customWidth="1"/>
    <col min="16" max="16" width="68" style="315" customWidth="1"/>
    <col min="17" max="16384" width="9" style="314"/>
  </cols>
  <sheetData>
    <row r="1" spans="2:16" ht="28.5" customHeight="1">
      <c r="B1" s="313" t="s">
        <v>30</v>
      </c>
      <c r="N1" s="804" t="s">
        <v>377</v>
      </c>
      <c r="O1" s="805"/>
      <c r="P1" s="463"/>
    </row>
    <row r="2" spans="2:16" ht="9.9499999999999993" customHeight="1" thickBot="1">
      <c r="B2" s="313"/>
      <c r="N2" s="334"/>
      <c r="O2" s="335"/>
      <c r="P2" s="463"/>
    </row>
    <row r="3" spans="2:16" ht="36" customHeight="1" thickTop="1" thickBot="1">
      <c r="B3" s="822" t="s">
        <v>31</v>
      </c>
      <c r="C3" s="823"/>
      <c r="D3" s="823"/>
      <c r="E3" s="806" t="str">
        <f>IF(ISBLANK(総表!C14),"",総表!C14)</f>
        <v/>
      </c>
      <c r="F3" s="807"/>
      <c r="G3" s="807"/>
      <c r="H3" s="808"/>
      <c r="I3" s="332" t="s">
        <v>32</v>
      </c>
      <c r="J3" s="806" t="str">
        <f>IF(ISBLANK(総表!C31),"",総表!C31)</f>
        <v/>
      </c>
      <c r="K3" s="807"/>
      <c r="L3" s="807"/>
      <c r="M3" s="807"/>
      <c r="N3" s="807"/>
      <c r="O3" s="809"/>
      <c r="P3" s="463"/>
    </row>
    <row r="4" spans="2:16" ht="18.75" customHeight="1">
      <c r="B4" s="830" t="s">
        <v>355</v>
      </c>
      <c r="C4" s="824" t="s">
        <v>33</v>
      </c>
      <c r="D4" s="824"/>
      <c r="E4" s="824"/>
      <c r="F4" s="824"/>
      <c r="G4" s="824"/>
      <c r="H4" s="824"/>
      <c r="I4" s="824"/>
      <c r="J4" s="824"/>
      <c r="K4" s="824"/>
      <c r="L4" s="824"/>
      <c r="M4" s="824"/>
      <c r="N4" s="825"/>
      <c r="O4" s="826"/>
      <c r="P4" s="463"/>
    </row>
    <row r="5" spans="2:16" ht="17.25" customHeight="1">
      <c r="B5" s="831"/>
      <c r="C5" s="827" t="s">
        <v>34</v>
      </c>
      <c r="D5" s="817"/>
      <c r="E5" s="780"/>
      <c r="F5" s="780"/>
      <c r="G5" s="780"/>
      <c r="H5" s="780"/>
      <c r="I5" s="780"/>
      <c r="J5" s="780"/>
      <c r="K5" s="780"/>
      <c r="L5" s="780"/>
      <c r="M5" s="780"/>
      <c r="N5" s="780"/>
      <c r="O5" s="781"/>
      <c r="P5" s="715" t="s">
        <v>365</v>
      </c>
    </row>
    <row r="6" spans="2:16" ht="17.25" customHeight="1">
      <c r="B6" s="831"/>
      <c r="C6" s="828"/>
      <c r="D6" s="818"/>
      <c r="E6" s="782"/>
      <c r="F6" s="782"/>
      <c r="G6" s="782"/>
      <c r="H6" s="782"/>
      <c r="I6" s="782"/>
      <c r="J6" s="782"/>
      <c r="K6" s="782"/>
      <c r="L6" s="782"/>
      <c r="M6" s="782"/>
      <c r="N6" s="782"/>
      <c r="O6" s="783"/>
      <c r="P6" s="715"/>
    </row>
    <row r="7" spans="2:16" ht="17.25" customHeight="1">
      <c r="B7" s="831"/>
      <c r="C7" s="828"/>
      <c r="D7" s="818"/>
      <c r="E7" s="782"/>
      <c r="F7" s="782"/>
      <c r="G7" s="782"/>
      <c r="H7" s="782"/>
      <c r="I7" s="782"/>
      <c r="J7" s="782"/>
      <c r="K7" s="782"/>
      <c r="L7" s="782"/>
      <c r="M7" s="782"/>
      <c r="N7" s="782"/>
      <c r="O7" s="783"/>
      <c r="P7" s="715"/>
    </row>
    <row r="8" spans="2:16" ht="17.25" customHeight="1">
      <c r="B8" s="831"/>
      <c r="C8" s="828"/>
      <c r="D8" s="818"/>
      <c r="E8" s="782"/>
      <c r="F8" s="782"/>
      <c r="G8" s="782"/>
      <c r="H8" s="782"/>
      <c r="I8" s="782"/>
      <c r="J8" s="782"/>
      <c r="K8" s="782"/>
      <c r="L8" s="782"/>
      <c r="M8" s="782"/>
      <c r="N8" s="782"/>
      <c r="O8" s="783"/>
      <c r="P8" s="715"/>
    </row>
    <row r="9" spans="2:16" ht="17.25" customHeight="1">
      <c r="B9" s="831"/>
      <c r="C9" s="828"/>
      <c r="D9" s="818"/>
      <c r="E9" s="782"/>
      <c r="F9" s="782"/>
      <c r="G9" s="782"/>
      <c r="H9" s="782"/>
      <c r="I9" s="782"/>
      <c r="J9" s="782"/>
      <c r="K9" s="782"/>
      <c r="L9" s="782"/>
      <c r="M9" s="782"/>
      <c r="N9" s="782"/>
      <c r="O9" s="783"/>
      <c r="P9" s="715"/>
    </row>
    <row r="10" spans="2:16" ht="17.25" customHeight="1">
      <c r="B10" s="831"/>
      <c r="C10" s="828"/>
      <c r="D10" s="818"/>
      <c r="E10" s="782"/>
      <c r="F10" s="782"/>
      <c r="G10" s="782"/>
      <c r="H10" s="782"/>
      <c r="I10" s="782"/>
      <c r="J10" s="782"/>
      <c r="K10" s="782"/>
      <c r="L10" s="782"/>
      <c r="M10" s="782"/>
      <c r="N10" s="782"/>
      <c r="O10" s="783"/>
      <c r="P10" s="715"/>
    </row>
    <row r="11" spans="2:16" ht="17.25" customHeight="1">
      <c r="B11" s="831"/>
      <c r="C11" s="828"/>
      <c r="D11" s="818"/>
      <c r="E11" s="782"/>
      <c r="F11" s="782"/>
      <c r="G11" s="782"/>
      <c r="H11" s="782"/>
      <c r="I11" s="782"/>
      <c r="J11" s="782"/>
      <c r="K11" s="782"/>
      <c r="L11" s="782"/>
      <c r="M11" s="782"/>
      <c r="N11" s="782"/>
      <c r="O11" s="783"/>
      <c r="P11" s="715"/>
    </row>
    <row r="12" spans="2:16" ht="17.25" customHeight="1">
      <c r="B12" s="831"/>
      <c r="C12" s="828"/>
      <c r="D12" s="818"/>
      <c r="E12" s="782"/>
      <c r="F12" s="782"/>
      <c r="G12" s="782"/>
      <c r="H12" s="782"/>
      <c r="I12" s="782"/>
      <c r="J12" s="782"/>
      <c r="K12" s="782"/>
      <c r="L12" s="782"/>
      <c r="M12" s="782"/>
      <c r="N12" s="782"/>
      <c r="O12" s="783"/>
      <c r="P12" s="715"/>
    </row>
    <row r="13" spans="2:16" ht="17.25" customHeight="1">
      <c r="B13" s="831"/>
      <c r="C13" s="828"/>
      <c r="D13" s="818"/>
      <c r="E13" s="782"/>
      <c r="F13" s="782"/>
      <c r="G13" s="782"/>
      <c r="H13" s="782"/>
      <c r="I13" s="782"/>
      <c r="J13" s="782"/>
      <c r="K13" s="782"/>
      <c r="L13" s="782"/>
      <c r="M13" s="782"/>
      <c r="N13" s="782"/>
      <c r="O13" s="783"/>
      <c r="P13" s="715"/>
    </row>
    <row r="14" spans="2:16" ht="17.25" customHeight="1">
      <c r="B14" s="831"/>
      <c r="C14" s="828"/>
      <c r="D14" s="818"/>
      <c r="E14" s="782"/>
      <c r="F14" s="782"/>
      <c r="G14" s="782"/>
      <c r="H14" s="782"/>
      <c r="I14" s="782"/>
      <c r="J14" s="782"/>
      <c r="K14" s="782"/>
      <c r="L14" s="782"/>
      <c r="M14" s="782"/>
      <c r="N14" s="782"/>
      <c r="O14" s="783"/>
      <c r="P14" s="715"/>
    </row>
    <row r="15" spans="2:16" ht="17.25" customHeight="1">
      <c r="B15" s="831"/>
      <c r="C15" s="828"/>
      <c r="D15" s="818"/>
      <c r="E15" s="782"/>
      <c r="F15" s="782"/>
      <c r="G15" s="782"/>
      <c r="H15" s="782"/>
      <c r="I15" s="782"/>
      <c r="J15" s="782"/>
      <c r="K15" s="782"/>
      <c r="L15" s="782"/>
      <c r="M15" s="782"/>
      <c r="N15" s="782"/>
      <c r="O15" s="783"/>
      <c r="P15" s="715"/>
    </row>
    <row r="16" spans="2:16" ht="17.25" customHeight="1">
      <c r="B16" s="831"/>
      <c r="C16" s="829"/>
      <c r="D16" s="819"/>
      <c r="E16" s="820"/>
      <c r="F16" s="820"/>
      <c r="G16" s="820"/>
      <c r="H16" s="820"/>
      <c r="I16" s="820"/>
      <c r="J16" s="820"/>
      <c r="K16" s="820"/>
      <c r="L16" s="820"/>
      <c r="M16" s="820"/>
      <c r="N16" s="820"/>
      <c r="O16" s="821"/>
      <c r="P16" s="715"/>
    </row>
    <row r="17" spans="1:16" ht="17.25" customHeight="1">
      <c r="B17" s="831"/>
      <c r="C17" s="833" t="s">
        <v>35</v>
      </c>
      <c r="D17" s="817"/>
      <c r="E17" s="780"/>
      <c r="F17" s="780"/>
      <c r="G17" s="780"/>
      <c r="H17" s="780"/>
      <c r="I17" s="780"/>
      <c r="J17" s="780"/>
      <c r="K17" s="780"/>
      <c r="L17" s="780"/>
      <c r="M17" s="780"/>
      <c r="N17" s="780"/>
      <c r="O17" s="781"/>
      <c r="P17" s="743" t="s">
        <v>366</v>
      </c>
    </row>
    <row r="18" spans="1:16" ht="17.25" customHeight="1">
      <c r="B18" s="831"/>
      <c r="C18" s="828"/>
      <c r="D18" s="818"/>
      <c r="E18" s="782"/>
      <c r="F18" s="782"/>
      <c r="G18" s="782"/>
      <c r="H18" s="782"/>
      <c r="I18" s="782"/>
      <c r="J18" s="782"/>
      <c r="K18" s="782"/>
      <c r="L18" s="782"/>
      <c r="M18" s="782"/>
      <c r="N18" s="782"/>
      <c r="O18" s="783"/>
      <c r="P18" s="743"/>
    </row>
    <row r="19" spans="1:16" ht="17.25" customHeight="1">
      <c r="B19" s="831"/>
      <c r="C19" s="828"/>
      <c r="D19" s="818"/>
      <c r="E19" s="782"/>
      <c r="F19" s="782"/>
      <c r="G19" s="782"/>
      <c r="H19" s="782"/>
      <c r="I19" s="782"/>
      <c r="J19" s="782"/>
      <c r="K19" s="782"/>
      <c r="L19" s="782"/>
      <c r="M19" s="782"/>
      <c r="N19" s="782"/>
      <c r="O19" s="783"/>
      <c r="P19" s="743"/>
    </row>
    <row r="20" spans="1:16" ht="17.25" customHeight="1">
      <c r="B20" s="831"/>
      <c r="C20" s="828"/>
      <c r="D20" s="818"/>
      <c r="E20" s="782"/>
      <c r="F20" s="782"/>
      <c r="G20" s="782"/>
      <c r="H20" s="782"/>
      <c r="I20" s="782"/>
      <c r="J20" s="782"/>
      <c r="K20" s="782"/>
      <c r="L20" s="782"/>
      <c r="M20" s="782"/>
      <c r="N20" s="782"/>
      <c r="O20" s="783"/>
      <c r="P20" s="743"/>
    </row>
    <row r="21" spans="1:16" ht="17.25" customHeight="1">
      <c r="B21" s="831"/>
      <c r="C21" s="828"/>
      <c r="D21" s="818"/>
      <c r="E21" s="782"/>
      <c r="F21" s="782"/>
      <c r="G21" s="782"/>
      <c r="H21" s="782"/>
      <c r="I21" s="782"/>
      <c r="J21" s="782"/>
      <c r="K21" s="782"/>
      <c r="L21" s="782"/>
      <c r="M21" s="782"/>
      <c r="N21" s="782"/>
      <c r="O21" s="783"/>
      <c r="P21" s="743"/>
    </row>
    <row r="22" spans="1:16" ht="17.25" customHeight="1">
      <c r="B22" s="831"/>
      <c r="C22" s="828"/>
      <c r="D22" s="818"/>
      <c r="E22" s="782"/>
      <c r="F22" s="782"/>
      <c r="G22" s="782"/>
      <c r="H22" s="782"/>
      <c r="I22" s="782"/>
      <c r="J22" s="782"/>
      <c r="K22" s="782"/>
      <c r="L22" s="782"/>
      <c r="M22" s="782"/>
      <c r="N22" s="782"/>
      <c r="O22" s="783"/>
      <c r="P22" s="744"/>
    </row>
    <row r="23" spans="1:16" ht="17.25" customHeight="1">
      <c r="B23" s="831"/>
      <c r="C23" s="828"/>
      <c r="D23" s="818"/>
      <c r="E23" s="782"/>
      <c r="F23" s="782"/>
      <c r="G23" s="782"/>
      <c r="H23" s="782"/>
      <c r="I23" s="782"/>
      <c r="J23" s="782"/>
      <c r="K23" s="782"/>
      <c r="L23" s="782"/>
      <c r="M23" s="782"/>
      <c r="N23" s="782"/>
      <c r="O23" s="783"/>
      <c r="P23" s="744"/>
    </row>
    <row r="24" spans="1:16" ht="17.25" customHeight="1">
      <c r="B24" s="831"/>
      <c r="C24" s="828"/>
      <c r="D24" s="818"/>
      <c r="E24" s="782"/>
      <c r="F24" s="782"/>
      <c r="G24" s="782"/>
      <c r="H24" s="782"/>
      <c r="I24" s="782"/>
      <c r="J24" s="782"/>
      <c r="K24" s="782"/>
      <c r="L24" s="782"/>
      <c r="M24" s="782"/>
      <c r="N24" s="782"/>
      <c r="O24" s="783"/>
      <c r="P24" s="744"/>
    </row>
    <row r="25" spans="1:16" ht="17.25" customHeight="1">
      <c r="B25" s="831"/>
      <c r="C25" s="828"/>
      <c r="D25" s="818"/>
      <c r="E25" s="782"/>
      <c r="F25" s="782"/>
      <c r="G25" s="782"/>
      <c r="H25" s="782"/>
      <c r="I25" s="782"/>
      <c r="J25" s="782"/>
      <c r="K25" s="782"/>
      <c r="L25" s="782"/>
      <c r="M25" s="782"/>
      <c r="N25" s="782"/>
      <c r="O25" s="783"/>
      <c r="P25" s="744"/>
    </row>
    <row r="26" spans="1:16" ht="17.25" customHeight="1">
      <c r="B26" s="831"/>
      <c r="C26" s="828"/>
      <c r="D26" s="818"/>
      <c r="E26" s="782"/>
      <c r="F26" s="782"/>
      <c r="G26" s="782"/>
      <c r="H26" s="782"/>
      <c r="I26" s="782"/>
      <c r="J26" s="782"/>
      <c r="K26" s="782"/>
      <c r="L26" s="782"/>
      <c r="M26" s="782"/>
      <c r="N26" s="782"/>
      <c r="O26" s="783"/>
      <c r="P26" s="744"/>
    </row>
    <row r="27" spans="1:16" ht="17.100000000000001" customHeight="1">
      <c r="B27" s="831"/>
      <c r="C27" s="828"/>
      <c r="D27" s="818"/>
      <c r="E27" s="782"/>
      <c r="F27" s="782"/>
      <c r="G27" s="782"/>
      <c r="H27" s="782"/>
      <c r="I27" s="782"/>
      <c r="J27" s="782"/>
      <c r="K27" s="782"/>
      <c r="L27" s="782"/>
      <c r="M27" s="782"/>
      <c r="N27" s="782"/>
      <c r="O27" s="783"/>
      <c r="P27" s="744"/>
    </row>
    <row r="28" spans="1:16" ht="17.25" customHeight="1">
      <c r="B28" s="831"/>
      <c r="C28" s="834"/>
      <c r="D28" s="819"/>
      <c r="E28" s="820"/>
      <c r="F28" s="820"/>
      <c r="G28" s="820"/>
      <c r="H28" s="820"/>
      <c r="I28" s="820"/>
      <c r="J28" s="820"/>
      <c r="K28" s="820"/>
      <c r="L28" s="820"/>
      <c r="M28" s="820"/>
      <c r="N28" s="820"/>
      <c r="O28" s="821"/>
      <c r="P28" s="744"/>
    </row>
    <row r="29" spans="1:16" ht="18.75" customHeight="1">
      <c r="B29" s="831"/>
      <c r="C29" s="835" t="s">
        <v>36</v>
      </c>
      <c r="D29" s="836"/>
      <c r="E29" s="836"/>
      <c r="F29" s="837"/>
      <c r="G29" s="837"/>
      <c r="H29" s="837"/>
      <c r="I29" s="836"/>
      <c r="J29" s="836"/>
      <c r="K29" s="709" t="s">
        <v>303</v>
      </c>
      <c r="L29" s="815" t="s">
        <v>304</v>
      </c>
      <c r="M29" s="810" t="s">
        <v>37</v>
      </c>
      <c r="N29" s="811"/>
      <c r="O29" s="812"/>
      <c r="P29" s="8"/>
    </row>
    <row r="30" spans="1:16" ht="18.75" customHeight="1">
      <c r="B30" s="831"/>
      <c r="C30" s="711" t="s">
        <v>38</v>
      </c>
      <c r="D30" s="712"/>
      <c r="E30" s="380" t="s">
        <v>39</v>
      </c>
      <c r="F30" s="383" t="s">
        <v>298</v>
      </c>
      <c r="G30" s="382" t="s">
        <v>300</v>
      </c>
      <c r="H30" s="384" t="s">
        <v>299</v>
      </c>
      <c r="I30" s="381" t="s">
        <v>40</v>
      </c>
      <c r="J30" s="316" t="s">
        <v>41</v>
      </c>
      <c r="K30" s="710"/>
      <c r="L30" s="816"/>
      <c r="M30" s="398" t="s">
        <v>301</v>
      </c>
      <c r="N30" s="813" t="s">
        <v>302</v>
      </c>
      <c r="O30" s="814"/>
      <c r="P30" s="8"/>
    </row>
    <row r="31" spans="1:16">
      <c r="A31" s="312">
        <v>1</v>
      </c>
      <c r="B31" s="831"/>
      <c r="C31" s="713"/>
      <c r="D31" s="714"/>
      <c r="E31" s="422"/>
      <c r="F31" s="430"/>
      <c r="G31" s="431" t="s">
        <v>300</v>
      </c>
      <c r="H31" s="432"/>
      <c r="I31" s="423"/>
      <c r="J31" s="421"/>
      <c r="K31" s="317"/>
      <c r="L31" s="456"/>
      <c r="M31" s="433"/>
      <c r="N31" s="757"/>
      <c r="O31" s="758"/>
      <c r="P31" s="743" t="s">
        <v>383</v>
      </c>
    </row>
    <row r="32" spans="1:16">
      <c r="A32" s="312">
        <v>2</v>
      </c>
      <c r="B32" s="831"/>
      <c r="C32" s="705"/>
      <c r="D32" s="706"/>
      <c r="E32" s="424"/>
      <c r="F32" s="430"/>
      <c r="G32" s="431" t="s">
        <v>300</v>
      </c>
      <c r="H32" s="432"/>
      <c r="I32" s="425"/>
      <c r="J32" s="318"/>
      <c r="K32" s="319"/>
      <c r="L32" s="456"/>
      <c r="M32" s="433"/>
      <c r="N32" s="707"/>
      <c r="O32" s="708"/>
      <c r="P32" s="743"/>
    </row>
    <row r="33" spans="1:16">
      <c r="A33" s="312">
        <v>3</v>
      </c>
      <c r="B33" s="831"/>
      <c r="C33" s="705"/>
      <c r="D33" s="706"/>
      <c r="E33" s="424"/>
      <c r="F33" s="430"/>
      <c r="G33" s="431" t="s">
        <v>300</v>
      </c>
      <c r="H33" s="432"/>
      <c r="I33" s="425"/>
      <c r="J33" s="318"/>
      <c r="K33" s="319"/>
      <c r="L33" s="456"/>
      <c r="M33" s="433"/>
      <c r="N33" s="707"/>
      <c r="O33" s="708"/>
      <c r="P33" s="743"/>
    </row>
    <row r="34" spans="1:16">
      <c r="A34" s="312">
        <v>4</v>
      </c>
      <c r="B34" s="831"/>
      <c r="C34" s="705"/>
      <c r="D34" s="706"/>
      <c r="E34" s="424"/>
      <c r="F34" s="430"/>
      <c r="G34" s="431" t="s">
        <v>300</v>
      </c>
      <c r="H34" s="432"/>
      <c r="I34" s="425"/>
      <c r="J34" s="318"/>
      <c r="K34" s="319"/>
      <c r="L34" s="456"/>
      <c r="M34" s="433"/>
      <c r="N34" s="707"/>
      <c r="O34" s="708"/>
      <c r="P34" s="743"/>
    </row>
    <row r="35" spans="1:16">
      <c r="A35" s="312">
        <v>5</v>
      </c>
      <c r="B35" s="831"/>
      <c r="C35" s="705"/>
      <c r="D35" s="706"/>
      <c r="E35" s="424"/>
      <c r="F35" s="430"/>
      <c r="G35" s="431" t="s">
        <v>300</v>
      </c>
      <c r="H35" s="432"/>
      <c r="I35" s="425"/>
      <c r="J35" s="318"/>
      <c r="K35" s="319"/>
      <c r="L35" s="456"/>
      <c r="M35" s="433"/>
      <c r="N35" s="707"/>
      <c r="O35" s="708"/>
      <c r="P35" s="743"/>
    </row>
    <row r="36" spans="1:16">
      <c r="A36" s="312">
        <v>6</v>
      </c>
      <c r="B36" s="831"/>
      <c r="C36" s="705"/>
      <c r="D36" s="706"/>
      <c r="E36" s="424"/>
      <c r="F36" s="430"/>
      <c r="G36" s="431" t="s">
        <v>300</v>
      </c>
      <c r="H36" s="432"/>
      <c r="I36" s="425"/>
      <c r="J36" s="318"/>
      <c r="K36" s="319"/>
      <c r="L36" s="456"/>
      <c r="M36" s="433"/>
      <c r="N36" s="707"/>
      <c r="O36" s="708"/>
      <c r="P36" s="743"/>
    </row>
    <row r="37" spans="1:16">
      <c r="A37" s="312">
        <v>7</v>
      </c>
      <c r="B37" s="831"/>
      <c r="C37" s="705"/>
      <c r="D37" s="706"/>
      <c r="E37" s="424"/>
      <c r="F37" s="430"/>
      <c r="G37" s="431" t="s">
        <v>300</v>
      </c>
      <c r="H37" s="432"/>
      <c r="I37" s="425"/>
      <c r="J37" s="318"/>
      <c r="K37" s="319"/>
      <c r="L37" s="456"/>
      <c r="M37" s="433"/>
      <c r="N37" s="707"/>
      <c r="O37" s="708"/>
      <c r="P37" s="743"/>
    </row>
    <row r="38" spans="1:16">
      <c r="A38" s="312">
        <v>8</v>
      </c>
      <c r="B38" s="831"/>
      <c r="C38" s="705"/>
      <c r="D38" s="706"/>
      <c r="E38" s="424"/>
      <c r="F38" s="430"/>
      <c r="G38" s="431" t="s">
        <v>300</v>
      </c>
      <c r="H38" s="432"/>
      <c r="I38" s="425"/>
      <c r="J38" s="318"/>
      <c r="K38" s="319"/>
      <c r="L38" s="456"/>
      <c r="M38" s="433"/>
      <c r="N38" s="707"/>
      <c r="O38" s="708"/>
      <c r="P38" s="743"/>
    </row>
    <row r="39" spans="1:16">
      <c r="A39" s="312">
        <v>9</v>
      </c>
      <c r="B39" s="831"/>
      <c r="C39" s="705"/>
      <c r="D39" s="706"/>
      <c r="E39" s="424"/>
      <c r="F39" s="430"/>
      <c r="G39" s="431" t="s">
        <v>300</v>
      </c>
      <c r="H39" s="432"/>
      <c r="I39" s="425"/>
      <c r="J39" s="318"/>
      <c r="K39" s="319"/>
      <c r="L39" s="456"/>
      <c r="M39" s="433"/>
      <c r="N39" s="707"/>
      <c r="O39" s="708"/>
      <c r="P39" s="743"/>
    </row>
    <row r="40" spans="1:16">
      <c r="A40" s="312">
        <v>10</v>
      </c>
      <c r="B40" s="831"/>
      <c r="C40" s="705"/>
      <c r="D40" s="706"/>
      <c r="E40" s="424"/>
      <c r="F40" s="430"/>
      <c r="G40" s="431" t="s">
        <v>300</v>
      </c>
      <c r="H40" s="432"/>
      <c r="I40" s="425"/>
      <c r="J40" s="318"/>
      <c r="K40" s="319"/>
      <c r="L40" s="456"/>
      <c r="M40" s="433"/>
      <c r="N40" s="707"/>
      <c r="O40" s="708"/>
      <c r="P40" s="743"/>
    </row>
    <row r="41" spans="1:16">
      <c r="A41" s="312">
        <v>11</v>
      </c>
      <c r="B41" s="831"/>
      <c r="C41" s="705"/>
      <c r="D41" s="706"/>
      <c r="E41" s="424"/>
      <c r="F41" s="430"/>
      <c r="G41" s="431" t="s">
        <v>300</v>
      </c>
      <c r="H41" s="432"/>
      <c r="I41" s="425"/>
      <c r="J41" s="318"/>
      <c r="K41" s="319"/>
      <c r="L41" s="456"/>
      <c r="M41" s="433"/>
      <c r="N41" s="707"/>
      <c r="O41" s="708"/>
      <c r="P41" s="743"/>
    </row>
    <row r="42" spans="1:16">
      <c r="A42" s="312">
        <v>12</v>
      </c>
      <c r="B42" s="831"/>
      <c r="C42" s="705"/>
      <c r="D42" s="706"/>
      <c r="E42" s="424"/>
      <c r="F42" s="430"/>
      <c r="G42" s="431" t="s">
        <v>300</v>
      </c>
      <c r="H42" s="432"/>
      <c r="I42" s="425"/>
      <c r="J42" s="318"/>
      <c r="K42" s="319"/>
      <c r="L42" s="456"/>
      <c r="M42" s="433"/>
      <c r="N42" s="707"/>
      <c r="O42" s="708"/>
      <c r="P42" s="743"/>
    </row>
    <row r="43" spans="1:16">
      <c r="A43" s="312">
        <v>13</v>
      </c>
      <c r="B43" s="831"/>
      <c r="C43" s="705"/>
      <c r="D43" s="706"/>
      <c r="E43" s="424"/>
      <c r="F43" s="430"/>
      <c r="G43" s="431" t="s">
        <v>300</v>
      </c>
      <c r="H43" s="432"/>
      <c r="I43" s="425"/>
      <c r="J43" s="318"/>
      <c r="K43" s="319"/>
      <c r="L43" s="456"/>
      <c r="M43" s="433"/>
      <c r="N43" s="707"/>
      <c r="O43" s="708"/>
      <c r="P43" s="743"/>
    </row>
    <row r="44" spans="1:16">
      <c r="A44" s="312">
        <v>14</v>
      </c>
      <c r="B44" s="831"/>
      <c r="C44" s="705"/>
      <c r="D44" s="706"/>
      <c r="E44" s="424"/>
      <c r="F44" s="430"/>
      <c r="G44" s="431" t="s">
        <v>300</v>
      </c>
      <c r="H44" s="432"/>
      <c r="I44" s="425"/>
      <c r="J44" s="318"/>
      <c r="K44" s="319"/>
      <c r="L44" s="456"/>
      <c r="M44" s="433"/>
      <c r="N44" s="707"/>
      <c r="O44" s="708"/>
      <c r="P44" s="743"/>
    </row>
    <row r="45" spans="1:16">
      <c r="A45" s="312">
        <v>15</v>
      </c>
      <c r="B45" s="831"/>
      <c r="C45" s="705"/>
      <c r="D45" s="706"/>
      <c r="E45" s="424"/>
      <c r="F45" s="434"/>
      <c r="G45" s="435" t="s">
        <v>300</v>
      </c>
      <c r="H45" s="436"/>
      <c r="I45" s="425"/>
      <c r="J45" s="318"/>
      <c r="K45" s="319"/>
      <c r="L45" s="456"/>
      <c r="M45" s="433"/>
      <c r="N45" s="707"/>
      <c r="O45" s="708"/>
      <c r="P45" s="743"/>
    </row>
    <row r="46" spans="1:16" ht="18.75" customHeight="1">
      <c r="B46" s="831"/>
      <c r="C46" s="770"/>
      <c r="D46" s="771"/>
      <c r="E46" s="771"/>
      <c r="F46" s="772"/>
      <c r="G46" s="772"/>
      <c r="H46" s="772"/>
      <c r="I46" s="773"/>
      <c r="J46" s="437" t="s">
        <v>42</v>
      </c>
      <c r="K46" s="438">
        <f>SUM(K31:K45)</f>
        <v>0</v>
      </c>
      <c r="L46" s="439">
        <f>COUNTA(F31:F45)</f>
        <v>0</v>
      </c>
      <c r="M46" s="440"/>
      <c r="N46" s="364"/>
      <c r="O46" s="365"/>
      <c r="P46" s="743"/>
    </row>
    <row r="47" spans="1:16" ht="24.95" customHeight="1">
      <c r="B47" s="831"/>
      <c r="C47" s="766" t="s">
        <v>43</v>
      </c>
      <c r="D47" s="441" t="s">
        <v>44</v>
      </c>
      <c r="E47" s="762"/>
      <c r="F47" s="763"/>
      <c r="G47" s="762"/>
      <c r="H47" s="764"/>
      <c r="I47" s="764"/>
      <c r="J47" s="366" t="s">
        <v>45</v>
      </c>
      <c r="K47" s="765"/>
      <c r="L47" s="765"/>
      <c r="M47" s="765"/>
      <c r="N47" s="765"/>
      <c r="O47" s="428" t="s">
        <v>46</v>
      </c>
      <c r="P47" s="769" t="s">
        <v>367</v>
      </c>
    </row>
    <row r="48" spans="1:16" ht="17.25" customHeight="1">
      <c r="B48" s="831"/>
      <c r="C48" s="767"/>
      <c r="D48" s="747"/>
      <c r="E48" s="780"/>
      <c r="F48" s="780"/>
      <c r="G48" s="780"/>
      <c r="H48" s="780"/>
      <c r="I48" s="780"/>
      <c r="J48" s="780"/>
      <c r="K48" s="780"/>
      <c r="L48" s="780"/>
      <c r="M48" s="780"/>
      <c r="N48" s="780"/>
      <c r="O48" s="781"/>
      <c r="P48" s="769"/>
    </row>
    <row r="49" spans="2:16" ht="17.25" customHeight="1">
      <c r="B49" s="831"/>
      <c r="C49" s="767"/>
      <c r="D49" s="750"/>
      <c r="E49" s="782"/>
      <c r="F49" s="782"/>
      <c r="G49" s="782"/>
      <c r="H49" s="782"/>
      <c r="I49" s="782"/>
      <c r="J49" s="782"/>
      <c r="K49" s="782"/>
      <c r="L49" s="782"/>
      <c r="M49" s="782"/>
      <c r="N49" s="782"/>
      <c r="O49" s="783"/>
      <c r="P49" s="769"/>
    </row>
    <row r="50" spans="2:16" ht="17.100000000000001" customHeight="1">
      <c r="B50" s="831"/>
      <c r="C50" s="767"/>
      <c r="D50" s="750"/>
      <c r="E50" s="782"/>
      <c r="F50" s="782"/>
      <c r="G50" s="782"/>
      <c r="H50" s="782"/>
      <c r="I50" s="782"/>
      <c r="J50" s="782"/>
      <c r="K50" s="782"/>
      <c r="L50" s="782"/>
      <c r="M50" s="782"/>
      <c r="N50" s="782"/>
      <c r="O50" s="783"/>
      <c r="P50" s="323"/>
    </row>
    <row r="51" spans="2:16" ht="17.100000000000001" customHeight="1">
      <c r="B51" s="831"/>
      <c r="C51" s="767"/>
      <c r="D51" s="750"/>
      <c r="E51" s="782"/>
      <c r="F51" s="782"/>
      <c r="G51" s="782"/>
      <c r="H51" s="782"/>
      <c r="I51" s="782"/>
      <c r="J51" s="782"/>
      <c r="K51" s="782"/>
      <c r="L51" s="782"/>
      <c r="M51" s="782"/>
      <c r="N51" s="782"/>
      <c r="O51" s="783"/>
      <c r="P51" s="716" t="s">
        <v>400</v>
      </c>
    </row>
    <row r="52" spans="2:16" ht="17.100000000000001" customHeight="1">
      <c r="B52" s="831"/>
      <c r="C52" s="767"/>
      <c r="D52" s="750"/>
      <c r="E52" s="782"/>
      <c r="F52" s="782"/>
      <c r="G52" s="782"/>
      <c r="H52" s="782"/>
      <c r="I52" s="782"/>
      <c r="J52" s="782"/>
      <c r="K52" s="782"/>
      <c r="L52" s="782"/>
      <c r="M52" s="782"/>
      <c r="N52" s="782"/>
      <c r="O52" s="783"/>
      <c r="P52" s="716"/>
    </row>
    <row r="53" spans="2:16" ht="17.100000000000001" customHeight="1">
      <c r="B53" s="831"/>
      <c r="C53" s="767"/>
      <c r="D53" s="750"/>
      <c r="E53" s="782"/>
      <c r="F53" s="782"/>
      <c r="G53" s="782"/>
      <c r="H53" s="782"/>
      <c r="I53" s="782"/>
      <c r="J53" s="782"/>
      <c r="K53" s="782"/>
      <c r="L53" s="782"/>
      <c r="M53" s="782"/>
      <c r="N53" s="782"/>
      <c r="O53" s="783"/>
      <c r="P53" s="716"/>
    </row>
    <row r="54" spans="2:16" ht="17.100000000000001" customHeight="1">
      <c r="B54" s="831"/>
      <c r="C54" s="767"/>
      <c r="D54" s="750"/>
      <c r="E54" s="782"/>
      <c r="F54" s="782"/>
      <c r="G54" s="782"/>
      <c r="H54" s="782"/>
      <c r="I54" s="782"/>
      <c r="J54" s="782"/>
      <c r="K54" s="782"/>
      <c r="L54" s="782"/>
      <c r="M54" s="782"/>
      <c r="N54" s="782"/>
      <c r="O54" s="783"/>
      <c r="P54" s="716"/>
    </row>
    <row r="55" spans="2:16" ht="17.100000000000001" customHeight="1">
      <c r="B55" s="831"/>
      <c r="C55" s="767"/>
      <c r="D55" s="750"/>
      <c r="E55" s="782"/>
      <c r="F55" s="782"/>
      <c r="G55" s="782"/>
      <c r="H55" s="782"/>
      <c r="I55" s="782"/>
      <c r="J55" s="782"/>
      <c r="K55" s="782"/>
      <c r="L55" s="782"/>
      <c r="M55" s="782"/>
      <c r="N55" s="782"/>
      <c r="O55" s="783"/>
      <c r="P55" s="716"/>
    </row>
    <row r="56" spans="2:16" ht="17.100000000000001" customHeight="1">
      <c r="B56" s="831"/>
      <c r="C56" s="767"/>
      <c r="D56" s="750"/>
      <c r="E56" s="782"/>
      <c r="F56" s="782"/>
      <c r="G56" s="782"/>
      <c r="H56" s="782"/>
      <c r="I56" s="782"/>
      <c r="J56" s="782"/>
      <c r="K56" s="782"/>
      <c r="L56" s="782"/>
      <c r="M56" s="782"/>
      <c r="N56" s="782"/>
      <c r="O56" s="783"/>
      <c r="P56" s="716"/>
    </row>
    <row r="57" spans="2:16" ht="17.100000000000001" customHeight="1">
      <c r="B57" s="831"/>
      <c r="C57" s="767"/>
      <c r="D57" s="750"/>
      <c r="E57" s="782"/>
      <c r="F57" s="782"/>
      <c r="G57" s="782"/>
      <c r="H57" s="782"/>
      <c r="I57" s="782"/>
      <c r="J57" s="782"/>
      <c r="K57" s="782"/>
      <c r="L57" s="782"/>
      <c r="M57" s="782"/>
      <c r="N57" s="782"/>
      <c r="O57" s="783"/>
      <c r="P57" s="716"/>
    </row>
    <row r="58" spans="2:16" ht="17.100000000000001" customHeight="1">
      <c r="B58" s="831"/>
      <c r="C58" s="767"/>
      <c r="D58" s="750"/>
      <c r="E58" s="782"/>
      <c r="F58" s="782"/>
      <c r="G58" s="782"/>
      <c r="H58" s="782"/>
      <c r="I58" s="782"/>
      <c r="J58" s="782"/>
      <c r="K58" s="782"/>
      <c r="L58" s="782"/>
      <c r="M58" s="782"/>
      <c r="N58" s="782"/>
      <c r="O58" s="783"/>
      <c r="P58" s="716"/>
    </row>
    <row r="59" spans="2:16" ht="17.100000000000001" customHeight="1">
      <c r="B59" s="831"/>
      <c r="C59" s="767"/>
      <c r="D59" s="750"/>
      <c r="E59" s="782"/>
      <c r="F59" s="782"/>
      <c r="G59" s="782"/>
      <c r="H59" s="782"/>
      <c r="I59" s="782"/>
      <c r="J59" s="782"/>
      <c r="K59" s="782"/>
      <c r="L59" s="782"/>
      <c r="M59" s="782"/>
      <c r="N59" s="782"/>
      <c r="O59" s="783"/>
      <c r="P59" s="716"/>
    </row>
    <row r="60" spans="2:16" ht="17.100000000000001" customHeight="1">
      <c r="B60" s="831"/>
      <c r="C60" s="767"/>
      <c r="D60" s="750"/>
      <c r="E60" s="782"/>
      <c r="F60" s="782"/>
      <c r="G60" s="782"/>
      <c r="H60" s="782"/>
      <c r="I60" s="782"/>
      <c r="J60" s="782"/>
      <c r="K60" s="782"/>
      <c r="L60" s="782"/>
      <c r="M60" s="782"/>
      <c r="N60" s="782"/>
      <c r="O60" s="783"/>
      <c r="P60" s="716"/>
    </row>
    <row r="61" spans="2:16" ht="17.100000000000001" customHeight="1">
      <c r="B61" s="831"/>
      <c r="C61" s="767"/>
      <c r="D61" s="750"/>
      <c r="E61" s="782"/>
      <c r="F61" s="782"/>
      <c r="G61" s="782"/>
      <c r="H61" s="782"/>
      <c r="I61" s="782"/>
      <c r="J61" s="782"/>
      <c r="K61" s="782"/>
      <c r="L61" s="782"/>
      <c r="M61" s="782"/>
      <c r="N61" s="782"/>
      <c r="O61" s="783"/>
      <c r="P61" s="716"/>
    </row>
    <row r="62" spans="2:16" ht="17.100000000000001" customHeight="1">
      <c r="B62" s="831"/>
      <c r="C62" s="767"/>
      <c r="D62" s="750"/>
      <c r="E62" s="782"/>
      <c r="F62" s="782"/>
      <c r="G62" s="782"/>
      <c r="H62" s="782"/>
      <c r="I62" s="782"/>
      <c r="J62" s="782"/>
      <c r="K62" s="782"/>
      <c r="L62" s="782"/>
      <c r="M62" s="782"/>
      <c r="N62" s="782"/>
      <c r="O62" s="783"/>
      <c r="P62" s="716"/>
    </row>
    <row r="63" spans="2:16" ht="17.100000000000001" customHeight="1">
      <c r="B63" s="831"/>
      <c r="C63" s="767"/>
      <c r="D63" s="750"/>
      <c r="E63" s="782"/>
      <c r="F63" s="782"/>
      <c r="G63" s="782"/>
      <c r="H63" s="782"/>
      <c r="I63" s="782"/>
      <c r="J63" s="782"/>
      <c r="K63" s="782"/>
      <c r="L63" s="782"/>
      <c r="M63" s="782"/>
      <c r="N63" s="782"/>
      <c r="O63" s="783"/>
      <c r="P63" s="716"/>
    </row>
    <row r="64" spans="2:16" ht="17.100000000000001" customHeight="1">
      <c r="B64" s="831"/>
      <c r="C64" s="767"/>
      <c r="D64" s="750"/>
      <c r="E64" s="782"/>
      <c r="F64" s="782"/>
      <c r="G64" s="782"/>
      <c r="H64" s="782"/>
      <c r="I64" s="782"/>
      <c r="J64" s="782"/>
      <c r="K64" s="782"/>
      <c r="L64" s="782"/>
      <c r="M64" s="782"/>
      <c r="N64" s="782"/>
      <c r="O64" s="783"/>
      <c r="P64" s="716"/>
    </row>
    <row r="65" spans="2:16" ht="17.100000000000001" customHeight="1">
      <c r="B65" s="831"/>
      <c r="C65" s="767"/>
      <c r="D65" s="750"/>
      <c r="E65" s="782"/>
      <c r="F65" s="782"/>
      <c r="G65" s="782"/>
      <c r="H65" s="782"/>
      <c r="I65" s="782"/>
      <c r="J65" s="782"/>
      <c r="K65" s="782"/>
      <c r="L65" s="782"/>
      <c r="M65" s="782"/>
      <c r="N65" s="782"/>
      <c r="O65" s="783"/>
      <c r="P65" s="716"/>
    </row>
    <row r="66" spans="2:16" ht="17.100000000000001" customHeight="1">
      <c r="B66" s="831"/>
      <c r="C66" s="767"/>
      <c r="D66" s="750"/>
      <c r="E66" s="782"/>
      <c r="F66" s="782"/>
      <c r="G66" s="782"/>
      <c r="H66" s="782"/>
      <c r="I66" s="782"/>
      <c r="J66" s="782"/>
      <c r="K66" s="782"/>
      <c r="L66" s="782"/>
      <c r="M66" s="782"/>
      <c r="N66" s="782"/>
      <c r="O66" s="783"/>
      <c r="P66" s="716"/>
    </row>
    <row r="67" spans="2:16" ht="17.100000000000001" customHeight="1">
      <c r="B67" s="831"/>
      <c r="C67" s="767"/>
      <c r="D67" s="750"/>
      <c r="E67" s="782"/>
      <c r="F67" s="782"/>
      <c r="G67" s="782"/>
      <c r="H67" s="782"/>
      <c r="I67" s="782"/>
      <c r="J67" s="782"/>
      <c r="K67" s="782"/>
      <c r="L67" s="782"/>
      <c r="M67" s="782"/>
      <c r="N67" s="782"/>
      <c r="O67" s="783"/>
      <c r="P67" s="716"/>
    </row>
    <row r="68" spans="2:16" ht="17.100000000000001" customHeight="1">
      <c r="B68" s="831"/>
      <c r="C68" s="767"/>
      <c r="D68" s="750"/>
      <c r="E68" s="782"/>
      <c r="F68" s="782"/>
      <c r="G68" s="782"/>
      <c r="H68" s="782"/>
      <c r="I68" s="782"/>
      <c r="J68" s="782"/>
      <c r="K68" s="782"/>
      <c r="L68" s="782"/>
      <c r="M68" s="782"/>
      <c r="N68" s="782"/>
      <c r="O68" s="783"/>
      <c r="P68" s="716"/>
    </row>
    <row r="69" spans="2:16" ht="17.100000000000001" customHeight="1">
      <c r="B69" s="831"/>
      <c r="C69" s="767"/>
      <c r="D69" s="750"/>
      <c r="E69" s="782"/>
      <c r="F69" s="782"/>
      <c r="G69" s="782"/>
      <c r="H69" s="782"/>
      <c r="I69" s="782"/>
      <c r="J69" s="782"/>
      <c r="K69" s="782"/>
      <c r="L69" s="782"/>
      <c r="M69" s="782"/>
      <c r="N69" s="782"/>
      <c r="O69" s="783"/>
      <c r="P69" s="716"/>
    </row>
    <row r="70" spans="2:16" ht="17.100000000000001" customHeight="1">
      <c r="B70" s="831"/>
      <c r="C70" s="767"/>
      <c r="D70" s="750"/>
      <c r="E70" s="782"/>
      <c r="F70" s="782"/>
      <c r="G70" s="782"/>
      <c r="H70" s="782"/>
      <c r="I70" s="782"/>
      <c r="J70" s="782"/>
      <c r="K70" s="782"/>
      <c r="L70" s="782"/>
      <c r="M70" s="782"/>
      <c r="N70" s="782"/>
      <c r="O70" s="783"/>
      <c r="P70" s="716"/>
    </row>
    <row r="71" spans="2:16" ht="17.100000000000001" customHeight="1">
      <c r="B71" s="831"/>
      <c r="C71" s="767"/>
      <c r="D71" s="750"/>
      <c r="E71" s="782"/>
      <c r="F71" s="782"/>
      <c r="G71" s="782"/>
      <c r="H71" s="782"/>
      <c r="I71" s="782"/>
      <c r="J71" s="782"/>
      <c r="K71" s="782"/>
      <c r="L71" s="782"/>
      <c r="M71" s="782"/>
      <c r="N71" s="782"/>
      <c r="O71" s="783"/>
      <c r="P71" s="716"/>
    </row>
    <row r="72" spans="2:16" ht="17.100000000000001" customHeight="1">
      <c r="B72" s="831"/>
      <c r="C72" s="767"/>
      <c r="D72" s="750"/>
      <c r="E72" s="782"/>
      <c r="F72" s="782"/>
      <c r="G72" s="782"/>
      <c r="H72" s="782"/>
      <c r="I72" s="782"/>
      <c r="J72" s="782"/>
      <c r="K72" s="782"/>
      <c r="L72" s="782"/>
      <c r="M72" s="782"/>
      <c r="N72" s="782"/>
      <c r="O72" s="783"/>
      <c r="P72" s="716"/>
    </row>
    <row r="73" spans="2:16" ht="17.100000000000001" customHeight="1">
      <c r="B73" s="831"/>
      <c r="C73" s="767"/>
      <c r="D73" s="750"/>
      <c r="E73" s="782"/>
      <c r="F73" s="782"/>
      <c r="G73" s="782"/>
      <c r="H73" s="782"/>
      <c r="I73" s="782"/>
      <c r="J73" s="782"/>
      <c r="K73" s="782"/>
      <c r="L73" s="782"/>
      <c r="M73" s="782"/>
      <c r="N73" s="782"/>
      <c r="O73" s="783"/>
      <c r="P73" s="716"/>
    </row>
    <row r="74" spans="2:16" ht="17.100000000000001" customHeight="1">
      <c r="B74" s="831"/>
      <c r="C74" s="767"/>
      <c r="D74" s="750"/>
      <c r="E74" s="782"/>
      <c r="F74" s="782"/>
      <c r="G74" s="782"/>
      <c r="H74" s="782"/>
      <c r="I74" s="782"/>
      <c r="J74" s="782"/>
      <c r="K74" s="782"/>
      <c r="L74" s="782"/>
      <c r="M74" s="782"/>
      <c r="N74" s="782"/>
      <c r="O74" s="783"/>
      <c r="P74" s="716"/>
    </row>
    <row r="75" spans="2:16" ht="17.100000000000001" customHeight="1">
      <c r="B75" s="831"/>
      <c r="C75" s="767"/>
      <c r="D75" s="750"/>
      <c r="E75" s="782"/>
      <c r="F75" s="782"/>
      <c r="G75" s="782"/>
      <c r="H75" s="782"/>
      <c r="I75" s="782"/>
      <c r="J75" s="782"/>
      <c r="K75" s="782"/>
      <c r="L75" s="782"/>
      <c r="M75" s="782"/>
      <c r="N75" s="782"/>
      <c r="O75" s="783"/>
      <c r="P75" s="716"/>
    </row>
    <row r="76" spans="2:16" ht="17.100000000000001" customHeight="1">
      <c r="B76" s="831"/>
      <c r="C76" s="767"/>
      <c r="D76" s="750"/>
      <c r="E76" s="782"/>
      <c r="F76" s="782"/>
      <c r="G76" s="782"/>
      <c r="H76" s="782"/>
      <c r="I76" s="782"/>
      <c r="J76" s="782"/>
      <c r="K76" s="782"/>
      <c r="L76" s="782"/>
      <c r="M76" s="782"/>
      <c r="N76" s="782"/>
      <c r="O76" s="783"/>
      <c r="P76" s="716"/>
    </row>
    <row r="77" spans="2:16" ht="17.100000000000001" customHeight="1">
      <c r="B77" s="831"/>
      <c r="C77" s="767"/>
      <c r="D77" s="750"/>
      <c r="E77" s="782"/>
      <c r="F77" s="782"/>
      <c r="G77" s="782"/>
      <c r="H77" s="782"/>
      <c r="I77" s="782"/>
      <c r="J77" s="782"/>
      <c r="K77" s="782"/>
      <c r="L77" s="782"/>
      <c r="M77" s="782"/>
      <c r="N77" s="782"/>
      <c r="O77" s="783"/>
      <c r="P77" s="716"/>
    </row>
    <row r="78" spans="2:16" ht="16.5" customHeight="1">
      <c r="B78" s="831"/>
      <c r="C78" s="767"/>
      <c r="D78" s="750"/>
      <c r="E78" s="782"/>
      <c r="F78" s="782"/>
      <c r="G78" s="782"/>
      <c r="H78" s="782"/>
      <c r="I78" s="782"/>
      <c r="J78" s="782"/>
      <c r="K78" s="782"/>
      <c r="L78" s="782"/>
      <c r="M78" s="782"/>
      <c r="N78" s="782"/>
      <c r="O78" s="783"/>
      <c r="P78" s="716"/>
    </row>
    <row r="79" spans="2:16" ht="17.100000000000001" customHeight="1">
      <c r="B79" s="831"/>
      <c r="C79" s="767"/>
      <c r="D79" s="750"/>
      <c r="E79" s="782"/>
      <c r="F79" s="782"/>
      <c r="G79" s="782"/>
      <c r="H79" s="782"/>
      <c r="I79" s="782"/>
      <c r="J79" s="782"/>
      <c r="K79" s="782"/>
      <c r="L79" s="782"/>
      <c r="M79" s="782"/>
      <c r="N79" s="782"/>
      <c r="O79" s="783"/>
      <c r="P79" s="716"/>
    </row>
    <row r="80" spans="2:16" ht="17.100000000000001" customHeight="1">
      <c r="B80" s="831"/>
      <c r="C80" s="767"/>
      <c r="D80" s="750"/>
      <c r="E80" s="782"/>
      <c r="F80" s="782"/>
      <c r="G80" s="782"/>
      <c r="H80" s="782"/>
      <c r="I80" s="782"/>
      <c r="J80" s="782"/>
      <c r="K80" s="782"/>
      <c r="L80" s="782"/>
      <c r="M80" s="782"/>
      <c r="N80" s="782"/>
      <c r="O80" s="783"/>
      <c r="P80" s="716"/>
    </row>
    <row r="81" spans="2:16" ht="17.100000000000001" customHeight="1">
      <c r="B81" s="831"/>
      <c r="C81" s="767"/>
      <c r="D81" s="750"/>
      <c r="E81" s="782"/>
      <c r="F81" s="782"/>
      <c r="G81" s="782"/>
      <c r="H81" s="782"/>
      <c r="I81" s="782"/>
      <c r="J81" s="782"/>
      <c r="K81" s="782"/>
      <c r="L81" s="782"/>
      <c r="M81" s="782"/>
      <c r="N81" s="782"/>
      <c r="O81" s="783"/>
      <c r="P81" s="716"/>
    </row>
    <row r="82" spans="2:16" ht="17.100000000000001" customHeight="1">
      <c r="B82" s="831"/>
      <c r="C82" s="767"/>
      <c r="D82" s="750"/>
      <c r="E82" s="782"/>
      <c r="F82" s="782"/>
      <c r="G82" s="782"/>
      <c r="H82" s="782"/>
      <c r="I82" s="782"/>
      <c r="J82" s="782"/>
      <c r="K82" s="782"/>
      <c r="L82" s="782"/>
      <c r="M82" s="782"/>
      <c r="N82" s="782"/>
      <c r="O82" s="783"/>
      <c r="P82" s="716"/>
    </row>
    <row r="83" spans="2:16" ht="17.100000000000001" customHeight="1">
      <c r="B83" s="831"/>
      <c r="C83" s="767"/>
      <c r="D83" s="750"/>
      <c r="E83" s="782"/>
      <c r="F83" s="782"/>
      <c r="G83" s="782"/>
      <c r="H83" s="782"/>
      <c r="I83" s="782"/>
      <c r="J83" s="782"/>
      <c r="K83" s="782"/>
      <c r="L83" s="782"/>
      <c r="M83" s="782"/>
      <c r="N83" s="782"/>
      <c r="O83" s="783"/>
      <c r="P83" s="716"/>
    </row>
    <row r="84" spans="2:16" ht="16.5" customHeight="1">
      <c r="B84" s="832"/>
      <c r="C84" s="768"/>
      <c r="D84" s="784" t="s">
        <v>204</v>
      </c>
      <c r="E84" s="785"/>
      <c r="F84" s="785"/>
      <c r="G84" s="785"/>
      <c r="H84" s="785"/>
      <c r="I84" s="785"/>
      <c r="J84" s="785"/>
      <c r="K84" s="785"/>
      <c r="L84" s="785"/>
      <c r="M84" s="785"/>
      <c r="N84" s="785"/>
      <c r="O84" s="786"/>
      <c r="P84" s="716"/>
    </row>
    <row r="85" spans="2:16" ht="17.25" customHeight="1">
      <c r="B85" s="427"/>
      <c r="C85" s="787" t="s">
        <v>327</v>
      </c>
      <c r="D85" s="787"/>
      <c r="E85" s="787"/>
      <c r="F85" s="787"/>
      <c r="G85" s="787"/>
      <c r="H85" s="787"/>
      <c r="I85" s="787"/>
      <c r="J85" s="787"/>
      <c r="K85" s="787"/>
      <c r="L85" s="787"/>
      <c r="M85" s="787"/>
      <c r="N85" s="788"/>
      <c r="O85" s="789"/>
      <c r="P85" s="323"/>
    </row>
    <row r="86" spans="2:16" ht="17.25" customHeight="1">
      <c r="B86" s="426"/>
      <c r="C86" s="747"/>
      <c r="D86" s="748"/>
      <c r="E86" s="748"/>
      <c r="F86" s="748"/>
      <c r="G86" s="748"/>
      <c r="H86" s="748"/>
      <c r="I86" s="748"/>
      <c r="J86" s="748"/>
      <c r="K86" s="748"/>
      <c r="L86" s="748"/>
      <c r="M86" s="748"/>
      <c r="N86" s="748"/>
      <c r="O86" s="749"/>
      <c r="P86" s="722" t="s">
        <v>345</v>
      </c>
    </row>
    <row r="87" spans="2:16" ht="17.25" customHeight="1">
      <c r="B87" s="426"/>
      <c r="C87" s="750"/>
      <c r="D87" s="751"/>
      <c r="E87" s="751"/>
      <c r="F87" s="751"/>
      <c r="G87" s="751"/>
      <c r="H87" s="751"/>
      <c r="I87" s="751"/>
      <c r="J87" s="751"/>
      <c r="K87" s="751"/>
      <c r="L87" s="751"/>
      <c r="M87" s="751"/>
      <c r="N87" s="751"/>
      <c r="O87" s="752"/>
      <c r="P87" s="722"/>
    </row>
    <row r="88" spans="2:16" ht="17.25" customHeight="1">
      <c r="B88" s="426"/>
      <c r="C88" s="750"/>
      <c r="D88" s="751"/>
      <c r="E88" s="751"/>
      <c r="F88" s="751"/>
      <c r="G88" s="751"/>
      <c r="H88" s="751"/>
      <c r="I88" s="751"/>
      <c r="J88" s="751"/>
      <c r="K88" s="751"/>
      <c r="L88" s="751"/>
      <c r="M88" s="751"/>
      <c r="N88" s="751"/>
      <c r="O88" s="752"/>
      <c r="P88" s="722"/>
    </row>
    <row r="89" spans="2:16" ht="17.25" customHeight="1">
      <c r="B89" s="426"/>
      <c r="C89" s="750"/>
      <c r="D89" s="751"/>
      <c r="E89" s="751"/>
      <c r="F89" s="751"/>
      <c r="G89" s="751"/>
      <c r="H89" s="751"/>
      <c r="I89" s="751"/>
      <c r="J89" s="751"/>
      <c r="K89" s="751"/>
      <c r="L89" s="751"/>
      <c r="M89" s="751"/>
      <c r="N89" s="751"/>
      <c r="O89" s="752"/>
      <c r="P89" s="722"/>
    </row>
    <row r="90" spans="2:16" ht="17.25" customHeight="1">
      <c r="B90" s="426"/>
      <c r="C90" s="750"/>
      <c r="D90" s="751"/>
      <c r="E90" s="751"/>
      <c r="F90" s="751"/>
      <c r="G90" s="751"/>
      <c r="H90" s="751"/>
      <c r="I90" s="751"/>
      <c r="J90" s="751"/>
      <c r="K90" s="751"/>
      <c r="L90" s="751"/>
      <c r="M90" s="751"/>
      <c r="N90" s="751"/>
      <c r="O90" s="752"/>
      <c r="P90" s="722"/>
    </row>
    <row r="91" spans="2:16" ht="17.25" customHeight="1">
      <c r="B91" s="426"/>
      <c r="C91" s="750"/>
      <c r="D91" s="751"/>
      <c r="E91" s="751"/>
      <c r="F91" s="751"/>
      <c r="G91" s="751"/>
      <c r="H91" s="751"/>
      <c r="I91" s="751"/>
      <c r="J91" s="751"/>
      <c r="K91" s="751"/>
      <c r="L91" s="751"/>
      <c r="M91" s="751"/>
      <c r="N91" s="751"/>
      <c r="O91" s="752"/>
      <c r="P91" s="722"/>
    </row>
    <row r="92" spans="2:16" ht="17.25" customHeight="1">
      <c r="B92" s="426"/>
      <c r="C92" s="750"/>
      <c r="D92" s="751"/>
      <c r="E92" s="751"/>
      <c r="F92" s="751"/>
      <c r="G92" s="751"/>
      <c r="H92" s="751"/>
      <c r="I92" s="751"/>
      <c r="J92" s="751"/>
      <c r="K92" s="751"/>
      <c r="L92" s="751"/>
      <c r="M92" s="751"/>
      <c r="N92" s="751"/>
      <c r="O92" s="752"/>
      <c r="P92" s="722"/>
    </row>
    <row r="93" spans="2:16" ht="17.25" customHeight="1">
      <c r="B93" s="426"/>
      <c r="C93" s="750"/>
      <c r="D93" s="751"/>
      <c r="E93" s="751"/>
      <c r="F93" s="751"/>
      <c r="G93" s="751"/>
      <c r="H93" s="751"/>
      <c r="I93" s="751"/>
      <c r="J93" s="751"/>
      <c r="K93" s="751"/>
      <c r="L93" s="751"/>
      <c r="M93" s="751"/>
      <c r="N93" s="751"/>
      <c r="O93" s="752"/>
      <c r="P93" s="722"/>
    </row>
    <row r="94" spans="2:16" ht="17.25" customHeight="1">
      <c r="B94" s="426"/>
      <c r="C94" s="753"/>
      <c r="D94" s="751"/>
      <c r="E94" s="751"/>
      <c r="F94" s="751"/>
      <c r="G94" s="751"/>
      <c r="H94" s="751"/>
      <c r="I94" s="751"/>
      <c r="J94" s="751"/>
      <c r="K94" s="751"/>
      <c r="L94" s="751"/>
      <c r="M94" s="751"/>
      <c r="N94" s="751"/>
      <c r="O94" s="752"/>
      <c r="P94" s="722"/>
    </row>
    <row r="95" spans="2:16" ht="17.25" customHeight="1">
      <c r="B95" s="426"/>
      <c r="C95" s="754"/>
      <c r="D95" s="755"/>
      <c r="E95" s="755"/>
      <c r="F95" s="755"/>
      <c r="G95" s="755"/>
      <c r="H95" s="755"/>
      <c r="I95" s="755"/>
      <c r="J95" s="755"/>
      <c r="K95" s="755"/>
      <c r="L95" s="755"/>
      <c r="M95" s="755"/>
      <c r="N95" s="755"/>
      <c r="O95" s="756"/>
      <c r="P95" s="722"/>
    </row>
    <row r="96" spans="2:16" ht="18.75" customHeight="1">
      <c r="B96" s="426"/>
      <c r="C96" s="723" t="s">
        <v>328</v>
      </c>
      <c r="D96" s="724"/>
      <c r="E96" s="724"/>
      <c r="F96" s="724"/>
      <c r="G96" s="724"/>
      <c r="H96" s="724"/>
      <c r="I96" s="724"/>
      <c r="J96" s="724"/>
      <c r="K96" s="724"/>
      <c r="L96" s="724"/>
      <c r="M96" s="724"/>
      <c r="N96" s="724"/>
      <c r="O96" s="725"/>
      <c r="P96" s="323"/>
    </row>
    <row r="97" spans="1:16" ht="17.100000000000001" customHeight="1">
      <c r="B97" s="426"/>
      <c r="C97" s="747"/>
      <c r="D97" s="748"/>
      <c r="E97" s="748"/>
      <c r="F97" s="748"/>
      <c r="G97" s="748"/>
      <c r="H97" s="748"/>
      <c r="I97" s="748"/>
      <c r="J97" s="748"/>
      <c r="K97" s="748"/>
      <c r="L97" s="748"/>
      <c r="M97" s="748"/>
      <c r="N97" s="748"/>
      <c r="O97" s="749"/>
      <c r="P97" s="722" t="s">
        <v>345</v>
      </c>
    </row>
    <row r="98" spans="1:16" ht="17.25" customHeight="1">
      <c r="B98" s="426"/>
      <c r="C98" s="750"/>
      <c r="D98" s="751"/>
      <c r="E98" s="751"/>
      <c r="F98" s="751"/>
      <c r="G98" s="751"/>
      <c r="H98" s="751"/>
      <c r="I98" s="751"/>
      <c r="J98" s="751"/>
      <c r="K98" s="751"/>
      <c r="L98" s="751"/>
      <c r="M98" s="751"/>
      <c r="N98" s="751"/>
      <c r="O98" s="752"/>
      <c r="P98" s="722"/>
    </row>
    <row r="99" spans="1:16" ht="17.25" customHeight="1">
      <c r="B99" s="426"/>
      <c r="C99" s="750"/>
      <c r="D99" s="751"/>
      <c r="E99" s="751"/>
      <c r="F99" s="751"/>
      <c r="G99" s="751"/>
      <c r="H99" s="751"/>
      <c r="I99" s="751"/>
      <c r="J99" s="751"/>
      <c r="K99" s="751"/>
      <c r="L99" s="751"/>
      <c r="M99" s="751"/>
      <c r="N99" s="751"/>
      <c r="O99" s="752"/>
      <c r="P99" s="722"/>
    </row>
    <row r="100" spans="1:16" ht="17.25" customHeight="1">
      <c r="B100" s="426"/>
      <c r="C100" s="750"/>
      <c r="D100" s="751"/>
      <c r="E100" s="751"/>
      <c r="F100" s="751"/>
      <c r="G100" s="751"/>
      <c r="H100" s="751"/>
      <c r="I100" s="751"/>
      <c r="J100" s="751"/>
      <c r="K100" s="751"/>
      <c r="L100" s="751"/>
      <c r="M100" s="751"/>
      <c r="N100" s="751"/>
      <c r="O100" s="752"/>
      <c r="P100" s="722"/>
    </row>
    <row r="101" spans="1:16" ht="17.25" customHeight="1">
      <c r="B101" s="426"/>
      <c r="C101" s="750"/>
      <c r="D101" s="751"/>
      <c r="E101" s="751"/>
      <c r="F101" s="751"/>
      <c r="G101" s="751"/>
      <c r="H101" s="751"/>
      <c r="I101" s="751"/>
      <c r="J101" s="751"/>
      <c r="K101" s="751"/>
      <c r="L101" s="751"/>
      <c r="M101" s="751"/>
      <c r="N101" s="751"/>
      <c r="O101" s="752"/>
      <c r="P101" s="722"/>
    </row>
    <row r="102" spans="1:16" ht="17.25" customHeight="1">
      <c r="B102" s="426"/>
      <c r="C102" s="750"/>
      <c r="D102" s="751"/>
      <c r="E102" s="751"/>
      <c r="F102" s="751"/>
      <c r="G102" s="751"/>
      <c r="H102" s="751"/>
      <c r="I102" s="751"/>
      <c r="J102" s="751"/>
      <c r="K102" s="751"/>
      <c r="L102" s="751"/>
      <c r="M102" s="751"/>
      <c r="N102" s="751"/>
      <c r="O102" s="752"/>
      <c r="P102" s="722"/>
    </row>
    <row r="103" spans="1:16" ht="17.25" customHeight="1">
      <c r="B103" s="426"/>
      <c r="C103" s="750"/>
      <c r="D103" s="751"/>
      <c r="E103" s="751"/>
      <c r="F103" s="751"/>
      <c r="G103" s="751"/>
      <c r="H103" s="751"/>
      <c r="I103" s="751"/>
      <c r="J103" s="751"/>
      <c r="K103" s="751"/>
      <c r="L103" s="751"/>
      <c r="M103" s="751"/>
      <c r="N103" s="751"/>
      <c r="O103" s="752"/>
      <c r="P103" s="722"/>
    </row>
    <row r="104" spans="1:16" ht="17.25" customHeight="1">
      <c r="B104" s="426"/>
      <c r="C104" s="750"/>
      <c r="D104" s="751"/>
      <c r="E104" s="751"/>
      <c r="F104" s="751"/>
      <c r="G104" s="751"/>
      <c r="H104" s="751"/>
      <c r="I104" s="751"/>
      <c r="J104" s="751"/>
      <c r="K104" s="751"/>
      <c r="L104" s="751"/>
      <c r="M104" s="751"/>
      <c r="N104" s="751"/>
      <c r="O104" s="752"/>
      <c r="P104" s="722"/>
    </row>
    <row r="105" spans="1:16" ht="17.25" customHeight="1">
      <c r="B105" s="426"/>
      <c r="C105" s="753"/>
      <c r="D105" s="751"/>
      <c r="E105" s="751"/>
      <c r="F105" s="751"/>
      <c r="G105" s="751"/>
      <c r="H105" s="751"/>
      <c r="I105" s="751"/>
      <c r="J105" s="751"/>
      <c r="K105" s="751"/>
      <c r="L105" s="751"/>
      <c r="M105" s="751"/>
      <c r="N105" s="751"/>
      <c r="O105" s="752"/>
      <c r="P105" s="722"/>
    </row>
    <row r="106" spans="1:16" ht="17.25" customHeight="1">
      <c r="B106" s="426"/>
      <c r="C106" s="754"/>
      <c r="D106" s="755"/>
      <c r="E106" s="755"/>
      <c r="F106" s="755"/>
      <c r="G106" s="755"/>
      <c r="H106" s="755"/>
      <c r="I106" s="755"/>
      <c r="J106" s="755"/>
      <c r="K106" s="755"/>
      <c r="L106" s="755"/>
      <c r="M106" s="755"/>
      <c r="N106" s="755"/>
      <c r="O106" s="756"/>
      <c r="P106" s="722"/>
    </row>
    <row r="107" spans="1:16">
      <c r="B107" s="426"/>
      <c r="C107" s="759" t="s">
        <v>202</v>
      </c>
      <c r="D107" s="760"/>
      <c r="E107" s="760"/>
      <c r="F107" s="760"/>
      <c r="G107" s="760"/>
      <c r="H107" s="760"/>
      <c r="I107" s="760"/>
      <c r="J107" s="760"/>
      <c r="K107" s="760"/>
      <c r="L107" s="760"/>
      <c r="M107" s="760"/>
      <c r="N107" s="760"/>
      <c r="O107" s="761"/>
      <c r="P107" s="8"/>
    </row>
    <row r="108" spans="1:16" ht="17.25" customHeight="1">
      <c r="A108" s="312">
        <v>1</v>
      </c>
      <c r="B108" s="426"/>
      <c r="C108" s="747"/>
      <c r="D108" s="793"/>
      <c r="E108" s="793"/>
      <c r="F108" s="793"/>
      <c r="G108" s="793"/>
      <c r="H108" s="793"/>
      <c r="I108" s="793"/>
      <c r="J108" s="793"/>
      <c r="K108" s="793"/>
      <c r="L108" s="793"/>
      <c r="M108" s="793"/>
      <c r="N108" s="793"/>
      <c r="O108" s="794"/>
      <c r="P108" s="323"/>
    </row>
    <row r="109" spans="1:16" ht="17.25" customHeight="1">
      <c r="A109" s="312">
        <v>2</v>
      </c>
      <c r="B109" s="426"/>
      <c r="C109" s="750"/>
      <c r="D109" s="795"/>
      <c r="E109" s="795"/>
      <c r="F109" s="795"/>
      <c r="G109" s="795"/>
      <c r="H109" s="795"/>
      <c r="I109" s="795"/>
      <c r="J109" s="795"/>
      <c r="K109" s="795"/>
      <c r="L109" s="795"/>
      <c r="M109" s="795"/>
      <c r="N109" s="795"/>
      <c r="O109" s="796"/>
      <c r="P109" s="323"/>
    </row>
    <row r="110" spans="1:16" ht="17.25" customHeight="1">
      <c r="A110" s="312">
        <v>3</v>
      </c>
      <c r="B110" s="426"/>
      <c r="C110" s="750"/>
      <c r="D110" s="795"/>
      <c r="E110" s="795"/>
      <c r="F110" s="795"/>
      <c r="G110" s="795"/>
      <c r="H110" s="795"/>
      <c r="I110" s="795"/>
      <c r="J110" s="795"/>
      <c r="K110" s="795"/>
      <c r="L110" s="795"/>
      <c r="M110" s="795"/>
      <c r="N110" s="795"/>
      <c r="O110" s="796"/>
      <c r="P110" s="323"/>
    </row>
    <row r="111" spans="1:16" ht="17.25" customHeight="1">
      <c r="A111" s="312">
        <v>4</v>
      </c>
      <c r="B111" s="426"/>
      <c r="C111" s="750"/>
      <c r="D111" s="795"/>
      <c r="E111" s="795"/>
      <c r="F111" s="795"/>
      <c r="G111" s="795"/>
      <c r="H111" s="795"/>
      <c r="I111" s="795"/>
      <c r="J111" s="795"/>
      <c r="K111" s="795"/>
      <c r="L111" s="795"/>
      <c r="M111" s="795"/>
      <c r="N111" s="795"/>
      <c r="O111" s="796"/>
      <c r="P111" s="323"/>
    </row>
    <row r="112" spans="1:16" ht="17.25" customHeight="1">
      <c r="A112" s="312">
        <v>5</v>
      </c>
      <c r="B112" s="426"/>
      <c r="C112" s="750"/>
      <c r="D112" s="795"/>
      <c r="E112" s="795"/>
      <c r="F112" s="795"/>
      <c r="G112" s="795"/>
      <c r="H112" s="795"/>
      <c r="I112" s="795"/>
      <c r="J112" s="795"/>
      <c r="K112" s="795"/>
      <c r="L112" s="795"/>
      <c r="M112" s="795"/>
      <c r="N112" s="795"/>
      <c r="O112" s="796"/>
      <c r="P112" s="323"/>
    </row>
    <row r="113" spans="1:16" ht="17.100000000000001" customHeight="1">
      <c r="A113" s="312">
        <v>6</v>
      </c>
      <c r="B113" s="426"/>
      <c r="C113" s="797"/>
      <c r="D113" s="795"/>
      <c r="E113" s="795"/>
      <c r="F113" s="795"/>
      <c r="G113" s="795"/>
      <c r="H113" s="795"/>
      <c r="I113" s="795"/>
      <c r="J113" s="795"/>
      <c r="K113" s="795"/>
      <c r="L113" s="795"/>
      <c r="M113" s="795"/>
      <c r="N113" s="795"/>
      <c r="O113" s="796"/>
      <c r="P113" s="323"/>
    </row>
    <row r="114" spans="1:16" ht="17.25" customHeight="1">
      <c r="A114" s="312">
        <v>7</v>
      </c>
      <c r="B114" s="426"/>
      <c r="C114" s="798"/>
      <c r="D114" s="799"/>
      <c r="E114" s="799"/>
      <c r="F114" s="799"/>
      <c r="G114" s="799"/>
      <c r="H114" s="799"/>
      <c r="I114" s="799"/>
      <c r="J114" s="799"/>
      <c r="K114" s="799"/>
      <c r="L114" s="799"/>
      <c r="M114" s="799"/>
      <c r="N114" s="799"/>
      <c r="O114" s="800"/>
      <c r="P114" s="323"/>
    </row>
    <row r="115" spans="1:16" ht="17.25" customHeight="1">
      <c r="B115" s="426"/>
      <c r="C115" s="723" t="s">
        <v>183</v>
      </c>
      <c r="D115" s="724"/>
      <c r="E115" s="724"/>
      <c r="F115" s="724"/>
      <c r="G115" s="724"/>
      <c r="H115" s="724"/>
      <c r="I115" s="724"/>
      <c r="J115" s="724"/>
      <c r="K115" s="724"/>
      <c r="L115" s="724"/>
      <c r="M115" s="724"/>
      <c r="N115" s="724"/>
      <c r="O115" s="725"/>
      <c r="P115" s="323"/>
    </row>
    <row r="116" spans="1:16" ht="17.100000000000001" customHeight="1">
      <c r="A116" s="312">
        <v>1</v>
      </c>
      <c r="B116" s="426"/>
      <c r="C116" s="747"/>
      <c r="D116" s="748"/>
      <c r="E116" s="748"/>
      <c r="F116" s="748"/>
      <c r="G116" s="748"/>
      <c r="H116" s="748"/>
      <c r="I116" s="748"/>
      <c r="J116" s="748"/>
      <c r="K116" s="748"/>
      <c r="L116" s="748"/>
      <c r="M116" s="748"/>
      <c r="N116" s="748"/>
      <c r="O116" s="749"/>
      <c r="P116" s="323"/>
    </row>
    <row r="117" spans="1:16" ht="17.100000000000001" customHeight="1">
      <c r="A117" s="312">
        <v>2</v>
      </c>
      <c r="B117" s="426"/>
      <c r="C117" s="750"/>
      <c r="D117" s="751"/>
      <c r="E117" s="751"/>
      <c r="F117" s="751"/>
      <c r="G117" s="751"/>
      <c r="H117" s="751"/>
      <c r="I117" s="751"/>
      <c r="J117" s="751"/>
      <c r="K117" s="751"/>
      <c r="L117" s="751"/>
      <c r="M117" s="751"/>
      <c r="N117" s="751"/>
      <c r="O117" s="752"/>
      <c r="P117" s="323"/>
    </row>
    <row r="118" spans="1:16" ht="17.100000000000001" customHeight="1">
      <c r="A118" s="312">
        <v>3</v>
      </c>
      <c r="B118" s="426"/>
      <c r="C118" s="750"/>
      <c r="D118" s="751"/>
      <c r="E118" s="751"/>
      <c r="F118" s="751"/>
      <c r="G118" s="751"/>
      <c r="H118" s="751"/>
      <c r="I118" s="751"/>
      <c r="J118" s="751"/>
      <c r="K118" s="751"/>
      <c r="L118" s="751"/>
      <c r="M118" s="751"/>
      <c r="N118" s="751"/>
      <c r="O118" s="752"/>
      <c r="P118" s="323"/>
    </row>
    <row r="119" spans="1:16" ht="17.25" customHeight="1">
      <c r="A119" s="312">
        <v>4</v>
      </c>
      <c r="B119" s="426"/>
      <c r="C119" s="750"/>
      <c r="D119" s="751"/>
      <c r="E119" s="751"/>
      <c r="F119" s="751"/>
      <c r="G119" s="751"/>
      <c r="H119" s="751"/>
      <c r="I119" s="751"/>
      <c r="J119" s="751"/>
      <c r="K119" s="751"/>
      <c r="L119" s="751"/>
      <c r="M119" s="751"/>
      <c r="N119" s="751"/>
      <c r="O119" s="752"/>
      <c r="P119" s="323"/>
    </row>
    <row r="120" spans="1:16" ht="17.25" customHeight="1">
      <c r="A120" s="312">
        <v>5</v>
      </c>
      <c r="B120" s="426"/>
      <c r="C120" s="750"/>
      <c r="D120" s="751"/>
      <c r="E120" s="751"/>
      <c r="F120" s="751"/>
      <c r="G120" s="751"/>
      <c r="H120" s="751"/>
      <c r="I120" s="751"/>
      <c r="J120" s="751"/>
      <c r="K120" s="751"/>
      <c r="L120" s="751"/>
      <c r="M120" s="751"/>
      <c r="N120" s="751"/>
      <c r="O120" s="752"/>
      <c r="P120" s="323"/>
    </row>
    <row r="121" spans="1:16" ht="17.25" customHeight="1">
      <c r="A121" s="312">
        <v>6</v>
      </c>
      <c r="B121" s="426"/>
      <c r="C121" s="753"/>
      <c r="D121" s="751"/>
      <c r="E121" s="751"/>
      <c r="F121" s="751"/>
      <c r="G121" s="751"/>
      <c r="H121" s="751"/>
      <c r="I121" s="751"/>
      <c r="J121" s="751"/>
      <c r="K121" s="751"/>
      <c r="L121" s="751"/>
      <c r="M121" s="751"/>
      <c r="N121" s="751"/>
      <c r="O121" s="752"/>
      <c r="P121" s="323"/>
    </row>
    <row r="122" spans="1:16" ht="17.25" customHeight="1">
      <c r="A122" s="312">
        <v>7</v>
      </c>
      <c r="B122" s="426"/>
      <c r="C122" s="754"/>
      <c r="D122" s="755"/>
      <c r="E122" s="755"/>
      <c r="F122" s="755"/>
      <c r="G122" s="755"/>
      <c r="H122" s="755"/>
      <c r="I122" s="755"/>
      <c r="J122" s="755"/>
      <c r="K122" s="755"/>
      <c r="L122" s="755"/>
      <c r="M122" s="755"/>
      <c r="N122" s="755"/>
      <c r="O122" s="756"/>
      <c r="P122" s="323"/>
    </row>
    <row r="123" spans="1:16" ht="17.25" customHeight="1">
      <c r="B123" s="426"/>
      <c r="C123" s="723" t="s">
        <v>203</v>
      </c>
      <c r="D123" s="724"/>
      <c r="E123" s="724"/>
      <c r="F123" s="724"/>
      <c r="G123" s="724"/>
      <c r="H123" s="724"/>
      <c r="I123" s="724"/>
      <c r="J123" s="724"/>
      <c r="K123" s="724"/>
      <c r="L123" s="724"/>
      <c r="M123" s="724"/>
      <c r="N123" s="724"/>
      <c r="O123" s="725"/>
      <c r="P123" s="323"/>
    </row>
    <row r="124" spans="1:16" ht="17.25" customHeight="1">
      <c r="A124" s="312">
        <v>1</v>
      </c>
      <c r="B124" s="426"/>
      <c r="C124" s="747"/>
      <c r="D124" s="793"/>
      <c r="E124" s="793"/>
      <c r="F124" s="793"/>
      <c r="G124" s="793"/>
      <c r="H124" s="793"/>
      <c r="I124" s="793"/>
      <c r="J124" s="793"/>
      <c r="K124" s="793"/>
      <c r="L124" s="793"/>
      <c r="M124" s="793"/>
      <c r="N124" s="793"/>
      <c r="O124" s="794"/>
      <c r="P124" s="323"/>
    </row>
    <row r="125" spans="1:16" ht="17.25" customHeight="1">
      <c r="A125" s="312">
        <v>2</v>
      </c>
      <c r="B125" s="426"/>
      <c r="C125" s="750"/>
      <c r="D125" s="795"/>
      <c r="E125" s="795"/>
      <c r="F125" s="795"/>
      <c r="G125" s="795"/>
      <c r="H125" s="795"/>
      <c r="I125" s="795"/>
      <c r="J125" s="795"/>
      <c r="K125" s="795"/>
      <c r="L125" s="795"/>
      <c r="M125" s="795"/>
      <c r="N125" s="795"/>
      <c r="O125" s="796"/>
      <c r="P125" s="323"/>
    </row>
    <row r="126" spans="1:16" ht="17.25" customHeight="1">
      <c r="A126" s="312">
        <v>3</v>
      </c>
      <c r="B126" s="426"/>
      <c r="C126" s="750"/>
      <c r="D126" s="795"/>
      <c r="E126" s="795"/>
      <c r="F126" s="795"/>
      <c r="G126" s="795"/>
      <c r="H126" s="795"/>
      <c r="I126" s="795"/>
      <c r="J126" s="795"/>
      <c r="K126" s="795"/>
      <c r="L126" s="795"/>
      <c r="M126" s="795"/>
      <c r="N126" s="795"/>
      <c r="O126" s="796"/>
      <c r="P126" s="323"/>
    </row>
    <row r="127" spans="1:16" ht="17.25" customHeight="1">
      <c r="A127" s="312">
        <v>4</v>
      </c>
      <c r="B127" s="426"/>
      <c r="C127" s="750"/>
      <c r="D127" s="795"/>
      <c r="E127" s="795"/>
      <c r="F127" s="795"/>
      <c r="G127" s="795"/>
      <c r="H127" s="795"/>
      <c r="I127" s="795"/>
      <c r="J127" s="795"/>
      <c r="K127" s="795"/>
      <c r="L127" s="795"/>
      <c r="M127" s="795"/>
      <c r="N127" s="795"/>
      <c r="O127" s="796"/>
      <c r="P127" s="323"/>
    </row>
    <row r="128" spans="1:16" ht="17.25" customHeight="1">
      <c r="A128" s="312">
        <v>5</v>
      </c>
      <c r="B128" s="426"/>
      <c r="C128" s="750"/>
      <c r="D128" s="795"/>
      <c r="E128" s="795"/>
      <c r="F128" s="795"/>
      <c r="G128" s="795"/>
      <c r="H128" s="795"/>
      <c r="I128" s="795"/>
      <c r="J128" s="795"/>
      <c r="K128" s="795"/>
      <c r="L128" s="795"/>
      <c r="M128" s="795"/>
      <c r="N128" s="795"/>
      <c r="O128" s="796"/>
      <c r="P128" s="323"/>
    </row>
    <row r="129" spans="1:16" ht="17.25" customHeight="1">
      <c r="A129" s="312">
        <v>6</v>
      </c>
      <c r="B129" s="426"/>
      <c r="C129" s="797"/>
      <c r="D129" s="795"/>
      <c r="E129" s="795"/>
      <c r="F129" s="795"/>
      <c r="G129" s="795"/>
      <c r="H129" s="795"/>
      <c r="I129" s="795"/>
      <c r="J129" s="795"/>
      <c r="K129" s="795"/>
      <c r="L129" s="795"/>
      <c r="M129" s="795"/>
      <c r="N129" s="795"/>
      <c r="O129" s="796"/>
      <c r="P129" s="323"/>
    </row>
    <row r="130" spans="1:16" ht="17.25" customHeight="1">
      <c r="A130" s="312">
        <v>7</v>
      </c>
      <c r="B130" s="426"/>
      <c r="C130" s="798"/>
      <c r="D130" s="799"/>
      <c r="E130" s="799"/>
      <c r="F130" s="799"/>
      <c r="G130" s="799"/>
      <c r="H130" s="799"/>
      <c r="I130" s="799"/>
      <c r="J130" s="799"/>
      <c r="K130" s="799"/>
      <c r="L130" s="799"/>
      <c r="M130" s="799"/>
      <c r="N130" s="799"/>
      <c r="O130" s="800"/>
      <c r="P130" s="323"/>
    </row>
    <row r="131" spans="1:16" ht="17.25" customHeight="1">
      <c r="B131" s="387"/>
      <c r="C131" s="723" t="s">
        <v>351</v>
      </c>
      <c r="D131" s="745"/>
      <c r="E131" s="745"/>
      <c r="F131" s="745"/>
      <c r="G131" s="745"/>
      <c r="H131" s="745"/>
      <c r="I131" s="745"/>
      <c r="J131" s="745"/>
      <c r="K131" s="745"/>
      <c r="L131" s="745"/>
      <c r="M131" s="745"/>
      <c r="N131" s="745"/>
      <c r="O131" s="746"/>
      <c r="P131" s="716" t="s">
        <v>352</v>
      </c>
    </row>
    <row r="132" spans="1:16" ht="17.25" customHeight="1">
      <c r="A132" s="312">
        <v>1</v>
      </c>
      <c r="B132" s="388"/>
      <c r="C132" s="747"/>
      <c r="D132" s="748"/>
      <c r="E132" s="748"/>
      <c r="F132" s="748"/>
      <c r="G132" s="748"/>
      <c r="H132" s="748"/>
      <c r="I132" s="748"/>
      <c r="J132" s="748"/>
      <c r="K132" s="748"/>
      <c r="L132" s="748"/>
      <c r="M132" s="748"/>
      <c r="N132" s="748"/>
      <c r="O132" s="749"/>
      <c r="P132" s="716"/>
    </row>
    <row r="133" spans="1:16" ht="17.25" customHeight="1">
      <c r="A133" s="312">
        <v>2</v>
      </c>
      <c r="B133" s="388"/>
      <c r="C133" s="750"/>
      <c r="D133" s="751"/>
      <c r="E133" s="751"/>
      <c r="F133" s="751"/>
      <c r="G133" s="751"/>
      <c r="H133" s="751"/>
      <c r="I133" s="751"/>
      <c r="J133" s="751"/>
      <c r="K133" s="751"/>
      <c r="L133" s="751"/>
      <c r="M133" s="751"/>
      <c r="N133" s="751"/>
      <c r="O133" s="752"/>
      <c r="P133" s="716"/>
    </row>
    <row r="134" spans="1:16" ht="17.25" customHeight="1">
      <c r="A134" s="312">
        <v>3</v>
      </c>
      <c r="B134" s="388"/>
      <c r="C134" s="750"/>
      <c r="D134" s="751"/>
      <c r="E134" s="751"/>
      <c r="F134" s="751"/>
      <c r="G134" s="751"/>
      <c r="H134" s="751"/>
      <c r="I134" s="751"/>
      <c r="J134" s="751"/>
      <c r="K134" s="751"/>
      <c r="L134" s="751"/>
      <c r="M134" s="751"/>
      <c r="N134" s="751"/>
      <c r="O134" s="752"/>
      <c r="P134" s="716"/>
    </row>
    <row r="135" spans="1:16" ht="17.25" customHeight="1">
      <c r="A135" s="312">
        <v>4</v>
      </c>
      <c r="B135" s="388"/>
      <c r="C135" s="750"/>
      <c r="D135" s="751"/>
      <c r="E135" s="751"/>
      <c r="F135" s="751"/>
      <c r="G135" s="751"/>
      <c r="H135" s="751"/>
      <c r="I135" s="751"/>
      <c r="J135" s="751"/>
      <c r="K135" s="751"/>
      <c r="L135" s="751"/>
      <c r="M135" s="751"/>
      <c r="N135" s="751"/>
      <c r="O135" s="752"/>
      <c r="P135" s="716"/>
    </row>
    <row r="136" spans="1:16" ht="17.25" customHeight="1">
      <c r="A136" s="312">
        <v>5</v>
      </c>
      <c r="B136" s="388"/>
      <c r="C136" s="750"/>
      <c r="D136" s="751"/>
      <c r="E136" s="751"/>
      <c r="F136" s="751"/>
      <c r="G136" s="751"/>
      <c r="H136" s="751"/>
      <c r="I136" s="751"/>
      <c r="J136" s="751"/>
      <c r="K136" s="751"/>
      <c r="L136" s="751"/>
      <c r="M136" s="751"/>
      <c r="N136" s="751"/>
      <c r="O136" s="752"/>
      <c r="P136" s="716"/>
    </row>
    <row r="137" spans="1:16" ht="17.25" customHeight="1">
      <c r="A137" s="312">
        <v>6</v>
      </c>
      <c r="B137" s="388"/>
      <c r="C137" s="753"/>
      <c r="D137" s="751"/>
      <c r="E137" s="751"/>
      <c r="F137" s="751"/>
      <c r="G137" s="751"/>
      <c r="H137" s="751"/>
      <c r="I137" s="751"/>
      <c r="J137" s="751"/>
      <c r="K137" s="751"/>
      <c r="L137" s="751"/>
      <c r="M137" s="751"/>
      <c r="N137" s="751"/>
      <c r="O137" s="752"/>
      <c r="P137" s="716"/>
    </row>
    <row r="138" spans="1:16" ht="17.25" customHeight="1">
      <c r="A138" s="312">
        <v>7</v>
      </c>
      <c r="B138" s="388"/>
      <c r="C138" s="754"/>
      <c r="D138" s="755"/>
      <c r="E138" s="755"/>
      <c r="F138" s="755"/>
      <c r="G138" s="755"/>
      <c r="H138" s="755"/>
      <c r="I138" s="755"/>
      <c r="J138" s="755"/>
      <c r="K138" s="755"/>
      <c r="L138" s="755"/>
      <c r="M138" s="755"/>
      <c r="N138" s="755"/>
      <c r="O138" s="756"/>
      <c r="P138" s="716"/>
    </row>
    <row r="139" spans="1:16" s="312" customFormat="1" ht="21" hidden="1" customHeight="1">
      <c r="B139" s="726" t="s">
        <v>47</v>
      </c>
      <c r="C139" s="727"/>
      <c r="D139" s="728"/>
      <c r="E139" s="320" t="s">
        <v>48</v>
      </c>
      <c r="F139" s="735" t="s">
        <v>49</v>
      </c>
      <c r="G139" s="736"/>
      <c r="H139" s="737"/>
      <c r="I139" s="735" t="s">
        <v>181</v>
      </c>
      <c r="J139" s="738"/>
      <c r="K139" s="736" t="s">
        <v>180</v>
      </c>
      <c r="L139" s="736"/>
      <c r="M139" s="738"/>
      <c r="N139" s="321" t="s">
        <v>50</v>
      </c>
      <c r="O139" s="333" t="s">
        <v>51</v>
      </c>
      <c r="P139" s="17" t="s">
        <v>25</v>
      </c>
    </row>
    <row r="140" spans="1:16" s="312" customFormat="1" ht="29.1" hidden="1" customHeight="1">
      <c r="B140" s="729"/>
      <c r="C140" s="730"/>
      <c r="D140" s="731"/>
      <c r="E140" s="389"/>
      <c r="F140" s="739"/>
      <c r="G140" s="740"/>
      <c r="H140" s="741"/>
      <c r="I140" s="742"/>
      <c r="J140" s="742"/>
      <c r="K140" s="742"/>
      <c r="L140" s="742"/>
      <c r="M140" s="742"/>
      <c r="N140" s="390"/>
      <c r="O140" s="391"/>
      <c r="P140" s="17" t="s">
        <v>25</v>
      </c>
    </row>
    <row r="141" spans="1:16" s="312" customFormat="1" ht="29.1" hidden="1" customHeight="1">
      <c r="B141" s="729"/>
      <c r="C141" s="730"/>
      <c r="D141" s="731"/>
      <c r="E141" s="392"/>
      <c r="F141" s="718"/>
      <c r="G141" s="719"/>
      <c r="H141" s="720"/>
      <c r="I141" s="721"/>
      <c r="J141" s="721"/>
      <c r="K141" s="721"/>
      <c r="L141" s="721"/>
      <c r="M141" s="721"/>
      <c r="N141" s="393"/>
      <c r="O141" s="394"/>
      <c r="P141" s="17" t="s">
        <v>25</v>
      </c>
    </row>
    <row r="142" spans="1:16" s="312" customFormat="1" ht="29.1" hidden="1" customHeight="1">
      <c r="B142" s="729"/>
      <c r="C142" s="730"/>
      <c r="D142" s="731"/>
      <c r="E142" s="392"/>
      <c r="F142" s="718"/>
      <c r="G142" s="719"/>
      <c r="H142" s="720"/>
      <c r="I142" s="721"/>
      <c r="J142" s="721"/>
      <c r="K142" s="721"/>
      <c r="L142" s="721"/>
      <c r="M142" s="721"/>
      <c r="N142" s="393"/>
      <c r="O142" s="394"/>
      <c r="P142" s="17" t="s">
        <v>25</v>
      </c>
    </row>
    <row r="143" spans="1:16" s="312" customFormat="1" ht="29.1" hidden="1" customHeight="1">
      <c r="B143" s="729"/>
      <c r="C143" s="730"/>
      <c r="D143" s="731"/>
      <c r="E143" s="392"/>
      <c r="F143" s="718"/>
      <c r="G143" s="719"/>
      <c r="H143" s="720"/>
      <c r="I143" s="721"/>
      <c r="J143" s="721"/>
      <c r="K143" s="721"/>
      <c r="L143" s="721"/>
      <c r="M143" s="721"/>
      <c r="N143" s="393"/>
      <c r="O143" s="394"/>
      <c r="P143" s="17" t="s">
        <v>25</v>
      </c>
    </row>
    <row r="144" spans="1:16" s="312" customFormat="1" ht="29.1" hidden="1" customHeight="1">
      <c r="B144" s="729"/>
      <c r="C144" s="730"/>
      <c r="D144" s="731"/>
      <c r="E144" s="392"/>
      <c r="F144" s="718"/>
      <c r="G144" s="719"/>
      <c r="H144" s="720"/>
      <c r="I144" s="721"/>
      <c r="J144" s="721"/>
      <c r="K144" s="721"/>
      <c r="L144" s="721"/>
      <c r="M144" s="721"/>
      <c r="N144" s="393"/>
      <c r="O144" s="394"/>
      <c r="P144" s="17" t="s">
        <v>25</v>
      </c>
    </row>
    <row r="145" spans="1:16" s="312" customFormat="1" ht="29.1" hidden="1" customHeight="1">
      <c r="B145" s="729"/>
      <c r="C145" s="730"/>
      <c r="D145" s="731"/>
      <c r="E145" s="392"/>
      <c r="F145" s="718"/>
      <c r="G145" s="719"/>
      <c r="H145" s="720"/>
      <c r="I145" s="721"/>
      <c r="J145" s="721"/>
      <c r="K145" s="721"/>
      <c r="L145" s="721"/>
      <c r="M145" s="721"/>
      <c r="N145" s="393"/>
      <c r="O145" s="394"/>
      <c r="P145" s="17" t="s">
        <v>25</v>
      </c>
    </row>
    <row r="146" spans="1:16" s="312" customFormat="1" ht="29.1" hidden="1" customHeight="1">
      <c r="B146" s="729"/>
      <c r="C146" s="730"/>
      <c r="D146" s="731"/>
      <c r="E146" s="392"/>
      <c r="F146" s="718"/>
      <c r="G146" s="719"/>
      <c r="H146" s="720"/>
      <c r="I146" s="721"/>
      <c r="J146" s="721"/>
      <c r="K146" s="721"/>
      <c r="L146" s="721"/>
      <c r="M146" s="721"/>
      <c r="N146" s="393"/>
      <c r="O146" s="394"/>
      <c r="P146" s="17" t="s">
        <v>25</v>
      </c>
    </row>
    <row r="147" spans="1:16" s="312" customFormat="1" ht="29.1" hidden="1" customHeight="1">
      <c r="B147" s="732"/>
      <c r="C147" s="733"/>
      <c r="D147" s="734"/>
      <c r="E147" s="395"/>
      <c r="F147" s="801"/>
      <c r="G147" s="802"/>
      <c r="H147" s="803"/>
      <c r="I147" s="717"/>
      <c r="J147" s="717"/>
      <c r="K147" s="717"/>
      <c r="L147" s="717"/>
      <c r="M147" s="717"/>
      <c r="N147" s="396"/>
      <c r="O147" s="397"/>
      <c r="P147" s="17" t="s">
        <v>25</v>
      </c>
    </row>
    <row r="148" spans="1:16" ht="17.25" customHeight="1">
      <c r="A148" s="312">
        <v>1</v>
      </c>
      <c r="B148" s="774" t="s">
        <v>184</v>
      </c>
      <c r="C148" s="775"/>
      <c r="D148" s="776"/>
      <c r="E148" s="750"/>
      <c r="F148" s="782"/>
      <c r="G148" s="782"/>
      <c r="H148" s="782"/>
      <c r="I148" s="782"/>
      <c r="J148" s="782"/>
      <c r="K148" s="782"/>
      <c r="L148" s="782"/>
      <c r="M148" s="782"/>
      <c r="N148" s="782"/>
      <c r="O148" s="783"/>
      <c r="P148" s="323" t="s">
        <v>344</v>
      </c>
    </row>
    <row r="149" spans="1:16" ht="17.25" customHeight="1">
      <c r="A149" s="312">
        <v>2</v>
      </c>
      <c r="B149" s="774"/>
      <c r="C149" s="775"/>
      <c r="D149" s="776"/>
      <c r="E149" s="750"/>
      <c r="F149" s="782"/>
      <c r="G149" s="782"/>
      <c r="H149" s="782"/>
      <c r="I149" s="782"/>
      <c r="J149" s="782"/>
      <c r="K149" s="782"/>
      <c r="L149" s="782"/>
      <c r="M149" s="782"/>
      <c r="N149" s="782"/>
      <c r="O149" s="783"/>
      <c r="P149" s="323" t="s">
        <v>185</v>
      </c>
    </row>
    <row r="150" spans="1:16" ht="17.25" customHeight="1">
      <c r="A150" s="312">
        <v>3</v>
      </c>
      <c r="B150" s="774"/>
      <c r="C150" s="775"/>
      <c r="D150" s="776"/>
      <c r="E150" s="750"/>
      <c r="F150" s="782"/>
      <c r="G150" s="782"/>
      <c r="H150" s="782"/>
      <c r="I150" s="782"/>
      <c r="J150" s="782"/>
      <c r="K150" s="782"/>
      <c r="L150" s="782"/>
      <c r="M150" s="782"/>
      <c r="N150" s="782"/>
      <c r="O150" s="783"/>
      <c r="P150" s="8"/>
    </row>
    <row r="151" spans="1:16" ht="17.25" customHeight="1" thickBot="1">
      <c r="A151" s="312">
        <v>4</v>
      </c>
      <c r="B151" s="777"/>
      <c r="C151" s="778"/>
      <c r="D151" s="779"/>
      <c r="E151" s="790"/>
      <c r="F151" s="791"/>
      <c r="G151" s="791"/>
      <c r="H151" s="791"/>
      <c r="I151" s="791"/>
      <c r="J151" s="791"/>
      <c r="K151" s="791"/>
      <c r="L151" s="791"/>
      <c r="M151" s="791"/>
      <c r="N151" s="791"/>
      <c r="O151" s="792"/>
      <c r="P151" s="8"/>
    </row>
    <row r="152" spans="1:16" ht="18" thickTop="1"/>
    <row r="154" spans="1:16" ht="18.75" hidden="1" customHeight="1">
      <c r="B154" s="315" t="s">
        <v>52</v>
      </c>
    </row>
    <row r="155" spans="1:16" ht="18.75" hidden="1" customHeight="1">
      <c r="E155" s="322" t="s">
        <v>44</v>
      </c>
      <c r="F155" s="322"/>
      <c r="G155" s="322"/>
    </row>
    <row r="156" spans="1:16" ht="18.75" hidden="1" customHeight="1">
      <c r="E156" s="314" t="s">
        <v>53</v>
      </c>
    </row>
    <row r="157" spans="1:16" ht="18.75" hidden="1" customHeight="1">
      <c r="E157" s="314" t="s">
        <v>54</v>
      </c>
    </row>
    <row r="158" spans="1:16" ht="18.75" hidden="1" customHeight="1">
      <c r="E158" s="314" t="s">
        <v>55</v>
      </c>
    </row>
    <row r="159" spans="1:16" ht="18.75" hidden="1" customHeight="1">
      <c r="E159" s="314" t="s">
        <v>56</v>
      </c>
    </row>
    <row r="160" spans="1:16" ht="18.75" hidden="1" customHeight="1">
      <c r="E160" s="314" t="s">
        <v>57</v>
      </c>
    </row>
    <row r="161" spans="5:5" ht="18.75" hidden="1" customHeight="1"/>
    <row r="162" spans="5:5" ht="18.75" hidden="1" customHeight="1">
      <c r="E162" s="314" t="s">
        <v>58</v>
      </c>
    </row>
    <row r="163" spans="5:5" ht="18.75" hidden="1" customHeight="1">
      <c r="E163" s="314" t="s">
        <v>59</v>
      </c>
    </row>
    <row r="164" spans="5:5" ht="18.75" hidden="1" customHeight="1">
      <c r="E164" s="314" t="s">
        <v>60</v>
      </c>
    </row>
    <row r="165" spans="5:5" ht="18.75" hidden="1" customHeight="1">
      <c r="E165" s="314" t="s">
        <v>61</v>
      </c>
    </row>
    <row r="166" spans="5:5" ht="18.75" hidden="1" customHeight="1"/>
    <row r="167" spans="5:5" ht="18.75" hidden="1" customHeight="1">
      <c r="E167" s="314" t="s">
        <v>58</v>
      </c>
    </row>
    <row r="168" spans="5:5" ht="18.75" hidden="1" customHeight="1">
      <c r="E168" s="314" t="s">
        <v>59</v>
      </c>
    </row>
    <row r="169" spans="5:5" ht="18.75" hidden="1" customHeight="1">
      <c r="E169" s="314" t="s">
        <v>62</v>
      </c>
    </row>
    <row r="170" spans="5:5" ht="18.75" hidden="1" customHeight="1">
      <c r="E170" s="314" t="s">
        <v>61</v>
      </c>
    </row>
  </sheetData>
  <mergeCells count="104">
    <mergeCell ref="N1:O1"/>
    <mergeCell ref="E3:H3"/>
    <mergeCell ref="J3:O3"/>
    <mergeCell ref="M29:O29"/>
    <mergeCell ref="N30:O30"/>
    <mergeCell ref="L29:L30"/>
    <mergeCell ref="N45:O45"/>
    <mergeCell ref="N33:O33"/>
    <mergeCell ref="N34:O34"/>
    <mergeCell ref="N35:O35"/>
    <mergeCell ref="N36:O36"/>
    <mergeCell ref="N37:O37"/>
    <mergeCell ref="N38:O38"/>
    <mergeCell ref="N39:O39"/>
    <mergeCell ref="N40:O40"/>
    <mergeCell ref="N41:O41"/>
    <mergeCell ref="D17:O28"/>
    <mergeCell ref="B3:D3"/>
    <mergeCell ref="C4:O4"/>
    <mergeCell ref="C5:C16"/>
    <mergeCell ref="D5:O16"/>
    <mergeCell ref="B4:B84"/>
    <mergeCell ref="C17:C28"/>
    <mergeCell ref="C29:J29"/>
    <mergeCell ref="B148:D151"/>
    <mergeCell ref="F141:H141"/>
    <mergeCell ref="I141:J141"/>
    <mergeCell ref="K141:M141"/>
    <mergeCell ref="D48:O83"/>
    <mergeCell ref="D84:O84"/>
    <mergeCell ref="C85:O85"/>
    <mergeCell ref="C86:O95"/>
    <mergeCell ref="E148:O151"/>
    <mergeCell ref="C108:O114"/>
    <mergeCell ref="C96:O96"/>
    <mergeCell ref="C97:O106"/>
    <mergeCell ref="C123:O123"/>
    <mergeCell ref="C124:O130"/>
    <mergeCell ref="F146:H146"/>
    <mergeCell ref="I146:J146"/>
    <mergeCell ref="K146:M146"/>
    <mergeCell ref="F147:H147"/>
    <mergeCell ref="C116:O122"/>
    <mergeCell ref="P131:P138"/>
    <mergeCell ref="C131:O131"/>
    <mergeCell ref="C132:O138"/>
    <mergeCell ref="K145:M145"/>
    <mergeCell ref="F144:H144"/>
    <mergeCell ref="I144:J144"/>
    <mergeCell ref="K144:M144"/>
    <mergeCell ref="N31:O31"/>
    <mergeCell ref="N32:O32"/>
    <mergeCell ref="C107:O107"/>
    <mergeCell ref="E47:F47"/>
    <mergeCell ref="G47:I47"/>
    <mergeCell ref="K47:N47"/>
    <mergeCell ref="C47:C84"/>
    <mergeCell ref="P47:P49"/>
    <mergeCell ref="P31:P46"/>
    <mergeCell ref="C32:D32"/>
    <mergeCell ref="C33:D33"/>
    <mergeCell ref="C43:D43"/>
    <mergeCell ref="C44:D44"/>
    <mergeCell ref="C45:D45"/>
    <mergeCell ref="C46:I46"/>
    <mergeCell ref="C40:D40"/>
    <mergeCell ref="C41:D41"/>
    <mergeCell ref="P5:P10"/>
    <mergeCell ref="P11:P16"/>
    <mergeCell ref="P51:P84"/>
    <mergeCell ref="I147:J147"/>
    <mergeCell ref="K147:M147"/>
    <mergeCell ref="F142:H142"/>
    <mergeCell ref="I142:J142"/>
    <mergeCell ref="P86:P95"/>
    <mergeCell ref="K142:M142"/>
    <mergeCell ref="F143:H143"/>
    <mergeCell ref="I143:J143"/>
    <mergeCell ref="K143:M143"/>
    <mergeCell ref="C115:O115"/>
    <mergeCell ref="P97:P106"/>
    <mergeCell ref="B139:D147"/>
    <mergeCell ref="F139:H139"/>
    <mergeCell ref="I139:J139"/>
    <mergeCell ref="K139:M139"/>
    <mergeCell ref="F140:H140"/>
    <mergeCell ref="I140:J140"/>
    <mergeCell ref="K140:M140"/>
    <mergeCell ref="F145:H145"/>
    <mergeCell ref="I145:J145"/>
    <mergeCell ref="P17:P28"/>
    <mergeCell ref="C42:D42"/>
    <mergeCell ref="N42:O42"/>
    <mergeCell ref="N43:O43"/>
    <mergeCell ref="N44:O44"/>
    <mergeCell ref="K29:K30"/>
    <mergeCell ref="C30:D30"/>
    <mergeCell ref="C37:D37"/>
    <mergeCell ref="C31:D31"/>
    <mergeCell ref="C34:D34"/>
    <mergeCell ref="C35:D35"/>
    <mergeCell ref="C36:D36"/>
    <mergeCell ref="C38:D38"/>
    <mergeCell ref="C39:D39"/>
  </mergeCells>
  <phoneticPr fontId="6"/>
  <conditionalFormatting sqref="J47:N47">
    <cfRule type="expression" dxfId="42" priority="11">
      <formula>"NOT($K$52＝"""")"</formula>
    </cfRule>
    <cfRule type="expression" dxfId="41" priority="12">
      <formula>$K$47=""</formula>
    </cfRule>
  </conditionalFormatting>
  <conditionalFormatting sqref="O47">
    <cfRule type="expression" priority="9">
      <formula>"NOT($K$52＝"""")"</formula>
    </cfRule>
    <cfRule type="expression" dxfId="40" priority="10">
      <formula>$K$47=""</formula>
    </cfRule>
  </conditionalFormatting>
  <dataValidations count="18">
    <dataValidation imeMode="hiragana" operator="lessThanOrEqual" allowBlank="1" showInputMessage="1" showErrorMessage="1" errorTitle="字数超過" error="200字・4行以下で入力してください。" sqref="C131:O131 C123:O123 C107:O107 C115:O115" xr:uid="{A849D701-ACCB-4F39-A25E-F31E7A6CB1B9}"/>
    <dataValidation type="list" allowBlank="1" showInputMessage="1" showErrorMessage="1" sqref="O140:O147" xr:uid="{8967CBE8-85F6-460E-98D8-B5D7FE10BC53}">
      <formula1>"主催,依頼"</formula1>
    </dataValidation>
    <dataValidation type="list" allowBlank="1" showInputMessage="1" showErrorMessage="1" sqref="E140:E147" xr:uid="{7466AC66-FE8B-4BCD-B65F-5C9591AA1F77}">
      <formula1>"国内,海外"</formula1>
    </dataValidation>
    <dataValidation type="whole" imeMode="off" allowBlank="1" showInputMessage="1" showErrorMessage="1" errorTitle="半角数字のみでご入力ください" prompt="数字のみ入力してください。" sqref="K31:K45" xr:uid="{74BCA48D-EED8-4A9C-889C-11F8E35ED020}">
      <formula1>0</formula1>
      <formula2>9999999</formula2>
    </dataValidation>
    <dataValidation operator="lessThanOrEqual" allowBlank="1" showInputMessage="1" showErrorMessage="1" errorTitle="字数超過" error="200字・4行以下で入力してください。" sqref="C107 C123 C96 C115 C131" xr:uid="{F4351E33-AEB4-4DDF-AD59-389310CDA855}"/>
    <dataValidation allowBlank="1" showInputMessage="1" showErrorMessage="1" prompt="該当のものがない場合に記入" sqref="K47:N47" xr:uid="{7477548D-53D7-4AED-90D0-3EBF2B93116E}"/>
    <dataValidation type="textLength" operator="lessThanOrEqual" allowBlank="1" showInputMessage="1" showErrorMessage="1" errorTitle="字数超過" error="300字・6行以内でご記入ください。" sqref="C17:C25 C5 E139" xr:uid="{EAA6F51F-DF49-435D-BD66-2D23ACBB6C9E}">
      <formula1>300</formula1>
    </dataValidation>
    <dataValidation operator="lessThanOrEqual" allowBlank="1" showInputMessage="1" showErrorMessage="1" errorTitle="字数超過" error="2,000字・30行以下で入力してください。" sqref="D84" xr:uid="{F59B027D-BFEE-470B-8449-9F1102E9745A}"/>
    <dataValidation type="date" imeMode="off" allowBlank="1" showInputMessage="1" showErrorMessage="1" error="2024/4/1～2025/3/31で記載してください。" sqref="H31:H45 F31:F45" xr:uid="{756C48B5-2047-4086-8A6E-1F13DFECC33A}">
      <formula1>45383</formula1>
      <formula2>45747</formula2>
    </dataValidation>
    <dataValidation imeMode="hiragana" allowBlank="1" showInputMessage="1" showErrorMessage="1" sqref="L31:L45 N31:O45" xr:uid="{D7ECBC8C-E1BF-49A0-94F5-9FCB417870DD}"/>
    <dataValidation type="list" allowBlank="1" showInputMessage="1" showErrorMessage="1" sqref="M31:M45" xr:uid="{0D88E78B-06D2-4758-8B18-34BC7509F2AD}">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off" allowBlank="1" showInputMessage="1" showErrorMessage="1" sqref="C31:E45 I31:J45" xr:uid="{4EC78DD8-9277-4F2E-8111-4124BDDB4B80}"/>
    <dataValidation type="textLength" imeMode="hiragana" operator="lessThanOrEqual" allowBlank="1" showInputMessage="1" showErrorMessage="1" error="700字以内でご入力ください。" sqref="D5:O28" xr:uid="{0FC03300-72A9-4361-B180-5BFFCC732560}">
      <formula1>720</formula1>
    </dataValidation>
    <dataValidation type="textLength" operator="lessThanOrEqual" allowBlank="1" showInputMessage="1" showErrorMessage="1" errorTitle="字数超過" error="2000字以内でご入力ください。" sqref="D48:O83" xr:uid="{512E082D-BE44-40F5-A50C-F791BE4B8EF6}">
      <formula1>2000</formula1>
    </dataValidation>
    <dataValidation type="textLength" imeMode="hiragana" operator="lessThanOrEqual" allowBlank="1" showInputMessage="1" showErrorMessage="1" errorTitle="字数超過" error="枠内に収まる字数でご入力ください。" sqref="E148:O151" xr:uid="{E16A7627-B8E1-4D4B-8425-AB3397889692}">
      <formula1>220</formula1>
    </dataValidation>
    <dataValidation type="textLength" imeMode="hiragana" operator="lessThanOrEqual" allowBlank="1" showInputMessage="1" showErrorMessage="1" errorTitle="字数超過" error="600字以内でご入力ください。" sqref="C97:O106 C86:O95" xr:uid="{89592B8B-3168-497F-80F3-9FD3BE8297A6}">
      <formula1>620</formula1>
    </dataValidation>
    <dataValidation type="custom" imeMode="hiragana" operator="lessThanOrEqual" allowBlank="1" showInputMessage="1" showErrorMessage="1" errorTitle="字数超過" error="枠内に収まる字数でご入力ください。_x000a_" sqref="C124:O130 C116:O122 C108:O114" xr:uid="{52E12291-12EF-47DB-B795-77B6FA7ABDA0}">
      <formula1>434</formula1>
    </dataValidation>
    <dataValidation imeMode="hiragana" operator="lessThanOrEqual" allowBlank="1" showInputMessage="1" showErrorMessage="1" errorTitle="字数超過" sqref="C132:O138" xr:uid="{74ABC259-6CD9-4BA3-99C9-52140ED72EED}"/>
  </dataValidations>
  <printOptions horizontalCentered="1"/>
  <pageMargins left="0.59055118110236227" right="0.59055118110236227" top="0.59055118110236227" bottom="0.59055118110236227" header="0.31496062992125984" footer="0.31496062992125984"/>
  <pageSetup paperSize="9" scale="51" fitToHeight="0" orientation="portrait" r:id="rId1"/>
  <headerFooter scaleWithDoc="0">
    <oddFooter>&amp;R&amp;12整理番号：（事務局記入欄）</oddFooter>
  </headerFooter>
  <rowBreaks count="1" manualBreakCount="1">
    <brk id="84" min="1" max="14" man="1"/>
  </rowBreaks>
  <colBreaks count="1" manualBreakCount="1">
    <brk id="2"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 id="{1C82B137-47FB-4D3E-B55B-DE9A58F6844A}">
            <xm:f>総表!$C$12="大衆芸能"</xm:f>
            <x14:dxf>
              <fill>
                <patternFill>
                  <bgColor rgb="FFEAEAEA"/>
                </patternFill>
              </fill>
            </x14:dxf>
          </x14:cfRule>
          <x14:cfRule type="expression" priority="2" id="{B4113F11-D3DC-4DD9-9452-347C8AAE5EC5}">
            <xm:f>総表!$C$12="伝統芸能"</xm:f>
            <x14:dxf>
              <fill>
                <patternFill>
                  <bgColor rgb="FFEAEAEA"/>
                </patternFill>
              </fill>
            </x14:dxf>
          </x14:cfRule>
          <xm:sqref>E47:I47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6E0976A-DFFB-4579-A4B7-694763A6C6BE}">
          <x14:formula1>
            <xm:f>INDIRECT(総表!$C$12&amp;"_作品内容")</xm:f>
          </x14:formula1>
          <xm:sqref>E47:I47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A4035-AA38-48AA-ABDE-28CADB2E9C1B}">
  <sheetPr>
    <pageSetUpPr fitToPage="1"/>
  </sheetPr>
  <dimension ref="A1:Z96"/>
  <sheetViews>
    <sheetView view="pageBreakPreview" zoomScale="70" zoomScaleNormal="70" zoomScaleSheetLayoutView="70" workbookViewId="0">
      <selection activeCell="G51" sqref="G51"/>
    </sheetView>
  </sheetViews>
  <sheetFormatPr defaultColWidth="8.625" defaultRowHeight="18" customHeight="1"/>
  <cols>
    <col min="1" max="1" width="14.625" style="311" customWidth="1"/>
    <col min="2" max="2" width="8.625" style="311" customWidth="1"/>
    <col min="3" max="9" width="8.625" style="311"/>
    <col min="10" max="10" width="14.625" style="311" customWidth="1"/>
    <col min="11" max="12" width="8.625" style="311" customWidth="1"/>
    <col min="13" max="18" width="8.625" style="311"/>
    <col min="19" max="20" width="9.25" style="311" customWidth="1"/>
    <col min="21" max="16384" width="8.625" style="311"/>
  </cols>
  <sheetData>
    <row r="1" spans="1:26" ht="29.25" customHeight="1" thickTop="1" thickBot="1">
      <c r="A1" s="362" t="s">
        <v>172</v>
      </c>
      <c r="B1" s="358"/>
      <c r="C1" s="360" t="s">
        <v>178</v>
      </c>
      <c r="D1" s="358"/>
      <c r="E1" s="358"/>
      <c r="F1" s="358"/>
      <c r="G1" s="358"/>
      <c r="H1" s="354"/>
      <c r="I1" s="356"/>
      <c r="J1" s="353"/>
      <c r="K1" s="353"/>
      <c r="L1" s="353"/>
      <c r="M1" s="357"/>
      <c r="N1" s="353"/>
      <c r="O1" s="353"/>
      <c r="P1" s="353"/>
      <c r="Q1" s="353"/>
      <c r="R1" s="353"/>
      <c r="S1" s="838" t="s">
        <v>378</v>
      </c>
      <c r="T1" s="839"/>
    </row>
    <row r="2" spans="1:26" ht="35.25" customHeight="1" thickBot="1">
      <c r="A2" s="361" t="s">
        <v>63</v>
      </c>
      <c r="B2" s="840" t="str">
        <f>IF(ISBLANK(総表!C14),"",総表!C14)</f>
        <v/>
      </c>
      <c r="C2" s="841"/>
      <c r="D2" s="841"/>
      <c r="E2" s="841"/>
      <c r="F2" s="841"/>
      <c r="G2" s="841"/>
      <c r="H2" s="841"/>
      <c r="I2" s="843"/>
      <c r="J2" s="359" t="s">
        <v>64</v>
      </c>
      <c r="K2" s="840" t="str">
        <f>IF(ISBLANK(総表!C31),"",総表!C31)</f>
        <v/>
      </c>
      <c r="L2" s="841"/>
      <c r="M2" s="841"/>
      <c r="N2" s="841"/>
      <c r="O2" s="841"/>
      <c r="P2" s="841"/>
      <c r="Q2" s="841"/>
      <c r="R2" s="841"/>
      <c r="S2" s="841"/>
      <c r="T2" s="842"/>
    </row>
    <row r="3" spans="1:26" ht="18" customHeight="1">
      <c r="A3" s="442"/>
      <c r="B3" s="443"/>
      <c r="C3" s="443"/>
      <c r="D3" s="443"/>
      <c r="E3" s="443"/>
      <c r="F3" s="443"/>
      <c r="G3" s="443"/>
      <c r="H3" s="443"/>
      <c r="I3" s="443"/>
      <c r="J3" s="443"/>
      <c r="K3" s="443"/>
      <c r="L3" s="443"/>
      <c r="M3" s="443"/>
      <c r="N3" s="443"/>
      <c r="O3" s="443"/>
      <c r="P3" s="443"/>
      <c r="Q3" s="443"/>
      <c r="R3" s="443"/>
      <c r="S3" s="443"/>
      <c r="T3" s="444"/>
      <c r="U3" s="844" t="s">
        <v>356</v>
      </c>
      <c r="V3" s="845"/>
      <c r="W3" s="845"/>
      <c r="X3" s="845"/>
      <c r="Y3" s="845"/>
      <c r="Z3" s="845"/>
    </row>
    <row r="4" spans="1:26" ht="18" customHeight="1">
      <c r="A4" s="445"/>
      <c r="B4" s="446"/>
      <c r="C4" s="446"/>
      <c r="D4" s="446"/>
      <c r="E4" s="446"/>
      <c r="F4" s="446"/>
      <c r="G4" s="446"/>
      <c r="H4" s="446"/>
      <c r="I4" s="446"/>
      <c r="J4" s="446"/>
      <c r="K4" s="446"/>
      <c r="L4" s="446"/>
      <c r="M4" s="446"/>
      <c r="N4" s="446"/>
      <c r="O4" s="446"/>
      <c r="P4" s="446"/>
      <c r="Q4" s="446"/>
      <c r="R4" s="446"/>
      <c r="S4" s="446"/>
      <c r="T4" s="447"/>
      <c r="U4" s="844"/>
      <c r="V4" s="845"/>
      <c r="W4" s="845"/>
      <c r="X4" s="845"/>
      <c r="Y4" s="845"/>
      <c r="Z4" s="845"/>
    </row>
    <row r="5" spans="1:26" ht="18" customHeight="1">
      <c r="A5" s="445"/>
      <c r="B5" s="446"/>
      <c r="C5" s="446"/>
      <c r="D5" s="446"/>
      <c r="E5" s="446"/>
      <c r="F5" s="446"/>
      <c r="G5" s="446"/>
      <c r="H5" s="446"/>
      <c r="I5" s="446"/>
      <c r="J5" s="446"/>
      <c r="K5" s="446"/>
      <c r="L5" s="446"/>
      <c r="M5" s="446"/>
      <c r="N5" s="446"/>
      <c r="O5" s="446"/>
      <c r="P5" s="446"/>
      <c r="Q5" s="446"/>
      <c r="R5" s="446"/>
      <c r="S5" s="446"/>
      <c r="T5" s="447"/>
      <c r="U5" s="844"/>
      <c r="V5" s="845"/>
      <c r="W5" s="845"/>
      <c r="X5" s="845"/>
      <c r="Y5" s="845"/>
      <c r="Z5" s="845"/>
    </row>
    <row r="6" spans="1:26" ht="18" customHeight="1">
      <c r="A6" s="445"/>
      <c r="B6" s="446"/>
      <c r="C6" s="446"/>
      <c r="D6" s="446"/>
      <c r="E6" s="446"/>
      <c r="F6" s="446"/>
      <c r="G6" s="446"/>
      <c r="H6" s="446"/>
      <c r="I6" s="446"/>
      <c r="J6" s="446"/>
      <c r="K6" s="446"/>
      <c r="L6" s="446"/>
      <c r="M6" s="446"/>
      <c r="N6" s="446"/>
      <c r="O6" s="446"/>
      <c r="P6" s="446"/>
      <c r="Q6" s="446"/>
      <c r="R6" s="446"/>
      <c r="S6" s="446"/>
      <c r="T6" s="447"/>
      <c r="U6" s="844"/>
      <c r="V6" s="845"/>
      <c r="W6" s="845"/>
      <c r="X6" s="845"/>
      <c r="Y6" s="845"/>
      <c r="Z6" s="845"/>
    </row>
    <row r="7" spans="1:26" ht="18" customHeight="1">
      <c r="A7" s="445"/>
      <c r="B7" s="446"/>
      <c r="C7" s="446"/>
      <c r="D7" s="446"/>
      <c r="E7" s="446"/>
      <c r="F7" s="446"/>
      <c r="G7" s="446"/>
      <c r="H7" s="446"/>
      <c r="I7" s="446"/>
      <c r="J7" s="446"/>
      <c r="K7" s="446"/>
      <c r="L7" s="446"/>
      <c r="M7" s="446"/>
      <c r="N7" s="446"/>
      <c r="O7" s="446"/>
      <c r="P7" s="446"/>
      <c r="Q7" s="446"/>
      <c r="R7" s="446"/>
      <c r="S7" s="446"/>
      <c r="T7" s="447"/>
      <c r="U7" s="844"/>
      <c r="V7" s="845"/>
      <c r="W7" s="845"/>
      <c r="X7" s="845"/>
      <c r="Y7" s="845"/>
      <c r="Z7" s="845"/>
    </row>
    <row r="8" spans="1:26" ht="18" customHeight="1">
      <c r="A8" s="445"/>
      <c r="B8" s="446"/>
      <c r="C8" s="446"/>
      <c r="D8" s="446"/>
      <c r="E8" s="446"/>
      <c r="F8" s="446"/>
      <c r="G8" s="446"/>
      <c r="H8" s="446"/>
      <c r="I8" s="446"/>
      <c r="J8" s="446"/>
      <c r="K8" s="446"/>
      <c r="L8" s="446"/>
      <c r="M8" s="446"/>
      <c r="N8" s="446"/>
      <c r="O8" s="446"/>
      <c r="P8" s="446"/>
      <c r="Q8" s="446"/>
      <c r="R8" s="446"/>
      <c r="S8" s="446"/>
      <c r="T8" s="447"/>
      <c r="U8" s="844"/>
      <c r="V8" s="845"/>
      <c r="W8" s="845"/>
      <c r="X8" s="845"/>
      <c r="Y8" s="845"/>
      <c r="Z8" s="845"/>
    </row>
    <row r="9" spans="1:26" ht="18" customHeight="1">
      <c r="A9" s="445"/>
      <c r="B9" s="446"/>
      <c r="C9" s="446"/>
      <c r="D9" s="446"/>
      <c r="E9" s="446"/>
      <c r="F9" s="446"/>
      <c r="G9" s="446"/>
      <c r="H9" s="446"/>
      <c r="I9" s="446"/>
      <c r="J9" s="446"/>
      <c r="K9" s="446"/>
      <c r="L9" s="446"/>
      <c r="M9" s="446"/>
      <c r="N9" s="446"/>
      <c r="O9" s="446"/>
      <c r="P9" s="446"/>
      <c r="Q9" s="446"/>
      <c r="R9" s="446"/>
      <c r="S9" s="446"/>
      <c r="T9" s="447"/>
    </row>
    <row r="10" spans="1:26" ht="18" customHeight="1">
      <c r="A10" s="445"/>
      <c r="B10" s="446"/>
      <c r="C10" s="446"/>
      <c r="D10" s="446"/>
      <c r="E10" s="446"/>
      <c r="F10" s="446"/>
      <c r="G10" s="446"/>
      <c r="H10" s="446"/>
      <c r="I10" s="446"/>
      <c r="J10" s="446"/>
      <c r="K10" s="446"/>
      <c r="L10" s="446"/>
      <c r="M10" s="446"/>
      <c r="N10" s="446"/>
      <c r="O10" s="446"/>
      <c r="P10" s="446"/>
      <c r="Q10" s="446"/>
      <c r="R10" s="446"/>
      <c r="S10" s="446"/>
      <c r="T10" s="447"/>
    </row>
    <row r="11" spans="1:26" ht="18" customHeight="1">
      <c r="A11" s="445"/>
      <c r="B11" s="446"/>
      <c r="C11" s="446"/>
      <c r="D11" s="446"/>
      <c r="E11" s="446"/>
      <c r="F11" s="446"/>
      <c r="G11" s="446"/>
      <c r="H11" s="446"/>
      <c r="I11" s="446"/>
      <c r="J11" s="446"/>
      <c r="K11" s="446"/>
      <c r="L11" s="446"/>
      <c r="M11" s="446"/>
      <c r="N11" s="446"/>
      <c r="O11" s="446"/>
      <c r="P11" s="446"/>
      <c r="Q11" s="446"/>
      <c r="R11" s="446"/>
      <c r="S11" s="446"/>
      <c r="T11" s="447"/>
    </row>
    <row r="12" spans="1:26" ht="18" customHeight="1">
      <c r="A12" s="445"/>
      <c r="B12" s="446"/>
      <c r="C12" s="446"/>
      <c r="D12" s="446"/>
      <c r="E12" s="446"/>
      <c r="F12" s="446"/>
      <c r="G12" s="446"/>
      <c r="H12" s="446"/>
      <c r="I12" s="446"/>
      <c r="J12" s="446"/>
      <c r="K12" s="446"/>
      <c r="L12" s="446"/>
      <c r="M12" s="446"/>
      <c r="N12" s="446"/>
      <c r="O12" s="446"/>
      <c r="P12" s="446"/>
      <c r="Q12" s="446"/>
      <c r="R12" s="446"/>
      <c r="S12" s="446"/>
      <c r="T12" s="447"/>
    </row>
    <row r="13" spans="1:26" ht="18" customHeight="1">
      <c r="A13" s="445"/>
      <c r="B13" s="446"/>
      <c r="C13" s="446"/>
      <c r="D13" s="446"/>
      <c r="E13" s="446"/>
      <c r="F13" s="446"/>
      <c r="G13" s="446"/>
      <c r="H13" s="446"/>
      <c r="I13" s="446"/>
      <c r="J13" s="446"/>
      <c r="K13" s="446"/>
      <c r="L13" s="446"/>
      <c r="M13" s="446"/>
      <c r="N13" s="446"/>
      <c r="O13" s="446"/>
      <c r="P13" s="446"/>
      <c r="Q13" s="446"/>
      <c r="R13" s="446"/>
      <c r="S13" s="446"/>
      <c r="T13" s="447"/>
    </row>
    <row r="14" spans="1:26" ht="18" customHeight="1">
      <c r="A14" s="445"/>
      <c r="B14" s="446"/>
      <c r="C14" s="446"/>
      <c r="D14" s="446"/>
      <c r="E14" s="446"/>
      <c r="F14" s="446"/>
      <c r="G14" s="446"/>
      <c r="H14" s="446"/>
      <c r="I14" s="446"/>
      <c r="J14" s="446"/>
      <c r="K14" s="446"/>
      <c r="L14" s="446"/>
      <c r="M14" s="446"/>
      <c r="N14" s="446"/>
      <c r="O14" s="446"/>
      <c r="P14" s="446"/>
      <c r="Q14" s="446"/>
      <c r="R14" s="446"/>
      <c r="S14" s="446"/>
      <c r="T14" s="447"/>
    </row>
    <row r="15" spans="1:26" ht="18" customHeight="1">
      <c r="A15" s="445"/>
      <c r="B15" s="446"/>
      <c r="C15" s="446"/>
      <c r="D15" s="446"/>
      <c r="E15" s="446"/>
      <c r="F15" s="446"/>
      <c r="G15" s="446"/>
      <c r="H15" s="446"/>
      <c r="I15" s="446"/>
      <c r="J15" s="446"/>
      <c r="K15" s="446"/>
      <c r="L15" s="446"/>
      <c r="M15" s="446"/>
      <c r="N15" s="446"/>
      <c r="O15" s="446"/>
      <c r="P15" s="446"/>
      <c r="Q15" s="446"/>
      <c r="R15" s="446"/>
      <c r="S15" s="446"/>
      <c r="T15" s="447"/>
    </row>
    <row r="16" spans="1:26" ht="18" customHeight="1">
      <c r="A16" s="445"/>
      <c r="B16" s="446"/>
      <c r="C16" s="446"/>
      <c r="D16" s="446"/>
      <c r="E16" s="446"/>
      <c r="F16" s="446"/>
      <c r="G16" s="446"/>
      <c r="H16" s="446"/>
      <c r="I16" s="446"/>
      <c r="J16" s="446"/>
      <c r="K16" s="446"/>
      <c r="L16" s="446"/>
      <c r="M16" s="446"/>
      <c r="N16" s="446"/>
      <c r="O16" s="446"/>
      <c r="P16" s="446"/>
      <c r="Q16" s="446"/>
      <c r="R16" s="446"/>
      <c r="S16" s="446"/>
      <c r="T16" s="447"/>
    </row>
    <row r="17" spans="1:20" ht="18" customHeight="1">
      <c r="A17" s="445"/>
      <c r="B17" s="446"/>
      <c r="C17" s="446"/>
      <c r="D17" s="446"/>
      <c r="E17" s="446"/>
      <c r="F17" s="446"/>
      <c r="G17" s="446"/>
      <c r="H17" s="446"/>
      <c r="I17" s="446"/>
      <c r="J17" s="446"/>
      <c r="K17" s="446"/>
      <c r="L17" s="446"/>
      <c r="M17" s="446"/>
      <c r="N17" s="446"/>
      <c r="O17" s="446"/>
      <c r="P17" s="446"/>
      <c r="Q17" s="446"/>
      <c r="R17" s="446"/>
      <c r="S17" s="446"/>
      <c r="T17" s="447"/>
    </row>
    <row r="18" spans="1:20" ht="18" customHeight="1">
      <c r="A18" s="445"/>
      <c r="B18" s="446"/>
      <c r="C18" s="446"/>
      <c r="D18" s="446"/>
      <c r="E18" s="446"/>
      <c r="F18" s="446"/>
      <c r="G18" s="446"/>
      <c r="H18" s="446"/>
      <c r="I18" s="446"/>
      <c r="J18" s="446"/>
      <c r="K18" s="446"/>
      <c r="L18" s="446"/>
      <c r="M18" s="446"/>
      <c r="N18" s="446"/>
      <c r="O18" s="446"/>
      <c r="P18" s="446"/>
      <c r="Q18" s="446"/>
      <c r="R18" s="446"/>
      <c r="S18" s="446"/>
      <c r="T18" s="447"/>
    </row>
    <row r="19" spans="1:20" ht="18" customHeight="1">
      <c r="A19" s="445"/>
      <c r="B19" s="446"/>
      <c r="C19" s="446"/>
      <c r="D19" s="446"/>
      <c r="E19" s="446"/>
      <c r="F19" s="446"/>
      <c r="G19" s="446"/>
      <c r="H19" s="446"/>
      <c r="I19" s="446"/>
      <c r="J19" s="446"/>
      <c r="K19" s="446"/>
      <c r="L19" s="446"/>
      <c r="M19" s="446"/>
      <c r="N19" s="446"/>
      <c r="O19" s="446"/>
      <c r="P19" s="446"/>
      <c r="Q19" s="446"/>
      <c r="R19" s="446"/>
      <c r="S19" s="446"/>
      <c r="T19" s="447"/>
    </row>
    <row r="20" spans="1:20" ht="18" customHeight="1">
      <c r="A20" s="445"/>
      <c r="B20" s="446"/>
      <c r="C20" s="446"/>
      <c r="D20" s="446"/>
      <c r="E20" s="446"/>
      <c r="F20" s="446"/>
      <c r="G20" s="446"/>
      <c r="H20" s="446"/>
      <c r="I20" s="446"/>
      <c r="J20" s="446"/>
      <c r="K20" s="446"/>
      <c r="L20" s="446"/>
      <c r="M20" s="446"/>
      <c r="N20" s="446"/>
      <c r="O20" s="446"/>
      <c r="P20" s="446"/>
      <c r="Q20" s="446"/>
      <c r="R20" s="446"/>
      <c r="S20" s="446"/>
      <c r="T20" s="447"/>
    </row>
    <row r="21" spans="1:20" ht="18" customHeight="1">
      <c r="A21" s="445"/>
      <c r="B21" s="446"/>
      <c r="C21" s="446"/>
      <c r="D21" s="446"/>
      <c r="E21" s="446"/>
      <c r="F21" s="446"/>
      <c r="G21" s="446"/>
      <c r="H21" s="446"/>
      <c r="I21" s="446"/>
      <c r="J21" s="446"/>
      <c r="K21" s="446"/>
      <c r="L21" s="446"/>
      <c r="M21" s="446"/>
      <c r="N21" s="446"/>
      <c r="O21" s="446"/>
      <c r="P21" s="446"/>
      <c r="Q21" s="446"/>
      <c r="R21" s="446"/>
      <c r="S21" s="446"/>
      <c r="T21" s="447"/>
    </row>
    <row r="22" spans="1:20" ht="18" customHeight="1">
      <c r="A22" s="445"/>
      <c r="B22" s="446"/>
      <c r="C22" s="446"/>
      <c r="D22" s="446"/>
      <c r="E22" s="446"/>
      <c r="F22" s="446"/>
      <c r="G22" s="446"/>
      <c r="H22" s="446"/>
      <c r="I22" s="446"/>
      <c r="J22" s="446"/>
      <c r="K22" s="446"/>
      <c r="L22" s="446"/>
      <c r="M22" s="446"/>
      <c r="N22" s="446"/>
      <c r="O22" s="446"/>
      <c r="P22" s="446"/>
      <c r="Q22" s="446"/>
      <c r="R22" s="446"/>
      <c r="S22" s="446"/>
      <c r="T22" s="447"/>
    </row>
    <row r="23" spans="1:20" ht="18" customHeight="1">
      <c r="A23" s="445"/>
      <c r="B23" s="446"/>
      <c r="C23" s="446"/>
      <c r="D23" s="446"/>
      <c r="E23" s="446"/>
      <c r="F23" s="446"/>
      <c r="G23" s="446"/>
      <c r="H23" s="446"/>
      <c r="I23" s="446"/>
      <c r="J23" s="446"/>
      <c r="K23" s="446"/>
      <c r="L23" s="446"/>
      <c r="M23" s="446"/>
      <c r="N23" s="446"/>
      <c r="O23" s="446"/>
      <c r="P23" s="446"/>
      <c r="Q23" s="446"/>
      <c r="R23" s="446"/>
      <c r="S23" s="446"/>
      <c r="T23" s="447"/>
    </row>
    <row r="24" spans="1:20" ht="18" customHeight="1">
      <c r="A24" s="445"/>
      <c r="B24" s="446"/>
      <c r="C24" s="446"/>
      <c r="D24" s="446"/>
      <c r="E24" s="446"/>
      <c r="F24" s="446"/>
      <c r="G24" s="446"/>
      <c r="H24" s="446"/>
      <c r="I24" s="446"/>
      <c r="J24" s="446"/>
      <c r="K24" s="446"/>
      <c r="L24" s="446"/>
      <c r="M24" s="446"/>
      <c r="N24" s="446"/>
      <c r="O24" s="446"/>
      <c r="P24" s="446"/>
      <c r="Q24" s="446"/>
      <c r="R24" s="446"/>
      <c r="S24" s="446"/>
      <c r="T24" s="447"/>
    </row>
    <row r="25" spans="1:20" ht="18" customHeight="1">
      <c r="A25" s="445"/>
      <c r="B25" s="446"/>
      <c r="C25" s="446"/>
      <c r="D25" s="446"/>
      <c r="E25" s="446"/>
      <c r="F25" s="446"/>
      <c r="G25" s="446"/>
      <c r="H25" s="446"/>
      <c r="I25" s="446"/>
      <c r="J25" s="446"/>
      <c r="K25" s="446"/>
      <c r="L25" s="446"/>
      <c r="M25" s="446"/>
      <c r="N25" s="446"/>
      <c r="O25" s="446"/>
      <c r="P25" s="446"/>
      <c r="Q25" s="446"/>
      <c r="R25" s="446"/>
      <c r="S25" s="446"/>
      <c r="T25" s="447"/>
    </row>
    <row r="26" spans="1:20" ht="18" customHeight="1">
      <c r="A26" s="445"/>
      <c r="B26" s="446"/>
      <c r="C26" s="446"/>
      <c r="D26" s="446"/>
      <c r="E26" s="446"/>
      <c r="F26" s="446"/>
      <c r="G26" s="446"/>
      <c r="H26" s="446"/>
      <c r="I26" s="446"/>
      <c r="J26" s="446"/>
      <c r="K26" s="446"/>
      <c r="L26" s="446"/>
      <c r="M26" s="446"/>
      <c r="N26" s="446"/>
      <c r="O26" s="446"/>
      <c r="P26" s="446"/>
      <c r="Q26" s="446"/>
      <c r="R26" s="446"/>
      <c r="S26" s="446"/>
      <c r="T26" s="447"/>
    </row>
    <row r="27" spans="1:20" ht="18" customHeight="1">
      <c r="A27" s="445"/>
      <c r="B27" s="446"/>
      <c r="C27" s="446"/>
      <c r="D27" s="446"/>
      <c r="E27" s="446"/>
      <c r="F27" s="446"/>
      <c r="G27" s="446"/>
      <c r="H27" s="446"/>
      <c r="I27" s="446"/>
      <c r="J27" s="446"/>
      <c r="K27" s="446"/>
      <c r="L27" s="446"/>
      <c r="M27" s="446"/>
      <c r="N27" s="446"/>
      <c r="O27" s="446"/>
      <c r="P27" s="446"/>
      <c r="Q27" s="446"/>
      <c r="R27" s="446"/>
      <c r="S27" s="446"/>
      <c r="T27" s="447"/>
    </row>
    <row r="28" spans="1:20" ht="18" customHeight="1">
      <c r="A28" s="445"/>
      <c r="B28" s="446"/>
      <c r="C28" s="446"/>
      <c r="D28" s="446"/>
      <c r="E28" s="446"/>
      <c r="F28" s="446"/>
      <c r="G28" s="446"/>
      <c r="H28" s="446"/>
      <c r="I28" s="446"/>
      <c r="J28" s="446"/>
      <c r="K28" s="446"/>
      <c r="L28" s="446"/>
      <c r="M28" s="446"/>
      <c r="N28" s="446"/>
      <c r="O28" s="446"/>
      <c r="P28" s="446"/>
      <c r="Q28" s="446"/>
      <c r="R28" s="446"/>
      <c r="S28" s="446"/>
      <c r="T28" s="447"/>
    </row>
    <row r="29" spans="1:20" ht="18" customHeight="1">
      <c r="A29" s="445"/>
      <c r="B29" s="446"/>
      <c r="C29" s="446"/>
      <c r="D29" s="446"/>
      <c r="E29" s="446"/>
      <c r="F29" s="446"/>
      <c r="G29" s="446"/>
      <c r="H29" s="446"/>
      <c r="I29" s="446"/>
      <c r="J29" s="446"/>
      <c r="K29" s="446"/>
      <c r="L29" s="446"/>
      <c r="M29" s="446"/>
      <c r="N29" s="446"/>
      <c r="O29" s="446"/>
      <c r="P29" s="446"/>
      <c r="Q29" s="446"/>
      <c r="R29" s="446"/>
      <c r="S29" s="446"/>
      <c r="T29" s="447"/>
    </row>
    <row r="30" spans="1:20" ht="18" customHeight="1">
      <c r="A30" s="445"/>
      <c r="B30" s="446"/>
      <c r="C30" s="446"/>
      <c r="D30" s="446"/>
      <c r="E30" s="446"/>
      <c r="F30" s="446"/>
      <c r="G30" s="446"/>
      <c r="H30" s="446"/>
      <c r="I30" s="446"/>
      <c r="J30" s="446"/>
      <c r="K30" s="446"/>
      <c r="L30" s="446"/>
      <c r="M30" s="446"/>
      <c r="N30" s="446"/>
      <c r="O30" s="446"/>
      <c r="P30" s="446"/>
      <c r="Q30" s="446"/>
      <c r="R30" s="446"/>
      <c r="S30" s="446"/>
      <c r="T30" s="447"/>
    </row>
    <row r="31" spans="1:20" ht="18" customHeight="1">
      <c r="A31" s="445"/>
      <c r="B31" s="446"/>
      <c r="C31" s="446"/>
      <c r="D31" s="446"/>
      <c r="E31" s="446"/>
      <c r="F31" s="446"/>
      <c r="G31" s="446"/>
      <c r="H31" s="446"/>
      <c r="I31" s="446"/>
      <c r="J31" s="446"/>
      <c r="K31" s="446"/>
      <c r="L31" s="446"/>
      <c r="M31" s="446"/>
      <c r="N31" s="446"/>
      <c r="O31" s="446"/>
      <c r="P31" s="446"/>
      <c r="Q31" s="446"/>
      <c r="R31" s="446"/>
      <c r="S31" s="446"/>
      <c r="T31" s="447"/>
    </row>
    <row r="32" spans="1:20" ht="18" customHeight="1">
      <c r="A32" s="445"/>
      <c r="B32" s="446"/>
      <c r="C32" s="446"/>
      <c r="D32" s="446"/>
      <c r="E32" s="446"/>
      <c r="F32" s="446"/>
      <c r="G32" s="446"/>
      <c r="H32" s="446"/>
      <c r="I32" s="446"/>
      <c r="J32" s="446"/>
      <c r="K32" s="446"/>
      <c r="L32" s="446"/>
      <c r="M32" s="446"/>
      <c r="N32" s="446"/>
      <c r="O32" s="446"/>
      <c r="P32" s="446"/>
      <c r="Q32" s="446"/>
      <c r="R32" s="446"/>
      <c r="S32" s="446"/>
      <c r="T32" s="447"/>
    </row>
    <row r="33" spans="1:20" ht="18" customHeight="1">
      <c r="A33" s="445"/>
      <c r="B33" s="446"/>
      <c r="C33" s="446"/>
      <c r="D33" s="446"/>
      <c r="E33" s="446"/>
      <c r="F33" s="446"/>
      <c r="G33" s="446"/>
      <c r="H33" s="446"/>
      <c r="I33" s="446"/>
      <c r="J33" s="446"/>
      <c r="K33" s="446"/>
      <c r="L33" s="446"/>
      <c r="M33" s="446"/>
      <c r="N33" s="446"/>
      <c r="O33" s="446"/>
      <c r="P33" s="446"/>
      <c r="Q33" s="446"/>
      <c r="R33" s="446"/>
      <c r="S33" s="446"/>
      <c r="T33" s="447"/>
    </row>
    <row r="34" spans="1:20" ht="18" customHeight="1">
      <c r="A34" s="445"/>
      <c r="B34" s="446"/>
      <c r="C34" s="446"/>
      <c r="D34" s="446"/>
      <c r="E34" s="446"/>
      <c r="F34" s="446"/>
      <c r="G34" s="446"/>
      <c r="H34" s="446"/>
      <c r="I34" s="446"/>
      <c r="J34" s="446"/>
      <c r="K34" s="446"/>
      <c r="L34" s="446"/>
      <c r="M34" s="446"/>
      <c r="N34" s="446"/>
      <c r="O34" s="446"/>
      <c r="P34" s="446"/>
      <c r="Q34" s="446"/>
      <c r="R34" s="446"/>
      <c r="S34" s="446"/>
      <c r="T34" s="447"/>
    </row>
    <row r="35" spans="1:20" ht="18" customHeight="1">
      <c r="A35" s="445"/>
      <c r="B35" s="446"/>
      <c r="C35" s="446"/>
      <c r="D35" s="446"/>
      <c r="E35" s="446"/>
      <c r="F35" s="446"/>
      <c r="G35" s="446"/>
      <c r="H35" s="446"/>
      <c r="I35" s="446"/>
      <c r="J35" s="446"/>
      <c r="K35" s="446"/>
      <c r="L35" s="446"/>
      <c r="M35" s="446"/>
      <c r="N35" s="446"/>
      <c r="O35" s="446"/>
      <c r="P35" s="446"/>
      <c r="Q35" s="446"/>
      <c r="R35" s="446"/>
      <c r="S35" s="446"/>
      <c r="T35" s="447"/>
    </row>
    <row r="36" spans="1:20" ht="18" customHeight="1">
      <c r="A36" s="445"/>
      <c r="B36" s="446"/>
      <c r="C36" s="446"/>
      <c r="D36" s="446"/>
      <c r="E36" s="446"/>
      <c r="F36" s="446"/>
      <c r="G36" s="446"/>
      <c r="H36" s="446"/>
      <c r="I36" s="446"/>
      <c r="J36" s="446"/>
      <c r="K36" s="446"/>
      <c r="L36" s="446"/>
      <c r="M36" s="446"/>
      <c r="N36" s="446"/>
      <c r="O36" s="446"/>
      <c r="P36" s="446"/>
      <c r="Q36" s="446"/>
      <c r="R36" s="446"/>
      <c r="S36" s="446"/>
      <c r="T36" s="447"/>
    </row>
    <row r="37" spans="1:20" ht="18" customHeight="1">
      <c r="A37" s="445"/>
      <c r="B37" s="446"/>
      <c r="C37" s="446"/>
      <c r="D37" s="446"/>
      <c r="E37" s="446"/>
      <c r="F37" s="446"/>
      <c r="G37" s="446"/>
      <c r="H37" s="446"/>
      <c r="I37" s="446"/>
      <c r="J37" s="446"/>
      <c r="K37" s="446"/>
      <c r="L37" s="446"/>
      <c r="M37" s="446"/>
      <c r="N37" s="446"/>
      <c r="O37" s="446"/>
      <c r="P37" s="446"/>
      <c r="Q37" s="446"/>
      <c r="R37" s="446"/>
      <c r="S37" s="446"/>
      <c r="T37" s="447"/>
    </row>
    <row r="38" spans="1:20" ht="18" customHeight="1">
      <c r="A38" s="445"/>
      <c r="B38" s="446"/>
      <c r="C38" s="446"/>
      <c r="D38" s="446"/>
      <c r="E38" s="446"/>
      <c r="F38" s="446"/>
      <c r="G38" s="446"/>
      <c r="H38" s="446"/>
      <c r="I38" s="446"/>
      <c r="J38" s="446"/>
      <c r="K38" s="446"/>
      <c r="L38" s="446"/>
      <c r="M38" s="446"/>
      <c r="N38" s="446"/>
      <c r="O38" s="446"/>
      <c r="P38" s="446"/>
      <c r="Q38" s="446"/>
      <c r="R38" s="446"/>
      <c r="S38" s="446"/>
      <c r="T38" s="447"/>
    </row>
    <row r="39" spans="1:20" ht="18" customHeight="1">
      <c r="A39" s="445"/>
      <c r="B39" s="446"/>
      <c r="C39" s="446"/>
      <c r="D39" s="446"/>
      <c r="E39" s="446"/>
      <c r="F39" s="446"/>
      <c r="G39" s="446"/>
      <c r="H39" s="446"/>
      <c r="I39" s="446"/>
      <c r="J39" s="446"/>
      <c r="K39" s="446"/>
      <c r="L39" s="446"/>
      <c r="M39" s="446"/>
      <c r="N39" s="446"/>
      <c r="O39" s="446"/>
      <c r="P39" s="446"/>
      <c r="Q39" s="446"/>
      <c r="R39" s="446"/>
      <c r="S39" s="446"/>
      <c r="T39" s="447"/>
    </row>
    <row r="40" spans="1:20" ht="18" customHeight="1">
      <c r="A40" s="445"/>
      <c r="B40" s="446"/>
      <c r="C40" s="446"/>
      <c r="D40" s="446"/>
      <c r="E40" s="446"/>
      <c r="F40" s="446"/>
      <c r="G40" s="446"/>
      <c r="H40" s="446"/>
      <c r="I40" s="446"/>
      <c r="J40" s="446"/>
      <c r="K40" s="446"/>
      <c r="L40" s="446"/>
      <c r="M40" s="446"/>
      <c r="N40" s="446"/>
      <c r="O40" s="446"/>
      <c r="P40" s="446"/>
      <c r="Q40" s="446"/>
      <c r="R40" s="446"/>
      <c r="S40" s="446"/>
      <c r="T40" s="447"/>
    </row>
    <row r="41" spans="1:20" ht="18" customHeight="1">
      <c r="A41" s="445"/>
      <c r="B41" s="446"/>
      <c r="C41" s="446"/>
      <c r="D41" s="446"/>
      <c r="E41" s="446"/>
      <c r="F41" s="446"/>
      <c r="G41" s="446"/>
      <c r="H41" s="446"/>
      <c r="I41" s="446"/>
      <c r="J41" s="446"/>
      <c r="K41" s="446"/>
      <c r="L41" s="446"/>
      <c r="M41" s="446"/>
      <c r="N41" s="446"/>
      <c r="O41" s="446"/>
      <c r="P41" s="446"/>
      <c r="Q41" s="446"/>
      <c r="R41" s="446"/>
      <c r="S41" s="446"/>
      <c r="T41" s="447"/>
    </row>
    <row r="42" spans="1:20" ht="18" customHeight="1">
      <c r="A42" s="445"/>
      <c r="B42" s="446"/>
      <c r="C42" s="446"/>
      <c r="D42" s="446"/>
      <c r="E42" s="446"/>
      <c r="F42" s="446"/>
      <c r="G42" s="446"/>
      <c r="H42" s="446"/>
      <c r="I42" s="446"/>
      <c r="J42" s="446"/>
      <c r="K42" s="446"/>
      <c r="L42" s="446"/>
      <c r="M42" s="446"/>
      <c r="N42" s="446"/>
      <c r="O42" s="446"/>
      <c r="P42" s="446"/>
      <c r="Q42" s="446"/>
      <c r="R42" s="446"/>
      <c r="S42" s="446"/>
      <c r="T42" s="447"/>
    </row>
    <row r="43" spans="1:20" ht="18" customHeight="1">
      <c r="A43" s="445"/>
      <c r="B43" s="446"/>
      <c r="C43" s="446"/>
      <c r="D43" s="446"/>
      <c r="E43" s="446"/>
      <c r="F43" s="446"/>
      <c r="G43" s="446"/>
      <c r="H43" s="446"/>
      <c r="I43" s="446"/>
      <c r="J43" s="446"/>
      <c r="K43" s="446"/>
      <c r="L43" s="446"/>
      <c r="M43" s="446"/>
      <c r="N43" s="446"/>
      <c r="O43" s="446"/>
      <c r="P43" s="446"/>
      <c r="Q43" s="446"/>
      <c r="R43" s="446"/>
      <c r="S43" s="446"/>
      <c r="T43" s="447"/>
    </row>
    <row r="44" spans="1:20" ht="18" customHeight="1">
      <c r="A44" s="445"/>
      <c r="B44" s="446"/>
      <c r="C44" s="446"/>
      <c r="D44" s="446"/>
      <c r="E44" s="446"/>
      <c r="F44" s="446"/>
      <c r="G44" s="446"/>
      <c r="H44" s="446"/>
      <c r="I44" s="446"/>
      <c r="J44" s="446"/>
      <c r="K44" s="446"/>
      <c r="L44" s="446"/>
      <c r="M44" s="446"/>
      <c r="N44" s="446"/>
      <c r="O44" s="446"/>
      <c r="P44" s="446"/>
      <c r="Q44" s="446"/>
      <c r="R44" s="446"/>
      <c r="S44" s="446"/>
      <c r="T44" s="447"/>
    </row>
    <row r="45" spans="1:20" ht="18" customHeight="1">
      <c r="A45" s="445"/>
      <c r="B45" s="446"/>
      <c r="C45" s="446"/>
      <c r="D45" s="446"/>
      <c r="E45" s="446"/>
      <c r="F45" s="446"/>
      <c r="G45" s="446"/>
      <c r="H45" s="446"/>
      <c r="I45" s="446"/>
      <c r="J45" s="446"/>
      <c r="K45" s="446"/>
      <c r="L45" s="446"/>
      <c r="M45" s="446"/>
      <c r="N45" s="446"/>
      <c r="O45" s="446"/>
      <c r="P45" s="446"/>
      <c r="Q45" s="446"/>
      <c r="R45" s="446"/>
      <c r="S45" s="446"/>
      <c r="T45" s="447"/>
    </row>
    <row r="46" spans="1:20" ht="18" customHeight="1">
      <c r="A46" s="445"/>
      <c r="B46" s="446"/>
      <c r="C46" s="446"/>
      <c r="D46" s="446"/>
      <c r="E46" s="446"/>
      <c r="F46" s="446"/>
      <c r="G46" s="446"/>
      <c r="H46" s="446"/>
      <c r="I46" s="446"/>
      <c r="J46" s="446"/>
      <c r="K46" s="446"/>
      <c r="L46" s="446"/>
      <c r="M46" s="446"/>
      <c r="N46" s="446"/>
      <c r="O46" s="446"/>
      <c r="P46" s="446"/>
      <c r="Q46" s="446"/>
      <c r="R46" s="446"/>
      <c r="S46" s="446"/>
      <c r="T46" s="447"/>
    </row>
    <row r="47" spans="1:20" ht="18" customHeight="1">
      <c r="A47" s="445"/>
      <c r="B47" s="446"/>
      <c r="C47" s="446"/>
      <c r="D47" s="446"/>
      <c r="E47" s="446"/>
      <c r="F47" s="446"/>
      <c r="G47" s="446"/>
      <c r="H47" s="446"/>
      <c r="I47" s="446"/>
      <c r="J47" s="446"/>
      <c r="K47" s="446"/>
      <c r="L47" s="446"/>
      <c r="M47" s="446"/>
      <c r="N47" s="446"/>
      <c r="O47" s="446"/>
      <c r="P47" s="446"/>
      <c r="Q47" s="446"/>
      <c r="R47" s="446"/>
      <c r="S47" s="446"/>
      <c r="T47" s="447"/>
    </row>
    <row r="48" spans="1:20" ht="18" customHeight="1">
      <c r="A48" s="445"/>
      <c r="B48" s="446"/>
      <c r="C48" s="446"/>
      <c r="D48" s="446"/>
      <c r="E48" s="446"/>
      <c r="F48" s="446"/>
      <c r="G48" s="446"/>
      <c r="H48" s="446"/>
      <c r="I48" s="446"/>
      <c r="J48" s="446"/>
      <c r="K48" s="446"/>
      <c r="L48" s="446"/>
      <c r="M48" s="446"/>
      <c r="N48" s="446"/>
      <c r="O48" s="446"/>
      <c r="P48" s="446"/>
      <c r="Q48" s="446"/>
      <c r="R48" s="446"/>
      <c r="S48" s="446"/>
      <c r="T48" s="447"/>
    </row>
    <row r="49" spans="1:20" ht="18" customHeight="1">
      <c r="A49" s="445"/>
      <c r="B49" s="446"/>
      <c r="C49" s="446"/>
      <c r="D49" s="446"/>
      <c r="E49" s="446"/>
      <c r="F49" s="446"/>
      <c r="G49" s="446"/>
      <c r="H49" s="446"/>
      <c r="I49" s="446"/>
      <c r="J49" s="446"/>
      <c r="K49" s="446"/>
      <c r="L49" s="446"/>
      <c r="M49" s="446"/>
      <c r="N49" s="446"/>
      <c r="O49" s="446"/>
      <c r="P49" s="446"/>
      <c r="Q49" s="446"/>
      <c r="R49" s="446"/>
      <c r="S49" s="446"/>
      <c r="T49" s="447"/>
    </row>
    <row r="50" spans="1:20" ht="18" customHeight="1">
      <c r="A50" s="445"/>
      <c r="B50" s="446"/>
      <c r="C50" s="446"/>
      <c r="D50" s="446"/>
      <c r="E50" s="446"/>
      <c r="F50" s="446"/>
      <c r="G50" s="446"/>
      <c r="H50" s="446"/>
      <c r="I50" s="446"/>
      <c r="J50" s="446"/>
      <c r="K50" s="446"/>
      <c r="L50" s="446"/>
      <c r="M50" s="446"/>
      <c r="N50" s="446"/>
      <c r="O50" s="446"/>
      <c r="P50" s="446"/>
      <c r="Q50" s="446"/>
      <c r="R50" s="446"/>
      <c r="S50" s="446"/>
      <c r="T50" s="447"/>
    </row>
    <row r="51" spans="1:20" ht="18" customHeight="1">
      <c r="A51" s="445"/>
      <c r="B51" s="446"/>
      <c r="C51" s="446"/>
      <c r="D51" s="446"/>
      <c r="E51" s="446"/>
      <c r="F51" s="446"/>
      <c r="G51" s="446"/>
      <c r="H51" s="446"/>
      <c r="I51" s="446"/>
      <c r="J51" s="446"/>
      <c r="K51" s="446"/>
      <c r="L51" s="446"/>
      <c r="M51" s="446"/>
      <c r="N51" s="446"/>
      <c r="O51" s="446"/>
      <c r="P51" s="446"/>
      <c r="Q51" s="446"/>
      <c r="R51" s="446"/>
      <c r="S51" s="446"/>
      <c r="T51" s="447"/>
    </row>
    <row r="52" spans="1:20" ht="18" customHeight="1">
      <c r="A52" s="445"/>
      <c r="B52" s="446"/>
      <c r="C52" s="446"/>
      <c r="D52" s="446"/>
      <c r="E52" s="446"/>
      <c r="F52" s="446"/>
      <c r="G52" s="446"/>
      <c r="H52" s="446"/>
      <c r="I52" s="446"/>
      <c r="J52" s="446"/>
      <c r="K52" s="446"/>
      <c r="L52" s="446"/>
      <c r="M52" s="446"/>
      <c r="N52" s="446"/>
      <c r="O52" s="446"/>
      <c r="P52" s="446"/>
      <c r="Q52" s="446"/>
      <c r="R52" s="446"/>
      <c r="S52" s="446"/>
      <c r="T52" s="447"/>
    </row>
    <row r="53" spans="1:20" ht="18" customHeight="1">
      <c r="A53" s="445"/>
      <c r="B53" s="446"/>
      <c r="C53" s="446"/>
      <c r="D53" s="446"/>
      <c r="E53" s="446"/>
      <c r="F53" s="446"/>
      <c r="G53" s="446"/>
      <c r="H53" s="446"/>
      <c r="I53" s="446"/>
      <c r="J53" s="446"/>
      <c r="K53" s="446"/>
      <c r="L53" s="446"/>
      <c r="M53" s="446"/>
      <c r="N53" s="446"/>
      <c r="O53" s="446"/>
      <c r="P53" s="446"/>
      <c r="Q53" s="446"/>
      <c r="R53" s="446"/>
      <c r="S53" s="446"/>
      <c r="T53" s="447"/>
    </row>
    <row r="54" spans="1:20" ht="18" customHeight="1">
      <c r="A54" s="445"/>
      <c r="B54" s="446"/>
      <c r="C54" s="446"/>
      <c r="D54" s="446"/>
      <c r="E54" s="446"/>
      <c r="F54" s="446"/>
      <c r="G54" s="446"/>
      <c r="H54" s="446"/>
      <c r="I54" s="446"/>
      <c r="J54" s="446"/>
      <c r="K54" s="446"/>
      <c r="L54" s="446"/>
      <c r="M54" s="446"/>
      <c r="N54" s="446"/>
      <c r="O54" s="446"/>
      <c r="P54" s="446"/>
      <c r="Q54" s="446"/>
      <c r="R54" s="446"/>
      <c r="S54" s="446"/>
      <c r="T54" s="447"/>
    </row>
    <row r="55" spans="1:20" ht="18" customHeight="1">
      <c r="A55" s="445"/>
      <c r="B55" s="446"/>
      <c r="C55" s="446"/>
      <c r="D55" s="446"/>
      <c r="E55" s="446"/>
      <c r="F55" s="446"/>
      <c r="G55" s="446"/>
      <c r="H55" s="446"/>
      <c r="I55" s="446"/>
      <c r="J55" s="446"/>
      <c r="K55" s="446"/>
      <c r="L55" s="446"/>
      <c r="M55" s="446"/>
      <c r="N55" s="446"/>
      <c r="O55" s="446"/>
      <c r="P55" s="446"/>
      <c r="Q55" s="446"/>
      <c r="R55" s="446"/>
      <c r="S55" s="446"/>
      <c r="T55" s="447"/>
    </row>
    <row r="56" spans="1:20" ht="18" customHeight="1">
      <c r="A56" s="445"/>
      <c r="B56" s="446"/>
      <c r="C56" s="446"/>
      <c r="D56" s="446"/>
      <c r="E56" s="446"/>
      <c r="F56" s="446"/>
      <c r="G56" s="446"/>
      <c r="H56" s="446"/>
      <c r="I56" s="446"/>
      <c r="J56" s="446"/>
      <c r="K56" s="446"/>
      <c r="L56" s="446"/>
      <c r="M56" s="446"/>
      <c r="N56" s="446"/>
      <c r="O56" s="446"/>
      <c r="P56" s="446"/>
      <c r="Q56" s="446"/>
      <c r="R56" s="446"/>
      <c r="S56" s="446"/>
      <c r="T56" s="447"/>
    </row>
    <row r="57" spans="1:20" ht="18" customHeight="1">
      <c r="A57" s="445"/>
      <c r="B57" s="446"/>
      <c r="C57" s="446"/>
      <c r="D57" s="446"/>
      <c r="E57" s="446"/>
      <c r="F57" s="446"/>
      <c r="G57" s="446"/>
      <c r="H57" s="446"/>
      <c r="I57" s="446"/>
      <c r="J57" s="446"/>
      <c r="K57" s="446"/>
      <c r="L57" s="446"/>
      <c r="M57" s="446"/>
      <c r="N57" s="446"/>
      <c r="O57" s="446"/>
      <c r="P57" s="446"/>
      <c r="Q57" s="446"/>
      <c r="R57" s="446"/>
      <c r="S57" s="446"/>
      <c r="T57" s="447"/>
    </row>
    <row r="58" spans="1:20" ht="18" customHeight="1">
      <c r="A58" s="445"/>
      <c r="B58" s="446"/>
      <c r="C58" s="446"/>
      <c r="D58" s="446"/>
      <c r="E58" s="446"/>
      <c r="F58" s="446"/>
      <c r="G58" s="446"/>
      <c r="H58" s="446"/>
      <c r="I58" s="446"/>
      <c r="J58" s="446"/>
      <c r="K58" s="446"/>
      <c r="L58" s="446"/>
      <c r="M58" s="446"/>
      <c r="N58" s="446"/>
      <c r="O58" s="446"/>
      <c r="P58" s="446"/>
      <c r="Q58" s="446"/>
      <c r="R58" s="446"/>
      <c r="S58" s="446"/>
      <c r="T58" s="447"/>
    </row>
    <row r="59" spans="1:20" ht="18" customHeight="1">
      <c r="A59" s="445"/>
      <c r="B59" s="446"/>
      <c r="C59" s="446"/>
      <c r="D59" s="446"/>
      <c r="E59" s="446"/>
      <c r="F59" s="446"/>
      <c r="G59" s="446"/>
      <c r="H59" s="446"/>
      <c r="I59" s="446"/>
      <c r="J59" s="446"/>
      <c r="K59" s="446"/>
      <c r="L59" s="446"/>
      <c r="M59" s="446"/>
      <c r="N59" s="446"/>
      <c r="O59" s="446"/>
      <c r="P59" s="446"/>
      <c r="Q59" s="446"/>
      <c r="R59" s="446"/>
      <c r="S59" s="446"/>
      <c r="T59" s="447"/>
    </row>
    <row r="60" spans="1:20" ht="18" customHeight="1">
      <c r="A60" s="445"/>
      <c r="B60" s="446"/>
      <c r="C60" s="446"/>
      <c r="D60" s="446"/>
      <c r="E60" s="446"/>
      <c r="F60" s="446"/>
      <c r="G60" s="446"/>
      <c r="H60" s="446"/>
      <c r="I60" s="446"/>
      <c r="J60" s="446"/>
      <c r="K60" s="446"/>
      <c r="L60" s="446"/>
      <c r="M60" s="446"/>
      <c r="N60" s="446"/>
      <c r="O60" s="446"/>
      <c r="P60" s="446"/>
      <c r="Q60" s="446"/>
      <c r="R60" s="446"/>
      <c r="S60" s="446"/>
      <c r="T60" s="447"/>
    </row>
    <row r="61" spans="1:20" ht="18" customHeight="1">
      <c r="A61" s="445"/>
      <c r="B61" s="446"/>
      <c r="C61" s="446"/>
      <c r="D61" s="446"/>
      <c r="E61" s="446"/>
      <c r="F61" s="446"/>
      <c r="G61" s="446"/>
      <c r="H61" s="446"/>
      <c r="I61" s="446"/>
      <c r="J61" s="446"/>
      <c r="K61" s="446"/>
      <c r="L61" s="446"/>
      <c r="M61" s="446"/>
      <c r="N61" s="446"/>
      <c r="O61" s="446"/>
      <c r="P61" s="446"/>
      <c r="Q61" s="446"/>
      <c r="R61" s="446"/>
      <c r="S61" s="446"/>
      <c r="T61" s="447"/>
    </row>
    <row r="62" spans="1:20" ht="18" customHeight="1">
      <c r="A62" s="445"/>
      <c r="B62" s="446"/>
      <c r="C62" s="446"/>
      <c r="D62" s="446"/>
      <c r="E62" s="446"/>
      <c r="F62" s="446"/>
      <c r="G62" s="446"/>
      <c r="H62" s="446"/>
      <c r="I62" s="446"/>
      <c r="J62" s="446"/>
      <c r="K62" s="446"/>
      <c r="L62" s="446"/>
      <c r="M62" s="446"/>
      <c r="N62" s="446"/>
      <c r="O62" s="446"/>
      <c r="P62" s="446"/>
      <c r="Q62" s="446"/>
      <c r="R62" s="446"/>
      <c r="S62" s="446"/>
      <c r="T62" s="447"/>
    </row>
    <row r="63" spans="1:20" ht="18" customHeight="1">
      <c r="A63" s="445"/>
      <c r="B63" s="446"/>
      <c r="C63" s="446"/>
      <c r="D63" s="446"/>
      <c r="E63" s="446"/>
      <c r="F63" s="446"/>
      <c r="G63" s="446"/>
      <c r="H63" s="446"/>
      <c r="I63" s="446"/>
      <c r="J63" s="446"/>
      <c r="K63" s="446"/>
      <c r="L63" s="446"/>
      <c r="M63" s="446"/>
      <c r="N63" s="446"/>
      <c r="O63" s="446"/>
      <c r="P63" s="446"/>
      <c r="Q63" s="446"/>
      <c r="R63" s="446"/>
      <c r="S63" s="446"/>
      <c r="T63" s="447"/>
    </row>
    <row r="64" spans="1:20" ht="18" customHeight="1">
      <c r="A64" s="445"/>
      <c r="B64" s="446"/>
      <c r="C64" s="446"/>
      <c r="D64" s="446"/>
      <c r="E64" s="446"/>
      <c r="F64" s="446"/>
      <c r="G64" s="446"/>
      <c r="H64" s="446"/>
      <c r="I64" s="446"/>
      <c r="J64" s="446"/>
      <c r="K64" s="446"/>
      <c r="L64" s="446"/>
      <c r="M64" s="446"/>
      <c r="N64" s="446"/>
      <c r="O64" s="446"/>
      <c r="P64" s="446"/>
      <c r="Q64" s="446"/>
      <c r="R64" s="446"/>
      <c r="S64" s="446"/>
      <c r="T64" s="447"/>
    </row>
    <row r="65" spans="1:20" ht="18" customHeight="1">
      <c r="A65" s="445"/>
      <c r="B65" s="446"/>
      <c r="C65" s="446"/>
      <c r="D65" s="446"/>
      <c r="E65" s="446"/>
      <c r="F65" s="446"/>
      <c r="G65" s="446"/>
      <c r="H65" s="446"/>
      <c r="I65" s="446"/>
      <c r="J65" s="446"/>
      <c r="K65" s="446"/>
      <c r="L65" s="446"/>
      <c r="M65" s="446"/>
      <c r="N65" s="446"/>
      <c r="O65" s="446"/>
      <c r="P65" s="446"/>
      <c r="Q65" s="446"/>
      <c r="R65" s="446"/>
      <c r="S65" s="446"/>
      <c r="T65" s="447"/>
    </row>
    <row r="66" spans="1:20" ht="18" customHeight="1">
      <c r="A66" s="445"/>
      <c r="B66" s="446"/>
      <c r="C66" s="446"/>
      <c r="D66" s="446"/>
      <c r="E66" s="446"/>
      <c r="F66" s="446"/>
      <c r="G66" s="446"/>
      <c r="H66" s="446"/>
      <c r="I66" s="446"/>
      <c r="J66" s="446"/>
      <c r="K66" s="446"/>
      <c r="L66" s="446"/>
      <c r="M66" s="446"/>
      <c r="N66" s="446"/>
      <c r="O66" s="446"/>
      <c r="P66" s="446"/>
      <c r="Q66" s="446"/>
      <c r="R66" s="446"/>
      <c r="S66" s="446"/>
      <c r="T66" s="447"/>
    </row>
    <row r="67" spans="1:20" ht="18" customHeight="1">
      <c r="A67" s="445"/>
      <c r="B67" s="446"/>
      <c r="C67" s="446"/>
      <c r="D67" s="446"/>
      <c r="E67" s="446"/>
      <c r="F67" s="446"/>
      <c r="G67" s="446"/>
      <c r="H67" s="446"/>
      <c r="I67" s="446"/>
      <c r="J67" s="446"/>
      <c r="K67" s="446"/>
      <c r="L67" s="446"/>
      <c r="M67" s="446"/>
      <c r="N67" s="446"/>
      <c r="O67" s="446"/>
      <c r="P67" s="446"/>
      <c r="Q67" s="446"/>
      <c r="R67" s="446"/>
      <c r="S67" s="446"/>
      <c r="T67" s="447"/>
    </row>
    <row r="68" spans="1:20" ht="18" customHeight="1">
      <c r="A68" s="445"/>
      <c r="B68" s="446"/>
      <c r="C68" s="446"/>
      <c r="D68" s="446"/>
      <c r="E68" s="446"/>
      <c r="F68" s="446"/>
      <c r="G68" s="446"/>
      <c r="H68" s="446"/>
      <c r="I68" s="446"/>
      <c r="J68" s="446"/>
      <c r="K68" s="446"/>
      <c r="L68" s="446"/>
      <c r="M68" s="446"/>
      <c r="N68" s="446"/>
      <c r="O68" s="446"/>
      <c r="P68" s="446"/>
      <c r="Q68" s="446"/>
      <c r="R68" s="446"/>
      <c r="S68" s="446"/>
      <c r="T68" s="447"/>
    </row>
    <row r="69" spans="1:20" ht="18" customHeight="1">
      <c r="A69" s="445"/>
      <c r="B69" s="446"/>
      <c r="C69" s="446"/>
      <c r="D69" s="446"/>
      <c r="E69" s="446"/>
      <c r="F69" s="446"/>
      <c r="G69" s="446"/>
      <c r="H69" s="446"/>
      <c r="I69" s="446"/>
      <c r="J69" s="446"/>
      <c r="K69" s="446"/>
      <c r="L69" s="446"/>
      <c r="M69" s="446"/>
      <c r="N69" s="446"/>
      <c r="O69" s="446"/>
      <c r="P69" s="446"/>
      <c r="Q69" s="446"/>
      <c r="R69" s="446"/>
      <c r="S69" s="446"/>
      <c r="T69" s="447"/>
    </row>
    <row r="70" spans="1:20" ht="18" customHeight="1">
      <c r="A70" s="445"/>
      <c r="B70" s="446"/>
      <c r="C70" s="446"/>
      <c r="D70" s="446"/>
      <c r="E70" s="446"/>
      <c r="F70" s="446"/>
      <c r="G70" s="446"/>
      <c r="H70" s="446"/>
      <c r="I70" s="446"/>
      <c r="J70" s="446"/>
      <c r="K70" s="446"/>
      <c r="L70" s="446"/>
      <c r="M70" s="446"/>
      <c r="N70" s="446"/>
      <c r="O70" s="446"/>
      <c r="P70" s="446"/>
      <c r="Q70" s="446"/>
      <c r="R70" s="446"/>
      <c r="S70" s="446"/>
      <c r="T70" s="447"/>
    </row>
    <row r="71" spans="1:20" ht="18" customHeight="1">
      <c r="A71" s="445"/>
      <c r="B71" s="446"/>
      <c r="C71" s="446"/>
      <c r="D71" s="446"/>
      <c r="E71" s="446"/>
      <c r="F71" s="446"/>
      <c r="G71" s="446"/>
      <c r="H71" s="446"/>
      <c r="I71" s="446"/>
      <c r="J71" s="446"/>
      <c r="K71" s="446"/>
      <c r="L71" s="446"/>
      <c r="M71" s="446"/>
      <c r="N71" s="446"/>
      <c r="O71" s="446"/>
      <c r="P71" s="446"/>
      <c r="Q71" s="446"/>
      <c r="R71" s="446"/>
      <c r="S71" s="446"/>
      <c r="T71" s="447"/>
    </row>
    <row r="72" spans="1:20" ht="18" customHeight="1">
      <c r="A72" s="445"/>
      <c r="B72" s="446"/>
      <c r="C72" s="446"/>
      <c r="D72" s="446"/>
      <c r="E72" s="446"/>
      <c r="F72" s="446"/>
      <c r="G72" s="446"/>
      <c r="H72" s="446"/>
      <c r="I72" s="446"/>
      <c r="J72" s="446"/>
      <c r="K72" s="446"/>
      <c r="L72" s="446"/>
      <c r="M72" s="446"/>
      <c r="N72" s="446"/>
      <c r="O72" s="446"/>
      <c r="P72" s="446"/>
      <c r="Q72" s="446"/>
      <c r="R72" s="446"/>
      <c r="S72" s="446"/>
      <c r="T72" s="447"/>
    </row>
    <row r="73" spans="1:20" ht="18" customHeight="1">
      <c r="A73" s="445"/>
      <c r="B73" s="446"/>
      <c r="C73" s="446"/>
      <c r="D73" s="446"/>
      <c r="E73" s="446"/>
      <c r="F73" s="446"/>
      <c r="G73" s="446"/>
      <c r="H73" s="446"/>
      <c r="I73" s="446"/>
      <c r="J73" s="446"/>
      <c r="K73" s="446"/>
      <c r="L73" s="446"/>
      <c r="M73" s="446"/>
      <c r="N73" s="446"/>
      <c r="O73" s="446"/>
      <c r="P73" s="446"/>
      <c r="Q73" s="446"/>
      <c r="R73" s="446"/>
      <c r="S73" s="446"/>
      <c r="T73" s="447"/>
    </row>
    <row r="74" spans="1:20" ht="18" customHeight="1">
      <c r="A74" s="445"/>
      <c r="B74" s="446"/>
      <c r="C74" s="446"/>
      <c r="D74" s="446"/>
      <c r="E74" s="446"/>
      <c r="F74" s="446"/>
      <c r="G74" s="446"/>
      <c r="H74" s="446"/>
      <c r="I74" s="446"/>
      <c r="J74" s="446"/>
      <c r="K74" s="446"/>
      <c r="L74" s="446"/>
      <c r="M74" s="446"/>
      <c r="N74" s="446"/>
      <c r="O74" s="446"/>
      <c r="P74" s="446"/>
      <c r="Q74" s="446"/>
      <c r="R74" s="446"/>
      <c r="S74" s="446"/>
      <c r="T74" s="447"/>
    </row>
    <row r="75" spans="1:20" ht="18" customHeight="1">
      <c r="A75" s="445"/>
      <c r="B75" s="446"/>
      <c r="C75" s="446"/>
      <c r="D75" s="446"/>
      <c r="E75" s="446"/>
      <c r="F75" s="446"/>
      <c r="G75" s="446"/>
      <c r="H75" s="446"/>
      <c r="I75" s="446"/>
      <c r="J75" s="446"/>
      <c r="K75" s="446"/>
      <c r="L75" s="446"/>
      <c r="M75" s="446"/>
      <c r="N75" s="446"/>
      <c r="O75" s="446"/>
      <c r="P75" s="446"/>
      <c r="Q75" s="446"/>
      <c r="R75" s="446"/>
      <c r="S75" s="446"/>
      <c r="T75" s="447"/>
    </row>
    <row r="76" spans="1:20" ht="18" customHeight="1">
      <c r="A76" s="445"/>
      <c r="B76" s="446"/>
      <c r="C76" s="446"/>
      <c r="D76" s="446"/>
      <c r="E76" s="446"/>
      <c r="F76" s="446"/>
      <c r="G76" s="446"/>
      <c r="H76" s="446"/>
      <c r="I76" s="446"/>
      <c r="J76" s="446"/>
      <c r="K76" s="446"/>
      <c r="L76" s="446"/>
      <c r="M76" s="446"/>
      <c r="N76" s="446"/>
      <c r="O76" s="446"/>
      <c r="P76" s="446"/>
      <c r="Q76" s="446"/>
      <c r="R76" s="446"/>
      <c r="S76" s="446"/>
      <c r="T76" s="447"/>
    </row>
    <row r="77" spans="1:20" ht="18" customHeight="1">
      <c r="A77" s="445"/>
      <c r="B77" s="446"/>
      <c r="C77" s="446"/>
      <c r="D77" s="446"/>
      <c r="E77" s="446"/>
      <c r="F77" s="446"/>
      <c r="G77" s="446"/>
      <c r="H77" s="446"/>
      <c r="I77" s="446"/>
      <c r="J77" s="446"/>
      <c r="K77" s="446"/>
      <c r="L77" s="446"/>
      <c r="M77" s="446"/>
      <c r="N77" s="446"/>
      <c r="O77" s="446"/>
      <c r="P77" s="446"/>
      <c r="Q77" s="446"/>
      <c r="R77" s="446"/>
      <c r="S77" s="446"/>
      <c r="T77" s="447"/>
    </row>
    <row r="78" spans="1:20" ht="18" customHeight="1">
      <c r="A78" s="445"/>
      <c r="B78" s="446"/>
      <c r="C78" s="446"/>
      <c r="D78" s="446"/>
      <c r="E78" s="446"/>
      <c r="F78" s="446"/>
      <c r="G78" s="446"/>
      <c r="H78" s="446"/>
      <c r="I78" s="446"/>
      <c r="J78" s="446"/>
      <c r="K78" s="446"/>
      <c r="L78" s="446"/>
      <c r="M78" s="446"/>
      <c r="N78" s="446"/>
      <c r="O78" s="446"/>
      <c r="P78" s="446"/>
      <c r="Q78" s="446"/>
      <c r="R78" s="446"/>
      <c r="S78" s="446"/>
      <c r="T78" s="447"/>
    </row>
    <row r="79" spans="1:20" ht="18" customHeight="1">
      <c r="A79" s="445"/>
      <c r="B79" s="446"/>
      <c r="C79" s="446"/>
      <c r="D79" s="446"/>
      <c r="E79" s="446"/>
      <c r="F79" s="446"/>
      <c r="G79" s="446"/>
      <c r="H79" s="446"/>
      <c r="I79" s="446"/>
      <c r="J79" s="446"/>
      <c r="K79" s="446"/>
      <c r="L79" s="446"/>
      <c r="M79" s="446"/>
      <c r="N79" s="446"/>
      <c r="O79" s="446"/>
      <c r="P79" s="446"/>
      <c r="Q79" s="446"/>
      <c r="R79" s="446"/>
      <c r="S79" s="446"/>
      <c r="T79" s="447"/>
    </row>
    <row r="80" spans="1:20" ht="18" customHeight="1">
      <c r="A80" s="445"/>
      <c r="B80" s="446"/>
      <c r="C80" s="446"/>
      <c r="D80" s="446"/>
      <c r="E80" s="446"/>
      <c r="F80" s="446"/>
      <c r="G80" s="446"/>
      <c r="H80" s="446"/>
      <c r="I80" s="446"/>
      <c r="J80" s="446"/>
      <c r="K80" s="446"/>
      <c r="L80" s="446"/>
      <c r="M80" s="446"/>
      <c r="N80" s="446"/>
      <c r="O80" s="446"/>
      <c r="P80" s="446"/>
      <c r="Q80" s="446"/>
      <c r="R80" s="446"/>
      <c r="S80" s="446"/>
      <c r="T80" s="447"/>
    </row>
    <row r="81" spans="1:20" ht="18" customHeight="1">
      <c r="A81" s="445"/>
      <c r="B81" s="446"/>
      <c r="C81" s="446"/>
      <c r="D81" s="446"/>
      <c r="E81" s="446"/>
      <c r="F81" s="446"/>
      <c r="G81" s="446"/>
      <c r="H81" s="446"/>
      <c r="I81" s="446"/>
      <c r="J81" s="446"/>
      <c r="K81" s="446"/>
      <c r="L81" s="446"/>
      <c r="M81" s="446"/>
      <c r="N81" s="446"/>
      <c r="O81" s="446"/>
      <c r="P81" s="446"/>
      <c r="Q81" s="446"/>
      <c r="R81" s="446"/>
      <c r="S81" s="446"/>
      <c r="T81" s="447"/>
    </row>
    <row r="82" spans="1:20" ht="18" customHeight="1">
      <c r="A82" s="445"/>
      <c r="B82" s="446"/>
      <c r="C82" s="446"/>
      <c r="D82" s="446"/>
      <c r="E82" s="446"/>
      <c r="F82" s="446"/>
      <c r="G82" s="446"/>
      <c r="H82" s="446"/>
      <c r="I82" s="446"/>
      <c r="J82" s="446"/>
      <c r="K82" s="446"/>
      <c r="L82" s="446"/>
      <c r="M82" s="446"/>
      <c r="N82" s="446"/>
      <c r="O82" s="446"/>
      <c r="P82" s="446"/>
      <c r="Q82" s="446"/>
      <c r="R82" s="446"/>
      <c r="S82" s="446"/>
      <c r="T82" s="447"/>
    </row>
    <row r="83" spans="1:20" ht="18" customHeight="1">
      <c r="A83" s="445"/>
      <c r="B83" s="446"/>
      <c r="C83" s="446"/>
      <c r="D83" s="446"/>
      <c r="E83" s="446"/>
      <c r="F83" s="446"/>
      <c r="G83" s="446"/>
      <c r="H83" s="446"/>
      <c r="I83" s="446"/>
      <c r="J83" s="446"/>
      <c r="K83" s="446"/>
      <c r="L83" s="446"/>
      <c r="M83" s="446"/>
      <c r="N83" s="446"/>
      <c r="O83" s="446"/>
      <c r="P83" s="446"/>
      <c r="Q83" s="446"/>
      <c r="R83" s="446"/>
      <c r="S83" s="446"/>
      <c r="T83" s="447"/>
    </row>
    <row r="84" spans="1:20" ht="18" customHeight="1">
      <c r="A84" s="445"/>
      <c r="B84" s="446"/>
      <c r="C84" s="446"/>
      <c r="D84" s="446"/>
      <c r="E84" s="446"/>
      <c r="F84" s="446"/>
      <c r="G84" s="446"/>
      <c r="H84" s="446"/>
      <c r="I84" s="446"/>
      <c r="J84" s="446"/>
      <c r="K84" s="446"/>
      <c r="L84" s="446"/>
      <c r="M84" s="446"/>
      <c r="N84" s="446"/>
      <c r="O84" s="446"/>
      <c r="P84" s="446"/>
      <c r="Q84" s="446"/>
      <c r="R84" s="446"/>
      <c r="S84" s="446"/>
      <c r="T84" s="447"/>
    </row>
    <row r="85" spans="1:20" ht="18" customHeight="1">
      <c r="A85" s="445"/>
      <c r="B85" s="446"/>
      <c r="C85" s="446"/>
      <c r="D85" s="446"/>
      <c r="E85" s="446"/>
      <c r="F85" s="446"/>
      <c r="G85" s="446"/>
      <c r="H85" s="446"/>
      <c r="I85" s="446"/>
      <c r="J85" s="446"/>
      <c r="K85" s="446"/>
      <c r="L85" s="446"/>
      <c r="M85" s="446"/>
      <c r="N85" s="446"/>
      <c r="O85" s="446"/>
      <c r="P85" s="446"/>
      <c r="Q85" s="446"/>
      <c r="R85" s="446"/>
      <c r="S85" s="446"/>
      <c r="T85" s="447"/>
    </row>
    <row r="86" spans="1:20" ht="18" customHeight="1">
      <c r="A86" s="445"/>
      <c r="B86" s="446"/>
      <c r="C86" s="446"/>
      <c r="D86" s="446"/>
      <c r="E86" s="446"/>
      <c r="F86" s="446"/>
      <c r="G86" s="446"/>
      <c r="H86" s="446"/>
      <c r="I86" s="446"/>
      <c r="J86" s="446"/>
      <c r="K86" s="446"/>
      <c r="L86" s="446"/>
      <c r="M86" s="446"/>
      <c r="N86" s="446"/>
      <c r="O86" s="446"/>
      <c r="P86" s="446"/>
      <c r="Q86" s="446"/>
      <c r="R86" s="446"/>
      <c r="S86" s="446"/>
      <c r="T86" s="447"/>
    </row>
    <row r="87" spans="1:20" ht="18" customHeight="1">
      <c r="A87" s="445"/>
      <c r="B87" s="446"/>
      <c r="C87" s="446"/>
      <c r="D87" s="446"/>
      <c r="E87" s="446"/>
      <c r="F87" s="446"/>
      <c r="G87" s="446"/>
      <c r="H87" s="446"/>
      <c r="I87" s="446"/>
      <c r="J87" s="446"/>
      <c r="K87" s="446"/>
      <c r="L87" s="446"/>
      <c r="M87" s="446"/>
      <c r="N87" s="446"/>
      <c r="O87" s="446"/>
      <c r="P87" s="446"/>
      <c r="Q87" s="446"/>
      <c r="R87" s="446"/>
      <c r="S87" s="446"/>
      <c r="T87" s="447"/>
    </row>
    <row r="88" spans="1:20" ht="18" customHeight="1">
      <c r="A88" s="445"/>
      <c r="B88" s="446"/>
      <c r="C88" s="446"/>
      <c r="D88" s="446"/>
      <c r="E88" s="446"/>
      <c r="F88" s="446"/>
      <c r="G88" s="446"/>
      <c r="H88" s="446"/>
      <c r="I88" s="446"/>
      <c r="J88" s="446"/>
      <c r="K88" s="446"/>
      <c r="L88" s="446"/>
      <c r="M88" s="446"/>
      <c r="N88" s="446"/>
      <c r="O88" s="446"/>
      <c r="P88" s="446"/>
      <c r="Q88" s="446"/>
      <c r="R88" s="446"/>
      <c r="S88" s="446"/>
      <c r="T88" s="447"/>
    </row>
    <row r="89" spans="1:20" ht="18" customHeight="1">
      <c r="A89" s="445"/>
      <c r="B89" s="446"/>
      <c r="C89" s="446"/>
      <c r="D89" s="446"/>
      <c r="E89" s="446"/>
      <c r="F89" s="446"/>
      <c r="G89" s="446"/>
      <c r="H89" s="446"/>
      <c r="I89" s="446"/>
      <c r="J89" s="446"/>
      <c r="K89" s="446"/>
      <c r="L89" s="446"/>
      <c r="M89" s="446"/>
      <c r="N89" s="446"/>
      <c r="O89" s="446"/>
      <c r="P89" s="446"/>
      <c r="Q89" s="446"/>
      <c r="R89" s="446"/>
      <c r="S89" s="446"/>
      <c r="T89" s="447"/>
    </row>
    <row r="90" spans="1:20" ht="18" customHeight="1">
      <c r="A90" s="445"/>
      <c r="B90" s="446"/>
      <c r="C90" s="446"/>
      <c r="D90" s="446"/>
      <c r="E90" s="446"/>
      <c r="F90" s="446"/>
      <c r="G90" s="446"/>
      <c r="H90" s="446"/>
      <c r="I90" s="446"/>
      <c r="J90" s="446"/>
      <c r="K90" s="446"/>
      <c r="L90" s="446"/>
      <c r="M90" s="446"/>
      <c r="N90" s="446"/>
      <c r="O90" s="446"/>
      <c r="P90" s="446"/>
      <c r="Q90" s="446"/>
      <c r="R90" s="446"/>
      <c r="S90" s="446"/>
      <c r="T90" s="447"/>
    </row>
    <row r="91" spans="1:20" ht="18" customHeight="1">
      <c r="A91" s="445"/>
      <c r="B91" s="446"/>
      <c r="C91" s="446"/>
      <c r="D91" s="446"/>
      <c r="E91" s="446"/>
      <c r="F91" s="446"/>
      <c r="G91" s="446"/>
      <c r="H91" s="446"/>
      <c r="I91" s="446"/>
      <c r="J91" s="446"/>
      <c r="K91" s="446"/>
      <c r="L91" s="446"/>
      <c r="M91" s="446"/>
      <c r="N91" s="446"/>
      <c r="O91" s="446"/>
      <c r="P91" s="446"/>
      <c r="Q91" s="446"/>
      <c r="R91" s="446"/>
      <c r="S91" s="446"/>
      <c r="T91" s="447"/>
    </row>
    <row r="92" spans="1:20" ht="18" customHeight="1">
      <c r="A92" s="445"/>
      <c r="B92" s="446"/>
      <c r="C92" s="446"/>
      <c r="D92" s="446"/>
      <c r="E92" s="446"/>
      <c r="F92" s="446"/>
      <c r="G92" s="446"/>
      <c r="H92" s="446"/>
      <c r="I92" s="446"/>
      <c r="J92" s="446"/>
      <c r="K92" s="446"/>
      <c r="L92" s="446"/>
      <c r="M92" s="446"/>
      <c r="N92" s="446"/>
      <c r="O92" s="446"/>
      <c r="P92" s="446"/>
      <c r="Q92" s="446"/>
      <c r="R92" s="446"/>
      <c r="S92" s="446"/>
      <c r="T92" s="447"/>
    </row>
    <row r="93" spans="1:20" ht="18" customHeight="1">
      <c r="A93" s="445"/>
      <c r="B93" s="446"/>
      <c r="C93" s="446"/>
      <c r="D93" s="446"/>
      <c r="E93" s="446"/>
      <c r="F93" s="446"/>
      <c r="G93" s="446"/>
      <c r="H93" s="446"/>
      <c r="I93" s="446"/>
      <c r="J93" s="446"/>
      <c r="K93" s="446"/>
      <c r="L93" s="446"/>
      <c r="M93" s="446"/>
      <c r="N93" s="446"/>
      <c r="O93" s="446"/>
      <c r="P93" s="446"/>
      <c r="Q93" s="446"/>
      <c r="R93" s="446"/>
      <c r="S93" s="446"/>
      <c r="T93" s="447"/>
    </row>
    <row r="94" spans="1:20" ht="18" customHeight="1">
      <c r="A94" s="445"/>
      <c r="B94" s="446"/>
      <c r="C94" s="446"/>
      <c r="D94" s="446"/>
      <c r="E94" s="446"/>
      <c r="F94" s="446"/>
      <c r="G94" s="446"/>
      <c r="H94" s="446"/>
      <c r="I94" s="446"/>
      <c r="J94" s="446"/>
      <c r="K94" s="446"/>
      <c r="L94" s="446"/>
      <c r="M94" s="446"/>
      <c r="N94" s="446"/>
      <c r="O94" s="446"/>
      <c r="P94" s="446"/>
      <c r="Q94" s="446"/>
      <c r="R94" s="446"/>
      <c r="S94" s="446"/>
      <c r="T94" s="447"/>
    </row>
    <row r="95" spans="1:20" ht="18" customHeight="1" thickBot="1">
      <c r="A95" s="448"/>
      <c r="B95" s="449"/>
      <c r="C95" s="449"/>
      <c r="D95" s="449"/>
      <c r="E95" s="449"/>
      <c r="F95" s="449"/>
      <c r="G95" s="449"/>
      <c r="H95" s="449"/>
      <c r="I95" s="449"/>
      <c r="J95" s="449"/>
      <c r="K95" s="449"/>
      <c r="L95" s="449"/>
      <c r="M95" s="449"/>
      <c r="N95" s="449"/>
      <c r="O95" s="449"/>
      <c r="P95" s="449"/>
      <c r="Q95" s="449"/>
      <c r="R95" s="449"/>
      <c r="S95" s="449"/>
      <c r="T95" s="450"/>
    </row>
    <row r="96" spans="1:20" ht="18" customHeight="1" thickTop="1"/>
  </sheetData>
  <sheetProtection formatCells="0" formatColumns="0" formatRows="0"/>
  <mergeCells count="4">
    <mergeCell ref="S1:T1"/>
    <mergeCell ref="K2:T2"/>
    <mergeCell ref="B2:I2"/>
    <mergeCell ref="U3:Z8"/>
  </mergeCells>
  <phoneticPr fontId="6"/>
  <printOptions horizontalCentered="1"/>
  <pageMargins left="0.59055118110236227" right="0.59055118110236227" top="0.59055118110236227" bottom="0.59055118110236227" header="0.31496062992125984" footer="0.31496062992125984"/>
  <pageSetup paperSize="9" scale="44" orientation="portrait" r:id="rId1"/>
  <headerFooter scaleWithDoc="0">
    <oddFooter>&amp;R&amp;12整理番号：（事務局記入欄）</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DCF41-E6B2-45BB-8099-90F75CF14DBC}">
  <sheetPr>
    <pageSetUpPr fitToPage="1"/>
  </sheetPr>
  <dimension ref="A1:X139"/>
  <sheetViews>
    <sheetView view="pageBreakPreview" zoomScale="60" zoomScaleNormal="60" workbookViewId="0">
      <selection activeCell="G5" sqref="G5:J5"/>
    </sheetView>
  </sheetViews>
  <sheetFormatPr defaultColWidth="9" defaultRowHeight="13.5"/>
  <cols>
    <col min="1" max="1" width="4.875" style="2" bestFit="1" customWidth="1"/>
    <col min="2" max="3" width="5.5" style="26" customWidth="1"/>
    <col min="4" max="4" width="4.5" style="26" hidden="1" customWidth="1"/>
    <col min="5" max="5" width="22.875" style="28" customWidth="1"/>
    <col min="6" max="6" width="4.5" style="28" hidden="1" customWidth="1"/>
    <col min="7" max="7" width="28.375" style="28" customWidth="1"/>
    <col min="8" max="8" width="28.375" style="26" customWidth="1"/>
    <col min="9" max="9" width="13.375" style="184" customWidth="1"/>
    <col min="10" max="10" width="9.875" style="30" customWidth="1"/>
    <col min="11" max="11" width="4.5" style="30" customWidth="1"/>
    <col min="12" max="12" width="7.25" style="30" customWidth="1"/>
    <col min="13" max="13" width="4.5" style="30" customWidth="1"/>
    <col min="14" max="14" width="15.375" style="30" customWidth="1"/>
    <col min="15" max="15" width="12.5" style="31" customWidth="1"/>
    <col min="16" max="16" width="9" style="26"/>
    <col min="17" max="17" width="4.5" style="26" customWidth="1"/>
    <col min="18" max="18" width="12.5" style="26" customWidth="1"/>
    <col min="19" max="16384" width="9" style="26"/>
  </cols>
  <sheetData>
    <row r="1" spans="1:18" ht="26.25" customHeight="1">
      <c r="B1" s="27" t="s">
        <v>368</v>
      </c>
      <c r="I1" s="29"/>
      <c r="O1" s="870" t="s">
        <v>379</v>
      </c>
      <c r="P1" s="871"/>
    </row>
    <row r="2" spans="1:18" ht="9.75" customHeight="1">
      <c r="B2" s="27"/>
      <c r="I2" s="29"/>
      <c r="P2" s="32"/>
    </row>
    <row r="3" spans="1:18" s="25" customFormat="1" ht="34.5" customHeight="1">
      <c r="A3" s="24"/>
      <c r="B3" s="24"/>
      <c r="C3" s="24"/>
      <c r="D3" s="24"/>
      <c r="E3" s="33" t="s">
        <v>63</v>
      </c>
      <c r="F3" s="34"/>
      <c r="G3" s="857" t="str">
        <f>IF(ISBLANK(総表!C14),"",総表!C14)</f>
        <v/>
      </c>
      <c r="H3" s="857"/>
      <c r="I3" s="35" t="s">
        <v>64</v>
      </c>
      <c r="J3" s="857" t="str">
        <f>IF(ISBLANK(総表!C31),"",総表!C31)</f>
        <v/>
      </c>
      <c r="K3" s="857"/>
      <c r="L3" s="857"/>
      <c r="M3" s="857"/>
      <c r="N3" s="857"/>
      <c r="O3" s="857"/>
      <c r="P3" s="857"/>
      <c r="Q3" s="25" t="s">
        <v>346</v>
      </c>
      <c r="R3" s="24"/>
    </row>
    <row r="4" spans="1:18" s="25" customFormat="1" ht="20.25" customHeight="1">
      <c r="A4" s="24"/>
      <c r="B4" s="24"/>
      <c r="C4" s="24"/>
      <c r="D4" s="24"/>
      <c r="E4" s="34"/>
      <c r="F4" s="34"/>
      <c r="G4" s="34"/>
      <c r="H4" s="24"/>
      <c r="I4" s="36"/>
      <c r="J4" s="37"/>
      <c r="K4" s="37"/>
      <c r="L4" s="37"/>
      <c r="M4" s="37"/>
      <c r="N4" s="37"/>
      <c r="O4" s="38"/>
      <c r="P4" s="39"/>
      <c r="Q4" s="24"/>
      <c r="R4" s="24"/>
    </row>
    <row r="5" spans="1:18" s="25" customFormat="1" ht="30.75" customHeight="1">
      <c r="A5" s="24"/>
      <c r="B5" s="858" t="s">
        <v>65</v>
      </c>
      <c r="C5" s="859"/>
      <c r="D5" s="859"/>
      <c r="E5" s="860"/>
      <c r="F5" s="363"/>
      <c r="G5" s="861" t="s">
        <v>371</v>
      </c>
      <c r="H5" s="861"/>
      <c r="I5" s="861"/>
      <c r="J5" s="862"/>
      <c r="K5" s="41"/>
      <c r="L5" s="41"/>
      <c r="M5" s="41"/>
      <c r="N5" s="41"/>
      <c r="O5" s="38"/>
      <c r="P5" s="32"/>
    </row>
    <row r="6" spans="1:18" s="25" customFormat="1" ht="20.25" customHeight="1">
      <c r="A6" s="24"/>
      <c r="E6" s="42"/>
      <c r="F6" s="42"/>
      <c r="G6" s="42"/>
      <c r="I6" s="40"/>
      <c r="J6" s="41" t="s">
        <v>66</v>
      </c>
      <c r="K6" s="41"/>
      <c r="L6" s="41"/>
      <c r="M6" s="41"/>
      <c r="N6" s="41"/>
      <c r="O6" s="38"/>
      <c r="P6" s="32"/>
    </row>
    <row r="7" spans="1:18" s="25" customFormat="1" ht="20.25" customHeight="1">
      <c r="A7" s="43"/>
      <c r="B7" s="44" t="s">
        <v>67</v>
      </c>
      <c r="C7" s="45"/>
      <c r="D7" s="45"/>
      <c r="E7" s="46"/>
      <c r="F7" s="47"/>
      <c r="G7" s="47"/>
      <c r="H7" s="48"/>
      <c r="I7" s="869" t="s">
        <v>68</v>
      </c>
      <c r="J7" s="869"/>
      <c r="K7" s="50"/>
      <c r="L7" s="50"/>
      <c r="M7" s="50"/>
      <c r="N7" s="50"/>
      <c r="O7" s="38"/>
    </row>
    <row r="8" spans="1:18" s="25" customFormat="1" ht="20.25" customHeight="1">
      <c r="A8" s="43"/>
      <c r="B8" s="51"/>
      <c r="C8" s="52" t="s">
        <v>69</v>
      </c>
      <c r="D8" s="53"/>
      <c r="E8" s="54"/>
      <c r="F8" s="55"/>
      <c r="G8" s="55"/>
      <c r="H8" s="56"/>
      <c r="I8" s="867">
        <f>O23</f>
        <v>0</v>
      </c>
      <c r="J8" s="868"/>
      <c r="K8" s="57"/>
      <c r="L8" s="57"/>
      <c r="M8" s="57"/>
      <c r="N8" s="57"/>
      <c r="O8" s="38"/>
    </row>
    <row r="9" spans="1:18" s="25" customFormat="1" ht="20.25" customHeight="1">
      <c r="A9" s="43"/>
      <c r="B9" s="51"/>
      <c r="C9" s="58" t="s">
        <v>70</v>
      </c>
      <c r="D9" s="59"/>
      <c r="E9" s="60"/>
      <c r="F9" s="61"/>
      <c r="G9" s="61"/>
      <c r="H9" s="62"/>
      <c r="I9" s="863">
        <f>O49</f>
        <v>0</v>
      </c>
      <c r="J9" s="864"/>
      <c r="K9" s="57"/>
      <c r="L9" s="57"/>
      <c r="M9" s="57"/>
      <c r="N9" s="57"/>
      <c r="O9" s="38"/>
    </row>
    <row r="10" spans="1:18" s="25" customFormat="1" ht="20.25" customHeight="1">
      <c r="A10" s="43"/>
      <c r="B10" s="51"/>
      <c r="C10" s="58" t="s">
        <v>71</v>
      </c>
      <c r="D10" s="59"/>
      <c r="E10" s="60"/>
      <c r="F10" s="61"/>
      <c r="G10" s="61"/>
      <c r="H10" s="62"/>
      <c r="I10" s="863">
        <f>O58</f>
        <v>0</v>
      </c>
      <c r="J10" s="864"/>
      <c r="K10" s="57"/>
      <c r="L10" s="57"/>
      <c r="M10" s="57"/>
      <c r="N10" s="57"/>
      <c r="O10" s="38"/>
    </row>
    <row r="11" spans="1:18" s="25" customFormat="1" ht="20.25" customHeight="1">
      <c r="A11" s="43"/>
      <c r="B11" s="51"/>
      <c r="C11" s="58" t="s">
        <v>72</v>
      </c>
      <c r="D11" s="59"/>
      <c r="E11" s="60"/>
      <c r="F11" s="61"/>
      <c r="G11" s="61"/>
      <c r="H11" s="62"/>
      <c r="I11" s="863">
        <f>O84</f>
        <v>0</v>
      </c>
      <c r="J11" s="864"/>
      <c r="K11" s="57"/>
      <c r="L11" s="57"/>
      <c r="M11" s="57"/>
      <c r="N11" s="57"/>
      <c r="O11" s="38"/>
    </row>
    <row r="12" spans="1:18" s="25" customFormat="1" ht="20.25" customHeight="1">
      <c r="A12" s="43"/>
      <c r="B12" s="51"/>
      <c r="C12" s="58" t="s">
        <v>73</v>
      </c>
      <c r="D12" s="64"/>
      <c r="E12" s="65"/>
      <c r="F12" s="66"/>
      <c r="G12" s="66"/>
      <c r="H12" s="67"/>
      <c r="I12" s="863">
        <f>O93</f>
        <v>0</v>
      </c>
      <c r="J12" s="864"/>
      <c r="K12" s="57"/>
      <c r="L12" s="57"/>
      <c r="M12" s="57"/>
      <c r="N12" s="57"/>
      <c r="O12" s="38"/>
    </row>
    <row r="13" spans="1:18" s="25" customFormat="1" ht="20.25" customHeight="1">
      <c r="A13" s="43"/>
      <c r="B13" s="51"/>
      <c r="C13" s="63" t="s">
        <v>170</v>
      </c>
      <c r="D13" s="64"/>
      <c r="E13" s="65"/>
      <c r="F13" s="66"/>
      <c r="G13" s="66"/>
      <c r="H13" s="67"/>
      <c r="I13" s="863">
        <f>O129</f>
        <v>0</v>
      </c>
      <c r="J13" s="864"/>
      <c r="K13" s="57"/>
      <c r="L13" s="57"/>
      <c r="M13" s="57"/>
      <c r="N13" s="57"/>
      <c r="O13" s="38"/>
    </row>
    <row r="14" spans="1:18" s="25" customFormat="1" ht="20.25" customHeight="1">
      <c r="A14" s="43"/>
      <c r="B14" s="51"/>
      <c r="C14" s="68" t="s">
        <v>332</v>
      </c>
      <c r="D14" s="53"/>
      <c r="E14" s="69"/>
      <c r="F14" s="70"/>
      <c r="G14" s="70"/>
      <c r="H14" s="71"/>
      <c r="I14" s="865">
        <f>SUM(I8:I13)</f>
        <v>0</v>
      </c>
      <c r="J14" s="866"/>
      <c r="K14" s="57"/>
      <c r="L14" s="57"/>
      <c r="M14" s="57"/>
      <c r="N14" s="57"/>
      <c r="O14" s="38"/>
    </row>
    <row r="15" spans="1:18" s="25" customFormat="1" ht="20.25" customHeight="1">
      <c r="A15" s="43"/>
      <c r="B15" s="51"/>
      <c r="C15" s="72"/>
      <c r="D15" s="73"/>
      <c r="E15" s="74" t="s">
        <v>74</v>
      </c>
      <c r="F15" s="55"/>
      <c r="G15" s="55"/>
      <c r="H15" s="56"/>
      <c r="I15" s="867">
        <f>SUM(R23,R49,R58,R84,R93,R129)</f>
        <v>0</v>
      </c>
      <c r="J15" s="868"/>
      <c r="K15" s="57"/>
      <c r="L15" s="57"/>
      <c r="M15" s="57"/>
      <c r="N15" s="57"/>
      <c r="O15" s="38"/>
      <c r="R15" s="75" t="s">
        <v>75</v>
      </c>
    </row>
    <row r="16" spans="1:18" s="25" customFormat="1" ht="20.25" customHeight="1">
      <c r="A16" s="43"/>
      <c r="B16" s="51"/>
      <c r="C16" s="76"/>
      <c r="D16" s="77"/>
      <c r="E16" s="78" t="s">
        <v>76</v>
      </c>
      <c r="F16" s="79"/>
      <c r="G16" s="79"/>
      <c r="H16" s="80"/>
      <c r="I16" s="853">
        <f>IF(R16="2",0,I14-I15)</f>
        <v>0</v>
      </c>
      <c r="J16" s="854"/>
      <c r="K16" s="57"/>
      <c r="L16" s="57"/>
      <c r="M16" s="57"/>
      <c r="N16" s="57"/>
      <c r="O16" s="38"/>
      <c r="R16" s="81" t="str">
        <f>LEFT(G5,1)</f>
        <v>要</v>
      </c>
    </row>
    <row r="17" spans="1:18" s="25" customFormat="1" ht="20.25" customHeight="1" thickBot="1">
      <c r="A17" s="43"/>
      <c r="B17" s="51"/>
      <c r="C17" s="82" t="s">
        <v>333</v>
      </c>
      <c r="D17" s="83"/>
      <c r="E17" s="84"/>
      <c r="F17" s="85"/>
      <c r="G17" s="85"/>
      <c r="H17" s="86"/>
      <c r="I17" s="855">
        <f>IF(R16="1",ROUNDDOWN(I16*10/110,0),0)</f>
        <v>0</v>
      </c>
      <c r="J17" s="856"/>
      <c r="K17" s="57"/>
      <c r="L17" s="57"/>
      <c r="M17" s="57"/>
      <c r="N17" s="57"/>
      <c r="O17" s="38"/>
    </row>
    <row r="18" spans="1:18" s="25" customFormat="1" ht="20.25" customHeight="1" thickBot="1">
      <c r="A18" s="43"/>
      <c r="B18" s="51"/>
      <c r="C18" s="82" t="s">
        <v>331</v>
      </c>
      <c r="D18" s="83"/>
      <c r="E18" s="84"/>
      <c r="F18" s="85"/>
      <c r="G18" s="85"/>
      <c r="H18" s="87"/>
      <c r="I18" s="851">
        <f>I14-I17</f>
        <v>0</v>
      </c>
      <c r="J18" s="852"/>
      <c r="K18" s="57"/>
      <c r="L18" s="57"/>
      <c r="M18" s="57"/>
      <c r="N18" s="57"/>
      <c r="O18" s="38"/>
    </row>
    <row r="19" spans="1:18" s="25" customFormat="1" ht="20.25" customHeight="1">
      <c r="A19" s="43"/>
      <c r="B19" s="89" t="s">
        <v>77</v>
      </c>
      <c r="C19" s="88"/>
      <c r="D19" s="88"/>
      <c r="E19" s="308"/>
      <c r="F19" s="90"/>
      <c r="G19" s="90"/>
      <c r="H19" s="91"/>
      <c r="I19" s="92"/>
      <c r="J19" s="93"/>
      <c r="K19" s="93"/>
      <c r="L19" s="41"/>
      <c r="M19" s="93"/>
      <c r="N19" s="41"/>
      <c r="O19" s="94"/>
    </row>
    <row r="20" spans="1:18" s="25" customFormat="1" ht="20.25" customHeight="1">
      <c r="A20" s="24"/>
      <c r="B20" s="95" t="s">
        <v>78</v>
      </c>
      <c r="C20" s="95" t="s">
        <v>79</v>
      </c>
      <c r="D20" s="95" t="s">
        <v>80</v>
      </c>
      <c r="E20" s="95" t="s">
        <v>81</v>
      </c>
      <c r="F20" s="95" t="s">
        <v>82</v>
      </c>
      <c r="G20" s="95" t="s">
        <v>171</v>
      </c>
      <c r="H20" s="95" t="s">
        <v>169</v>
      </c>
      <c r="I20" s="96" t="s">
        <v>191</v>
      </c>
      <c r="J20" s="846" t="s">
        <v>83</v>
      </c>
      <c r="K20" s="846"/>
      <c r="L20" s="846" t="s">
        <v>84</v>
      </c>
      <c r="M20" s="846"/>
      <c r="N20" s="96" t="s">
        <v>192</v>
      </c>
      <c r="O20" s="49" t="s">
        <v>85</v>
      </c>
      <c r="P20" s="95" t="s">
        <v>86</v>
      </c>
      <c r="Q20" s="24"/>
      <c r="R20" s="24"/>
    </row>
    <row r="21" spans="1:18" s="25" customFormat="1" ht="20.25" customHeight="1">
      <c r="A21" s="24"/>
      <c r="B21" s="97" t="s">
        <v>67</v>
      </c>
      <c r="C21" s="98"/>
      <c r="D21" s="98"/>
      <c r="E21" s="98"/>
      <c r="F21" s="98"/>
      <c r="G21" s="98"/>
      <c r="H21" s="98"/>
      <c r="I21" s="99"/>
      <c r="J21" s="99"/>
      <c r="K21" s="99"/>
      <c r="L21" s="99"/>
      <c r="M21" s="99"/>
      <c r="N21" s="100"/>
      <c r="O21" s="101"/>
      <c r="P21" s="102"/>
      <c r="Q21" s="24"/>
      <c r="R21" s="24"/>
    </row>
    <row r="22" spans="1:18" s="25" customFormat="1" ht="20.25" customHeight="1">
      <c r="A22" s="24"/>
      <c r="B22" s="103"/>
      <c r="C22" s="104" t="s">
        <v>69</v>
      </c>
      <c r="D22" s="105"/>
      <c r="E22" s="106"/>
      <c r="F22" s="105"/>
      <c r="G22" s="105"/>
      <c r="H22" s="105"/>
      <c r="I22" s="107"/>
      <c r="J22" s="108"/>
      <c r="K22" s="108"/>
      <c r="L22" s="108"/>
      <c r="M22" s="108"/>
      <c r="N22" s="109"/>
      <c r="O22" s="110"/>
      <c r="P22" s="111"/>
      <c r="Q22" s="24"/>
      <c r="R22" s="112" t="s">
        <v>87</v>
      </c>
    </row>
    <row r="23" spans="1:18" s="25" customFormat="1" ht="17.25">
      <c r="A23" s="24">
        <v>1</v>
      </c>
      <c r="B23" s="113"/>
      <c r="C23" s="114"/>
      <c r="D23" s="34"/>
      <c r="E23" s="115"/>
      <c r="F23" s="116"/>
      <c r="G23" s="367"/>
      <c r="H23" s="367"/>
      <c r="I23" s="117"/>
      <c r="J23" s="118"/>
      <c r="K23" s="119"/>
      <c r="L23" s="120"/>
      <c r="M23" s="119"/>
      <c r="N23" s="121" t="str">
        <f>IF(ISNUMBER(I23),(ROUND(PRODUCT(I23,J23,L23),0)),"")</f>
        <v/>
      </c>
      <c r="O23" s="122">
        <f>ROUNDDOWN(SUM(N23:N47)/1000,0)</f>
        <v>0</v>
      </c>
      <c r="P23" s="123" t="s">
        <v>88</v>
      </c>
      <c r="Q23" s="24"/>
      <c r="R23" s="124">
        <f>ROUNDDOWN(SUMIF(P23:P47,"課税対象外",N23:N47)/1000,0)</f>
        <v>0</v>
      </c>
    </row>
    <row r="24" spans="1:18" s="25" customFormat="1" ht="17.25">
      <c r="A24" s="24">
        <v>2</v>
      </c>
      <c r="B24" s="113"/>
      <c r="C24" s="114"/>
      <c r="D24" s="34"/>
      <c r="E24" s="125"/>
      <c r="F24" s="126"/>
      <c r="G24" s="368"/>
      <c r="H24" s="368"/>
      <c r="I24" s="127"/>
      <c r="J24" s="128"/>
      <c r="K24" s="129"/>
      <c r="L24" s="130"/>
      <c r="M24" s="129"/>
      <c r="N24" s="131" t="str">
        <f t="shared" ref="N24:N47" si="0">IF(ISNUMBER(I24),(ROUND(PRODUCT(I24,J24,L24),0)),"")</f>
        <v/>
      </c>
      <c r="O24" s="132"/>
      <c r="P24" s="133" t="s">
        <v>88</v>
      </c>
      <c r="Q24" s="24"/>
      <c r="R24" s="37"/>
    </row>
    <row r="25" spans="1:18" s="25" customFormat="1" ht="17.25">
      <c r="A25" s="24">
        <v>3</v>
      </c>
      <c r="B25" s="113"/>
      <c r="C25" s="114"/>
      <c r="D25" s="34"/>
      <c r="E25" s="125"/>
      <c r="F25" s="126"/>
      <c r="G25" s="368"/>
      <c r="H25" s="368"/>
      <c r="I25" s="127"/>
      <c r="J25" s="128"/>
      <c r="K25" s="129"/>
      <c r="L25" s="130"/>
      <c r="M25" s="129"/>
      <c r="N25" s="131" t="str">
        <f t="shared" si="0"/>
        <v/>
      </c>
      <c r="O25" s="132"/>
      <c r="P25" s="133" t="s">
        <v>88</v>
      </c>
      <c r="Q25" s="24"/>
      <c r="R25" s="37"/>
    </row>
    <row r="26" spans="1:18" s="25" customFormat="1" ht="17.25">
      <c r="A26" s="24">
        <v>4</v>
      </c>
      <c r="B26" s="113"/>
      <c r="C26" s="114"/>
      <c r="D26" s="34"/>
      <c r="E26" s="125"/>
      <c r="F26" s="126"/>
      <c r="G26" s="368"/>
      <c r="H26" s="368"/>
      <c r="I26" s="127"/>
      <c r="J26" s="128"/>
      <c r="K26" s="129"/>
      <c r="L26" s="130"/>
      <c r="M26" s="129"/>
      <c r="N26" s="131" t="str">
        <f t="shared" si="0"/>
        <v/>
      </c>
      <c r="O26" s="132"/>
      <c r="P26" s="133" t="s">
        <v>88</v>
      </c>
      <c r="Q26" s="24"/>
      <c r="R26" s="37"/>
    </row>
    <row r="27" spans="1:18" s="25" customFormat="1" ht="17.25">
      <c r="A27" s="24">
        <v>5</v>
      </c>
      <c r="B27" s="113"/>
      <c r="C27" s="114"/>
      <c r="D27" s="34"/>
      <c r="E27" s="125"/>
      <c r="F27" s="126"/>
      <c r="G27" s="368"/>
      <c r="H27" s="368"/>
      <c r="I27" s="127"/>
      <c r="J27" s="128"/>
      <c r="K27" s="129"/>
      <c r="L27" s="130"/>
      <c r="M27" s="129"/>
      <c r="N27" s="131" t="str">
        <f t="shared" si="0"/>
        <v/>
      </c>
      <c r="O27" s="132"/>
      <c r="P27" s="133" t="s">
        <v>88</v>
      </c>
      <c r="Q27" s="24"/>
      <c r="R27" s="37"/>
    </row>
    <row r="28" spans="1:18" s="25" customFormat="1" ht="17.25">
      <c r="A28" s="24">
        <v>6</v>
      </c>
      <c r="B28" s="113"/>
      <c r="C28" s="114"/>
      <c r="D28" s="34"/>
      <c r="E28" s="125"/>
      <c r="F28" s="126"/>
      <c r="G28" s="368"/>
      <c r="H28" s="368"/>
      <c r="I28" s="127"/>
      <c r="J28" s="128"/>
      <c r="K28" s="129"/>
      <c r="L28" s="130"/>
      <c r="M28" s="129"/>
      <c r="N28" s="131" t="str">
        <f t="shared" si="0"/>
        <v/>
      </c>
      <c r="O28" s="132"/>
      <c r="P28" s="133" t="s">
        <v>88</v>
      </c>
      <c r="Q28" s="24"/>
      <c r="R28" s="37"/>
    </row>
    <row r="29" spans="1:18" s="25" customFormat="1" ht="17.25">
      <c r="A29" s="24">
        <v>7</v>
      </c>
      <c r="B29" s="113"/>
      <c r="C29" s="114"/>
      <c r="D29" s="34"/>
      <c r="E29" s="125"/>
      <c r="F29" s="126"/>
      <c r="G29" s="368"/>
      <c r="H29" s="368"/>
      <c r="I29" s="127"/>
      <c r="J29" s="128"/>
      <c r="K29" s="129"/>
      <c r="L29" s="130"/>
      <c r="M29" s="129"/>
      <c r="N29" s="131" t="str">
        <f t="shared" si="0"/>
        <v/>
      </c>
      <c r="O29" s="132"/>
      <c r="P29" s="133" t="s">
        <v>88</v>
      </c>
      <c r="Q29" s="24"/>
      <c r="R29" s="37"/>
    </row>
    <row r="30" spans="1:18" s="25" customFormat="1" ht="17.25">
      <c r="A30" s="24">
        <v>8</v>
      </c>
      <c r="B30" s="113"/>
      <c r="C30" s="114"/>
      <c r="D30" s="34"/>
      <c r="E30" s="125"/>
      <c r="F30" s="126"/>
      <c r="G30" s="368"/>
      <c r="H30" s="368"/>
      <c r="I30" s="127"/>
      <c r="J30" s="128"/>
      <c r="K30" s="129"/>
      <c r="L30" s="130"/>
      <c r="M30" s="129"/>
      <c r="N30" s="131" t="str">
        <f t="shared" si="0"/>
        <v/>
      </c>
      <c r="O30" s="132"/>
      <c r="P30" s="133" t="s">
        <v>88</v>
      </c>
      <c r="Q30" s="24"/>
      <c r="R30" s="37"/>
    </row>
    <row r="31" spans="1:18" s="25" customFormat="1" ht="17.25">
      <c r="A31" s="24">
        <v>9</v>
      </c>
      <c r="B31" s="113"/>
      <c r="C31" s="114"/>
      <c r="D31" s="34"/>
      <c r="E31" s="125"/>
      <c r="F31" s="126"/>
      <c r="G31" s="368"/>
      <c r="H31" s="368"/>
      <c r="I31" s="127"/>
      <c r="J31" s="128"/>
      <c r="K31" s="129"/>
      <c r="L31" s="130"/>
      <c r="M31" s="129"/>
      <c r="N31" s="131" t="str">
        <f t="shared" si="0"/>
        <v/>
      </c>
      <c r="O31" s="132"/>
      <c r="P31" s="133" t="s">
        <v>88</v>
      </c>
      <c r="Q31" s="24"/>
      <c r="R31" s="37"/>
    </row>
    <row r="32" spans="1:18" s="25" customFormat="1" ht="17.25">
      <c r="A32" s="24">
        <v>10</v>
      </c>
      <c r="B32" s="113"/>
      <c r="C32" s="114"/>
      <c r="D32" s="34"/>
      <c r="E32" s="125"/>
      <c r="F32" s="126"/>
      <c r="G32" s="368"/>
      <c r="H32" s="368"/>
      <c r="I32" s="127"/>
      <c r="J32" s="128"/>
      <c r="K32" s="129"/>
      <c r="L32" s="130"/>
      <c r="M32" s="129"/>
      <c r="N32" s="131" t="str">
        <f t="shared" si="0"/>
        <v/>
      </c>
      <c r="O32" s="132"/>
      <c r="P32" s="133" t="s">
        <v>88</v>
      </c>
      <c r="Q32" s="24"/>
      <c r="R32" s="37"/>
    </row>
    <row r="33" spans="1:18" s="25" customFormat="1" ht="17.25">
      <c r="A33" s="24">
        <v>11</v>
      </c>
      <c r="B33" s="113"/>
      <c r="C33" s="114"/>
      <c r="D33" s="34"/>
      <c r="E33" s="125"/>
      <c r="F33" s="126"/>
      <c r="G33" s="368"/>
      <c r="H33" s="368"/>
      <c r="I33" s="127"/>
      <c r="J33" s="128"/>
      <c r="K33" s="129"/>
      <c r="L33" s="130"/>
      <c r="M33" s="129"/>
      <c r="N33" s="131" t="str">
        <f t="shared" si="0"/>
        <v/>
      </c>
      <c r="O33" s="132"/>
      <c r="P33" s="133" t="s">
        <v>88</v>
      </c>
      <c r="Q33" s="24"/>
      <c r="R33" s="37"/>
    </row>
    <row r="34" spans="1:18" s="25" customFormat="1" ht="17.25">
      <c r="A34" s="24">
        <v>12</v>
      </c>
      <c r="B34" s="113"/>
      <c r="C34" s="114"/>
      <c r="D34" s="34"/>
      <c r="E34" s="125"/>
      <c r="F34" s="126"/>
      <c r="G34" s="368"/>
      <c r="H34" s="368"/>
      <c r="I34" s="127"/>
      <c r="J34" s="128"/>
      <c r="K34" s="129"/>
      <c r="L34" s="130"/>
      <c r="M34" s="129"/>
      <c r="N34" s="131" t="str">
        <f t="shared" si="0"/>
        <v/>
      </c>
      <c r="O34" s="132"/>
      <c r="P34" s="133" t="s">
        <v>88</v>
      </c>
      <c r="Q34" s="24"/>
      <c r="R34" s="37"/>
    </row>
    <row r="35" spans="1:18" s="25" customFormat="1" ht="17.25">
      <c r="A35" s="24">
        <v>13</v>
      </c>
      <c r="B35" s="113"/>
      <c r="C35" s="114"/>
      <c r="D35" s="34"/>
      <c r="E35" s="125"/>
      <c r="F35" s="126"/>
      <c r="G35" s="368"/>
      <c r="H35" s="368"/>
      <c r="I35" s="127"/>
      <c r="J35" s="128"/>
      <c r="K35" s="129"/>
      <c r="L35" s="130"/>
      <c r="M35" s="129"/>
      <c r="N35" s="131" t="str">
        <f t="shared" si="0"/>
        <v/>
      </c>
      <c r="O35" s="132"/>
      <c r="P35" s="133" t="s">
        <v>88</v>
      </c>
      <c r="Q35" s="24"/>
      <c r="R35" s="37"/>
    </row>
    <row r="36" spans="1:18" s="25" customFormat="1" ht="17.25">
      <c r="A36" s="24">
        <v>14</v>
      </c>
      <c r="B36" s="113"/>
      <c r="C36" s="114"/>
      <c r="D36" s="34"/>
      <c r="E36" s="125"/>
      <c r="F36" s="126"/>
      <c r="G36" s="368"/>
      <c r="H36" s="368"/>
      <c r="I36" s="127"/>
      <c r="J36" s="128"/>
      <c r="K36" s="129"/>
      <c r="L36" s="130"/>
      <c r="M36" s="129"/>
      <c r="N36" s="131" t="str">
        <f t="shared" si="0"/>
        <v/>
      </c>
      <c r="O36" s="132"/>
      <c r="P36" s="133" t="s">
        <v>88</v>
      </c>
      <c r="Q36" s="24"/>
      <c r="R36" s="37"/>
    </row>
    <row r="37" spans="1:18" s="25" customFormat="1" ht="17.25">
      <c r="A37" s="24">
        <v>15</v>
      </c>
      <c r="B37" s="113"/>
      <c r="C37" s="114"/>
      <c r="D37" s="34"/>
      <c r="E37" s="125"/>
      <c r="F37" s="126"/>
      <c r="G37" s="368"/>
      <c r="H37" s="368"/>
      <c r="I37" s="127"/>
      <c r="J37" s="128"/>
      <c r="K37" s="129"/>
      <c r="L37" s="130"/>
      <c r="M37" s="129"/>
      <c r="N37" s="131" t="str">
        <f t="shared" si="0"/>
        <v/>
      </c>
      <c r="O37" s="132"/>
      <c r="P37" s="133" t="s">
        <v>88</v>
      </c>
      <c r="Q37" s="24"/>
      <c r="R37" s="37"/>
    </row>
    <row r="38" spans="1:18" s="25" customFormat="1" ht="17.25">
      <c r="A38" s="24">
        <v>16</v>
      </c>
      <c r="B38" s="113"/>
      <c r="C38" s="114"/>
      <c r="D38" s="34"/>
      <c r="E38" s="125"/>
      <c r="F38" s="126"/>
      <c r="G38" s="368"/>
      <c r="H38" s="368"/>
      <c r="I38" s="127"/>
      <c r="J38" s="128"/>
      <c r="K38" s="129"/>
      <c r="L38" s="130"/>
      <c r="M38" s="129"/>
      <c r="N38" s="131" t="str">
        <f t="shared" si="0"/>
        <v/>
      </c>
      <c r="O38" s="132"/>
      <c r="P38" s="133" t="s">
        <v>88</v>
      </c>
      <c r="Q38" s="24"/>
      <c r="R38" s="37"/>
    </row>
    <row r="39" spans="1:18" s="25" customFormat="1" ht="17.25">
      <c r="A39" s="24">
        <v>17</v>
      </c>
      <c r="B39" s="113"/>
      <c r="C39" s="114"/>
      <c r="D39" s="34"/>
      <c r="E39" s="125"/>
      <c r="F39" s="126"/>
      <c r="G39" s="368"/>
      <c r="H39" s="368"/>
      <c r="I39" s="127"/>
      <c r="J39" s="128"/>
      <c r="K39" s="129"/>
      <c r="L39" s="130"/>
      <c r="M39" s="129"/>
      <c r="N39" s="131" t="str">
        <f t="shared" si="0"/>
        <v/>
      </c>
      <c r="O39" s="132"/>
      <c r="P39" s="133" t="s">
        <v>88</v>
      </c>
      <c r="Q39" s="24"/>
      <c r="R39" s="37"/>
    </row>
    <row r="40" spans="1:18" s="25" customFormat="1" ht="17.25">
      <c r="A40" s="24">
        <v>18</v>
      </c>
      <c r="B40" s="113"/>
      <c r="C40" s="114"/>
      <c r="D40" s="34"/>
      <c r="E40" s="125"/>
      <c r="F40" s="126"/>
      <c r="G40" s="368"/>
      <c r="H40" s="368"/>
      <c r="I40" s="127"/>
      <c r="J40" s="128"/>
      <c r="K40" s="129"/>
      <c r="L40" s="130"/>
      <c r="M40" s="129"/>
      <c r="N40" s="131" t="str">
        <f t="shared" si="0"/>
        <v/>
      </c>
      <c r="O40" s="132"/>
      <c r="P40" s="133" t="s">
        <v>88</v>
      </c>
      <c r="Q40" s="24"/>
      <c r="R40" s="37"/>
    </row>
    <row r="41" spans="1:18" s="25" customFormat="1" ht="17.25">
      <c r="A41" s="24">
        <v>19</v>
      </c>
      <c r="B41" s="113"/>
      <c r="C41" s="114"/>
      <c r="D41" s="34"/>
      <c r="E41" s="125"/>
      <c r="F41" s="126"/>
      <c r="G41" s="368"/>
      <c r="H41" s="368"/>
      <c r="I41" s="127"/>
      <c r="J41" s="128"/>
      <c r="K41" s="129"/>
      <c r="L41" s="130"/>
      <c r="M41" s="129"/>
      <c r="N41" s="131" t="str">
        <f t="shared" si="0"/>
        <v/>
      </c>
      <c r="O41" s="132"/>
      <c r="P41" s="133" t="s">
        <v>88</v>
      </c>
      <c r="Q41" s="24"/>
      <c r="R41" s="37"/>
    </row>
    <row r="42" spans="1:18" s="25" customFormat="1" ht="17.25">
      <c r="A42" s="24">
        <v>20</v>
      </c>
      <c r="B42" s="113"/>
      <c r="C42" s="114"/>
      <c r="D42" s="34"/>
      <c r="E42" s="125"/>
      <c r="F42" s="126"/>
      <c r="G42" s="368"/>
      <c r="H42" s="368"/>
      <c r="I42" s="127"/>
      <c r="J42" s="128"/>
      <c r="K42" s="129"/>
      <c r="L42" s="130"/>
      <c r="M42" s="129"/>
      <c r="N42" s="131" t="str">
        <f t="shared" si="0"/>
        <v/>
      </c>
      <c r="O42" s="132"/>
      <c r="P42" s="133" t="s">
        <v>88</v>
      </c>
      <c r="Q42" s="24"/>
      <c r="R42" s="37"/>
    </row>
    <row r="43" spans="1:18" s="25" customFormat="1" ht="17.25">
      <c r="A43" s="24">
        <v>21</v>
      </c>
      <c r="B43" s="113"/>
      <c r="C43" s="114"/>
      <c r="D43" s="34"/>
      <c r="E43" s="125"/>
      <c r="F43" s="126"/>
      <c r="G43" s="368"/>
      <c r="H43" s="368"/>
      <c r="I43" s="127"/>
      <c r="J43" s="128"/>
      <c r="K43" s="129"/>
      <c r="L43" s="130"/>
      <c r="M43" s="129"/>
      <c r="N43" s="131" t="str">
        <f t="shared" si="0"/>
        <v/>
      </c>
      <c r="O43" s="132"/>
      <c r="P43" s="133" t="s">
        <v>88</v>
      </c>
      <c r="Q43" s="24"/>
      <c r="R43" s="37"/>
    </row>
    <row r="44" spans="1:18" s="25" customFormat="1" ht="17.25">
      <c r="A44" s="24">
        <v>22</v>
      </c>
      <c r="B44" s="113"/>
      <c r="C44" s="114"/>
      <c r="D44" s="34"/>
      <c r="E44" s="125"/>
      <c r="F44" s="126"/>
      <c r="G44" s="368"/>
      <c r="H44" s="368"/>
      <c r="I44" s="127"/>
      <c r="J44" s="128"/>
      <c r="K44" s="129"/>
      <c r="L44" s="130"/>
      <c r="M44" s="129"/>
      <c r="N44" s="131" t="str">
        <f t="shared" si="0"/>
        <v/>
      </c>
      <c r="O44" s="132"/>
      <c r="P44" s="133" t="s">
        <v>88</v>
      </c>
      <c r="Q44" s="24"/>
      <c r="R44" s="37"/>
    </row>
    <row r="45" spans="1:18" s="25" customFormat="1" ht="17.25">
      <c r="A45" s="24">
        <v>23</v>
      </c>
      <c r="B45" s="113"/>
      <c r="C45" s="114"/>
      <c r="D45" s="34"/>
      <c r="E45" s="125"/>
      <c r="F45" s="126"/>
      <c r="G45" s="368"/>
      <c r="H45" s="368"/>
      <c r="I45" s="127"/>
      <c r="J45" s="128"/>
      <c r="K45" s="129"/>
      <c r="L45" s="130"/>
      <c r="M45" s="129"/>
      <c r="N45" s="131" t="str">
        <f t="shared" si="0"/>
        <v/>
      </c>
      <c r="O45" s="132"/>
      <c r="P45" s="133" t="s">
        <v>88</v>
      </c>
      <c r="Q45" s="24"/>
      <c r="R45" s="37"/>
    </row>
    <row r="46" spans="1:18" s="25" customFormat="1" ht="17.25">
      <c r="A46" s="24">
        <v>24</v>
      </c>
      <c r="B46" s="113"/>
      <c r="C46" s="114"/>
      <c r="D46" s="34"/>
      <c r="E46" s="125"/>
      <c r="F46" s="126"/>
      <c r="G46" s="368"/>
      <c r="H46" s="368"/>
      <c r="I46" s="127"/>
      <c r="J46" s="128"/>
      <c r="K46" s="129"/>
      <c r="L46" s="130"/>
      <c r="M46" s="129"/>
      <c r="N46" s="131" t="str">
        <f t="shared" si="0"/>
        <v/>
      </c>
      <c r="O46" s="132"/>
      <c r="P46" s="133" t="s">
        <v>88</v>
      </c>
      <c r="Q46" s="24"/>
      <c r="R46" s="37"/>
    </row>
    <row r="47" spans="1:18" s="25" customFormat="1" ht="17.25">
      <c r="A47" s="24">
        <v>25</v>
      </c>
      <c r="B47" s="113"/>
      <c r="C47" s="134"/>
      <c r="D47" s="135"/>
      <c r="E47" s="136"/>
      <c r="F47" s="137"/>
      <c r="G47" s="369"/>
      <c r="H47" s="369"/>
      <c r="I47" s="138"/>
      <c r="J47" s="139"/>
      <c r="K47" s="140"/>
      <c r="L47" s="141"/>
      <c r="M47" s="140"/>
      <c r="N47" s="142" t="str">
        <f t="shared" si="0"/>
        <v/>
      </c>
      <c r="O47" s="143"/>
      <c r="P47" s="144" t="s">
        <v>88</v>
      </c>
      <c r="Q47" s="24"/>
      <c r="R47" s="37"/>
    </row>
    <row r="48" spans="1:18" s="25" customFormat="1" ht="17.25">
      <c r="A48" s="24"/>
      <c r="B48" s="113"/>
      <c r="C48" s="104" t="s">
        <v>89</v>
      </c>
      <c r="D48" s="145"/>
      <c r="E48" s="146"/>
      <c r="F48" s="145"/>
      <c r="G48" s="145"/>
      <c r="H48" s="146"/>
      <c r="I48" s="147"/>
      <c r="J48" s="148"/>
      <c r="K48" s="149"/>
      <c r="L48" s="150"/>
      <c r="M48" s="149"/>
      <c r="N48" s="147"/>
      <c r="O48" s="110"/>
      <c r="P48" s="151"/>
      <c r="Q48" s="24"/>
      <c r="R48" s="152" t="s">
        <v>87</v>
      </c>
    </row>
    <row r="49" spans="1:18" s="25" customFormat="1" ht="17.25">
      <c r="A49" s="24">
        <v>1</v>
      </c>
      <c r="B49" s="113"/>
      <c r="C49" s="114"/>
      <c r="D49" s="34"/>
      <c r="E49" s="115"/>
      <c r="F49" s="115"/>
      <c r="G49" s="370"/>
      <c r="H49" s="367"/>
      <c r="I49" s="117"/>
      <c r="J49" s="118"/>
      <c r="K49" s="119"/>
      <c r="L49" s="120"/>
      <c r="M49" s="119"/>
      <c r="N49" s="121" t="str">
        <f>IF(ISNUMBER(I49),(ROUND(PRODUCT(I49,J49,L49),0)),"")</f>
        <v/>
      </c>
      <c r="O49" s="122">
        <f>ROUNDDOWN(SUM(N49:N56)/1000,0)</f>
        <v>0</v>
      </c>
      <c r="P49" s="123" t="s">
        <v>88</v>
      </c>
      <c r="Q49" s="24"/>
      <c r="R49" s="124">
        <f>ROUNDDOWN(SUMIF(P49:P56,"課税対象外",N49:N56)/1000,0)</f>
        <v>0</v>
      </c>
    </row>
    <row r="50" spans="1:18" s="25" customFormat="1" ht="17.25">
      <c r="A50" s="24">
        <v>2</v>
      </c>
      <c r="B50" s="113"/>
      <c r="C50" s="114"/>
      <c r="D50" s="34"/>
      <c r="E50" s="125"/>
      <c r="F50" s="126"/>
      <c r="G50" s="368"/>
      <c r="H50" s="368"/>
      <c r="I50" s="127"/>
      <c r="J50" s="128"/>
      <c r="K50" s="129"/>
      <c r="L50" s="130"/>
      <c r="M50" s="129"/>
      <c r="N50" s="131" t="str">
        <f t="shared" ref="N50:N55" si="1">IF(ISNUMBER(I50),(ROUND(PRODUCT(I50,J50,L50),0)),"")</f>
        <v/>
      </c>
      <c r="O50" s="132"/>
      <c r="P50" s="133" t="s">
        <v>88</v>
      </c>
      <c r="Q50" s="24"/>
      <c r="R50" s="37"/>
    </row>
    <row r="51" spans="1:18" s="25" customFormat="1" ht="17.25">
      <c r="A51" s="24">
        <v>3</v>
      </c>
      <c r="B51" s="113"/>
      <c r="C51" s="114"/>
      <c r="D51" s="34"/>
      <c r="E51" s="125"/>
      <c r="F51" s="126"/>
      <c r="G51" s="368"/>
      <c r="H51" s="368"/>
      <c r="I51" s="127"/>
      <c r="J51" s="128"/>
      <c r="K51" s="129"/>
      <c r="L51" s="130"/>
      <c r="M51" s="129"/>
      <c r="N51" s="131" t="str">
        <f t="shared" si="1"/>
        <v/>
      </c>
      <c r="O51" s="132"/>
      <c r="P51" s="133" t="s">
        <v>88</v>
      </c>
      <c r="Q51" s="24"/>
      <c r="R51" s="37"/>
    </row>
    <row r="52" spans="1:18" s="25" customFormat="1" ht="17.25">
      <c r="A52" s="24">
        <v>4</v>
      </c>
      <c r="B52" s="113"/>
      <c r="C52" s="114"/>
      <c r="D52" s="34"/>
      <c r="E52" s="125"/>
      <c r="F52" s="126"/>
      <c r="G52" s="368"/>
      <c r="H52" s="368"/>
      <c r="I52" s="127"/>
      <c r="J52" s="128"/>
      <c r="K52" s="129"/>
      <c r="L52" s="130"/>
      <c r="M52" s="129"/>
      <c r="N52" s="131" t="str">
        <f t="shared" si="1"/>
        <v/>
      </c>
      <c r="O52" s="132"/>
      <c r="P52" s="133" t="s">
        <v>88</v>
      </c>
      <c r="Q52" s="24"/>
      <c r="R52" s="37"/>
    </row>
    <row r="53" spans="1:18" s="25" customFormat="1" ht="17.25">
      <c r="A53" s="24">
        <v>5</v>
      </c>
      <c r="B53" s="113"/>
      <c r="C53" s="114"/>
      <c r="D53" s="34"/>
      <c r="E53" s="125"/>
      <c r="F53" s="126"/>
      <c r="G53" s="368"/>
      <c r="H53" s="368"/>
      <c r="I53" s="127"/>
      <c r="J53" s="128"/>
      <c r="K53" s="129"/>
      <c r="L53" s="130"/>
      <c r="M53" s="129"/>
      <c r="N53" s="131" t="str">
        <f t="shared" si="1"/>
        <v/>
      </c>
      <c r="O53" s="132"/>
      <c r="P53" s="133" t="s">
        <v>88</v>
      </c>
      <c r="Q53" s="24"/>
      <c r="R53" s="37"/>
    </row>
    <row r="54" spans="1:18" s="25" customFormat="1" ht="17.25">
      <c r="A54" s="24">
        <v>6</v>
      </c>
      <c r="B54" s="113"/>
      <c r="C54" s="114"/>
      <c r="D54" s="34"/>
      <c r="E54" s="125"/>
      <c r="F54" s="126"/>
      <c r="G54" s="368"/>
      <c r="H54" s="368"/>
      <c r="I54" s="127"/>
      <c r="J54" s="128"/>
      <c r="K54" s="129"/>
      <c r="L54" s="130"/>
      <c r="M54" s="129"/>
      <c r="N54" s="131" t="str">
        <f t="shared" si="1"/>
        <v/>
      </c>
      <c r="O54" s="132"/>
      <c r="P54" s="133" t="s">
        <v>88</v>
      </c>
      <c r="Q54" s="24"/>
      <c r="R54" s="37"/>
    </row>
    <row r="55" spans="1:18" s="25" customFormat="1" ht="17.25">
      <c r="A55" s="24">
        <v>7</v>
      </c>
      <c r="B55" s="113"/>
      <c r="C55" s="114"/>
      <c r="D55" s="34"/>
      <c r="E55" s="125"/>
      <c r="F55" s="126"/>
      <c r="G55" s="368"/>
      <c r="H55" s="368"/>
      <c r="I55" s="127"/>
      <c r="J55" s="128"/>
      <c r="K55" s="129"/>
      <c r="L55" s="130"/>
      <c r="M55" s="129"/>
      <c r="N55" s="131" t="str">
        <f t="shared" si="1"/>
        <v/>
      </c>
      <c r="O55" s="132"/>
      <c r="P55" s="133" t="s">
        <v>88</v>
      </c>
      <c r="Q55" s="24"/>
      <c r="R55" s="37"/>
    </row>
    <row r="56" spans="1:18" s="25" customFormat="1" ht="17.25">
      <c r="A56" s="24">
        <v>8</v>
      </c>
      <c r="B56" s="113"/>
      <c r="C56" s="134"/>
      <c r="D56" s="135"/>
      <c r="E56" s="136"/>
      <c r="F56" s="137"/>
      <c r="G56" s="369"/>
      <c r="H56" s="369"/>
      <c r="I56" s="138"/>
      <c r="J56" s="139"/>
      <c r="K56" s="140"/>
      <c r="L56" s="141"/>
      <c r="M56" s="140"/>
      <c r="N56" s="142" t="str">
        <f>IF(ISNUMBER(I56),(ROUND(PRODUCT(I56,J56,L56),0)),"")</f>
        <v/>
      </c>
      <c r="O56" s="143"/>
      <c r="P56" s="144" t="s">
        <v>88</v>
      </c>
      <c r="Q56" s="24"/>
      <c r="R56" s="37"/>
    </row>
    <row r="57" spans="1:18" s="25" customFormat="1" ht="17.25">
      <c r="A57" s="24"/>
      <c r="B57" s="113"/>
      <c r="C57" s="104" t="s">
        <v>71</v>
      </c>
      <c r="D57" s="145"/>
      <c r="E57" s="146"/>
      <c r="F57" s="145"/>
      <c r="G57" s="371"/>
      <c r="H57" s="372"/>
      <c r="I57" s="147"/>
      <c r="J57" s="148"/>
      <c r="K57" s="149"/>
      <c r="L57" s="150"/>
      <c r="M57" s="149"/>
      <c r="N57" s="147"/>
      <c r="O57" s="110"/>
      <c r="P57" s="153"/>
      <c r="Q57" s="24"/>
      <c r="R57" s="152" t="s">
        <v>87</v>
      </c>
    </row>
    <row r="58" spans="1:18" s="25" customFormat="1" ht="17.25">
      <c r="A58" s="24">
        <v>1</v>
      </c>
      <c r="B58" s="113"/>
      <c r="C58" s="114"/>
      <c r="D58" s="34"/>
      <c r="E58" s="115"/>
      <c r="F58" s="116"/>
      <c r="G58" s="367"/>
      <c r="H58" s="367"/>
      <c r="I58" s="117"/>
      <c r="J58" s="118"/>
      <c r="K58" s="119"/>
      <c r="L58" s="120"/>
      <c r="M58" s="119"/>
      <c r="N58" s="121" t="str">
        <f>IF(ISNUMBER(I58),(ROUND(PRODUCT(I58,J58,L58),0)),"")</f>
        <v/>
      </c>
      <c r="O58" s="122">
        <f>ROUNDDOWN(SUM(N58:N82)/1000,0)</f>
        <v>0</v>
      </c>
      <c r="P58" s="123" t="s">
        <v>88</v>
      </c>
      <c r="Q58" s="24"/>
      <c r="R58" s="124">
        <f>ROUNDDOWN(SUMIF(P58:P82,"課税対象外",N58:N82)/1000,0)</f>
        <v>0</v>
      </c>
    </row>
    <row r="59" spans="1:18" s="25" customFormat="1" ht="17.25">
      <c r="A59" s="24">
        <v>2</v>
      </c>
      <c r="B59" s="113"/>
      <c r="C59" s="114"/>
      <c r="D59" s="34"/>
      <c r="E59" s="125"/>
      <c r="F59" s="126"/>
      <c r="G59" s="368"/>
      <c r="H59" s="368"/>
      <c r="I59" s="127"/>
      <c r="J59" s="128"/>
      <c r="K59" s="129"/>
      <c r="L59" s="130"/>
      <c r="M59" s="129"/>
      <c r="N59" s="131" t="str">
        <f t="shared" ref="N59:N82" si="2">IF(ISNUMBER(I59),(ROUND(PRODUCT(I59,J59,L59),0)),"")</f>
        <v/>
      </c>
      <c r="O59" s="132"/>
      <c r="P59" s="133" t="s">
        <v>88</v>
      </c>
      <c r="Q59" s="24"/>
      <c r="R59" s="37"/>
    </row>
    <row r="60" spans="1:18" s="25" customFormat="1" ht="17.25">
      <c r="A60" s="24">
        <v>3</v>
      </c>
      <c r="B60" s="113"/>
      <c r="C60" s="114"/>
      <c r="D60" s="34"/>
      <c r="E60" s="125"/>
      <c r="F60" s="126"/>
      <c r="G60" s="368"/>
      <c r="H60" s="368"/>
      <c r="I60" s="127"/>
      <c r="J60" s="128"/>
      <c r="K60" s="129"/>
      <c r="L60" s="130"/>
      <c r="M60" s="129"/>
      <c r="N60" s="131" t="str">
        <f t="shared" si="2"/>
        <v/>
      </c>
      <c r="O60" s="132"/>
      <c r="P60" s="133" t="s">
        <v>88</v>
      </c>
      <c r="Q60" s="24"/>
      <c r="R60" s="37"/>
    </row>
    <row r="61" spans="1:18" s="25" customFormat="1" ht="17.25">
      <c r="A61" s="24">
        <v>4</v>
      </c>
      <c r="B61" s="113"/>
      <c r="C61" s="114"/>
      <c r="D61" s="34"/>
      <c r="E61" s="125"/>
      <c r="F61" s="126"/>
      <c r="G61" s="368"/>
      <c r="H61" s="368"/>
      <c r="I61" s="127"/>
      <c r="J61" s="128"/>
      <c r="K61" s="129"/>
      <c r="L61" s="130"/>
      <c r="M61" s="129"/>
      <c r="N61" s="131" t="str">
        <f t="shared" si="2"/>
        <v/>
      </c>
      <c r="O61" s="132"/>
      <c r="P61" s="133" t="s">
        <v>88</v>
      </c>
      <c r="Q61" s="24"/>
      <c r="R61" s="37"/>
    </row>
    <row r="62" spans="1:18" s="25" customFormat="1" ht="17.25">
      <c r="A62" s="24">
        <v>5</v>
      </c>
      <c r="B62" s="113"/>
      <c r="C62" s="114"/>
      <c r="D62" s="34"/>
      <c r="E62" s="125"/>
      <c r="F62" s="126"/>
      <c r="G62" s="368"/>
      <c r="H62" s="368"/>
      <c r="I62" s="127"/>
      <c r="J62" s="128"/>
      <c r="K62" s="129"/>
      <c r="L62" s="130"/>
      <c r="M62" s="129"/>
      <c r="N62" s="131" t="str">
        <f t="shared" si="2"/>
        <v/>
      </c>
      <c r="O62" s="132"/>
      <c r="P62" s="133" t="s">
        <v>88</v>
      </c>
      <c r="Q62" s="24"/>
      <c r="R62" s="37"/>
    </row>
    <row r="63" spans="1:18" s="25" customFormat="1" ht="17.25">
      <c r="A63" s="24">
        <v>6</v>
      </c>
      <c r="B63" s="113"/>
      <c r="C63" s="114"/>
      <c r="D63" s="34"/>
      <c r="E63" s="125"/>
      <c r="F63" s="126"/>
      <c r="G63" s="368"/>
      <c r="H63" s="368"/>
      <c r="I63" s="127"/>
      <c r="J63" s="128"/>
      <c r="K63" s="129"/>
      <c r="L63" s="130"/>
      <c r="M63" s="129"/>
      <c r="N63" s="131" t="str">
        <f t="shared" si="2"/>
        <v/>
      </c>
      <c r="O63" s="132"/>
      <c r="P63" s="133" t="s">
        <v>88</v>
      </c>
      <c r="Q63" s="24"/>
      <c r="R63" s="37"/>
    </row>
    <row r="64" spans="1:18" s="25" customFormat="1" ht="17.25">
      <c r="A64" s="24">
        <v>7</v>
      </c>
      <c r="B64" s="113"/>
      <c r="C64" s="114"/>
      <c r="D64" s="34"/>
      <c r="E64" s="125"/>
      <c r="F64" s="126"/>
      <c r="G64" s="368"/>
      <c r="H64" s="368"/>
      <c r="I64" s="127"/>
      <c r="J64" s="128"/>
      <c r="K64" s="129"/>
      <c r="L64" s="130"/>
      <c r="M64" s="129"/>
      <c r="N64" s="131" t="str">
        <f t="shared" si="2"/>
        <v/>
      </c>
      <c r="O64" s="132"/>
      <c r="P64" s="133" t="s">
        <v>88</v>
      </c>
      <c r="Q64" s="24"/>
      <c r="R64" s="37"/>
    </row>
    <row r="65" spans="1:18" s="25" customFormat="1" ht="17.25">
      <c r="A65" s="24">
        <v>8</v>
      </c>
      <c r="B65" s="113"/>
      <c r="C65" s="114"/>
      <c r="D65" s="34"/>
      <c r="E65" s="125"/>
      <c r="F65" s="126"/>
      <c r="G65" s="368"/>
      <c r="H65" s="368"/>
      <c r="I65" s="127"/>
      <c r="J65" s="128"/>
      <c r="K65" s="129"/>
      <c r="L65" s="130"/>
      <c r="M65" s="129"/>
      <c r="N65" s="131" t="str">
        <f t="shared" si="2"/>
        <v/>
      </c>
      <c r="O65" s="132"/>
      <c r="P65" s="133" t="s">
        <v>88</v>
      </c>
      <c r="Q65" s="24"/>
      <c r="R65" s="37"/>
    </row>
    <row r="66" spans="1:18" s="25" customFormat="1" ht="17.25">
      <c r="A66" s="24">
        <v>9</v>
      </c>
      <c r="B66" s="113"/>
      <c r="C66" s="114"/>
      <c r="D66" s="34"/>
      <c r="E66" s="125"/>
      <c r="F66" s="126"/>
      <c r="G66" s="368"/>
      <c r="H66" s="368"/>
      <c r="I66" s="127"/>
      <c r="J66" s="128"/>
      <c r="K66" s="129"/>
      <c r="L66" s="130"/>
      <c r="M66" s="129"/>
      <c r="N66" s="131" t="str">
        <f t="shared" si="2"/>
        <v/>
      </c>
      <c r="O66" s="132"/>
      <c r="P66" s="133" t="s">
        <v>88</v>
      </c>
      <c r="Q66" s="24"/>
      <c r="R66" s="37"/>
    </row>
    <row r="67" spans="1:18" s="25" customFormat="1" ht="17.25">
      <c r="A67" s="24">
        <v>10</v>
      </c>
      <c r="B67" s="113"/>
      <c r="C67" s="114"/>
      <c r="D67" s="34"/>
      <c r="E67" s="125"/>
      <c r="F67" s="126"/>
      <c r="G67" s="368"/>
      <c r="H67" s="368"/>
      <c r="I67" s="127"/>
      <c r="J67" s="128"/>
      <c r="K67" s="129"/>
      <c r="L67" s="130"/>
      <c r="M67" s="129"/>
      <c r="N67" s="131" t="str">
        <f t="shared" si="2"/>
        <v/>
      </c>
      <c r="O67" s="132"/>
      <c r="P67" s="133" t="s">
        <v>88</v>
      </c>
      <c r="Q67" s="24"/>
      <c r="R67" s="37"/>
    </row>
    <row r="68" spans="1:18" s="25" customFormat="1" ht="17.25">
      <c r="A68" s="24">
        <v>11</v>
      </c>
      <c r="B68" s="113"/>
      <c r="C68" s="114"/>
      <c r="D68" s="34"/>
      <c r="E68" s="125"/>
      <c r="F68" s="126"/>
      <c r="G68" s="368"/>
      <c r="H68" s="368"/>
      <c r="I68" s="127"/>
      <c r="J68" s="128"/>
      <c r="K68" s="129"/>
      <c r="L68" s="130"/>
      <c r="M68" s="129"/>
      <c r="N68" s="131" t="str">
        <f t="shared" si="2"/>
        <v/>
      </c>
      <c r="O68" s="132"/>
      <c r="P68" s="133" t="s">
        <v>88</v>
      </c>
      <c r="Q68" s="24"/>
      <c r="R68" s="37"/>
    </row>
    <row r="69" spans="1:18" s="25" customFormat="1" ht="17.25">
      <c r="A69" s="24">
        <v>12</v>
      </c>
      <c r="B69" s="113"/>
      <c r="C69" s="114"/>
      <c r="D69" s="34"/>
      <c r="E69" s="125"/>
      <c r="F69" s="126"/>
      <c r="G69" s="368"/>
      <c r="H69" s="368"/>
      <c r="I69" s="127"/>
      <c r="J69" s="128"/>
      <c r="K69" s="129"/>
      <c r="L69" s="130"/>
      <c r="M69" s="129"/>
      <c r="N69" s="131" t="str">
        <f t="shared" si="2"/>
        <v/>
      </c>
      <c r="O69" s="132"/>
      <c r="P69" s="133" t="s">
        <v>88</v>
      </c>
      <c r="Q69" s="24"/>
      <c r="R69" s="37"/>
    </row>
    <row r="70" spans="1:18" s="25" customFormat="1" ht="17.25">
      <c r="A70" s="24">
        <v>13</v>
      </c>
      <c r="B70" s="113"/>
      <c r="C70" s="114"/>
      <c r="D70" s="34"/>
      <c r="E70" s="125"/>
      <c r="F70" s="126"/>
      <c r="G70" s="368"/>
      <c r="H70" s="368"/>
      <c r="I70" s="127"/>
      <c r="J70" s="128"/>
      <c r="K70" s="129"/>
      <c r="L70" s="130"/>
      <c r="M70" s="129"/>
      <c r="N70" s="131" t="str">
        <f t="shared" si="2"/>
        <v/>
      </c>
      <c r="O70" s="132"/>
      <c r="P70" s="133" t="s">
        <v>88</v>
      </c>
      <c r="Q70" s="24"/>
      <c r="R70" s="37"/>
    </row>
    <row r="71" spans="1:18" s="25" customFormat="1" ht="17.25">
      <c r="A71" s="24">
        <v>14</v>
      </c>
      <c r="B71" s="113"/>
      <c r="C71" s="114"/>
      <c r="D71" s="34"/>
      <c r="E71" s="125"/>
      <c r="F71" s="126"/>
      <c r="G71" s="368"/>
      <c r="H71" s="368"/>
      <c r="I71" s="127"/>
      <c r="J71" s="128"/>
      <c r="K71" s="129"/>
      <c r="L71" s="130"/>
      <c r="M71" s="129"/>
      <c r="N71" s="131" t="str">
        <f t="shared" si="2"/>
        <v/>
      </c>
      <c r="O71" s="132"/>
      <c r="P71" s="133" t="s">
        <v>88</v>
      </c>
      <c r="Q71" s="24"/>
      <c r="R71" s="37"/>
    </row>
    <row r="72" spans="1:18" s="25" customFormat="1" ht="17.25">
      <c r="A72" s="24">
        <v>15</v>
      </c>
      <c r="B72" s="113"/>
      <c r="C72" s="114"/>
      <c r="D72" s="34"/>
      <c r="E72" s="125"/>
      <c r="F72" s="126"/>
      <c r="G72" s="368"/>
      <c r="H72" s="368"/>
      <c r="I72" s="127"/>
      <c r="J72" s="128"/>
      <c r="K72" s="129"/>
      <c r="L72" s="130"/>
      <c r="M72" s="129"/>
      <c r="N72" s="131" t="str">
        <f t="shared" si="2"/>
        <v/>
      </c>
      <c r="O72" s="132"/>
      <c r="P72" s="133" t="s">
        <v>88</v>
      </c>
      <c r="Q72" s="24"/>
      <c r="R72" s="37"/>
    </row>
    <row r="73" spans="1:18" s="25" customFormat="1" ht="17.25">
      <c r="A73" s="24">
        <v>16</v>
      </c>
      <c r="B73" s="113"/>
      <c r="C73" s="114"/>
      <c r="D73" s="34"/>
      <c r="E73" s="125"/>
      <c r="F73" s="126"/>
      <c r="G73" s="368"/>
      <c r="H73" s="368"/>
      <c r="I73" s="127"/>
      <c r="J73" s="128"/>
      <c r="K73" s="129"/>
      <c r="L73" s="130"/>
      <c r="M73" s="129"/>
      <c r="N73" s="131" t="str">
        <f t="shared" si="2"/>
        <v/>
      </c>
      <c r="O73" s="132"/>
      <c r="P73" s="133" t="s">
        <v>88</v>
      </c>
      <c r="Q73" s="24"/>
      <c r="R73" s="37"/>
    </row>
    <row r="74" spans="1:18" s="25" customFormat="1" ht="17.25">
      <c r="A74" s="24">
        <v>17</v>
      </c>
      <c r="B74" s="113"/>
      <c r="C74" s="114"/>
      <c r="D74" s="34"/>
      <c r="E74" s="125"/>
      <c r="F74" s="126"/>
      <c r="G74" s="368"/>
      <c r="H74" s="368"/>
      <c r="I74" s="127"/>
      <c r="J74" s="128"/>
      <c r="K74" s="129"/>
      <c r="L74" s="130"/>
      <c r="M74" s="129"/>
      <c r="N74" s="131" t="str">
        <f t="shared" si="2"/>
        <v/>
      </c>
      <c r="O74" s="132"/>
      <c r="P74" s="133" t="s">
        <v>88</v>
      </c>
      <c r="Q74" s="24"/>
      <c r="R74" s="37"/>
    </row>
    <row r="75" spans="1:18" s="25" customFormat="1" ht="17.25">
      <c r="A75" s="24">
        <v>18</v>
      </c>
      <c r="B75" s="113"/>
      <c r="C75" s="114"/>
      <c r="D75" s="34"/>
      <c r="E75" s="125"/>
      <c r="F75" s="126"/>
      <c r="G75" s="368"/>
      <c r="H75" s="368"/>
      <c r="I75" s="127"/>
      <c r="J75" s="128"/>
      <c r="K75" s="129"/>
      <c r="L75" s="130"/>
      <c r="M75" s="129"/>
      <c r="N75" s="131" t="str">
        <f t="shared" si="2"/>
        <v/>
      </c>
      <c r="O75" s="132"/>
      <c r="P75" s="133" t="s">
        <v>88</v>
      </c>
      <c r="Q75" s="24"/>
      <c r="R75" s="37"/>
    </row>
    <row r="76" spans="1:18" s="25" customFormat="1" ht="17.25">
      <c r="A76" s="24">
        <v>19</v>
      </c>
      <c r="B76" s="113"/>
      <c r="C76" s="114"/>
      <c r="D76" s="34"/>
      <c r="E76" s="125"/>
      <c r="F76" s="126"/>
      <c r="G76" s="368"/>
      <c r="H76" s="368"/>
      <c r="I76" s="127"/>
      <c r="J76" s="128"/>
      <c r="K76" s="129"/>
      <c r="L76" s="130"/>
      <c r="M76" s="129"/>
      <c r="N76" s="131" t="str">
        <f t="shared" si="2"/>
        <v/>
      </c>
      <c r="O76" s="132"/>
      <c r="P76" s="133" t="s">
        <v>88</v>
      </c>
      <c r="Q76" s="24"/>
      <c r="R76" s="37"/>
    </row>
    <row r="77" spans="1:18" s="25" customFormat="1" ht="17.25">
      <c r="A77" s="24">
        <v>20</v>
      </c>
      <c r="B77" s="113"/>
      <c r="C77" s="114"/>
      <c r="D77" s="34"/>
      <c r="E77" s="125"/>
      <c r="F77" s="126"/>
      <c r="G77" s="368"/>
      <c r="H77" s="368"/>
      <c r="I77" s="127"/>
      <c r="J77" s="128"/>
      <c r="K77" s="129"/>
      <c r="L77" s="130"/>
      <c r="M77" s="129"/>
      <c r="N77" s="131" t="str">
        <f t="shared" si="2"/>
        <v/>
      </c>
      <c r="O77" s="132"/>
      <c r="P77" s="133" t="s">
        <v>88</v>
      </c>
      <c r="Q77" s="24"/>
      <c r="R77" s="37"/>
    </row>
    <row r="78" spans="1:18" s="25" customFormat="1" ht="17.25">
      <c r="A78" s="24">
        <v>21</v>
      </c>
      <c r="B78" s="113"/>
      <c r="C78" s="154"/>
      <c r="D78" s="34"/>
      <c r="E78" s="125"/>
      <c r="F78" s="126"/>
      <c r="G78" s="368"/>
      <c r="H78" s="368"/>
      <c r="I78" s="127"/>
      <c r="J78" s="128"/>
      <c r="K78" s="129"/>
      <c r="L78" s="130"/>
      <c r="M78" s="129"/>
      <c r="N78" s="131" t="str">
        <f t="shared" si="2"/>
        <v/>
      </c>
      <c r="O78" s="132"/>
      <c r="P78" s="133" t="s">
        <v>88</v>
      </c>
      <c r="Q78" s="24"/>
      <c r="R78" s="37"/>
    </row>
    <row r="79" spans="1:18" s="25" customFormat="1" ht="17.25">
      <c r="A79" s="24">
        <v>22</v>
      </c>
      <c r="B79" s="113"/>
      <c r="C79" s="154"/>
      <c r="D79" s="34"/>
      <c r="E79" s="125"/>
      <c r="F79" s="126"/>
      <c r="G79" s="368"/>
      <c r="H79" s="368"/>
      <c r="I79" s="127"/>
      <c r="J79" s="128"/>
      <c r="K79" s="129"/>
      <c r="L79" s="130"/>
      <c r="M79" s="129"/>
      <c r="N79" s="131" t="str">
        <f t="shared" si="2"/>
        <v/>
      </c>
      <c r="O79" s="132"/>
      <c r="P79" s="133" t="s">
        <v>88</v>
      </c>
      <c r="Q79" s="24"/>
      <c r="R79" s="37"/>
    </row>
    <row r="80" spans="1:18" s="25" customFormat="1" ht="17.25">
      <c r="A80" s="24">
        <v>23</v>
      </c>
      <c r="B80" s="113"/>
      <c r="C80" s="154"/>
      <c r="D80" s="34"/>
      <c r="E80" s="125"/>
      <c r="F80" s="126"/>
      <c r="G80" s="368"/>
      <c r="H80" s="368"/>
      <c r="I80" s="127"/>
      <c r="J80" s="128"/>
      <c r="K80" s="129"/>
      <c r="L80" s="130"/>
      <c r="M80" s="129"/>
      <c r="N80" s="131" t="str">
        <f t="shared" si="2"/>
        <v/>
      </c>
      <c r="O80" s="132"/>
      <c r="P80" s="133" t="s">
        <v>88</v>
      </c>
      <c r="Q80" s="24"/>
      <c r="R80" s="37"/>
    </row>
    <row r="81" spans="1:18" s="25" customFormat="1" ht="17.25">
      <c r="A81" s="24">
        <v>24</v>
      </c>
      <c r="B81" s="113"/>
      <c r="C81" s="155"/>
      <c r="D81" s="34"/>
      <c r="E81" s="125"/>
      <c r="F81" s="126"/>
      <c r="G81" s="368"/>
      <c r="H81" s="368"/>
      <c r="I81" s="127"/>
      <c r="J81" s="128"/>
      <c r="K81" s="129"/>
      <c r="L81" s="130"/>
      <c r="M81" s="129"/>
      <c r="N81" s="131" t="str">
        <f t="shared" si="2"/>
        <v/>
      </c>
      <c r="O81" s="132"/>
      <c r="P81" s="133" t="s">
        <v>88</v>
      </c>
      <c r="Q81" s="24"/>
      <c r="R81" s="37"/>
    </row>
    <row r="82" spans="1:18" s="25" customFormat="1" ht="17.25">
      <c r="A82" s="24">
        <v>25</v>
      </c>
      <c r="B82" s="113"/>
      <c r="C82" s="156"/>
      <c r="D82" s="135"/>
      <c r="E82" s="136"/>
      <c r="F82" s="137"/>
      <c r="G82" s="369"/>
      <c r="H82" s="369"/>
      <c r="I82" s="138"/>
      <c r="J82" s="139"/>
      <c r="K82" s="140"/>
      <c r="L82" s="141"/>
      <c r="M82" s="140"/>
      <c r="N82" s="142" t="str">
        <f t="shared" si="2"/>
        <v/>
      </c>
      <c r="O82" s="143"/>
      <c r="P82" s="144" t="s">
        <v>88</v>
      </c>
      <c r="Q82" s="24"/>
      <c r="R82" s="37"/>
    </row>
    <row r="83" spans="1:18" s="25" customFormat="1" ht="17.25">
      <c r="A83" s="24"/>
      <c r="B83" s="113"/>
      <c r="C83" s="104" t="s">
        <v>72</v>
      </c>
      <c r="D83" s="145"/>
      <c r="E83" s="146"/>
      <c r="F83" s="157"/>
      <c r="G83" s="371"/>
      <c r="H83" s="372"/>
      <c r="I83" s="147"/>
      <c r="J83" s="148"/>
      <c r="K83" s="149"/>
      <c r="L83" s="150"/>
      <c r="M83" s="149"/>
      <c r="N83" s="147"/>
      <c r="O83" s="110"/>
      <c r="P83" s="153"/>
      <c r="Q83" s="24"/>
      <c r="R83" s="152" t="s">
        <v>87</v>
      </c>
    </row>
    <row r="84" spans="1:18" s="25" customFormat="1" ht="17.25">
      <c r="A84" s="24">
        <v>1</v>
      </c>
      <c r="B84" s="113"/>
      <c r="C84" s="114"/>
      <c r="D84" s="34"/>
      <c r="E84" s="115"/>
      <c r="F84" s="116"/>
      <c r="G84" s="367"/>
      <c r="H84" s="367"/>
      <c r="I84" s="117"/>
      <c r="J84" s="118"/>
      <c r="K84" s="119"/>
      <c r="L84" s="120"/>
      <c r="M84" s="119"/>
      <c r="N84" s="121" t="str">
        <f>IF(ISNUMBER(I84),(ROUND(PRODUCT(I84,J84,L84),0)),"")</f>
        <v/>
      </c>
      <c r="O84" s="122">
        <f>ROUNDDOWN(SUM(N84:N91)/1000,0)</f>
        <v>0</v>
      </c>
      <c r="P84" s="123" t="s">
        <v>88</v>
      </c>
      <c r="Q84" s="24"/>
      <c r="R84" s="124">
        <f>ROUNDDOWN(SUMIF(P84:P91,"課税対象外",N84:N91)/1000,0)</f>
        <v>0</v>
      </c>
    </row>
    <row r="85" spans="1:18" s="25" customFormat="1" ht="17.25">
      <c r="A85" s="24">
        <v>2</v>
      </c>
      <c r="B85" s="113"/>
      <c r="C85" s="114"/>
      <c r="D85" s="34"/>
      <c r="E85" s="125"/>
      <c r="F85" s="126"/>
      <c r="G85" s="368"/>
      <c r="H85" s="368"/>
      <c r="I85" s="127"/>
      <c r="J85" s="128"/>
      <c r="K85" s="129"/>
      <c r="L85" s="130"/>
      <c r="M85" s="129"/>
      <c r="N85" s="131" t="str">
        <f t="shared" ref="N85:N91" si="3">IF(ISNUMBER(I85),(ROUND(PRODUCT(I85,J85,L85),0)),"")</f>
        <v/>
      </c>
      <c r="O85" s="132"/>
      <c r="P85" s="133" t="s">
        <v>88</v>
      </c>
      <c r="Q85" s="24"/>
      <c r="R85" s="37"/>
    </row>
    <row r="86" spans="1:18" s="25" customFormat="1" ht="17.25">
      <c r="A86" s="24">
        <v>3</v>
      </c>
      <c r="B86" s="113"/>
      <c r="C86" s="114"/>
      <c r="D86" s="34"/>
      <c r="E86" s="125"/>
      <c r="F86" s="126"/>
      <c r="G86" s="368"/>
      <c r="H86" s="368"/>
      <c r="I86" s="127"/>
      <c r="J86" s="128"/>
      <c r="K86" s="129"/>
      <c r="L86" s="130"/>
      <c r="M86" s="129"/>
      <c r="N86" s="131" t="str">
        <f t="shared" si="3"/>
        <v/>
      </c>
      <c r="O86" s="132"/>
      <c r="P86" s="133" t="s">
        <v>88</v>
      </c>
      <c r="Q86" s="24"/>
      <c r="R86" s="37"/>
    </row>
    <row r="87" spans="1:18" s="25" customFormat="1" ht="17.25">
      <c r="A87" s="24">
        <v>4</v>
      </c>
      <c r="B87" s="113"/>
      <c r="C87" s="114"/>
      <c r="D87" s="34"/>
      <c r="E87" s="125"/>
      <c r="F87" s="126"/>
      <c r="G87" s="368"/>
      <c r="H87" s="368"/>
      <c r="I87" s="127"/>
      <c r="J87" s="128"/>
      <c r="K87" s="129"/>
      <c r="L87" s="130"/>
      <c r="M87" s="129"/>
      <c r="N87" s="131" t="str">
        <f t="shared" si="3"/>
        <v/>
      </c>
      <c r="O87" s="132"/>
      <c r="P87" s="133" t="s">
        <v>88</v>
      </c>
      <c r="Q87" s="24"/>
      <c r="R87" s="37"/>
    </row>
    <row r="88" spans="1:18" s="25" customFormat="1" ht="17.25">
      <c r="A88" s="24">
        <v>5</v>
      </c>
      <c r="B88" s="113"/>
      <c r="C88" s="114"/>
      <c r="D88" s="34"/>
      <c r="E88" s="125"/>
      <c r="F88" s="126"/>
      <c r="G88" s="368"/>
      <c r="H88" s="368"/>
      <c r="I88" s="127"/>
      <c r="J88" s="128"/>
      <c r="K88" s="129"/>
      <c r="L88" s="130"/>
      <c r="M88" s="129"/>
      <c r="N88" s="131" t="str">
        <f t="shared" si="3"/>
        <v/>
      </c>
      <c r="O88" s="132"/>
      <c r="P88" s="133" t="s">
        <v>88</v>
      </c>
      <c r="Q88" s="24"/>
      <c r="R88" s="37"/>
    </row>
    <row r="89" spans="1:18" s="25" customFormat="1" ht="17.25">
      <c r="A89" s="24">
        <v>6</v>
      </c>
      <c r="B89" s="113"/>
      <c r="C89" s="114"/>
      <c r="D89" s="34"/>
      <c r="E89" s="125"/>
      <c r="F89" s="126"/>
      <c r="G89" s="368"/>
      <c r="H89" s="368"/>
      <c r="I89" s="127"/>
      <c r="J89" s="128"/>
      <c r="K89" s="129"/>
      <c r="L89" s="130"/>
      <c r="M89" s="129"/>
      <c r="N89" s="131" t="str">
        <f t="shared" si="3"/>
        <v/>
      </c>
      <c r="O89" s="132"/>
      <c r="P89" s="133" t="s">
        <v>88</v>
      </c>
      <c r="Q89" s="24"/>
      <c r="R89" s="37"/>
    </row>
    <row r="90" spans="1:18" s="25" customFormat="1" ht="17.25">
      <c r="A90" s="24">
        <v>7</v>
      </c>
      <c r="B90" s="113"/>
      <c r="C90" s="114"/>
      <c r="D90" s="34"/>
      <c r="E90" s="125"/>
      <c r="F90" s="126"/>
      <c r="G90" s="368"/>
      <c r="H90" s="368"/>
      <c r="I90" s="127"/>
      <c r="J90" s="128"/>
      <c r="K90" s="129"/>
      <c r="L90" s="130"/>
      <c r="M90" s="129"/>
      <c r="N90" s="131" t="str">
        <f t="shared" si="3"/>
        <v/>
      </c>
      <c r="O90" s="132"/>
      <c r="P90" s="133" t="s">
        <v>88</v>
      </c>
      <c r="Q90" s="24"/>
      <c r="R90" s="37"/>
    </row>
    <row r="91" spans="1:18" s="25" customFormat="1" ht="17.25">
      <c r="A91" s="24">
        <v>8</v>
      </c>
      <c r="B91" s="113"/>
      <c r="C91" s="134"/>
      <c r="D91" s="135"/>
      <c r="E91" s="136"/>
      <c r="F91" s="137"/>
      <c r="G91" s="369"/>
      <c r="H91" s="369"/>
      <c r="I91" s="138"/>
      <c r="J91" s="139"/>
      <c r="K91" s="140"/>
      <c r="L91" s="141"/>
      <c r="M91" s="140"/>
      <c r="N91" s="142" t="str">
        <f t="shared" si="3"/>
        <v/>
      </c>
      <c r="O91" s="143"/>
      <c r="P91" s="144" t="s">
        <v>88</v>
      </c>
      <c r="Q91" s="24"/>
      <c r="R91" s="37"/>
    </row>
    <row r="92" spans="1:18" s="25" customFormat="1" ht="17.25">
      <c r="A92" s="24"/>
      <c r="B92" s="113"/>
      <c r="C92" s="104" t="s">
        <v>73</v>
      </c>
      <c r="D92" s="145"/>
      <c r="E92" s="146"/>
      <c r="F92" s="157"/>
      <c r="G92" s="371"/>
      <c r="H92" s="372"/>
      <c r="I92" s="147"/>
      <c r="J92" s="148"/>
      <c r="K92" s="149"/>
      <c r="L92" s="150"/>
      <c r="M92" s="149"/>
      <c r="N92" s="147"/>
      <c r="O92" s="110"/>
      <c r="P92" s="153"/>
      <c r="Q92" s="24"/>
      <c r="R92" s="152" t="s">
        <v>87</v>
      </c>
    </row>
    <row r="93" spans="1:18" s="25" customFormat="1" ht="17.25">
      <c r="A93" s="24">
        <v>1</v>
      </c>
      <c r="B93" s="113"/>
      <c r="C93" s="114"/>
      <c r="D93" s="34"/>
      <c r="E93" s="115"/>
      <c r="F93" s="116"/>
      <c r="G93" s="367"/>
      <c r="H93" s="367"/>
      <c r="I93" s="117"/>
      <c r="J93" s="118"/>
      <c r="K93" s="119"/>
      <c r="L93" s="120"/>
      <c r="M93" s="119"/>
      <c r="N93" s="121" t="str">
        <f>IF(ISNUMBER(I93),(ROUND(PRODUCT(I93,J93,L93),0)),"")</f>
        <v/>
      </c>
      <c r="O93" s="122">
        <f>ROUNDDOWN(SUM(N93:N127)/1000,0)</f>
        <v>0</v>
      </c>
      <c r="P93" s="123" t="s">
        <v>88</v>
      </c>
      <c r="Q93" s="24"/>
      <c r="R93" s="124">
        <f>ROUNDDOWN(SUMIF(P93:P127,"課税対象外",N93:N127)/1000,0)</f>
        <v>0</v>
      </c>
    </row>
    <row r="94" spans="1:18" s="25" customFormat="1" ht="17.25">
      <c r="A94" s="24">
        <v>2</v>
      </c>
      <c r="B94" s="113"/>
      <c r="C94" s="114"/>
      <c r="D94" s="34"/>
      <c r="E94" s="125"/>
      <c r="F94" s="126"/>
      <c r="G94" s="368"/>
      <c r="H94" s="368"/>
      <c r="I94" s="127"/>
      <c r="J94" s="128"/>
      <c r="K94" s="129"/>
      <c r="L94" s="130"/>
      <c r="M94" s="129"/>
      <c r="N94" s="131" t="str">
        <f t="shared" ref="N94:N127" si="4">IF(ISNUMBER(I94),(ROUND(PRODUCT(I94,J94,L94),0)),"")</f>
        <v/>
      </c>
      <c r="O94" s="132"/>
      <c r="P94" s="133" t="s">
        <v>88</v>
      </c>
      <c r="Q94" s="24"/>
      <c r="R94" s="37"/>
    </row>
    <row r="95" spans="1:18" s="25" customFormat="1" ht="17.25">
      <c r="A95" s="24">
        <v>3</v>
      </c>
      <c r="B95" s="113"/>
      <c r="C95" s="114"/>
      <c r="D95" s="34"/>
      <c r="E95" s="125"/>
      <c r="F95" s="126"/>
      <c r="G95" s="368"/>
      <c r="H95" s="368"/>
      <c r="I95" s="127"/>
      <c r="J95" s="128"/>
      <c r="K95" s="129"/>
      <c r="L95" s="130"/>
      <c r="M95" s="129"/>
      <c r="N95" s="131" t="str">
        <f t="shared" si="4"/>
        <v/>
      </c>
      <c r="O95" s="132"/>
      <c r="P95" s="133" t="s">
        <v>88</v>
      </c>
      <c r="Q95" s="24"/>
      <c r="R95" s="37"/>
    </row>
    <row r="96" spans="1:18" s="25" customFormat="1" ht="17.25">
      <c r="A96" s="24">
        <v>4</v>
      </c>
      <c r="B96" s="113"/>
      <c r="C96" s="114"/>
      <c r="D96" s="34"/>
      <c r="E96" s="125"/>
      <c r="F96" s="126"/>
      <c r="G96" s="368"/>
      <c r="H96" s="368"/>
      <c r="I96" s="127"/>
      <c r="J96" s="128"/>
      <c r="K96" s="129"/>
      <c r="L96" s="130"/>
      <c r="M96" s="129"/>
      <c r="N96" s="131" t="str">
        <f t="shared" si="4"/>
        <v/>
      </c>
      <c r="O96" s="132"/>
      <c r="P96" s="133" t="s">
        <v>88</v>
      </c>
      <c r="Q96" s="24"/>
      <c r="R96" s="37"/>
    </row>
    <row r="97" spans="1:18" s="25" customFormat="1" ht="17.25">
      <c r="A97" s="24">
        <v>5</v>
      </c>
      <c r="B97" s="113"/>
      <c r="C97" s="114"/>
      <c r="D97" s="34"/>
      <c r="E97" s="125"/>
      <c r="F97" s="126"/>
      <c r="G97" s="368"/>
      <c r="H97" s="368"/>
      <c r="I97" s="127"/>
      <c r="J97" s="128"/>
      <c r="K97" s="129"/>
      <c r="L97" s="130"/>
      <c r="M97" s="129"/>
      <c r="N97" s="131" t="str">
        <f t="shared" si="4"/>
        <v/>
      </c>
      <c r="O97" s="132"/>
      <c r="P97" s="133" t="s">
        <v>88</v>
      </c>
      <c r="Q97" s="24"/>
      <c r="R97" s="37"/>
    </row>
    <row r="98" spans="1:18" s="25" customFormat="1" ht="17.25">
      <c r="A98" s="24">
        <v>6</v>
      </c>
      <c r="B98" s="113"/>
      <c r="C98" s="114"/>
      <c r="D98" s="34"/>
      <c r="E98" s="125"/>
      <c r="F98" s="126"/>
      <c r="G98" s="368"/>
      <c r="H98" s="368"/>
      <c r="I98" s="127"/>
      <c r="J98" s="128"/>
      <c r="K98" s="129"/>
      <c r="L98" s="130"/>
      <c r="M98" s="129"/>
      <c r="N98" s="131" t="str">
        <f t="shared" si="4"/>
        <v/>
      </c>
      <c r="O98" s="132"/>
      <c r="P98" s="133" t="s">
        <v>88</v>
      </c>
      <c r="Q98" s="24"/>
      <c r="R98" s="37"/>
    </row>
    <row r="99" spans="1:18" s="25" customFormat="1" ht="17.25">
      <c r="A99" s="24">
        <v>7</v>
      </c>
      <c r="B99" s="113"/>
      <c r="C99" s="114"/>
      <c r="D99" s="34"/>
      <c r="E99" s="125"/>
      <c r="F99" s="126"/>
      <c r="G99" s="368"/>
      <c r="H99" s="368"/>
      <c r="I99" s="127"/>
      <c r="J99" s="128"/>
      <c r="K99" s="129"/>
      <c r="L99" s="130"/>
      <c r="M99" s="129"/>
      <c r="N99" s="131" t="str">
        <f t="shared" si="4"/>
        <v/>
      </c>
      <c r="O99" s="132"/>
      <c r="P99" s="133" t="s">
        <v>88</v>
      </c>
      <c r="Q99" s="24"/>
      <c r="R99" s="37"/>
    </row>
    <row r="100" spans="1:18" s="25" customFormat="1" ht="17.25">
      <c r="A100" s="24">
        <v>8</v>
      </c>
      <c r="B100" s="113"/>
      <c r="C100" s="114"/>
      <c r="D100" s="34"/>
      <c r="E100" s="125"/>
      <c r="F100" s="126"/>
      <c r="G100" s="368"/>
      <c r="H100" s="368"/>
      <c r="I100" s="127"/>
      <c r="J100" s="128"/>
      <c r="K100" s="129"/>
      <c r="L100" s="130"/>
      <c r="M100" s="129"/>
      <c r="N100" s="131" t="str">
        <f t="shared" si="4"/>
        <v/>
      </c>
      <c r="O100" s="132"/>
      <c r="P100" s="133" t="s">
        <v>88</v>
      </c>
      <c r="Q100" s="24"/>
      <c r="R100" s="37"/>
    </row>
    <row r="101" spans="1:18" s="25" customFormat="1" ht="17.25">
      <c r="A101" s="24">
        <v>9</v>
      </c>
      <c r="B101" s="113"/>
      <c r="C101" s="114"/>
      <c r="D101" s="34"/>
      <c r="E101" s="125"/>
      <c r="F101" s="126"/>
      <c r="G101" s="368"/>
      <c r="H101" s="368"/>
      <c r="I101" s="127"/>
      <c r="J101" s="128"/>
      <c r="K101" s="129"/>
      <c r="L101" s="130"/>
      <c r="M101" s="129"/>
      <c r="N101" s="131" t="str">
        <f t="shared" si="4"/>
        <v/>
      </c>
      <c r="O101" s="132"/>
      <c r="P101" s="133" t="s">
        <v>88</v>
      </c>
      <c r="Q101" s="24"/>
      <c r="R101" s="37"/>
    </row>
    <row r="102" spans="1:18" s="25" customFormat="1" ht="17.25">
      <c r="A102" s="24">
        <v>10</v>
      </c>
      <c r="B102" s="113"/>
      <c r="C102" s="114"/>
      <c r="D102" s="34"/>
      <c r="E102" s="125"/>
      <c r="F102" s="126"/>
      <c r="G102" s="368"/>
      <c r="H102" s="368"/>
      <c r="I102" s="127"/>
      <c r="J102" s="128"/>
      <c r="K102" s="129"/>
      <c r="L102" s="130"/>
      <c r="M102" s="129"/>
      <c r="N102" s="131" t="str">
        <f t="shared" si="4"/>
        <v/>
      </c>
      <c r="O102" s="132"/>
      <c r="P102" s="133" t="s">
        <v>88</v>
      </c>
      <c r="Q102" s="24"/>
      <c r="R102" s="37"/>
    </row>
    <row r="103" spans="1:18" s="25" customFormat="1" ht="17.25">
      <c r="A103" s="24">
        <v>11</v>
      </c>
      <c r="B103" s="113"/>
      <c r="C103" s="114"/>
      <c r="D103" s="34"/>
      <c r="E103" s="125"/>
      <c r="F103" s="126"/>
      <c r="G103" s="368"/>
      <c r="H103" s="368"/>
      <c r="I103" s="127"/>
      <c r="J103" s="128"/>
      <c r="K103" s="129"/>
      <c r="L103" s="130"/>
      <c r="M103" s="129"/>
      <c r="N103" s="131" t="str">
        <f t="shared" si="4"/>
        <v/>
      </c>
      <c r="O103" s="132"/>
      <c r="P103" s="133" t="s">
        <v>88</v>
      </c>
      <c r="Q103" s="24"/>
      <c r="R103" s="37"/>
    </row>
    <row r="104" spans="1:18" s="25" customFormat="1" ht="17.25">
      <c r="A104" s="24">
        <v>12</v>
      </c>
      <c r="B104" s="113"/>
      <c r="C104" s="114"/>
      <c r="D104" s="34"/>
      <c r="E104" s="125"/>
      <c r="F104" s="126"/>
      <c r="G104" s="368"/>
      <c r="H104" s="368"/>
      <c r="I104" s="127"/>
      <c r="J104" s="128"/>
      <c r="K104" s="129"/>
      <c r="L104" s="130"/>
      <c r="M104" s="129"/>
      <c r="N104" s="131" t="str">
        <f t="shared" si="4"/>
        <v/>
      </c>
      <c r="O104" s="132"/>
      <c r="P104" s="133" t="s">
        <v>88</v>
      </c>
      <c r="Q104" s="24"/>
      <c r="R104" s="37"/>
    </row>
    <row r="105" spans="1:18" s="25" customFormat="1" ht="17.25">
      <c r="A105" s="24">
        <v>13</v>
      </c>
      <c r="B105" s="113"/>
      <c r="C105" s="114"/>
      <c r="D105" s="34"/>
      <c r="E105" s="125"/>
      <c r="F105" s="126"/>
      <c r="G105" s="368"/>
      <c r="H105" s="368"/>
      <c r="I105" s="127"/>
      <c r="J105" s="128"/>
      <c r="K105" s="129"/>
      <c r="L105" s="130"/>
      <c r="M105" s="129"/>
      <c r="N105" s="131" t="str">
        <f t="shared" si="4"/>
        <v/>
      </c>
      <c r="O105" s="132"/>
      <c r="P105" s="133" t="s">
        <v>88</v>
      </c>
      <c r="Q105" s="24"/>
      <c r="R105" s="37"/>
    </row>
    <row r="106" spans="1:18" s="25" customFormat="1" ht="17.25">
      <c r="A106" s="24">
        <v>14</v>
      </c>
      <c r="B106" s="113"/>
      <c r="C106" s="114"/>
      <c r="D106" s="34"/>
      <c r="E106" s="125"/>
      <c r="F106" s="126"/>
      <c r="G106" s="368"/>
      <c r="H106" s="368"/>
      <c r="I106" s="127"/>
      <c r="J106" s="128"/>
      <c r="K106" s="129"/>
      <c r="L106" s="130"/>
      <c r="M106" s="129"/>
      <c r="N106" s="131" t="str">
        <f t="shared" si="4"/>
        <v/>
      </c>
      <c r="O106" s="132"/>
      <c r="P106" s="133" t="s">
        <v>88</v>
      </c>
      <c r="Q106" s="24"/>
      <c r="R106" s="37"/>
    </row>
    <row r="107" spans="1:18" s="25" customFormat="1" ht="17.25">
      <c r="A107" s="24">
        <v>15</v>
      </c>
      <c r="B107" s="113"/>
      <c r="C107" s="114"/>
      <c r="D107" s="34"/>
      <c r="E107" s="125"/>
      <c r="F107" s="126"/>
      <c r="G107" s="368"/>
      <c r="H107" s="368"/>
      <c r="I107" s="127"/>
      <c r="J107" s="128"/>
      <c r="K107" s="129"/>
      <c r="L107" s="130"/>
      <c r="M107" s="129"/>
      <c r="N107" s="131" t="str">
        <f t="shared" si="4"/>
        <v/>
      </c>
      <c r="O107" s="132"/>
      <c r="P107" s="133" t="s">
        <v>88</v>
      </c>
      <c r="Q107" s="24"/>
      <c r="R107" s="37"/>
    </row>
    <row r="108" spans="1:18" s="25" customFormat="1" ht="17.25">
      <c r="A108" s="24">
        <v>16</v>
      </c>
      <c r="B108" s="113"/>
      <c r="C108" s="114"/>
      <c r="D108" s="34"/>
      <c r="E108" s="125"/>
      <c r="F108" s="126"/>
      <c r="G108" s="368"/>
      <c r="H108" s="368"/>
      <c r="I108" s="127"/>
      <c r="J108" s="128"/>
      <c r="K108" s="129"/>
      <c r="L108" s="130"/>
      <c r="M108" s="129"/>
      <c r="N108" s="131" t="str">
        <f t="shared" si="4"/>
        <v/>
      </c>
      <c r="O108" s="132"/>
      <c r="P108" s="133" t="s">
        <v>88</v>
      </c>
      <c r="Q108" s="24"/>
      <c r="R108" s="37"/>
    </row>
    <row r="109" spans="1:18" s="25" customFormat="1" ht="17.25">
      <c r="A109" s="24">
        <v>17</v>
      </c>
      <c r="B109" s="113"/>
      <c r="C109" s="114"/>
      <c r="D109" s="34"/>
      <c r="E109" s="125"/>
      <c r="F109" s="126"/>
      <c r="G109" s="368"/>
      <c r="H109" s="368"/>
      <c r="I109" s="127"/>
      <c r="J109" s="128"/>
      <c r="K109" s="129"/>
      <c r="L109" s="130"/>
      <c r="M109" s="129"/>
      <c r="N109" s="131" t="str">
        <f t="shared" si="4"/>
        <v/>
      </c>
      <c r="O109" s="132"/>
      <c r="P109" s="133" t="s">
        <v>88</v>
      </c>
      <c r="Q109" s="24"/>
      <c r="R109" s="37"/>
    </row>
    <row r="110" spans="1:18" s="25" customFormat="1" ht="17.25">
      <c r="A110" s="24">
        <v>18</v>
      </c>
      <c r="B110" s="113"/>
      <c r="C110" s="114"/>
      <c r="D110" s="34"/>
      <c r="E110" s="125"/>
      <c r="F110" s="126"/>
      <c r="G110" s="368"/>
      <c r="H110" s="368"/>
      <c r="I110" s="127"/>
      <c r="J110" s="128"/>
      <c r="K110" s="129"/>
      <c r="L110" s="130"/>
      <c r="M110" s="129"/>
      <c r="N110" s="131" t="str">
        <f t="shared" si="4"/>
        <v/>
      </c>
      <c r="O110" s="132"/>
      <c r="P110" s="133" t="s">
        <v>88</v>
      </c>
      <c r="Q110" s="24"/>
      <c r="R110" s="37"/>
    </row>
    <row r="111" spans="1:18" s="25" customFormat="1" ht="17.25">
      <c r="A111" s="24">
        <v>19</v>
      </c>
      <c r="B111" s="113"/>
      <c r="C111" s="114"/>
      <c r="D111" s="34"/>
      <c r="E111" s="125"/>
      <c r="F111" s="126"/>
      <c r="G111" s="368"/>
      <c r="H111" s="368"/>
      <c r="I111" s="127"/>
      <c r="J111" s="128"/>
      <c r="K111" s="129"/>
      <c r="L111" s="130"/>
      <c r="M111" s="129"/>
      <c r="N111" s="131" t="str">
        <f t="shared" si="4"/>
        <v/>
      </c>
      <c r="O111" s="132"/>
      <c r="P111" s="133" t="s">
        <v>88</v>
      </c>
      <c r="Q111" s="24"/>
      <c r="R111" s="37"/>
    </row>
    <row r="112" spans="1:18" s="25" customFormat="1" ht="17.25">
      <c r="A112" s="24">
        <v>20</v>
      </c>
      <c r="B112" s="113"/>
      <c r="C112" s="114"/>
      <c r="D112" s="34"/>
      <c r="E112" s="125"/>
      <c r="F112" s="126"/>
      <c r="G112" s="368"/>
      <c r="H112" s="368"/>
      <c r="I112" s="127"/>
      <c r="J112" s="128"/>
      <c r="K112" s="129"/>
      <c r="L112" s="130"/>
      <c r="M112" s="129"/>
      <c r="N112" s="131" t="str">
        <f t="shared" si="4"/>
        <v/>
      </c>
      <c r="O112" s="132"/>
      <c r="P112" s="133" t="s">
        <v>88</v>
      </c>
      <c r="Q112" s="24"/>
      <c r="R112" s="37"/>
    </row>
    <row r="113" spans="1:24" s="25" customFormat="1" ht="17.25">
      <c r="A113" s="24">
        <v>21</v>
      </c>
      <c r="B113" s="113"/>
      <c r="C113" s="114"/>
      <c r="D113" s="34"/>
      <c r="E113" s="125"/>
      <c r="F113" s="126"/>
      <c r="G113" s="368"/>
      <c r="H113" s="368"/>
      <c r="I113" s="127"/>
      <c r="J113" s="128"/>
      <c r="K113" s="129"/>
      <c r="L113" s="130"/>
      <c r="M113" s="129"/>
      <c r="N113" s="131" t="str">
        <f t="shared" si="4"/>
        <v/>
      </c>
      <c r="O113" s="132"/>
      <c r="P113" s="133" t="s">
        <v>88</v>
      </c>
      <c r="Q113" s="24"/>
      <c r="R113" s="37"/>
    </row>
    <row r="114" spans="1:24" s="25" customFormat="1" ht="17.25">
      <c r="A114" s="24">
        <v>22</v>
      </c>
      <c r="B114" s="113"/>
      <c r="C114" s="114"/>
      <c r="D114" s="34"/>
      <c r="E114" s="125"/>
      <c r="F114" s="126"/>
      <c r="G114" s="368"/>
      <c r="H114" s="368"/>
      <c r="I114" s="127"/>
      <c r="J114" s="128"/>
      <c r="K114" s="129"/>
      <c r="L114" s="130"/>
      <c r="M114" s="129"/>
      <c r="N114" s="131" t="str">
        <f t="shared" si="4"/>
        <v/>
      </c>
      <c r="O114" s="132"/>
      <c r="P114" s="133" t="s">
        <v>88</v>
      </c>
      <c r="Q114" s="24"/>
      <c r="R114" s="37"/>
    </row>
    <row r="115" spans="1:24" s="25" customFormat="1" ht="17.25">
      <c r="A115" s="24">
        <v>23</v>
      </c>
      <c r="B115" s="113"/>
      <c r="C115" s="114"/>
      <c r="D115" s="34"/>
      <c r="E115" s="125"/>
      <c r="F115" s="126"/>
      <c r="G115" s="368"/>
      <c r="H115" s="368"/>
      <c r="I115" s="127"/>
      <c r="J115" s="128"/>
      <c r="K115" s="129"/>
      <c r="L115" s="130"/>
      <c r="M115" s="129"/>
      <c r="N115" s="131" t="str">
        <f t="shared" si="4"/>
        <v/>
      </c>
      <c r="O115" s="132"/>
      <c r="P115" s="133" t="s">
        <v>88</v>
      </c>
      <c r="Q115" s="24"/>
      <c r="R115" s="37"/>
    </row>
    <row r="116" spans="1:24" s="25" customFormat="1" ht="17.25">
      <c r="A116" s="24">
        <v>24</v>
      </c>
      <c r="B116" s="113"/>
      <c r="C116" s="114"/>
      <c r="D116" s="34"/>
      <c r="E116" s="125"/>
      <c r="F116" s="126"/>
      <c r="G116" s="368"/>
      <c r="H116" s="368"/>
      <c r="I116" s="127"/>
      <c r="J116" s="128"/>
      <c r="K116" s="129"/>
      <c r="L116" s="130"/>
      <c r="M116" s="129"/>
      <c r="N116" s="131" t="str">
        <f t="shared" si="4"/>
        <v/>
      </c>
      <c r="O116" s="132"/>
      <c r="P116" s="133" t="s">
        <v>88</v>
      </c>
      <c r="Q116" s="24"/>
      <c r="R116" s="37"/>
    </row>
    <row r="117" spans="1:24" s="25" customFormat="1" ht="17.25">
      <c r="A117" s="24">
        <v>25</v>
      </c>
      <c r="B117" s="113"/>
      <c r="C117" s="114"/>
      <c r="D117" s="34"/>
      <c r="E117" s="125"/>
      <c r="F117" s="126"/>
      <c r="G117" s="368"/>
      <c r="H117" s="368"/>
      <c r="I117" s="127"/>
      <c r="J117" s="128"/>
      <c r="K117" s="129"/>
      <c r="L117" s="130"/>
      <c r="M117" s="129"/>
      <c r="N117" s="131" t="str">
        <f t="shared" si="4"/>
        <v/>
      </c>
      <c r="O117" s="132"/>
      <c r="P117" s="133" t="s">
        <v>88</v>
      </c>
      <c r="Q117" s="24"/>
      <c r="R117" s="37"/>
    </row>
    <row r="118" spans="1:24" s="25" customFormat="1" ht="17.25">
      <c r="A118" s="24">
        <v>26</v>
      </c>
      <c r="B118" s="113"/>
      <c r="C118" s="114"/>
      <c r="D118" s="34"/>
      <c r="E118" s="125"/>
      <c r="F118" s="126"/>
      <c r="G118" s="368"/>
      <c r="H118" s="368"/>
      <c r="I118" s="127"/>
      <c r="J118" s="128"/>
      <c r="K118" s="129"/>
      <c r="L118" s="130"/>
      <c r="M118" s="129"/>
      <c r="N118" s="131" t="str">
        <f t="shared" si="4"/>
        <v/>
      </c>
      <c r="O118" s="132"/>
      <c r="P118" s="133" t="s">
        <v>88</v>
      </c>
      <c r="Q118" s="24"/>
      <c r="R118" s="37"/>
    </row>
    <row r="119" spans="1:24" s="25" customFormat="1" ht="17.25">
      <c r="A119" s="24">
        <v>27</v>
      </c>
      <c r="B119" s="113"/>
      <c r="C119" s="114"/>
      <c r="D119" s="34"/>
      <c r="E119" s="125"/>
      <c r="F119" s="126"/>
      <c r="G119" s="368"/>
      <c r="H119" s="368"/>
      <c r="I119" s="127"/>
      <c r="J119" s="128"/>
      <c r="K119" s="129"/>
      <c r="L119" s="130"/>
      <c r="M119" s="129"/>
      <c r="N119" s="131" t="str">
        <f t="shared" si="4"/>
        <v/>
      </c>
      <c r="O119" s="132"/>
      <c r="P119" s="133" t="s">
        <v>88</v>
      </c>
      <c r="Q119" s="24"/>
      <c r="R119" s="37"/>
    </row>
    <row r="120" spans="1:24" s="25" customFormat="1" ht="17.25">
      <c r="A120" s="24">
        <v>28</v>
      </c>
      <c r="B120" s="113"/>
      <c r="C120" s="114"/>
      <c r="D120" s="34"/>
      <c r="E120" s="125"/>
      <c r="F120" s="126"/>
      <c r="G120" s="368"/>
      <c r="H120" s="368"/>
      <c r="I120" s="127"/>
      <c r="J120" s="128"/>
      <c r="K120" s="129"/>
      <c r="L120" s="130"/>
      <c r="M120" s="129"/>
      <c r="N120" s="131" t="str">
        <f t="shared" si="4"/>
        <v/>
      </c>
      <c r="O120" s="132"/>
      <c r="P120" s="133" t="s">
        <v>88</v>
      </c>
      <c r="Q120" s="24"/>
      <c r="R120" s="37"/>
    </row>
    <row r="121" spans="1:24" s="25" customFormat="1" ht="17.25">
      <c r="A121" s="24">
        <v>29</v>
      </c>
      <c r="B121" s="113"/>
      <c r="C121" s="114"/>
      <c r="D121" s="34"/>
      <c r="E121" s="125"/>
      <c r="F121" s="126"/>
      <c r="G121" s="368"/>
      <c r="H121" s="368"/>
      <c r="I121" s="127"/>
      <c r="J121" s="128"/>
      <c r="K121" s="129"/>
      <c r="L121" s="130"/>
      <c r="M121" s="129"/>
      <c r="N121" s="131" t="str">
        <f t="shared" si="4"/>
        <v/>
      </c>
      <c r="O121" s="132"/>
      <c r="P121" s="133" t="s">
        <v>88</v>
      </c>
      <c r="Q121" s="24"/>
      <c r="R121" s="37"/>
    </row>
    <row r="122" spans="1:24" s="25" customFormat="1" ht="17.25">
      <c r="A122" s="24">
        <v>30</v>
      </c>
      <c r="B122" s="113"/>
      <c r="C122" s="114"/>
      <c r="D122" s="34"/>
      <c r="E122" s="125"/>
      <c r="F122" s="126"/>
      <c r="G122" s="368"/>
      <c r="H122" s="368"/>
      <c r="I122" s="127"/>
      <c r="J122" s="128"/>
      <c r="K122" s="129"/>
      <c r="L122" s="130"/>
      <c r="M122" s="129"/>
      <c r="N122" s="131" t="str">
        <f t="shared" si="4"/>
        <v/>
      </c>
      <c r="O122" s="132"/>
      <c r="P122" s="133" t="s">
        <v>88</v>
      </c>
      <c r="Q122" s="24"/>
      <c r="R122" s="37"/>
    </row>
    <row r="123" spans="1:24" s="25" customFormat="1" ht="17.25">
      <c r="A123" s="24">
        <v>31</v>
      </c>
      <c r="B123" s="113"/>
      <c r="C123" s="114"/>
      <c r="D123" s="34"/>
      <c r="E123" s="125"/>
      <c r="F123" s="126"/>
      <c r="G123" s="368"/>
      <c r="H123" s="368"/>
      <c r="I123" s="127"/>
      <c r="J123" s="128"/>
      <c r="K123" s="129"/>
      <c r="L123" s="130"/>
      <c r="M123" s="129"/>
      <c r="N123" s="131" t="str">
        <f t="shared" si="4"/>
        <v/>
      </c>
      <c r="O123" s="132"/>
      <c r="P123" s="133" t="s">
        <v>88</v>
      </c>
      <c r="Q123" s="24"/>
      <c r="R123" s="37"/>
    </row>
    <row r="124" spans="1:24" s="25" customFormat="1" ht="17.25">
      <c r="A124" s="24">
        <v>32</v>
      </c>
      <c r="B124" s="113"/>
      <c r="C124" s="114"/>
      <c r="D124" s="34"/>
      <c r="E124" s="125"/>
      <c r="F124" s="126"/>
      <c r="G124" s="368"/>
      <c r="H124" s="368"/>
      <c r="I124" s="127"/>
      <c r="J124" s="128"/>
      <c r="K124" s="129"/>
      <c r="L124" s="130"/>
      <c r="M124" s="129"/>
      <c r="N124" s="131" t="str">
        <f t="shared" si="4"/>
        <v/>
      </c>
      <c r="O124" s="132"/>
      <c r="P124" s="133" t="s">
        <v>88</v>
      </c>
      <c r="Q124" s="24"/>
      <c r="R124" s="37"/>
    </row>
    <row r="125" spans="1:24" s="25" customFormat="1" ht="17.25">
      <c r="A125" s="24">
        <v>33</v>
      </c>
      <c r="B125" s="113"/>
      <c r="C125" s="114"/>
      <c r="D125" s="34"/>
      <c r="E125" s="125"/>
      <c r="F125" s="126"/>
      <c r="G125" s="368"/>
      <c r="H125" s="368"/>
      <c r="I125" s="127"/>
      <c r="J125" s="128"/>
      <c r="K125" s="129"/>
      <c r="L125" s="130"/>
      <c r="M125" s="129"/>
      <c r="N125" s="131" t="str">
        <f t="shared" si="4"/>
        <v/>
      </c>
      <c r="O125" s="132"/>
      <c r="P125" s="133" t="s">
        <v>88</v>
      </c>
      <c r="Q125" s="24"/>
      <c r="R125" s="37"/>
    </row>
    <row r="126" spans="1:24" s="25" customFormat="1" ht="17.25">
      <c r="A126" s="24">
        <v>34</v>
      </c>
      <c r="B126" s="113"/>
      <c r="C126" s="114"/>
      <c r="D126" s="34"/>
      <c r="E126" s="125"/>
      <c r="F126" s="126"/>
      <c r="G126" s="368"/>
      <c r="H126" s="368"/>
      <c r="I126" s="127"/>
      <c r="J126" s="128"/>
      <c r="K126" s="129"/>
      <c r="L126" s="130"/>
      <c r="M126" s="129"/>
      <c r="N126" s="131" t="str">
        <f t="shared" si="4"/>
        <v/>
      </c>
      <c r="O126" s="132"/>
      <c r="P126" s="133" t="s">
        <v>88</v>
      </c>
      <c r="Q126" s="24"/>
      <c r="R126" s="37"/>
    </row>
    <row r="127" spans="1:24" s="25" customFormat="1" ht="17.25">
      <c r="A127" s="24">
        <v>35</v>
      </c>
      <c r="B127" s="158"/>
      <c r="C127" s="134"/>
      <c r="D127" s="135"/>
      <c r="E127" s="136"/>
      <c r="F127" s="137"/>
      <c r="G127" s="369"/>
      <c r="H127" s="369"/>
      <c r="I127" s="138"/>
      <c r="J127" s="139"/>
      <c r="K127" s="140"/>
      <c r="L127" s="141"/>
      <c r="M127" s="140"/>
      <c r="N127" s="142" t="str">
        <f t="shared" si="4"/>
        <v/>
      </c>
      <c r="O127" s="143"/>
      <c r="P127" s="144" t="s">
        <v>88</v>
      </c>
      <c r="Q127" s="24"/>
      <c r="R127" s="37"/>
    </row>
    <row r="128" spans="1:24" s="24" customFormat="1" ht="17.25">
      <c r="B128" s="847"/>
      <c r="C128" s="159" t="s">
        <v>170</v>
      </c>
      <c r="D128" s="160"/>
      <c r="E128" s="161"/>
      <c r="F128" s="162"/>
      <c r="G128" s="373"/>
      <c r="H128" s="374"/>
      <c r="I128" s="163"/>
      <c r="J128" s="164"/>
      <c r="K128" s="165"/>
      <c r="L128" s="166"/>
      <c r="M128" s="165"/>
      <c r="N128" s="166"/>
      <c r="O128" s="167"/>
      <c r="P128" s="168"/>
      <c r="Q128" s="25"/>
      <c r="R128" s="152" t="s">
        <v>87</v>
      </c>
      <c r="S128" s="2"/>
      <c r="T128" s="26"/>
      <c r="U128" s="26"/>
      <c r="V128" s="26"/>
      <c r="W128" s="26"/>
      <c r="X128" s="26"/>
    </row>
    <row r="129" spans="1:24" s="24" customFormat="1" ht="17.25">
      <c r="A129" s="24">
        <v>1</v>
      </c>
      <c r="B129" s="847"/>
      <c r="C129" s="169"/>
      <c r="D129" s="170"/>
      <c r="E129" s="115"/>
      <c r="F129" s="171"/>
      <c r="G129" s="367"/>
      <c r="H129" s="367"/>
      <c r="I129" s="117"/>
      <c r="J129" s="118"/>
      <c r="K129" s="119"/>
      <c r="L129" s="120"/>
      <c r="M129" s="119"/>
      <c r="N129" s="172" t="str">
        <f>IF(ISNUMBER(I129),(PRODUCT(I129,J129,L129)),"")</f>
        <v/>
      </c>
      <c r="O129" s="173">
        <f>ROUNDDOWN(SUM(N129:N138)/1000,0)</f>
        <v>0</v>
      </c>
      <c r="P129" s="123" t="s">
        <v>88</v>
      </c>
      <c r="R129" s="124">
        <f>ROUNDDOWN(SUMIF(P129:P138,"課税対象外",N129:N138)/1000,0)</f>
        <v>0</v>
      </c>
      <c r="S129" s="2"/>
      <c r="T129" s="174"/>
      <c r="U129" s="2"/>
      <c r="V129" s="2"/>
      <c r="W129" s="2"/>
      <c r="X129" s="2"/>
    </row>
    <row r="130" spans="1:24" s="24" customFormat="1" ht="17.25">
      <c r="A130" s="24">
        <v>2</v>
      </c>
      <c r="B130" s="847"/>
      <c r="C130" s="169"/>
      <c r="D130" s="170"/>
      <c r="E130" s="125"/>
      <c r="F130" s="175"/>
      <c r="G130" s="368"/>
      <c r="H130" s="368"/>
      <c r="I130" s="127"/>
      <c r="J130" s="128"/>
      <c r="K130" s="129"/>
      <c r="L130" s="130"/>
      <c r="M130" s="129"/>
      <c r="N130" s="176" t="str">
        <f t="shared" ref="N130:N138" si="5">IF(ISNUMBER(I130),(PRODUCT(I130,J130,L130)),"")</f>
        <v/>
      </c>
      <c r="O130" s="177"/>
      <c r="P130" s="133" t="s">
        <v>88</v>
      </c>
      <c r="R130" s="2"/>
      <c r="S130" s="2"/>
      <c r="T130" s="2"/>
      <c r="U130" s="2"/>
      <c r="V130" s="2"/>
      <c r="W130" s="2"/>
      <c r="X130" s="2"/>
    </row>
    <row r="131" spans="1:24" s="24" customFormat="1" ht="17.25">
      <c r="A131" s="24">
        <v>3</v>
      </c>
      <c r="B131" s="847"/>
      <c r="C131" s="169"/>
      <c r="D131" s="170"/>
      <c r="E131" s="125"/>
      <c r="F131" s="175"/>
      <c r="G131" s="368"/>
      <c r="H131" s="368"/>
      <c r="I131" s="127"/>
      <c r="J131" s="128"/>
      <c r="K131" s="129"/>
      <c r="L131" s="130"/>
      <c r="M131" s="129"/>
      <c r="N131" s="176" t="str">
        <f t="shared" si="5"/>
        <v/>
      </c>
      <c r="O131" s="178"/>
      <c r="P131" s="133" t="s">
        <v>88</v>
      </c>
      <c r="R131" s="2"/>
      <c r="S131" s="2"/>
      <c r="T131" s="2"/>
      <c r="U131" s="2"/>
      <c r="V131" s="2"/>
      <c r="W131" s="2"/>
      <c r="X131" s="2"/>
    </row>
    <row r="132" spans="1:24" s="24" customFormat="1" ht="17.25">
      <c r="A132" s="24">
        <v>4</v>
      </c>
      <c r="B132" s="847"/>
      <c r="C132" s="169"/>
      <c r="D132" s="170"/>
      <c r="E132" s="125"/>
      <c r="F132" s="175"/>
      <c r="G132" s="368"/>
      <c r="H132" s="368"/>
      <c r="I132" s="127"/>
      <c r="J132" s="128"/>
      <c r="K132" s="129"/>
      <c r="L132" s="130"/>
      <c r="M132" s="129"/>
      <c r="N132" s="176" t="str">
        <f t="shared" si="5"/>
        <v/>
      </c>
      <c r="O132" s="178"/>
      <c r="P132" s="133" t="s">
        <v>88</v>
      </c>
      <c r="S132" s="2"/>
      <c r="T132" s="2"/>
      <c r="U132" s="2"/>
      <c r="V132" s="2"/>
      <c r="W132" s="2"/>
      <c r="X132" s="2"/>
    </row>
    <row r="133" spans="1:24" s="24" customFormat="1" ht="17.25">
      <c r="A133" s="24">
        <v>5</v>
      </c>
      <c r="B133" s="847"/>
      <c r="C133" s="169"/>
      <c r="D133" s="170"/>
      <c r="E133" s="125"/>
      <c r="F133" s="175"/>
      <c r="G133" s="368"/>
      <c r="H133" s="368"/>
      <c r="I133" s="127"/>
      <c r="J133" s="128"/>
      <c r="K133" s="129"/>
      <c r="L133" s="130"/>
      <c r="M133" s="129"/>
      <c r="N133" s="176" t="str">
        <f t="shared" si="5"/>
        <v/>
      </c>
      <c r="O133" s="178"/>
      <c r="P133" s="133" t="s">
        <v>88</v>
      </c>
      <c r="S133" s="2"/>
      <c r="T133" s="2"/>
      <c r="U133" s="2"/>
      <c r="V133" s="2"/>
      <c r="W133" s="2"/>
      <c r="X133" s="2"/>
    </row>
    <row r="134" spans="1:24" s="24" customFormat="1" ht="17.25">
      <c r="A134" s="24">
        <v>6</v>
      </c>
      <c r="B134" s="847"/>
      <c r="C134" s="169"/>
      <c r="D134" s="170"/>
      <c r="E134" s="125"/>
      <c r="F134" s="175"/>
      <c r="G134" s="368"/>
      <c r="H134" s="368"/>
      <c r="I134" s="127"/>
      <c r="J134" s="128"/>
      <c r="K134" s="129"/>
      <c r="L134" s="130"/>
      <c r="M134" s="129"/>
      <c r="N134" s="176" t="str">
        <f t="shared" si="5"/>
        <v/>
      </c>
      <c r="O134" s="178"/>
      <c r="P134" s="133" t="s">
        <v>88</v>
      </c>
      <c r="R134" s="849"/>
      <c r="S134" s="850"/>
      <c r="T134" s="850"/>
      <c r="U134" s="850"/>
      <c r="V134" s="850"/>
      <c r="W134" s="2"/>
      <c r="X134" s="2"/>
    </row>
    <row r="135" spans="1:24" s="24" customFormat="1" ht="17.25">
      <c r="A135" s="24">
        <v>7</v>
      </c>
      <c r="B135" s="847"/>
      <c r="C135" s="169"/>
      <c r="D135" s="170"/>
      <c r="E135" s="125"/>
      <c r="F135" s="175"/>
      <c r="G135" s="368"/>
      <c r="H135" s="368"/>
      <c r="I135" s="127"/>
      <c r="J135" s="128"/>
      <c r="K135" s="129"/>
      <c r="L135" s="130"/>
      <c r="M135" s="129"/>
      <c r="N135" s="176" t="str">
        <f t="shared" si="5"/>
        <v/>
      </c>
      <c r="O135" s="178"/>
      <c r="P135" s="133" t="s">
        <v>88</v>
      </c>
      <c r="R135" s="850"/>
      <c r="S135" s="850"/>
      <c r="T135" s="850"/>
      <c r="U135" s="850"/>
      <c r="V135" s="850"/>
      <c r="W135" s="2"/>
      <c r="X135" s="2"/>
    </row>
    <row r="136" spans="1:24" s="24" customFormat="1" ht="17.25">
      <c r="A136" s="24">
        <v>8</v>
      </c>
      <c r="B136" s="847"/>
      <c r="C136" s="169"/>
      <c r="D136" s="170"/>
      <c r="E136" s="125"/>
      <c r="F136" s="175"/>
      <c r="G136" s="368"/>
      <c r="H136" s="368"/>
      <c r="I136" s="127"/>
      <c r="J136" s="128"/>
      <c r="K136" s="129"/>
      <c r="L136" s="130"/>
      <c r="M136" s="129"/>
      <c r="N136" s="176" t="str">
        <f t="shared" si="5"/>
        <v/>
      </c>
      <c r="O136" s="178"/>
      <c r="P136" s="133" t="s">
        <v>88</v>
      </c>
      <c r="R136" s="850"/>
      <c r="S136" s="850"/>
      <c r="T136" s="850"/>
      <c r="U136" s="850"/>
      <c r="V136" s="850"/>
      <c r="W136" s="2"/>
      <c r="X136" s="2"/>
    </row>
    <row r="137" spans="1:24" s="24" customFormat="1" ht="19.5">
      <c r="A137" s="24">
        <v>9</v>
      </c>
      <c r="B137" s="847"/>
      <c r="C137" s="169"/>
      <c r="D137" s="170"/>
      <c r="E137" s="125"/>
      <c r="F137" s="175"/>
      <c r="G137" s="368"/>
      <c r="H137" s="368"/>
      <c r="I137" s="127"/>
      <c r="J137" s="128"/>
      <c r="K137" s="129"/>
      <c r="L137" s="130"/>
      <c r="M137" s="129"/>
      <c r="N137" s="176" t="str">
        <f t="shared" si="5"/>
        <v/>
      </c>
      <c r="O137" s="178"/>
      <c r="P137" s="133" t="s">
        <v>88</v>
      </c>
      <c r="R137" s="179"/>
      <c r="S137" s="179"/>
      <c r="T137" s="179"/>
      <c r="U137" s="179"/>
      <c r="V137" s="179"/>
      <c r="W137" s="2"/>
      <c r="X137" s="2"/>
    </row>
    <row r="138" spans="1:24" s="24" customFormat="1" ht="17.25">
      <c r="A138" s="24">
        <v>10</v>
      </c>
      <c r="B138" s="848"/>
      <c r="C138" s="324"/>
      <c r="D138" s="325"/>
      <c r="E138" s="136"/>
      <c r="F138" s="326"/>
      <c r="G138" s="369"/>
      <c r="H138" s="369"/>
      <c r="I138" s="138"/>
      <c r="J138" s="139"/>
      <c r="K138" s="140"/>
      <c r="L138" s="141"/>
      <c r="M138" s="140"/>
      <c r="N138" s="327" t="str">
        <f t="shared" si="5"/>
        <v/>
      </c>
      <c r="O138" s="328"/>
      <c r="P138" s="144" t="s">
        <v>88</v>
      </c>
      <c r="S138" s="2"/>
      <c r="T138" s="2"/>
      <c r="U138" s="2"/>
      <c r="V138" s="2"/>
      <c r="W138" s="2"/>
      <c r="X138" s="2"/>
    </row>
    <row r="139" spans="1:24" s="24" customFormat="1" ht="20.25" customHeight="1">
      <c r="B139" s="24" t="s">
        <v>90</v>
      </c>
      <c r="D139" s="180"/>
      <c r="E139" s="34"/>
      <c r="F139" s="181"/>
      <c r="G139" s="34"/>
      <c r="I139" s="182"/>
      <c r="J139" s="37"/>
      <c r="K139" s="37"/>
      <c r="L139" s="37"/>
      <c r="M139" s="37"/>
      <c r="N139" s="37"/>
      <c r="O139" s="183"/>
    </row>
  </sheetData>
  <mergeCells count="21">
    <mergeCell ref="O1:P1"/>
    <mergeCell ref="I9:J9"/>
    <mergeCell ref="J3:P3"/>
    <mergeCell ref="I10:J10"/>
    <mergeCell ref="I11:J11"/>
    <mergeCell ref="I16:J16"/>
    <mergeCell ref="I17:J17"/>
    <mergeCell ref="G3:H3"/>
    <mergeCell ref="B5:E5"/>
    <mergeCell ref="G5:J5"/>
    <mergeCell ref="I13:J13"/>
    <mergeCell ref="I14:J14"/>
    <mergeCell ref="I15:J15"/>
    <mergeCell ref="I12:J12"/>
    <mergeCell ref="I7:J7"/>
    <mergeCell ref="I8:J8"/>
    <mergeCell ref="J20:K20"/>
    <mergeCell ref="B128:B138"/>
    <mergeCell ref="R134:V136"/>
    <mergeCell ref="L20:M20"/>
    <mergeCell ref="I18:J18"/>
  </mergeCells>
  <phoneticPr fontId="6"/>
  <conditionalFormatting sqref="G5">
    <cfRule type="containsText" dxfId="39" priority="2" operator="containsText" text="要選択">
      <formula>NOT(ISERROR(SEARCH("要選択",G5)))</formula>
    </cfRule>
  </conditionalFormatting>
  <conditionalFormatting sqref="P23:P127">
    <cfRule type="expression" dxfId="38" priority="4">
      <formula>$R$16="2"</formula>
    </cfRule>
  </conditionalFormatting>
  <conditionalFormatting sqref="P129:P138">
    <cfRule type="expression" dxfId="37" priority="1">
      <formula>$R$4="2"</formula>
    </cfRule>
  </conditionalFormatting>
  <dataValidations count="18">
    <dataValidation type="whole" imeMode="off" operator="greaterThanOrEqual" allowBlank="1" showInputMessage="1" showErrorMessage="1" error="整数のみ入力できます。_x000a_小数点以下が発生する場合は、一式で計上してください。" sqref="L23:L138" xr:uid="{FAF2AF34-1532-4925-8D7C-B20EE2C444CF}">
      <formula1>0</formula1>
    </dataValidation>
    <dataValidation type="list" imeMode="hiragana" allowBlank="1" showInputMessage="1" showErrorMessage="1" error="プルダウンからご選択ください。" prompt="該当する細目を選択" sqref="E24:E47 E23" xr:uid="{09ED6242-9856-4466-B5A1-C3C2B33BA2CC}">
      <formula1>稽古費</formula1>
    </dataValidation>
    <dataValidation type="whole" imeMode="off" operator="greaterThanOrEqual" allowBlank="1" showInputMessage="1" showErrorMessage="1" error="単価は整数でご入力ください。" sqref="I23:I138" xr:uid="{1CEC6739-1BC7-48C8-80DB-2A771D547280}">
      <formula1>0</formula1>
    </dataValidation>
    <dataValidation type="whole" imeMode="halfAlpha" operator="greaterThanOrEqual" allowBlank="1" showInputMessage="1" showErrorMessage="1" error="整数のみ入力できます。_x000a_小数点以下が発生する場合は、一式で計上してください。" sqref="J23:J138" xr:uid="{7982121C-6F96-4F93-8983-4730F4E2207A}">
      <formula1>0</formula1>
    </dataValidation>
    <dataValidation type="list" allowBlank="1" showInputMessage="1" showErrorMessage="1" sqref="G5:J5" xr:uid="{1EF2A77A-5C4D-4F59-83F7-63E18F0850A0}">
      <formula1>"1 課税事業者,2 免税事業者及び簡易課税事業者,3 課税事業者ではあるが、その他条件により消費税等仕入控除調整を行わない事業者"</formula1>
    </dataValidation>
    <dataValidation imeMode="off" allowBlank="1" showInputMessage="1" showErrorMessage="1" sqref="L1:L2 L4:L18 L139:L1048576 L19:L22" xr:uid="{8F77593F-B223-4BB9-ADF5-15F9E0A7991E}"/>
    <dataValidation type="list" imeMode="hiragana" allowBlank="1" showInputMessage="1" showErrorMessage="1" error="プルダウンからご選択ください。" prompt="該当する細目を選択" sqref="E84:E91" xr:uid="{0F9FB04F-B97E-4F2F-A7A0-10058C4C6FA5}">
      <formula1>会場費</formula1>
    </dataValidation>
    <dataValidation type="list" imeMode="hiragana" allowBlank="1" showInputMessage="1" showErrorMessage="1" error="プルダウンからご選択ください。" prompt="該当する細目を選択" sqref="E93:E127" xr:uid="{EA0A8BA5-FB3D-48B3-A15A-8E2DBAB8548F}">
      <formula1>舞台費</formula1>
    </dataValidation>
    <dataValidation type="textLength" operator="lessThanOrEqual" allowBlank="1" showInputMessage="1" showErrorMessage="1" errorTitle="文字数超過" error="30字以下で入力してください。" sqref="H21:H22 H139:H65557" xr:uid="{8F920D34-0ECF-48E2-8C98-6FB7F367286A}">
      <formula1>30</formula1>
    </dataValidation>
    <dataValidation type="list" allowBlank="1" showInputMessage="1" showErrorMessage="1" sqref="P84:P91 P23:P47 P49:P56 P58:P82 P93:P127 P129:P138" xr:uid="{0D8C1C1E-ACE9-4505-918D-B811D98D3F1A}">
      <formula1>"―,課税対象外"</formula1>
    </dataValidation>
    <dataValidation type="list" imeMode="hiragana" allowBlank="1" showInputMessage="1" showErrorMessage="1" error="プルダウンからご選択ください。" prompt="該当する細目を選択" sqref="E129:E138" xr:uid="{EFC680EC-8856-45B8-A8BA-6D023C24527C}">
      <formula1>配信費</formula1>
    </dataValidation>
    <dataValidation imeMode="hiragana" allowBlank="1" showInputMessage="1" showErrorMessage="1" sqref="E15:G16 P20:P22 E22:G22 P83 P48 P57 P92 E48:G48 E57:G57 E83 E92 G92 D6:G14 C22:D127 E128 E139:G1048576 P128 F128:G138 D17:G18 D19:G21 G83 D1:F4 G1:G2 G4 D128:D1048576" xr:uid="{4E958D1C-A723-4F87-AD42-15DE188E0B93}"/>
    <dataValidation type="whole" imeMode="halfAlpha" operator="greaterThanOrEqual" allowBlank="1" showInputMessage="1" showErrorMessage="1" sqref="I21:J22" xr:uid="{D1D1CE7D-A699-4CA5-8A48-202B077FD3CF}">
      <formula1>0</formula1>
    </dataValidation>
    <dataValidation imeMode="halfAlpha" allowBlank="1" showInputMessage="1" showErrorMessage="1" sqref="I139:J65557" xr:uid="{3A6A8FA3-EDF4-47CE-B779-5D50D1B171BE}"/>
    <dataValidation imeMode="hiragana" allowBlank="1" showInputMessage="1" showErrorMessage="1" prompt="回、日、泊等の単位を入力。" sqref="M23:M47 M84:M91 M49:M56 M58:M82 M93:M127 M129:M138" xr:uid="{479E6D65-08EA-47E1-A857-2B0E0E297FA0}"/>
    <dataValidation imeMode="hiragana" allowBlank="1" showInputMessage="1" showErrorMessage="1" prompt="人、枚、件等を単位を入力" sqref="K23:K47 K84:K91 K49:K56 K58:K82 K93:K127 K129:K138" xr:uid="{2C41FFEA-75CC-489B-A52D-72DE34A62061}"/>
    <dataValidation type="list" allowBlank="1" showInputMessage="1" showErrorMessage="1" error="プルダウンからご選択ください。" prompt="該当する細目を選択" sqref="E49:E56" xr:uid="{665C6B8A-8A32-4FC4-8444-223795BD5C55}">
      <formula1>音楽費</formula1>
    </dataValidation>
    <dataValidation type="list" allowBlank="1" showInputMessage="1" showErrorMessage="1" error="プルダウンからご選択ください。" prompt="該当する細目を選択" sqref="E58:E82" xr:uid="{77627FDD-81EC-434F-867F-FB3B95F96FB0}">
      <formula1>文芸費</formula1>
    </dataValidation>
  </dataValidations>
  <printOptions horizontalCentered="1"/>
  <pageMargins left="0.59055118110236227" right="0.59055118110236227" top="0.59055118110236227" bottom="0.59055118110236227" header="0.31496062992125984" footer="0.31496062992125984"/>
  <pageSetup paperSize="9" scale="49" fitToHeight="0" orientation="portrait" r:id="rId1"/>
  <headerFooter scaleWithDoc="0">
    <oddFooter>&amp;R&amp;12整理番号：（事務局記入欄）</oddFooter>
  </headerFooter>
  <rowBreaks count="1" manualBreakCount="1">
    <brk id="82" min="1" max="1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B7433-E3ED-4A03-906A-A97419C5A2B5}">
  <sheetPr>
    <pageSetUpPr fitToPage="1"/>
  </sheetPr>
  <dimension ref="A1:V49"/>
  <sheetViews>
    <sheetView view="pageBreakPreview" zoomScale="70" zoomScaleNormal="100" zoomScaleSheetLayoutView="70" workbookViewId="0">
      <selection activeCell="B6" sqref="B6:C6"/>
    </sheetView>
  </sheetViews>
  <sheetFormatPr defaultColWidth="9" defaultRowHeight="18.75"/>
  <cols>
    <col min="1" max="1" width="5.5" style="274" customWidth="1"/>
    <col min="2" max="3" width="8.875" style="274" customWidth="1"/>
    <col min="4" max="4" width="12" style="273" customWidth="1"/>
    <col min="5" max="5" width="3" style="273" customWidth="1"/>
    <col min="6" max="6" width="6.5" style="410" customWidth="1"/>
    <col min="7" max="7" width="6.5" style="273" customWidth="1"/>
    <col min="8" max="8" width="3" style="273" customWidth="1"/>
    <col min="9" max="9" width="6.5" style="410" customWidth="1"/>
    <col min="10" max="10" width="3" style="273" customWidth="1"/>
    <col min="11" max="11" width="13.5" style="273" customWidth="1"/>
    <col min="12" max="12" width="12" style="273" customWidth="1"/>
    <col min="13" max="13" width="3" style="273" customWidth="1"/>
    <col min="14" max="14" width="6.5" style="410" customWidth="1"/>
    <col min="15" max="15" width="6.5" style="273" customWidth="1"/>
    <col min="16" max="16" width="3" style="273" customWidth="1"/>
    <col min="17" max="17" width="6.5" style="410" customWidth="1"/>
    <col min="18" max="18" width="3" style="273" customWidth="1"/>
    <col min="19" max="19" width="13.5" style="273" customWidth="1"/>
    <col min="20" max="20" width="14.5" style="273" customWidth="1"/>
    <col min="21" max="21" width="17" style="301" customWidth="1"/>
    <col min="22" max="22" width="55" style="274" customWidth="1"/>
    <col min="23" max="16384" width="9" style="274"/>
  </cols>
  <sheetData>
    <row r="1" spans="1:22" ht="27.6" customHeight="1">
      <c r="A1" s="270" t="s">
        <v>357</v>
      </c>
      <c r="B1" s="192"/>
      <c r="C1" s="192"/>
      <c r="D1" s="271"/>
      <c r="E1" s="271"/>
      <c r="F1" s="405"/>
      <c r="G1" s="272"/>
      <c r="H1" s="271"/>
      <c r="I1" s="411"/>
      <c r="J1" s="271"/>
      <c r="K1" s="271"/>
      <c r="L1" s="271"/>
      <c r="M1" s="271"/>
      <c r="N1" s="411"/>
      <c r="O1" s="271"/>
      <c r="P1" s="271"/>
      <c r="Q1" s="411"/>
      <c r="R1" s="271"/>
      <c r="S1" s="271"/>
      <c r="U1" s="466" t="s">
        <v>380</v>
      </c>
    </row>
    <row r="2" spans="1:22" ht="15.75" customHeight="1" thickBot="1">
      <c r="A2" s="270"/>
      <c r="B2" s="192"/>
      <c r="C2" s="192"/>
      <c r="D2" s="271"/>
      <c r="E2" s="271"/>
      <c r="F2" s="405"/>
      <c r="G2" s="272"/>
      <c r="H2" s="271"/>
      <c r="I2" s="411"/>
      <c r="J2" s="271"/>
      <c r="K2" s="271"/>
      <c r="L2" s="271"/>
      <c r="M2" s="271"/>
      <c r="N2" s="411"/>
      <c r="O2" s="271"/>
      <c r="P2" s="271"/>
      <c r="Q2" s="411"/>
      <c r="R2" s="271"/>
      <c r="S2" s="271"/>
      <c r="U2" s="355"/>
    </row>
    <row r="3" spans="1:22" ht="32.25" customHeight="1" thickBot="1">
      <c r="A3" s="896" t="s">
        <v>63</v>
      </c>
      <c r="B3" s="897"/>
      <c r="C3" s="898"/>
      <c r="D3" s="902" t="str">
        <f>IF(ISBLANK(総表!C14),"",総表!C14)</f>
        <v/>
      </c>
      <c r="E3" s="903"/>
      <c r="F3" s="903"/>
      <c r="G3" s="903"/>
      <c r="H3" s="903"/>
      <c r="I3" s="903"/>
      <c r="J3" s="903"/>
      <c r="K3" s="904"/>
      <c r="L3" s="899" t="s">
        <v>64</v>
      </c>
      <c r="M3" s="900"/>
      <c r="N3" s="901"/>
      <c r="O3" s="903" t="str">
        <f>IF(ISBLANK(総表!C31),"",総表!C31)</f>
        <v/>
      </c>
      <c r="P3" s="903"/>
      <c r="Q3" s="903"/>
      <c r="R3" s="903"/>
      <c r="S3" s="903"/>
      <c r="T3" s="903"/>
      <c r="U3" s="904"/>
      <c r="V3" s="312" t="s">
        <v>318</v>
      </c>
    </row>
    <row r="4" spans="1:22" ht="21.95" customHeight="1">
      <c r="A4" s="877" t="s">
        <v>154</v>
      </c>
      <c r="B4" s="878"/>
      <c r="C4" s="878"/>
      <c r="D4" s="879" t="s">
        <v>329</v>
      </c>
      <c r="E4" s="880"/>
      <c r="F4" s="880"/>
      <c r="G4" s="880"/>
      <c r="H4" s="880"/>
      <c r="I4" s="880"/>
      <c r="J4" s="880"/>
      <c r="K4" s="881"/>
      <c r="L4" s="882" t="s">
        <v>330</v>
      </c>
      <c r="M4" s="880"/>
      <c r="N4" s="880"/>
      <c r="O4" s="880"/>
      <c r="P4" s="880"/>
      <c r="Q4" s="880"/>
      <c r="R4" s="880"/>
      <c r="S4" s="880"/>
      <c r="T4" s="883" t="s">
        <v>155</v>
      </c>
      <c r="U4" s="874" t="s">
        <v>156</v>
      </c>
      <c r="V4" s="905" t="s">
        <v>186</v>
      </c>
    </row>
    <row r="5" spans="1:22" ht="20.25" customHeight="1">
      <c r="A5" s="275" t="s">
        <v>157</v>
      </c>
      <c r="B5" s="876" t="s">
        <v>158</v>
      </c>
      <c r="C5" s="876"/>
      <c r="D5" s="276" t="s">
        <v>159</v>
      </c>
      <c r="E5" s="277"/>
      <c r="F5" s="278" t="s">
        <v>160</v>
      </c>
      <c r="G5" s="457" t="s">
        <v>167</v>
      </c>
      <c r="H5" s="277"/>
      <c r="I5" s="277" t="s">
        <v>161</v>
      </c>
      <c r="J5" s="277"/>
      <c r="K5" s="279" t="s">
        <v>162</v>
      </c>
      <c r="L5" s="276" t="s">
        <v>159</v>
      </c>
      <c r="M5" s="277"/>
      <c r="N5" s="278" t="s">
        <v>160</v>
      </c>
      <c r="O5" s="457" t="s">
        <v>167</v>
      </c>
      <c r="P5" s="277"/>
      <c r="Q5" s="277" t="s">
        <v>161</v>
      </c>
      <c r="R5" s="277"/>
      <c r="S5" s="277" t="s">
        <v>162</v>
      </c>
      <c r="T5" s="884"/>
      <c r="U5" s="875"/>
      <c r="V5" s="905"/>
    </row>
    <row r="6" spans="1:22" ht="33.6" customHeight="1">
      <c r="A6" s="280">
        <v>1</v>
      </c>
      <c r="B6" s="872"/>
      <c r="C6" s="873"/>
      <c r="D6" s="281"/>
      <c r="E6" s="282" t="s">
        <v>163</v>
      </c>
      <c r="F6" s="406"/>
      <c r="G6" s="283"/>
      <c r="H6" s="282" t="s">
        <v>163</v>
      </c>
      <c r="I6" s="406"/>
      <c r="J6" s="282" t="s">
        <v>164</v>
      </c>
      <c r="K6" s="284">
        <f t="shared" ref="K6:K40" si="0">D6*F6*I6</f>
        <v>0</v>
      </c>
      <c r="L6" s="285"/>
      <c r="M6" s="282" t="s">
        <v>163</v>
      </c>
      <c r="N6" s="406"/>
      <c r="O6" s="283"/>
      <c r="P6" s="282" t="s">
        <v>163</v>
      </c>
      <c r="Q6" s="406"/>
      <c r="R6" s="282" t="s">
        <v>164</v>
      </c>
      <c r="S6" s="286">
        <f t="shared" ref="S6:S40" si="1">L6*N6*Q6</f>
        <v>0</v>
      </c>
      <c r="T6" s="287">
        <f t="shared" ref="T6:T40" si="2">K6+S6</f>
        <v>0</v>
      </c>
      <c r="U6" s="288"/>
      <c r="V6" s="895" t="s">
        <v>347</v>
      </c>
    </row>
    <row r="7" spans="1:22" ht="33.6" customHeight="1">
      <c r="A7" s="280">
        <v>2</v>
      </c>
      <c r="B7" s="872"/>
      <c r="C7" s="873"/>
      <c r="D7" s="281"/>
      <c r="E7" s="282" t="s">
        <v>163</v>
      </c>
      <c r="F7" s="406"/>
      <c r="G7" s="283"/>
      <c r="H7" s="282" t="s">
        <v>163</v>
      </c>
      <c r="I7" s="406"/>
      <c r="J7" s="282" t="s">
        <v>164</v>
      </c>
      <c r="K7" s="284">
        <f t="shared" si="0"/>
        <v>0</v>
      </c>
      <c r="L7" s="285"/>
      <c r="M7" s="282" t="s">
        <v>163</v>
      </c>
      <c r="N7" s="406"/>
      <c r="O7" s="283"/>
      <c r="P7" s="282" t="s">
        <v>163</v>
      </c>
      <c r="Q7" s="406"/>
      <c r="R7" s="282" t="s">
        <v>164</v>
      </c>
      <c r="S7" s="286">
        <f t="shared" si="1"/>
        <v>0</v>
      </c>
      <c r="T7" s="287">
        <f t="shared" si="2"/>
        <v>0</v>
      </c>
      <c r="U7" s="289"/>
      <c r="V7" s="895"/>
    </row>
    <row r="8" spans="1:22" ht="33.6" customHeight="1">
      <c r="A8" s="280">
        <v>3</v>
      </c>
      <c r="B8" s="872"/>
      <c r="C8" s="873"/>
      <c r="D8" s="281"/>
      <c r="E8" s="282" t="s">
        <v>163</v>
      </c>
      <c r="F8" s="406"/>
      <c r="G8" s="283"/>
      <c r="H8" s="282" t="s">
        <v>163</v>
      </c>
      <c r="I8" s="406"/>
      <c r="J8" s="282" t="s">
        <v>164</v>
      </c>
      <c r="K8" s="284">
        <f t="shared" si="0"/>
        <v>0</v>
      </c>
      <c r="L8" s="285"/>
      <c r="M8" s="282" t="s">
        <v>163</v>
      </c>
      <c r="N8" s="406"/>
      <c r="O8" s="283"/>
      <c r="P8" s="282" t="s">
        <v>163</v>
      </c>
      <c r="Q8" s="406"/>
      <c r="R8" s="282" t="s">
        <v>164</v>
      </c>
      <c r="S8" s="286">
        <f t="shared" si="1"/>
        <v>0</v>
      </c>
      <c r="T8" s="287">
        <f t="shared" si="2"/>
        <v>0</v>
      </c>
      <c r="U8" s="289"/>
    </row>
    <row r="9" spans="1:22" ht="33.6" customHeight="1">
      <c r="A9" s="280">
        <v>4</v>
      </c>
      <c r="B9" s="872"/>
      <c r="C9" s="873"/>
      <c r="D9" s="281"/>
      <c r="E9" s="282" t="s">
        <v>163</v>
      </c>
      <c r="F9" s="406"/>
      <c r="G9" s="283"/>
      <c r="H9" s="282" t="s">
        <v>163</v>
      </c>
      <c r="I9" s="406"/>
      <c r="J9" s="282" t="s">
        <v>164</v>
      </c>
      <c r="K9" s="284">
        <f t="shared" si="0"/>
        <v>0</v>
      </c>
      <c r="L9" s="285"/>
      <c r="M9" s="282" t="s">
        <v>163</v>
      </c>
      <c r="N9" s="406"/>
      <c r="O9" s="283"/>
      <c r="P9" s="282" t="s">
        <v>163</v>
      </c>
      <c r="Q9" s="406"/>
      <c r="R9" s="282" t="s">
        <v>164</v>
      </c>
      <c r="S9" s="286">
        <f t="shared" si="1"/>
        <v>0</v>
      </c>
      <c r="T9" s="287">
        <f t="shared" si="2"/>
        <v>0</v>
      </c>
      <c r="U9" s="289"/>
    </row>
    <row r="10" spans="1:22" ht="33.6" customHeight="1">
      <c r="A10" s="280">
        <v>5</v>
      </c>
      <c r="B10" s="872"/>
      <c r="C10" s="873"/>
      <c r="D10" s="281"/>
      <c r="E10" s="282" t="s">
        <v>163</v>
      </c>
      <c r="F10" s="406"/>
      <c r="G10" s="283"/>
      <c r="H10" s="282" t="s">
        <v>163</v>
      </c>
      <c r="I10" s="406"/>
      <c r="J10" s="282" t="s">
        <v>164</v>
      </c>
      <c r="K10" s="284">
        <f t="shared" si="0"/>
        <v>0</v>
      </c>
      <c r="L10" s="285"/>
      <c r="M10" s="282" t="s">
        <v>163</v>
      </c>
      <c r="N10" s="406"/>
      <c r="O10" s="283"/>
      <c r="P10" s="282" t="s">
        <v>163</v>
      </c>
      <c r="Q10" s="406"/>
      <c r="R10" s="282" t="s">
        <v>164</v>
      </c>
      <c r="S10" s="286">
        <f t="shared" si="1"/>
        <v>0</v>
      </c>
      <c r="T10" s="287">
        <f t="shared" si="2"/>
        <v>0</v>
      </c>
      <c r="U10" s="289"/>
    </row>
    <row r="11" spans="1:22" ht="33.6" customHeight="1">
      <c r="A11" s="280">
        <v>6</v>
      </c>
      <c r="B11" s="872"/>
      <c r="C11" s="873"/>
      <c r="D11" s="281"/>
      <c r="E11" s="282" t="s">
        <v>163</v>
      </c>
      <c r="F11" s="406"/>
      <c r="G11" s="283"/>
      <c r="H11" s="282" t="s">
        <v>163</v>
      </c>
      <c r="I11" s="406"/>
      <c r="J11" s="282" t="s">
        <v>164</v>
      </c>
      <c r="K11" s="284">
        <f t="shared" si="0"/>
        <v>0</v>
      </c>
      <c r="L11" s="285"/>
      <c r="M11" s="282" t="s">
        <v>163</v>
      </c>
      <c r="N11" s="406"/>
      <c r="O11" s="283"/>
      <c r="P11" s="282" t="s">
        <v>163</v>
      </c>
      <c r="Q11" s="406"/>
      <c r="R11" s="282" t="s">
        <v>164</v>
      </c>
      <c r="S11" s="286">
        <f t="shared" si="1"/>
        <v>0</v>
      </c>
      <c r="T11" s="287">
        <f t="shared" si="2"/>
        <v>0</v>
      </c>
      <c r="U11" s="289"/>
    </row>
    <row r="12" spans="1:22" ht="33.6" customHeight="1">
      <c r="A12" s="280">
        <v>7</v>
      </c>
      <c r="B12" s="872"/>
      <c r="C12" s="873"/>
      <c r="D12" s="281"/>
      <c r="E12" s="282" t="s">
        <v>163</v>
      </c>
      <c r="F12" s="406"/>
      <c r="G12" s="283"/>
      <c r="H12" s="282" t="s">
        <v>163</v>
      </c>
      <c r="I12" s="406"/>
      <c r="J12" s="282" t="s">
        <v>164</v>
      </c>
      <c r="K12" s="284">
        <f t="shared" si="0"/>
        <v>0</v>
      </c>
      <c r="L12" s="285"/>
      <c r="M12" s="282" t="s">
        <v>163</v>
      </c>
      <c r="N12" s="406"/>
      <c r="O12" s="283"/>
      <c r="P12" s="282" t="s">
        <v>163</v>
      </c>
      <c r="Q12" s="406"/>
      <c r="R12" s="282" t="s">
        <v>164</v>
      </c>
      <c r="S12" s="286">
        <f t="shared" si="1"/>
        <v>0</v>
      </c>
      <c r="T12" s="287">
        <f t="shared" si="2"/>
        <v>0</v>
      </c>
      <c r="U12" s="289"/>
    </row>
    <row r="13" spans="1:22" ht="33.6" customHeight="1">
      <c r="A13" s="280">
        <v>8</v>
      </c>
      <c r="B13" s="872"/>
      <c r="C13" s="873"/>
      <c r="D13" s="281"/>
      <c r="E13" s="282" t="s">
        <v>163</v>
      </c>
      <c r="F13" s="406"/>
      <c r="G13" s="283"/>
      <c r="H13" s="282" t="s">
        <v>163</v>
      </c>
      <c r="I13" s="406"/>
      <c r="J13" s="282" t="s">
        <v>164</v>
      </c>
      <c r="K13" s="284">
        <f t="shared" si="0"/>
        <v>0</v>
      </c>
      <c r="L13" s="285"/>
      <c r="M13" s="282" t="s">
        <v>163</v>
      </c>
      <c r="N13" s="406"/>
      <c r="O13" s="283"/>
      <c r="P13" s="282" t="s">
        <v>163</v>
      </c>
      <c r="Q13" s="406"/>
      <c r="R13" s="282" t="s">
        <v>164</v>
      </c>
      <c r="S13" s="286">
        <f t="shared" si="1"/>
        <v>0</v>
      </c>
      <c r="T13" s="287">
        <f t="shared" si="2"/>
        <v>0</v>
      </c>
      <c r="U13" s="289"/>
    </row>
    <row r="14" spans="1:22" ht="33.6" customHeight="1">
      <c r="A14" s="280">
        <v>9</v>
      </c>
      <c r="B14" s="872"/>
      <c r="C14" s="873"/>
      <c r="D14" s="281"/>
      <c r="E14" s="282" t="s">
        <v>163</v>
      </c>
      <c r="F14" s="406"/>
      <c r="G14" s="283"/>
      <c r="H14" s="282" t="s">
        <v>163</v>
      </c>
      <c r="I14" s="406"/>
      <c r="J14" s="282" t="s">
        <v>164</v>
      </c>
      <c r="K14" s="284">
        <f t="shared" si="0"/>
        <v>0</v>
      </c>
      <c r="L14" s="285"/>
      <c r="M14" s="282" t="s">
        <v>163</v>
      </c>
      <c r="N14" s="406"/>
      <c r="O14" s="283"/>
      <c r="P14" s="282" t="s">
        <v>163</v>
      </c>
      <c r="Q14" s="406"/>
      <c r="R14" s="282" t="s">
        <v>164</v>
      </c>
      <c r="S14" s="286">
        <f t="shared" si="1"/>
        <v>0</v>
      </c>
      <c r="T14" s="287">
        <f t="shared" si="2"/>
        <v>0</v>
      </c>
      <c r="U14" s="289"/>
    </row>
    <row r="15" spans="1:22" ht="33.6" customHeight="1">
      <c r="A15" s="280">
        <v>10</v>
      </c>
      <c r="B15" s="872"/>
      <c r="C15" s="873"/>
      <c r="D15" s="281"/>
      <c r="E15" s="282" t="s">
        <v>163</v>
      </c>
      <c r="F15" s="406"/>
      <c r="G15" s="283"/>
      <c r="H15" s="282" t="s">
        <v>163</v>
      </c>
      <c r="I15" s="406"/>
      <c r="J15" s="282" t="s">
        <v>164</v>
      </c>
      <c r="K15" s="284">
        <f t="shared" si="0"/>
        <v>0</v>
      </c>
      <c r="L15" s="285"/>
      <c r="M15" s="282" t="s">
        <v>163</v>
      </c>
      <c r="N15" s="406"/>
      <c r="O15" s="283"/>
      <c r="P15" s="282" t="s">
        <v>163</v>
      </c>
      <c r="Q15" s="406"/>
      <c r="R15" s="282" t="s">
        <v>164</v>
      </c>
      <c r="S15" s="286">
        <f t="shared" si="1"/>
        <v>0</v>
      </c>
      <c r="T15" s="287">
        <f t="shared" si="2"/>
        <v>0</v>
      </c>
      <c r="U15" s="289"/>
    </row>
    <row r="16" spans="1:22" ht="33.6" customHeight="1">
      <c r="A16" s="280">
        <v>11</v>
      </c>
      <c r="B16" s="872"/>
      <c r="C16" s="873"/>
      <c r="D16" s="281"/>
      <c r="E16" s="282" t="s">
        <v>163</v>
      </c>
      <c r="F16" s="406"/>
      <c r="G16" s="283"/>
      <c r="H16" s="282" t="s">
        <v>163</v>
      </c>
      <c r="I16" s="406"/>
      <c r="J16" s="282" t="s">
        <v>164</v>
      </c>
      <c r="K16" s="284">
        <f t="shared" si="0"/>
        <v>0</v>
      </c>
      <c r="L16" s="285"/>
      <c r="M16" s="282" t="s">
        <v>163</v>
      </c>
      <c r="N16" s="406"/>
      <c r="O16" s="283"/>
      <c r="P16" s="282" t="s">
        <v>163</v>
      </c>
      <c r="Q16" s="406"/>
      <c r="R16" s="282" t="s">
        <v>164</v>
      </c>
      <c r="S16" s="286">
        <f t="shared" si="1"/>
        <v>0</v>
      </c>
      <c r="T16" s="287">
        <f t="shared" si="2"/>
        <v>0</v>
      </c>
      <c r="U16" s="289"/>
    </row>
    <row r="17" spans="1:21" ht="33.6" customHeight="1">
      <c r="A17" s="280">
        <v>12</v>
      </c>
      <c r="B17" s="872"/>
      <c r="C17" s="873"/>
      <c r="D17" s="281"/>
      <c r="E17" s="282" t="s">
        <v>163</v>
      </c>
      <c r="F17" s="406"/>
      <c r="G17" s="283"/>
      <c r="H17" s="282" t="s">
        <v>163</v>
      </c>
      <c r="I17" s="406"/>
      <c r="J17" s="282" t="s">
        <v>164</v>
      </c>
      <c r="K17" s="284">
        <f t="shared" si="0"/>
        <v>0</v>
      </c>
      <c r="L17" s="285"/>
      <c r="M17" s="282" t="s">
        <v>163</v>
      </c>
      <c r="N17" s="406"/>
      <c r="O17" s="283"/>
      <c r="P17" s="282" t="s">
        <v>163</v>
      </c>
      <c r="Q17" s="406"/>
      <c r="R17" s="282" t="s">
        <v>164</v>
      </c>
      <c r="S17" s="286">
        <f t="shared" si="1"/>
        <v>0</v>
      </c>
      <c r="T17" s="287">
        <f t="shared" si="2"/>
        <v>0</v>
      </c>
      <c r="U17" s="289"/>
    </row>
    <row r="18" spans="1:21" ht="33.6" customHeight="1">
      <c r="A18" s="280">
        <v>13</v>
      </c>
      <c r="B18" s="872"/>
      <c r="C18" s="873"/>
      <c r="D18" s="281"/>
      <c r="E18" s="282" t="s">
        <v>163</v>
      </c>
      <c r="F18" s="406"/>
      <c r="G18" s="283"/>
      <c r="H18" s="282" t="s">
        <v>163</v>
      </c>
      <c r="I18" s="406"/>
      <c r="J18" s="282" t="s">
        <v>164</v>
      </c>
      <c r="K18" s="284">
        <f t="shared" si="0"/>
        <v>0</v>
      </c>
      <c r="L18" s="285"/>
      <c r="M18" s="282" t="s">
        <v>163</v>
      </c>
      <c r="N18" s="406"/>
      <c r="O18" s="283"/>
      <c r="P18" s="282" t="s">
        <v>163</v>
      </c>
      <c r="Q18" s="406"/>
      <c r="R18" s="282" t="s">
        <v>164</v>
      </c>
      <c r="S18" s="286">
        <f t="shared" si="1"/>
        <v>0</v>
      </c>
      <c r="T18" s="287">
        <f t="shared" si="2"/>
        <v>0</v>
      </c>
      <c r="U18" s="289"/>
    </row>
    <row r="19" spans="1:21" ht="33.6" customHeight="1">
      <c r="A19" s="280">
        <v>14</v>
      </c>
      <c r="B19" s="872"/>
      <c r="C19" s="873"/>
      <c r="D19" s="281"/>
      <c r="E19" s="282" t="s">
        <v>163</v>
      </c>
      <c r="F19" s="406"/>
      <c r="G19" s="283"/>
      <c r="H19" s="282" t="s">
        <v>163</v>
      </c>
      <c r="I19" s="406"/>
      <c r="J19" s="282" t="s">
        <v>164</v>
      </c>
      <c r="K19" s="284">
        <f t="shared" si="0"/>
        <v>0</v>
      </c>
      <c r="L19" s="285"/>
      <c r="M19" s="282" t="s">
        <v>163</v>
      </c>
      <c r="N19" s="406"/>
      <c r="O19" s="283"/>
      <c r="P19" s="282" t="s">
        <v>163</v>
      </c>
      <c r="Q19" s="406"/>
      <c r="R19" s="282" t="s">
        <v>164</v>
      </c>
      <c r="S19" s="286">
        <f t="shared" si="1"/>
        <v>0</v>
      </c>
      <c r="T19" s="287">
        <f t="shared" si="2"/>
        <v>0</v>
      </c>
      <c r="U19" s="289"/>
    </row>
    <row r="20" spans="1:21" ht="33.6" customHeight="1">
      <c r="A20" s="280">
        <v>15</v>
      </c>
      <c r="B20" s="872"/>
      <c r="C20" s="873"/>
      <c r="D20" s="281"/>
      <c r="E20" s="282" t="s">
        <v>163</v>
      </c>
      <c r="F20" s="406"/>
      <c r="G20" s="283"/>
      <c r="H20" s="282" t="s">
        <v>163</v>
      </c>
      <c r="I20" s="406"/>
      <c r="J20" s="282" t="s">
        <v>164</v>
      </c>
      <c r="K20" s="284">
        <f t="shared" si="0"/>
        <v>0</v>
      </c>
      <c r="L20" s="285"/>
      <c r="M20" s="282" t="s">
        <v>163</v>
      </c>
      <c r="N20" s="406"/>
      <c r="O20" s="283"/>
      <c r="P20" s="282" t="s">
        <v>163</v>
      </c>
      <c r="Q20" s="406"/>
      <c r="R20" s="282" t="s">
        <v>164</v>
      </c>
      <c r="S20" s="286">
        <f t="shared" si="1"/>
        <v>0</v>
      </c>
      <c r="T20" s="287">
        <f t="shared" si="2"/>
        <v>0</v>
      </c>
      <c r="U20" s="289"/>
    </row>
    <row r="21" spans="1:21" ht="33.6" customHeight="1">
      <c r="A21" s="280">
        <v>16</v>
      </c>
      <c r="B21" s="872"/>
      <c r="C21" s="873"/>
      <c r="D21" s="281"/>
      <c r="E21" s="282" t="s">
        <v>163</v>
      </c>
      <c r="F21" s="406"/>
      <c r="G21" s="283"/>
      <c r="H21" s="282" t="s">
        <v>163</v>
      </c>
      <c r="I21" s="406"/>
      <c r="J21" s="282" t="s">
        <v>164</v>
      </c>
      <c r="K21" s="284">
        <f t="shared" si="0"/>
        <v>0</v>
      </c>
      <c r="L21" s="285"/>
      <c r="M21" s="282" t="s">
        <v>163</v>
      </c>
      <c r="N21" s="406"/>
      <c r="O21" s="283"/>
      <c r="P21" s="282" t="s">
        <v>163</v>
      </c>
      <c r="Q21" s="406"/>
      <c r="R21" s="282" t="s">
        <v>164</v>
      </c>
      <c r="S21" s="286">
        <f t="shared" si="1"/>
        <v>0</v>
      </c>
      <c r="T21" s="287">
        <f t="shared" si="2"/>
        <v>0</v>
      </c>
      <c r="U21" s="289"/>
    </row>
    <row r="22" spans="1:21" ht="33.6" customHeight="1">
      <c r="A22" s="280">
        <v>17</v>
      </c>
      <c r="B22" s="872"/>
      <c r="C22" s="873"/>
      <c r="D22" s="281"/>
      <c r="E22" s="282" t="s">
        <v>163</v>
      </c>
      <c r="F22" s="406"/>
      <c r="G22" s="283"/>
      <c r="H22" s="282" t="s">
        <v>163</v>
      </c>
      <c r="I22" s="406"/>
      <c r="J22" s="282" t="s">
        <v>164</v>
      </c>
      <c r="K22" s="284">
        <f t="shared" si="0"/>
        <v>0</v>
      </c>
      <c r="L22" s="285"/>
      <c r="M22" s="282" t="s">
        <v>163</v>
      </c>
      <c r="N22" s="406"/>
      <c r="O22" s="283"/>
      <c r="P22" s="282" t="s">
        <v>163</v>
      </c>
      <c r="Q22" s="406"/>
      <c r="R22" s="282" t="s">
        <v>164</v>
      </c>
      <c r="S22" s="286">
        <f t="shared" si="1"/>
        <v>0</v>
      </c>
      <c r="T22" s="287">
        <f t="shared" si="2"/>
        <v>0</v>
      </c>
      <c r="U22" s="289"/>
    </row>
    <row r="23" spans="1:21" ht="33.6" customHeight="1">
      <c r="A23" s="280">
        <v>18</v>
      </c>
      <c r="B23" s="872"/>
      <c r="C23" s="873"/>
      <c r="D23" s="281"/>
      <c r="E23" s="282" t="s">
        <v>163</v>
      </c>
      <c r="F23" s="406"/>
      <c r="G23" s="283"/>
      <c r="H23" s="282" t="s">
        <v>163</v>
      </c>
      <c r="I23" s="406"/>
      <c r="J23" s="282" t="s">
        <v>164</v>
      </c>
      <c r="K23" s="284">
        <f t="shared" si="0"/>
        <v>0</v>
      </c>
      <c r="L23" s="285"/>
      <c r="M23" s="282" t="s">
        <v>163</v>
      </c>
      <c r="N23" s="406"/>
      <c r="O23" s="283"/>
      <c r="P23" s="282" t="s">
        <v>163</v>
      </c>
      <c r="Q23" s="406"/>
      <c r="R23" s="282" t="s">
        <v>164</v>
      </c>
      <c r="S23" s="286">
        <f t="shared" si="1"/>
        <v>0</v>
      </c>
      <c r="T23" s="287">
        <f t="shared" si="2"/>
        <v>0</v>
      </c>
      <c r="U23" s="289"/>
    </row>
    <row r="24" spans="1:21" ht="33.6" customHeight="1">
      <c r="A24" s="280">
        <v>19</v>
      </c>
      <c r="B24" s="872"/>
      <c r="C24" s="873"/>
      <c r="D24" s="281"/>
      <c r="E24" s="282" t="s">
        <v>163</v>
      </c>
      <c r="F24" s="406"/>
      <c r="G24" s="283"/>
      <c r="H24" s="282" t="s">
        <v>163</v>
      </c>
      <c r="I24" s="406"/>
      <c r="J24" s="282" t="s">
        <v>164</v>
      </c>
      <c r="K24" s="284">
        <f t="shared" si="0"/>
        <v>0</v>
      </c>
      <c r="L24" s="285"/>
      <c r="M24" s="282" t="s">
        <v>163</v>
      </c>
      <c r="N24" s="406"/>
      <c r="O24" s="283"/>
      <c r="P24" s="282" t="s">
        <v>163</v>
      </c>
      <c r="Q24" s="406"/>
      <c r="R24" s="282" t="s">
        <v>164</v>
      </c>
      <c r="S24" s="286">
        <f t="shared" si="1"/>
        <v>0</v>
      </c>
      <c r="T24" s="287">
        <f t="shared" si="2"/>
        <v>0</v>
      </c>
      <c r="U24" s="289"/>
    </row>
    <row r="25" spans="1:21" ht="33.6" customHeight="1">
      <c r="A25" s="280">
        <v>20</v>
      </c>
      <c r="B25" s="872"/>
      <c r="C25" s="873"/>
      <c r="D25" s="281"/>
      <c r="E25" s="282" t="s">
        <v>163</v>
      </c>
      <c r="F25" s="406"/>
      <c r="G25" s="283"/>
      <c r="H25" s="282" t="s">
        <v>163</v>
      </c>
      <c r="I25" s="406"/>
      <c r="J25" s="282" t="s">
        <v>164</v>
      </c>
      <c r="K25" s="284">
        <f t="shared" si="0"/>
        <v>0</v>
      </c>
      <c r="L25" s="285"/>
      <c r="M25" s="282" t="s">
        <v>163</v>
      </c>
      <c r="N25" s="406"/>
      <c r="O25" s="283"/>
      <c r="P25" s="282" t="s">
        <v>163</v>
      </c>
      <c r="Q25" s="406"/>
      <c r="R25" s="282" t="s">
        <v>164</v>
      </c>
      <c r="S25" s="286">
        <f t="shared" si="1"/>
        <v>0</v>
      </c>
      <c r="T25" s="287">
        <f t="shared" si="2"/>
        <v>0</v>
      </c>
      <c r="U25" s="289"/>
    </row>
    <row r="26" spans="1:21" ht="33.6" customHeight="1">
      <c r="A26" s="280">
        <v>21</v>
      </c>
      <c r="B26" s="872"/>
      <c r="C26" s="873"/>
      <c r="D26" s="281"/>
      <c r="E26" s="282" t="s">
        <v>163</v>
      </c>
      <c r="F26" s="406"/>
      <c r="G26" s="283"/>
      <c r="H26" s="282" t="s">
        <v>163</v>
      </c>
      <c r="I26" s="406"/>
      <c r="J26" s="282" t="s">
        <v>164</v>
      </c>
      <c r="K26" s="284">
        <f t="shared" si="0"/>
        <v>0</v>
      </c>
      <c r="L26" s="285"/>
      <c r="M26" s="282" t="s">
        <v>163</v>
      </c>
      <c r="N26" s="406"/>
      <c r="O26" s="283"/>
      <c r="P26" s="282" t="s">
        <v>163</v>
      </c>
      <c r="Q26" s="406"/>
      <c r="R26" s="282" t="s">
        <v>164</v>
      </c>
      <c r="S26" s="286">
        <f t="shared" si="1"/>
        <v>0</v>
      </c>
      <c r="T26" s="287">
        <f t="shared" si="2"/>
        <v>0</v>
      </c>
      <c r="U26" s="289"/>
    </row>
    <row r="27" spans="1:21" ht="33.6" customHeight="1">
      <c r="A27" s="280">
        <v>22</v>
      </c>
      <c r="B27" s="872"/>
      <c r="C27" s="873"/>
      <c r="D27" s="281"/>
      <c r="E27" s="282" t="s">
        <v>163</v>
      </c>
      <c r="F27" s="406"/>
      <c r="G27" s="283"/>
      <c r="H27" s="282" t="s">
        <v>163</v>
      </c>
      <c r="I27" s="406"/>
      <c r="J27" s="282" t="s">
        <v>164</v>
      </c>
      <c r="K27" s="284">
        <f t="shared" si="0"/>
        <v>0</v>
      </c>
      <c r="L27" s="285"/>
      <c r="M27" s="282" t="s">
        <v>163</v>
      </c>
      <c r="N27" s="406"/>
      <c r="O27" s="283"/>
      <c r="P27" s="282" t="s">
        <v>163</v>
      </c>
      <c r="Q27" s="406"/>
      <c r="R27" s="282" t="s">
        <v>164</v>
      </c>
      <c r="S27" s="286">
        <f t="shared" si="1"/>
        <v>0</v>
      </c>
      <c r="T27" s="287">
        <f t="shared" si="2"/>
        <v>0</v>
      </c>
      <c r="U27" s="289"/>
    </row>
    <row r="28" spans="1:21" ht="33.6" customHeight="1">
      <c r="A28" s="280">
        <v>23</v>
      </c>
      <c r="B28" s="872"/>
      <c r="C28" s="873"/>
      <c r="D28" s="281"/>
      <c r="E28" s="282" t="s">
        <v>163</v>
      </c>
      <c r="F28" s="406"/>
      <c r="G28" s="283"/>
      <c r="H28" s="282" t="s">
        <v>163</v>
      </c>
      <c r="I28" s="406"/>
      <c r="J28" s="282" t="s">
        <v>164</v>
      </c>
      <c r="K28" s="284">
        <f t="shared" si="0"/>
        <v>0</v>
      </c>
      <c r="L28" s="285"/>
      <c r="M28" s="282" t="s">
        <v>163</v>
      </c>
      <c r="N28" s="406"/>
      <c r="O28" s="283"/>
      <c r="P28" s="282" t="s">
        <v>163</v>
      </c>
      <c r="Q28" s="406"/>
      <c r="R28" s="282" t="s">
        <v>164</v>
      </c>
      <c r="S28" s="286">
        <f t="shared" si="1"/>
        <v>0</v>
      </c>
      <c r="T28" s="287">
        <f t="shared" si="2"/>
        <v>0</v>
      </c>
      <c r="U28" s="289"/>
    </row>
    <row r="29" spans="1:21" ht="33.6" customHeight="1">
      <c r="A29" s="280">
        <v>24</v>
      </c>
      <c r="B29" s="872"/>
      <c r="C29" s="873"/>
      <c r="D29" s="281"/>
      <c r="E29" s="282" t="s">
        <v>163</v>
      </c>
      <c r="F29" s="406"/>
      <c r="G29" s="283"/>
      <c r="H29" s="282" t="s">
        <v>163</v>
      </c>
      <c r="I29" s="406"/>
      <c r="J29" s="282" t="s">
        <v>164</v>
      </c>
      <c r="K29" s="284">
        <f t="shared" si="0"/>
        <v>0</v>
      </c>
      <c r="L29" s="285"/>
      <c r="M29" s="282" t="s">
        <v>163</v>
      </c>
      <c r="N29" s="406"/>
      <c r="O29" s="283"/>
      <c r="P29" s="282" t="s">
        <v>163</v>
      </c>
      <c r="Q29" s="406"/>
      <c r="R29" s="282" t="s">
        <v>164</v>
      </c>
      <c r="S29" s="286">
        <f t="shared" si="1"/>
        <v>0</v>
      </c>
      <c r="T29" s="287">
        <f t="shared" si="2"/>
        <v>0</v>
      </c>
      <c r="U29" s="289"/>
    </row>
    <row r="30" spans="1:21" ht="33.6" customHeight="1">
      <c r="A30" s="280">
        <v>25</v>
      </c>
      <c r="B30" s="872"/>
      <c r="C30" s="873"/>
      <c r="D30" s="281"/>
      <c r="E30" s="282" t="s">
        <v>163</v>
      </c>
      <c r="F30" s="406"/>
      <c r="G30" s="283"/>
      <c r="H30" s="282" t="s">
        <v>163</v>
      </c>
      <c r="I30" s="406"/>
      <c r="J30" s="282" t="s">
        <v>164</v>
      </c>
      <c r="K30" s="284">
        <f t="shared" si="0"/>
        <v>0</v>
      </c>
      <c r="L30" s="285"/>
      <c r="M30" s="282" t="s">
        <v>163</v>
      </c>
      <c r="N30" s="406"/>
      <c r="O30" s="283"/>
      <c r="P30" s="282" t="s">
        <v>163</v>
      </c>
      <c r="Q30" s="406"/>
      <c r="R30" s="282" t="s">
        <v>164</v>
      </c>
      <c r="S30" s="286">
        <f t="shared" si="1"/>
        <v>0</v>
      </c>
      <c r="T30" s="287">
        <f t="shared" si="2"/>
        <v>0</v>
      </c>
      <c r="U30" s="289"/>
    </row>
    <row r="31" spans="1:21" ht="33.6" customHeight="1">
      <c r="A31" s="280">
        <v>26</v>
      </c>
      <c r="B31" s="872"/>
      <c r="C31" s="873"/>
      <c r="D31" s="281"/>
      <c r="E31" s="282" t="s">
        <v>163</v>
      </c>
      <c r="F31" s="406"/>
      <c r="G31" s="283"/>
      <c r="H31" s="282" t="s">
        <v>163</v>
      </c>
      <c r="I31" s="406"/>
      <c r="J31" s="282" t="s">
        <v>164</v>
      </c>
      <c r="K31" s="284">
        <f t="shared" si="0"/>
        <v>0</v>
      </c>
      <c r="L31" s="285"/>
      <c r="M31" s="282" t="s">
        <v>163</v>
      </c>
      <c r="N31" s="406"/>
      <c r="O31" s="283"/>
      <c r="P31" s="282" t="s">
        <v>163</v>
      </c>
      <c r="Q31" s="406"/>
      <c r="R31" s="282" t="s">
        <v>164</v>
      </c>
      <c r="S31" s="286">
        <f t="shared" si="1"/>
        <v>0</v>
      </c>
      <c r="T31" s="287">
        <f t="shared" si="2"/>
        <v>0</v>
      </c>
      <c r="U31" s="289"/>
    </row>
    <row r="32" spans="1:21" ht="33.6" customHeight="1">
      <c r="A32" s="280">
        <v>27</v>
      </c>
      <c r="B32" s="872"/>
      <c r="C32" s="873"/>
      <c r="D32" s="281"/>
      <c r="E32" s="282" t="s">
        <v>163</v>
      </c>
      <c r="F32" s="406"/>
      <c r="G32" s="283"/>
      <c r="H32" s="282" t="s">
        <v>163</v>
      </c>
      <c r="I32" s="406"/>
      <c r="J32" s="282" t="s">
        <v>164</v>
      </c>
      <c r="K32" s="284">
        <f t="shared" si="0"/>
        <v>0</v>
      </c>
      <c r="L32" s="285"/>
      <c r="M32" s="282" t="s">
        <v>163</v>
      </c>
      <c r="N32" s="406"/>
      <c r="O32" s="283"/>
      <c r="P32" s="282" t="s">
        <v>163</v>
      </c>
      <c r="Q32" s="406"/>
      <c r="R32" s="282" t="s">
        <v>164</v>
      </c>
      <c r="S32" s="286">
        <f t="shared" si="1"/>
        <v>0</v>
      </c>
      <c r="T32" s="287">
        <f t="shared" si="2"/>
        <v>0</v>
      </c>
      <c r="U32" s="289"/>
    </row>
    <row r="33" spans="1:21" ht="33.6" customHeight="1">
      <c r="A33" s="280">
        <v>28</v>
      </c>
      <c r="B33" s="872"/>
      <c r="C33" s="873"/>
      <c r="D33" s="281"/>
      <c r="E33" s="282" t="s">
        <v>163</v>
      </c>
      <c r="F33" s="406"/>
      <c r="G33" s="283"/>
      <c r="H33" s="282" t="s">
        <v>163</v>
      </c>
      <c r="I33" s="406"/>
      <c r="J33" s="282" t="s">
        <v>164</v>
      </c>
      <c r="K33" s="284">
        <f t="shared" si="0"/>
        <v>0</v>
      </c>
      <c r="L33" s="285"/>
      <c r="M33" s="282" t="s">
        <v>163</v>
      </c>
      <c r="N33" s="406"/>
      <c r="O33" s="283"/>
      <c r="P33" s="282" t="s">
        <v>163</v>
      </c>
      <c r="Q33" s="406"/>
      <c r="R33" s="282" t="s">
        <v>164</v>
      </c>
      <c r="S33" s="286">
        <f t="shared" si="1"/>
        <v>0</v>
      </c>
      <c r="T33" s="287">
        <f t="shared" si="2"/>
        <v>0</v>
      </c>
      <c r="U33" s="289"/>
    </row>
    <row r="34" spans="1:21" ht="33.6" customHeight="1">
      <c r="A34" s="280">
        <v>29</v>
      </c>
      <c r="B34" s="872"/>
      <c r="C34" s="873"/>
      <c r="D34" s="281"/>
      <c r="E34" s="282" t="s">
        <v>163</v>
      </c>
      <c r="F34" s="406"/>
      <c r="G34" s="283"/>
      <c r="H34" s="282" t="s">
        <v>163</v>
      </c>
      <c r="I34" s="406"/>
      <c r="J34" s="282" t="s">
        <v>164</v>
      </c>
      <c r="K34" s="284">
        <f t="shared" si="0"/>
        <v>0</v>
      </c>
      <c r="L34" s="285"/>
      <c r="M34" s="282" t="s">
        <v>163</v>
      </c>
      <c r="N34" s="406"/>
      <c r="O34" s="283"/>
      <c r="P34" s="282" t="s">
        <v>163</v>
      </c>
      <c r="Q34" s="406"/>
      <c r="R34" s="282" t="s">
        <v>164</v>
      </c>
      <c r="S34" s="286">
        <f t="shared" si="1"/>
        <v>0</v>
      </c>
      <c r="T34" s="287">
        <f t="shared" si="2"/>
        <v>0</v>
      </c>
      <c r="U34" s="289"/>
    </row>
    <row r="35" spans="1:21" ht="33.6" customHeight="1">
      <c r="A35" s="280">
        <v>30</v>
      </c>
      <c r="B35" s="872"/>
      <c r="C35" s="873"/>
      <c r="D35" s="281"/>
      <c r="E35" s="282" t="s">
        <v>163</v>
      </c>
      <c r="F35" s="406"/>
      <c r="G35" s="283"/>
      <c r="H35" s="282" t="s">
        <v>163</v>
      </c>
      <c r="I35" s="406"/>
      <c r="J35" s="282" t="s">
        <v>164</v>
      </c>
      <c r="K35" s="284">
        <f t="shared" si="0"/>
        <v>0</v>
      </c>
      <c r="L35" s="285"/>
      <c r="M35" s="282" t="s">
        <v>163</v>
      </c>
      <c r="N35" s="406"/>
      <c r="O35" s="283"/>
      <c r="P35" s="282" t="s">
        <v>163</v>
      </c>
      <c r="Q35" s="406"/>
      <c r="R35" s="282" t="s">
        <v>164</v>
      </c>
      <c r="S35" s="286">
        <f t="shared" si="1"/>
        <v>0</v>
      </c>
      <c r="T35" s="287">
        <f t="shared" si="2"/>
        <v>0</v>
      </c>
      <c r="U35" s="289"/>
    </row>
    <row r="36" spans="1:21" ht="33.6" customHeight="1">
      <c r="A36" s="280">
        <v>31</v>
      </c>
      <c r="B36" s="872"/>
      <c r="C36" s="873"/>
      <c r="D36" s="281"/>
      <c r="E36" s="282" t="s">
        <v>163</v>
      </c>
      <c r="F36" s="406"/>
      <c r="G36" s="283"/>
      <c r="H36" s="282" t="s">
        <v>163</v>
      </c>
      <c r="I36" s="406"/>
      <c r="J36" s="282" t="s">
        <v>164</v>
      </c>
      <c r="K36" s="284">
        <f t="shared" si="0"/>
        <v>0</v>
      </c>
      <c r="L36" s="285"/>
      <c r="M36" s="282" t="s">
        <v>163</v>
      </c>
      <c r="N36" s="406"/>
      <c r="O36" s="283"/>
      <c r="P36" s="282" t="s">
        <v>163</v>
      </c>
      <c r="Q36" s="406"/>
      <c r="R36" s="282" t="s">
        <v>164</v>
      </c>
      <c r="S36" s="286">
        <f t="shared" si="1"/>
        <v>0</v>
      </c>
      <c r="T36" s="287">
        <f t="shared" si="2"/>
        <v>0</v>
      </c>
      <c r="U36" s="289"/>
    </row>
    <row r="37" spans="1:21" ht="33.6" customHeight="1">
      <c r="A37" s="280">
        <v>32</v>
      </c>
      <c r="B37" s="872"/>
      <c r="C37" s="873"/>
      <c r="D37" s="281"/>
      <c r="E37" s="282" t="s">
        <v>163</v>
      </c>
      <c r="F37" s="406"/>
      <c r="G37" s="283"/>
      <c r="H37" s="282" t="s">
        <v>163</v>
      </c>
      <c r="I37" s="406"/>
      <c r="J37" s="282" t="s">
        <v>164</v>
      </c>
      <c r="K37" s="284">
        <f t="shared" si="0"/>
        <v>0</v>
      </c>
      <c r="L37" s="285"/>
      <c r="M37" s="282" t="s">
        <v>163</v>
      </c>
      <c r="N37" s="406"/>
      <c r="O37" s="283"/>
      <c r="P37" s="282" t="s">
        <v>163</v>
      </c>
      <c r="Q37" s="406"/>
      <c r="R37" s="282" t="s">
        <v>164</v>
      </c>
      <c r="S37" s="286">
        <f t="shared" si="1"/>
        <v>0</v>
      </c>
      <c r="T37" s="287">
        <f t="shared" si="2"/>
        <v>0</v>
      </c>
      <c r="U37" s="289"/>
    </row>
    <row r="38" spans="1:21" ht="33.6" customHeight="1">
      <c r="A38" s="280">
        <v>33</v>
      </c>
      <c r="B38" s="872"/>
      <c r="C38" s="873"/>
      <c r="D38" s="281"/>
      <c r="E38" s="282" t="s">
        <v>163</v>
      </c>
      <c r="F38" s="406"/>
      <c r="G38" s="283"/>
      <c r="H38" s="282" t="s">
        <v>163</v>
      </c>
      <c r="I38" s="406"/>
      <c r="J38" s="282" t="s">
        <v>164</v>
      </c>
      <c r="K38" s="284">
        <f t="shared" si="0"/>
        <v>0</v>
      </c>
      <c r="L38" s="285"/>
      <c r="M38" s="282" t="s">
        <v>163</v>
      </c>
      <c r="N38" s="406"/>
      <c r="O38" s="283"/>
      <c r="P38" s="282" t="s">
        <v>163</v>
      </c>
      <c r="Q38" s="406"/>
      <c r="R38" s="282" t="s">
        <v>164</v>
      </c>
      <c r="S38" s="286">
        <f t="shared" si="1"/>
        <v>0</v>
      </c>
      <c r="T38" s="287">
        <f t="shared" si="2"/>
        <v>0</v>
      </c>
      <c r="U38" s="289"/>
    </row>
    <row r="39" spans="1:21" ht="33.6" customHeight="1">
      <c r="A39" s="280">
        <v>34</v>
      </c>
      <c r="B39" s="872"/>
      <c r="C39" s="873"/>
      <c r="D39" s="281"/>
      <c r="E39" s="282" t="s">
        <v>163</v>
      </c>
      <c r="F39" s="406"/>
      <c r="G39" s="283"/>
      <c r="H39" s="282" t="s">
        <v>163</v>
      </c>
      <c r="I39" s="406"/>
      <c r="J39" s="282" t="s">
        <v>164</v>
      </c>
      <c r="K39" s="284">
        <f t="shared" si="0"/>
        <v>0</v>
      </c>
      <c r="L39" s="285"/>
      <c r="M39" s="282" t="s">
        <v>163</v>
      </c>
      <c r="N39" s="406"/>
      <c r="O39" s="283"/>
      <c r="P39" s="282" t="s">
        <v>163</v>
      </c>
      <c r="Q39" s="406"/>
      <c r="R39" s="282" t="s">
        <v>164</v>
      </c>
      <c r="S39" s="286">
        <f t="shared" si="1"/>
        <v>0</v>
      </c>
      <c r="T39" s="287">
        <f t="shared" si="2"/>
        <v>0</v>
      </c>
      <c r="U39" s="289"/>
    </row>
    <row r="40" spans="1:21" ht="33.6" customHeight="1" thickBot="1">
      <c r="A40" s="290">
        <v>35</v>
      </c>
      <c r="B40" s="892"/>
      <c r="C40" s="893"/>
      <c r="D40" s="291"/>
      <c r="E40" s="292" t="s">
        <v>163</v>
      </c>
      <c r="F40" s="407"/>
      <c r="G40" s="293"/>
      <c r="H40" s="292" t="s">
        <v>163</v>
      </c>
      <c r="I40" s="407"/>
      <c r="J40" s="292" t="s">
        <v>164</v>
      </c>
      <c r="K40" s="294">
        <f t="shared" si="0"/>
        <v>0</v>
      </c>
      <c r="L40" s="295"/>
      <c r="M40" s="292" t="s">
        <v>163</v>
      </c>
      <c r="N40" s="407"/>
      <c r="O40" s="293"/>
      <c r="P40" s="292" t="s">
        <v>163</v>
      </c>
      <c r="Q40" s="407"/>
      <c r="R40" s="292" t="s">
        <v>164</v>
      </c>
      <c r="S40" s="296">
        <f t="shared" si="1"/>
        <v>0</v>
      </c>
      <c r="T40" s="297">
        <f t="shared" si="2"/>
        <v>0</v>
      </c>
      <c r="U40" s="298"/>
    </row>
    <row r="41" spans="1:21" ht="18" customHeight="1">
      <c r="A41" s="299"/>
      <c r="B41" s="894"/>
      <c r="C41" s="894"/>
      <c r="D41" s="300"/>
      <c r="E41" s="300"/>
      <c r="F41" s="408"/>
      <c r="G41" s="300"/>
      <c r="H41" s="300"/>
      <c r="I41" s="408"/>
      <c r="J41" s="300"/>
      <c r="K41" s="300"/>
      <c r="L41" s="300"/>
      <c r="M41" s="300"/>
      <c r="N41" s="408"/>
      <c r="O41" s="300"/>
      <c r="P41" s="300"/>
      <c r="Q41" s="408"/>
      <c r="R41" s="300"/>
      <c r="S41" s="300"/>
      <c r="T41" s="174"/>
    </row>
    <row r="42" spans="1:21" ht="18" customHeight="1" thickBot="1">
      <c r="A42" s="299"/>
      <c r="B42" s="299"/>
      <c r="C42" s="299"/>
      <c r="D42" s="300"/>
      <c r="E42" s="300"/>
      <c r="F42" s="408"/>
      <c r="G42" s="300"/>
      <c r="H42" s="300"/>
      <c r="I42" s="408"/>
      <c r="J42" s="300"/>
      <c r="K42" s="300"/>
      <c r="L42" s="300"/>
      <c r="M42" s="300"/>
      <c r="N42" s="408"/>
      <c r="O42" s="300"/>
      <c r="P42" s="300"/>
      <c r="Q42" s="408"/>
      <c r="R42" s="300"/>
      <c r="S42" s="300"/>
      <c r="T42" s="174"/>
    </row>
    <row r="43" spans="1:21" ht="30" customHeight="1" thickBot="1">
      <c r="A43" s="885" t="s">
        <v>165</v>
      </c>
      <c r="B43" s="886"/>
      <c r="C43" s="887"/>
      <c r="D43" s="888"/>
      <c r="E43" s="889"/>
      <c r="F43" s="889"/>
      <c r="G43" s="889"/>
      <c r="H43" s="889"/>
      <c r="I43" s="889"/>
      <c r="J43" s="890"/>
      <c r="K43" s="302">
        <f>SUM(K6:K40)</f>
        <v>0</v>
      </c>
      <c r="L43" s="891"/>
      <c r="M43" s="889"/>
      <c r="N43" s="889"/>
      <c r="O43" s="889"/>
      <c r="P43" s="889"/>
      <c r="Q43" s="889"/>
      <c r="R43" s="890"/>
      <c r="S43" s="303">
        <f>SUM(S6:S40)</f>
        <v>0</v>
      </c>
      <c r="T43" s="304">
        <f>SUM(T6:T40)</f>
        <v>0</v>
      </c>
    </row>
    <row r="44" spans="1:21">
      <c r="A44" s="2"/>
      <c r="B44" s="2"/>
      <c r="C44" s="2"/>
      <c r="D44" s="174"/>
      <c r="E44" s="174"/>
      <c r="F44" s="408"/>
      <c r="G44" s="174"/>
      <c r="H44" s="174"/>
      <c r="I44" s="408"/>
      <c r="J44" s="174"/>
      <c r="K44" s="174"/>
      <c r="L44" s="174"/>
      <c r="M44" s="174"/>
      <c r="N44" s="408"/>
      <c r="O44" s="174"/>
      <c r="P44" s="174"/>
      <c r="Q44" s="408"/>
      <c r="R44" s="174"/>
      <c r="S44" s="174"/>
      <c r="T44" s="174"/>
    </row>
    <row r="45" spans="1:21">
      <c r="A45" s="305" t="s">
        <v>166</v>
      </c>
      <c r="B45" s="306"/>
      <c r="C45" s="306"/>
      <c r="D45" s="306"/>
      <c r="E45" s="306"/>
      <c r="F45" s="409"/>
      <c r="G45" s="306"/>
      <c r="H45" s="306"/>
      <c r="I45" s="409"/>
      <c r="J45" s="306"/>
      <c r="K45" s="306"/>
      <c r="L45" s="306"/>
      <c r="M45" s="306"/>
      <c r="N45" s="409"/>
      <c r="O45" s="306"/>
      <c r="P45" s="306"/>
      <c r="Q45" s="409"/>
      <c r="R45" s="306"/>
      <c r="S45" s="306"/>
      <c r="T45" s="306"/>
    </row>
    <row r="46" spans="1:21" ht="18.75" customHeight="1">
      <c r="A46" s="306"/>
      <c r="B46" s="306"/>
      <c r="C46" s="306"/>
      <c r="D46" s="306"/>
      <c r="E46" s="306"/>
      <c r="F46" s="409"/>
      <c r="G46" s="306"/>
      <c r="H46" s="306"/>
      <c r="I46" s="409"/>
      <c r="J46" s="306"/>
      <c r="K46" s="306"/>
      <c r="L46" s="306"/>
      <c r="M46" s="306"/>
      <c r="N46" s="409"/>
      <c r="O46" s="306"/>
      <c r="P46" s="306"/>
      <c r="Q46" s="409"/>
      <c r="R46" s="306"/>
      <c r="S46" s="306"/>
      <c r="T46" s="306"/>
    </row>
    <row r="47" spans="1:21">
      <c r="A47" s="2"/>
      <c r="B47" s="2"/>
      <c r="C47" s="2"/>
      <c r="D47" s="174"/>
      <c r="E47" s="174"/>
      <c r="F47" s="408"/>
      <c r="G47" s="174"/>
      <c r="H47" s="174"/>
      <c r="I47" s="408"/>
      <c r="J47" s="174"/>
      <c r="K47" s="174"/>
      <c r="L47" s="174"/>
      <c r="M47" s="174"/>
      <c r="N47" s="408"/>
      <c r="O47" s="174"/>
      <c r="P47" s="174"/>
      <c r="Q47" s="408"/>
      <c r="R47" s="174"/>
      <c r="S47" s="174"/>
      <c r="T47" s="174"/>
    </row>
    <row r="48" spans="1:21">
      <c r="A48" s="2"/>
      <c r="B48" s="2"/>
      <c r="C48" s="2"/>
      <c r="D48" s="174"/>
      <c r="E48" s="174"/>
      <c r="F48" s="408"/>
      <c r="G48" s="174"/>
      <c r="H48" s="174"/>
      <c r="I48" s="408"/>
      <c r="J48" s="174"/>
      <c r="K48" s="174"/>
      <c r="L48" s="174"/>
      <c r="M48" s="174"/>
      <c r="N48" s="408"/>
      <c r="O48" s="174"/>
      <c r="P48" s="174"/>
      <c r="Q48" s="408"/>
      <c r="R48" s="174"/>
      <c r="S48" s="174"/>
      <c r="T48" s="174"/>
    </row>
    <row r="49" spans="1:20">
      <c r="A49" s="2"/>
      <c r="B49" s="2"/>
      <c r="C49" s="2"/>
      <c r="D49" s="174"/>
      <c r="E49" s="174"/>
      <c r="F49" s="408"/>
      <c r="G49" s="174"/>
      <c r="H49" s="174"/>
      <c r="I49" s="408"/>
      <c r="J49" s="174"/>
      <c r="K49" s="174"/>
      <c r="L49" s="174"/>
      <c r="M49" s="174"/>
      <c r="N49" s="408"/>
      <c r="O49" s="174"/>
      <c r="P49" s="174"/>
      <c r="Q49" s="408"/>
      <c r="R49" s="174"/>
      <c r="S49" s="174"/>
      <c r="T49" s="174"/>
    </row>
  </sheetData>
  <mergeCells count="51">
    <mergeCell ref="V6:V7"/>
    <mergeCell ref="A3:C3"/>
    <mergeCell ref="L3:N3"/>
    <mergeCell ref="D3:K3"/>
    <mergeCell ref="O3:U3"/>
    <mergeCell ref="V4:V5"/>
    <mergeCell ref="A43:C43"/>
    <mergeCell ref="D43:J43"/>
    <mergeCell ref="L43:R43"/>
    <mergeCell ref="B36:C36"/>
    <mergeCell ref="B37:C37"/>
    <mergeCell ref="B38:C38"/>
    <mergeCell ref="B39:C39"/>
    <mergeCell ref="B40:C40"/>
    <mergeCell ref="B41:C41"/>
    <mergeCell ref="B35:C35"/>
    <mergeCell ref="B24:C24"/>
    <mergeCell ref="B25:C25"/>
    <mergeCell ref="B31:C31"/>
    <mergeCell ref="B32:C32"/>
    <mergeCell ref="B33:C33"/>
    <mergeCell ref="B34:C34"/>
    <mergeCell ref="B30:C30"/>
    <mergeCell ref="B23:C23"/>
    <mergeCell ref="B26:C26"/>
    <mergeCell ref="B27:C27"/>
    <mergeCell ref="B28:C28"/>
    <mergeCell ref="B29:C29"/>
    <mergeCell ref="B20:C20"/>
    <mergeCell ref="B21:C21"/>
    <mergeCell ref="B12:C12"/>
    <mergeCell ref="B13:C13"/>
    <mergeCell ref="B14:C14"/>
    <mergeCell ref="B15:C15"/>
    <mergeCell ref="B16:C16"/>
    <mergeCell ref="B22:C22"/>
    <mergeCell ref="U4:U5"/>
    <mergeCell ref="B5:C5"/>
    <mergeCell ref="B11:C11"/>
    <mergeCell ref="A4:C4"/>
    <mergeCell ref="D4:K4"/>
    <mergeCell ref="L4:S4"/>
    <mergeCell ref="T4:T5"/>
    <mergeCell ref="B6:C6"/>
    <mergeCell ref="B7:C7"/>
    <mergeCell ref="B8:C8"/>
    <mergeCell ref="B9:C9"/>
    <mergeCell ref="B10:C10"/>
    <mergeCell ref="B17:C17"/>
    <mergeCell ref="B18:C18"/>
    <mergeCell ref="B19:C19"/>
  </mergeCells>
  <phoneticPr fontId="6"/>
  <dataValidations count="2">
    <dataValidation imeMode="hiragana" allowBlank="1" showInputMessage="1" showErrorMessage="1" sqref="B4:B1048576 C6:C1048576 U1:U2 C4 A1:A1048576 B1:C2 W1:XFD1048576 V1:V4 U6:U1048576 V6 V8:V1048576" xr:uid="{F1D82C1C-2EBF-4092-BBDA-84207E9B596B}"/>
    <dataValidation imeMode="off" allowBlank="1" showInputMessage="1" showErrorMessage="1" sqref="D1:D1048576 P1:S2 U4:U5 E44:J1048576 M1:N2 M5:R42 M44:R1048576 K5:K1048576 S5:S1048576 E5:J42 L1:L1048576 U1:U2 E1:K2 O1:O3 T4:T1048576" xr:uid="{E6B29A89-1B52-41F0-8749-A59994D26CBB}"/>
  </dataValidations>
  <printOptions horizontalCentered="1"/>
  <pageMargins left="0.59055118110236227" right="0.59055118110236227" top="0.59055118110236227" bottom="0.59055118110236227" header="0.31496062992125984" footer="0.31496062992125984"/>
  <pageSetup paperSize="9" scale="51" fitToHeight="0" orientation="portrait" r:id="rId1"/>
  <headerFooter scaleWithDoc="0">
    <oddFooter>&amp;R&amp;12整理番号：（事務局記入欄）</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093BD-9693-411B-8484-E3BA85380778}">
  <sheetPr>
    <pageSetUpPr fitToPage="1"/>
  </sheetPr>
  <dimension ref="A1:P70"/>
  <sheetViews>
    <sheetView view="pageBreakPreview" zoomScale="80" zoomScaleNormal="100" zoomScaleSheetLayoutView="80" workbookViewId="0">
      <selection activeCell="E15" sqref="E15"/>
    </sheetView>
  </sheetViews>
  <sheetFormatPr defaultColWidth="9" defaultRowHeight="18.95" customHeight="1"/>
  <cols>
    <col min="1" max="2" width="3.5" style="2" customWidth="1"/>
    <col min="3" max="3" width="13" style="2" customWidth="1"/>
    <col min="4" max="4" width="3.625" style="2" customWidth="1"/>
    <col min="5" max="5" width="10.125" style="2" customWidth="1"/>
    <col min="6" max="6" width="3" style="2" customWidth="1"/>
    <col min="7" max="7" width="8.5" style="2" customWidth="1"/>
    <col min="8" max="8" width="12.5" style="2" customWidth="1"/>
    <col min="9" max="9" width="10.5" style="185" customWidth="1"/>
    <col min="10" max="11" width="4" style="2" customWidth="1"/>
    <col min="12" max="13" width="18" style="2" customWidth="1"/>
    <col min="14" max="14" width="12.5" style="2" customWidth="1"/>
    <col min="15" max="15" width="10.5" style="185" customWidth="1"/>
    <col min="16" max="16" width="92.5" style="2" customWidth="1"/>
    <col min="17" max="16384" width="9" style="2"/>
  </cols>
  <sheetData>
    <row r="1" spans="1:16" ht="18.95" customHeight="1">
      <c r="A1" s="25" t="s">
        <v>358</v>
      </c>
      <c r="N1" s="186"/>
      <c r="O1" s="467" t="s">
        <v>381</v>
      </c>
      <c r="P1" s="505"/>
    </row>
    <row r="2" spans="1:16" ht="18.95" customHeight="1">
      <c r="A2" s="25"/>
      <c r="N2" s="186"/>
      <c r="O2" s="483"/>
      <c r="P2" s="505"/>
    </row>
    <row r="3" spans="1:16" ht="18.95" hidden="1" customHeight="1">
      <c r="A3" s="504"/>
      <c r="B3" s="484" t="s">
        <v>389</v>
      </c>
      <c r="C3" s="485"/>
      <c r="D3" s="485"/>
      <c r="E3" s="485"/>
      <c r="F3" s="485"/>
      <c r="G3" s="485"/>
      <c r="H3" s="486">
        <f>SUM(H4:H5)</f>
        <v>0</v>
      </c>
      <c r="I3" s="504"/>
      <c r="J3" s="484" t="s">
        <v>390</v>
      </c>
      <c r="K3" s="485"/>
      <c r="L3" s="485"/>
      <c r="M3" s="485"/>
      <c r="N3" s="486">
        <f>SUM(N4:N5)</f>
        <v>0</v>
      </c>
      <c r="O3" s="483"/>
      <c r="P3" s="506" t="s">
        <v>391</v>
      </c>
    </row>
    <row r="4" spans="1:16" ht="18.95" hidden="1" customHeight="1">
      <c r="A4" s="504"/>
      <c r="B4" s="487"/>
      <c r="C4" s="488" t="s">
        <v>402</v>
      </c>
      <c r="D4" s="489"/>
      <c r="E4" s="489"/>
      <c r="F4" s="489"/>
      <c r="G4" s="490"/>
      <c r="H4" s="491">
        <f>I13</f>
        <v>0</v>
      </c>
      <c r="I4" s="504"/>
      <c r="J4" s="487"/>
      <c r="K4" s="492" t="s">
        <v>404</v>
      </c>
      <c r="L4" s="493"/>
      <c r="M4" s="493"/>
      <c r="N4" s="494">
        <f>O17</f>
        <v>0</v>
      </c>
      <c r="O4" s="483"/>
      <c r="P4" s="506" t="s">
        <v>392</v>
      </c>
    </row>
    <row r="5" spans="1:16" ht="18.95" hidden="1" customHeight="1">
      <c r="A5" s="504"/>
      <c r="B5" s="487"/>
      <c r="C5" s="501" t="s">
        <v>403</v>
      </c>
      <c r="D5" s="501"/>
      <c r="E5" s="501"/>
      <c r="F5" s="501"/>
      <c r="G5" s="502"/>
      <c r="H5" s="503">
        <f>I38</f>
        <v>0</v>
      </c>
      <c r="I5" s="504"/>
      <c r="J5" s="487"/>
      <c r="K5" s="492" t="s">
        <v>413</v>
      </c>
      <c r="L5" s="493"/>
      <c r="M5" s="493"/>
      <c r="N5" s="494">
        <f>O25</f>
        <v>0</v>
      </c>
      <c r="O5" s="483"/>
      <c r="P5" s="506" t="s">
        <v>392</v>
      </c>
    </row>
    <row r="6" spans="1:16" ht="18.95" hidden="1" customHeight="1">
      <c r="A6" s="192"/>
      <c r="B6" s="517"/>
      <c r="C6" s="488" t="s">
        <v>405</v>
      </c>
      <c r="D6" s="489"/>
      <c r="E6" s="489"/>
      <c r="F6" s="489"/>
      <c r="G6" s="490"/>
      <c r="H6" s="491">
        <f>IF(H13=TRUE,'(別紙)入場料詳細'!D3,E15*H16)</f>
        <v>0</v>
      </c>
      <c r="I6" s="192"/>
      <c r="J6" s="496"/>
      <c r="K6" s="540" t="s">
        <v>388</v>
      </c>
      <c r="L6" s="501"/>
      <c r="M6" s="501"/>
      <c r="N6" s="503">
        <f>O36</f>
        <v>0</v>
      </c>
      <c r="O6" s="483"/>
      <c r="P6" s="506" t="s">
        <v>392</v>
      </c>
    </row>
    <row r="7" spans="1:16" ht="18.95" hidden="1" customHeight="1">
      <c r="A7" s="192"/>
      <c r="B7" s="192"/>
      <c r="C7" s="492" t="s">
        <v>406</v>
      </c>
      <c r="D7" s="493"/>
      <c r="E7" s="493"/>
      <c r="F7" s="493"/>
      <c r="G7" s="495"/>
      <c r="H7" s="494">
        <f>IF(H13=TRUE,'(別紙)入場料詳細'!D4,H15*H16)</f>
        <v>0</v>
      </c>
      <c r="I7" s="192"/>
      <c r="J7" s="192"/>
      <c r="K7" s="192"/>
      <c r="L7" s="192"/>
      <c r="M7" s="192"/>
      <c r="N7" s="186"/>
      <c r="O7" s="483"/>
      <c r="P7" s="506" t="s">
        <v>392</v>
      </c>
    </row>
    <row r="8" spans="1:16" ht="18.95" hidden="1" customHeight="1">
      <c r="A8" s="192"/>
      <c r="B8" s="192"/>
      <c r="C8" s="497" t="s">
        <v>407</v>
      </c>
      <c r="D8" s="498"/>
      <c r="E8" s="498"/>
      <c r="F8" s="498"/>
      <c r="G8" s="500"/>
      <c r="H8" s="499">
        <f>IF(H13=TRUE,'(別紙)入場料詳細'!G8,H17)</f>
        <v>0</v>
      </c>
      <c r="I8" s="192"/>
      <c r="J8" s="192"/>
      <c r="K8" s="192"/>
      <c r="L8" s="192"/>
      <c r="M8" s="468"/>
      <c r="N8" s="186"/>
      <c r="O8" s="483"/>
      <c r="P8" s="506" t="s">
        <v>392</v>
      </c>
    </row>
    <row r="9" spans="1:16" ht="18.95" hidden="1" customHeight="1">
      <c r="A9" s="192"/>
      <c r="B9" s="192"/>
      <c r="I9" s="192"/>
      <c r="J9" s="192"/>
      <c r="K9" s="192"/>
      <c r="L9" s="192"/>
      <c r="M9" s="468"/>
      <c r="N9" s="186"/>
      <c r="O9" s="483"/>
      <c r="P9" s="506" t="s">
        <v>391</v>
      </c>
    </row>
    <row r="10" spans="1:16" ht="18.95" customHeight="1">
      <c r="A10" s="1002" t="s">
        <v>91</v>
      </c>
      <c r="B10" s="1002"/>
      <c r="C10" s="187"/>
      <c r="D10" s="187"/>
      <c r="E10" s="187"/>
      <c r="F10" s="187"/>
      <c r="G10" s="187"/>
      <c r="H10" s="188"/>
      <c r="I10" s="189"/>
      <c r="J10" s="187"/>
      <c r="K10" s="187"/>
      <c r="L10" s="187"/>
      <c r="M10" s="187"/>
      <c r="N10" s="190"/>
      <c r="O10" s="191"/>
      <c r="P10" s="505" t="s">
        <v>318</v>
      </c>
    </row>
    <row r="11" spans="1:16" s="192" customFormat="1" ht="30" customHeight="1">
      <c r="A11" s="951" t="s">
        <v>63</v>
      </c>
      <c r="B11" s="951"/>
      <c r="C11" s="951"/>
      <c r="D11" s="913" t="str">
        <f>IF(ISBLANK(総表!C14),"",総表!C14)</f>
        <v/>
      </c>
      <c r="E11" s="914"/>
      <c r="F11" s="914"/>
      <c r="G11" s="914"/>
      <c r="H11" s="915"/>
      <c r="I11" s="951" t="s">
        <v>64</v>
      </c>
      <c r="J11" s="951"/>
      <c r="K11" s="951"/>
      <c r="L11" s="907" t="str">
        <f>IF(ISBLANK(総表!C31),"",総表!C31)</f>
        <v/>
      </c>
      <c r="M11" s="907"/>
      <c r="N11" s="907"/>
      <c r="O11" s="907"/>
      <c r="P11" s="944" t="s">
        <v>354</v>
      </c>
    </row>
    <row r="12" spans="1:16" s="192" customFormat="1" ht="18.95" customHeight="1">
      <c r="A12" s="908" t="s">
        <v>92</v>
      </c>
      <c r="B12" s="909"/>
      <c r="C12" s="908" t="s">
        <v>93</v>
      </c>
      <c r="D12" s="910"/>
      <c r="E12" s="910"/>
      <c r="F12" s="910"/>
      <c r="G12" s="910"/>
      <c r="H12" s="909"/>
      <c r="I12" s="193" t="s">
        <v>94</v>
      </c>
      <c r="J12" s="908" t="s">
        <v>92</v>
      </c>
      <c r="K12" s="911"/>
      <c r="L12" s="908" t="s">
        <v>95</v>
      </c>
      <c r="M12" s="912"/>
      <c r="N12" s="911"/>
      <c r="O12" s="193" t="s">
        <v>94</v>
      </c>
      <c r="P12" s="944"/>
    </row>
    <row r="13" spans="1:16" s="192" customFormat="1" ht="18.95" customHeight="1">
      <c r="A13" s="936" t="s">
        <v>174</v>
      </c>
      <c r="B13" s="937"/>
      <c r="C13" s="945" t="s">
        <v>353</v>
      </c>
      <c r="D13" s="946"/>
      <c r="E13" s="946"/>
      <c r="F13" s="946"/>
      <c r="G13" s="947"/>
      <c r="H13" s="194" t="b">
        <v>0</v>
      </c>
      <c r="I13" s="195">
        <f>IF(H13=TRUE,ROUNDDOWN('(別紙)入場料詳細'!E7/1000,0),ROUNDDOWN(収支計画書!H37/1000,0))</f>
        <v>0</v>
      </c>
      <c r="J13" s="936" t="s">
        <v>372</v>
      </c>
      <c r="K13" s="937"/>
      <c r="L13" s="940"/>
      <c r="M13" s="941"/>
      <c r="N13" s="196"/>
      <c r="O13" s="195">
        <f>ROUNDDOWN(SUM(N13:N16)/1000,0)</f>
        <v>0</v>
      </c>
      <c r="P13" s="944"/>
    </row>
    <row r="14" spans="1:16" s="192" customFormat="1" ht="18.95" customHeight="1">
      <c r="A14" s="938"/>
      <c r="B14" s="939"/>
      <c r="C14" s="908" t="s">
        <v>96</v>
      </c>
      <c r="D14" s="925"/>
      <c r="E14" s="961" t="str">
        <f>総表!H33</f>
        <v>自動入力</v>
      </c>
      <c r="F14" s="962"/>
      <c r="G14" s="962"/>
      <c r="H14" s="963"/>
      <c r="I14" s="197"/>
      <c r="J14" s="938"/>
      <c r="K14" s="939"/>
      <c r="L14" s="932"/>
      <c r="M14" s="933"/>
      <c r="N14" s="198"/>
      <c r="O14" s="197"/>
      <c r="P14" s="944"/>
    </row>
    <row r="15" spans="1:16" s="192" customFormat="1" ht="18.95" customHeight="1">
      <c r="A15" s="938"/>
      <c r="B15" s="939"/>
      <c r="C15" s="952" t="s">
        <v>97</v>
      </c>
      <c r="D15" s="953"/>
      <c r="E15" s="461"/>
      <c r="F15" s="923" t="s">
        <v>173</v>
      </c>
      <c r="G15" s="924"/>
      <c r="H15" s="458"/>
      <c r="I15" s="197"/>
      <c r="J15" s="938"/>
      <c r="K15" s="939"/>
      <c r="L15" s="932"/>
      <c r="M15" s="933"/>
      <c r="N15" s="198"/>
      <c r="O15" s="197"/>
      <c r="P15" s="944"/>
    </row>
    <row r="16" spans="1:16" s="192" customFormat="1" ht="18.95" customHeight="1">
      <c r="A16" s="938"/>
      <c r="B16" s="939"/>
      <c r="C16" s="926" t="s">
        <v>99</v>
      </c>
      <c r="D16" s="927"/>
      <c r="E16" s="957">
        <f>E15-H15</f>
        <v>0</v>
      </c>
      <c r="F16" s="958"/>
      <c r="G16" s="199" t="s">
        <v>100</v>
      </c>
      <c r="H16" s="459"/>
      <c r="I16" s="197"/>
      <c r="J16" s="959"/>
      <c r="K16" s="960"/>
      <c r="L16" s="956"/>
      <c r="M16" s="949"/>
      <c r="N16" s="329"/>
      <c r="O16" s="204"/>
      <c r="P16" s="944"/>
    </row>
    <row r="17" spans="1:16" s="192" customFormat="1" ht="18.95" customHeight="1">
      <c r="A17" s="938"/>
      <c r="B17" s="939"/>
      <c r="C17" s="954" t="s">
        <v>101</v>
      </c>
      <c r="D17" s="984"/>
      <c r="E17" s="984"/>
      <c r="F17" s="984"/>
      <c r="G17" s="955"/>
      <c r="H17" s="460">
        <f>E16*H16</f>
        <v>0</v>
      </c>
      <c r="I17" s="197"/>
      <c r="J17" s="936" t="s">
        <v>373</v>
      </c>
      <c r="K17" s="937"/>
      <c r="L17" s="968"/>
      <c r="M17" s="969"/>
      <c r="N17" s="207"/>
      <c r="O17" s="195">
        <f>ROUNDDOWN(SUM(N17:N24)/1000,0)</f>
        <v>0</v>
      </c>
      <c r="P17" s="944"/>
    </row>
    <row r="18" spans="1:16" s="192" customFormat="1" ht="18.95" customHeight="1">
      <c r="A18" s="938"/>
      <c r="B18" s="939"/>
      <c r="C18" s="928" t="s">
        <v>102</v>
      </c>
      <c r="D18" s="929"/>
      <c r="E18" s="921">
        <f>G35-G34</f>
        <v>0</v>
      </c>
      <c r="F18" s="922"/>
      <c r="G18" s="205" t="s">
        <v>103</v>
      </c>
      <c r="H18" s="206">
        <f>IF(ISERROR((G35-G34)/(E16*H16))=TRUE,0,(G35-G34)/(E16*H16))</f>
        <v>0</v>
      </c>
      <c r="I18" s="200"/>
      <c r="J18" s="938"/>
      <c r="K18" s="939"/>
      <c r="L18" s="930"/>
      <c r="M18" s="931"/>
      <c r="N18" s="201"/>
      <c r="O18" s="197"/>
      <c r="P18" s="944"/>
    </row>
    <row r="19" spans="1:16" s="192" customFormat="1" ht="18.95" customHeight="1">
      <c r="A19" s="938"/>
      <c r="B19" s="939"/>
      <c r="C19" s="934" t="s">
        <v>104</v>
      </c>
      <c r="D19" s="935"/>
      <c r="E19" s="919">
        <f>SUM(G22:G34)</f>
        <v>0</v>
      </c>
      <c r="F19" s="920"/>
      <c r="G19" s="208" t="s">
        <v>105</v>
      </c>
      <c r="H19" s="209">
        <f>IF(ISERROR(G35/(E16*H16))=TRUE,0,(G35/(E16*H16)))</f>
        <v>0</v>
      </c>
      <c r="I19" s="200"/>
      <c r="J19" s="938"/>
      <c r="K19" s="939"/>
      <c r="L19" s="930"/>
      <c r="M19" s="931"/>
      <c r="N19" s="201"/>
      <c r="O19" s="197"/>
      <c r="P19" s="944"/>
    </row>
    <row r="20" spans="1:16" s="192" customFormat="1" ht="18.95" customHeight="1">
      <c r="A20" s="938"/>
      <c r="B20" s="939"/>
      <c r="C20" s="916" t="s">
        <v>106</v>
      </c>
      <c r="D20" s="917"/>
      <c r="E20" s="917"/>
      <c r="F20" s="917"/>
      <c r="G20" s="917"/>
      <c r="H20" s="918"/>
      <c r="I20" s="200"/>
      <c r="J20" s="938"/>
      <c r="K20" s="939"/>
      <c r="L20" s="930"/>
      <c r="M20" s="931"/>
      <c r="N20" s="201"/>
      <c r="O20" s="197"/>
      <c r="P20" s="944"/>
    </row>
    <row r="21" spans="1:16" s="192" customFormat="1" ht="18.95" customHeight="1">
      <c r="A21" s="938"/>
      <c r="B21" s="939"/>
      <c r="C21" s="954" t="s">
        <v>107</v>
      </c>
      <c r="D21" s="955"/>
      <c r="E21" s="205" t="s">
        <v>108</v>
      </c>
      <c r="F21" s="202" t="s">
        <v>109</v>
      </c>
      <c r="G21" s="202" t="s">
        <v>110</v>
      </c>
      <c r="H21" s="210" t="s">
        <v>111</v>
      </c>
      <c r="I21" s="200"/>
      <c r="J21" s="938"/>
      <c r="K21" s="939"/>
      <c r="L21" s="930"/>
      <c r="M21" s="931"/>
      <c r="N21" s="201"/>
      <c r="O21" s="197"/>
      <c r="P21" s="944"/>
    </row>
    <row r="22" spans="1:16" s="192" customFormat="1" ht="18.95" customHeight="1">
      <c r="A22" s="938"/>
      <c r="B22" s="939"/>
      <c r="C22" s="942"/>
      <c r="D22" s="943"/>
      <c r="E22" s="211"/>
      <c r="F22" s="212" t="s">
        <v>109</v>
      </c>
      <c r="G22" s="211"/>
      <c r="H22" s="213">
        <f>E22*G22</f>
        <v>0</v>
      </c>
      <c r="I22" s="197"/>
      <c r="J22" s="938"/>
      <c r="K22" s="939"/>
      <c r="L22" s="930"/>
      <c r="M22" s="931"/>
      <c r="N22" s="201"/>
      <c r="O22" s="214"/>
      <c r="P22" s="944"/>
    </row>
    <row r="23" spans="1:16" s="192" customFormat="1" ht="18.95" customHeight="1">
      <c r="A23" s="938"/>
      <c r="B23" s="939"/>
      <c r="C23" s="942"/>
      <c r="D23" s="943"/>
      <c r="E23" s="211"/>
      <c r="F23" s="212" t="s">
        <v>109</v>
      </c>
      <c r="G23" s="211"/>
      <c r="H23" s="213">
        <f t="shared" ref="H23:H32" si="0">E23*G23</f>
        <v>0</v>
      </c>
      <c r="I23" s="197"/>
      <c r="J23" s="938"/>
      <c r="K23" s="939"/>
      <c r="L23" s="930"/>
      <c r="M23" s="931"/>
      <c r="N23" s="201"/>
      <c r="O23" s="197"/>
      <c r="P23" s="944"/>
    </row>
    <row r="24" spans="1:16" s="192" customFormat="1" ht="18.95" customHeight="1">
      <c r="A24" s="938"/>
      <c r="B24" s="939"/>
      <c r="C24" s="942"/>
      <c r="D24" s="943"/>
      <c r="E24" s="211"/>
      <c r="F24" s="212" t="s">
        <v>109</v>
      </c>
      <c r="G24" s="211"/>
      <c r="H24" s="213">
        <f t="shared" si="0"/>
        <v>0</v>
      </c>
      <c r="I24" s="197"/>
      <c r="J24" s="959"/>
      <c r="K24" s="960"/>
      <c r="L24" s="973"/>
      <c r="M24" s="974"/>
      <c r="N24" s="203"/>
      <c r="O24" s="310"/>
      <c r="P24" s="412" t="s">
        <v>314</v>
      </c>
    </row>
    <row r="25" spans="1:16" s="192" customFormat="1" ht="18.95" customHeight="1">
      <c r="A25" s="938"/>
      <c r="B25" s="939"/>
      <c r="C25" s="942"/>
      <c r="D25" s="943"/>
      <c r="E25" s="211"/>
      <c r="F25" s="212" t="s">
        <v>109</v>
      </c>
      <c r="G25" s="211"/>
      <c r="H25" s="213">
        <f t="shared" si="0"/>
        <v>0</v>
      </c>
      <c r="I25" s="197"/>
      <c r="J25" s="936" t="s">
        <v>177</v>
      </c>
      <c r="K25" s="937"/>
      <c r="L25" s="968"/>
      <c r="M25" s="969"/>
      <c r="N25" s="207"/>
      <c r="O25" s="330">
        <f>ROUNDDOWN(SUM(N25:N30)/1000,0)</f>
        <v>0</v>
      </c>
    </row>
    <row r="26" spans="1:16" s="192" customFormat="1" ht="18.95" customHeight="1">
      <c r="A26" s="938"/>
      <c r="B26" s="939"/>
      <c r="C26" s="942"/>
      <c r="D26" s="943"/>
      <c r="E26" s="211"/>
      <c r="F26" s="212" t="s">
        <v>109</v>
      </c>
      <c r="G26" s="211"/>
      <c r="H26" s="213">
        <f t="shared" si="0"/>
        <v>0</v>
      </c>
      <c r="I26" s="197"/>
      <c r="J26" s="938"/>
      <c r="K26" s="939"/>
      <c r="L26" s="932"/>
      <c r="M26" s="933"/>
      <c r="N26" s="201"/>
      <c r="O26" s="197"/>
    </row>
    <row r="27" spans="1:16" s="192" customFormat="1" ht="18.95" customHeight="1">
      <c r="A27" s="938"/>
      <c r="B27" s="939"/>
      <c r="C27" s="942"/>
      <c r="D27" s="943"/>
      <c r="E27" s="211"/>
      <c r="F27" s="212" t="s">
        <v>109</v>
      </c>
      <c r="G27" s="211"/>
      <c r="H27" s="213">
        <f t="shared" si="0"/>
        <v>0</v>
      </c>
      <c r="I27" s="197"/>
      <c r="J27" s="938"/>
      <c r="K27" s="939"/>
      <c r="L27" s="932"/>
      <c r="M27" s="933"/>
      <c r="N27" s="201"/>
      <c r="O27" s="197"/>
    </row>
    <row r="28" spans="1:16" s="192" customFormat="1" ht="18.95" customHeight="1">
      <c r="A28" s="938"/>
      <c r="B28" s="939"/>
      <c r="C28" s="942"/>
      <c r="D28" s="943"/>
      <c r="E28" s="211"/>
      <c r="F28" s="212" t="s">
        <v>109</v>
      </c>
      <c r="G28" s="211"/>
      <c r="H28" s="213">
        <f t="shared" si="0"/>
        <v>0</v>
      </c>
      <c r="I28" s="197"/>
      <c r="J28" s="938"/>
      <c r="K28" s="939"/>
      <c r="L28" s="932"/>
      <c r="M28" s="933"/>
      <c r="N28" s="201"/>
      <c r="O28" s="197"/>
    </row>
    <row r="29" spans="1:16" s="192" customFormat="1" ht="18.95" customHeight="1">
      <c r="A29" s="938"/>
      <c r="B29" s="939"/>
      <c r="C29" s="942"/>
      <c r="D29" s="943"/>
      <c r="E29" s="211"/>
      <c r="F29" s="212" t="s">
        <v>109</v>
      </c>
      <c r="G29" s="211"/>
      <c r="H29" s="213">
        <f t="shared" si="0"/>
        <v>0</v>
      </c>
      <c r="I29" s="197"/>
      <c r="J29" s="938"/>
      <c r="K29" s="939"/>
      <c r="L29" s="932"/>
      <c r="M29" s="933"/>
      <c r="N29" s="201"/>
      <c r="O29" s="197"/>
    </row>
    <row r="30" spans="1:16" s="192" customFormat="1" ht="18.95" customHeight="1">
      <c r="A30" s="938"/>
      <c r="B30" s="939"/>
      <c r="C30" s="942"/>
      <c r="D30" s="943"/>
      <c r="E30" s="211"/>
      <c r="F30" s="212" t="s">
        <v>109</v>
      </c>
      <c r="G30" s="211"/>
      <c r="H30" s="213">
        <f t="shared" si="0"/>
        <v>0</v>
      </c>
      <c r="I30" s="197"/>
      <c r="J30" s="938"/>
      <c r="K30" s="939"/>
      <c r="L30" s="932"/>
      <c r="M30" s="933"/>
      <c r="N30" s="201"/>
      <c r="O30" s="197"/>
    </row>
    <row r="31" spans="1:16" s="192" customFormat="1" ht="18.95" customHeight="1">
      <c r="A31" s="938"/>
      <c r="B31" s="939"/>
      <c r="C31" s="942"/>
      <c r="D31" s="943"/>
      <c r="E31" s="211"/>
      <c r="F31" s="212" t="s">
        <v>109</v>
      </c>
      <c r="G31" s="211"/>
      <c r="H31" s="213">
        <f t="shared" si="0"/>
        <v>0</v>
      </c>
      <c r="I31" s="197"/>
      <c r="J31" s="936" t="s">
        <v>98</v>
      </c>
      <c r="K31" s="937"/>
      <c r="L31" s="940"/>
      <c r="M31" s="941"/>
      <c r="N31" s="207"/>
      <c r="O31" s="195">
        <f>ROUNDDOWN(SUM(N31:N35)/1000,0)</f>
        <v>0</v>
      </c>
    </row>
    <row r="32" spans="1:16" s="192" customFormat="1" ht="18.95" customHeight="1">
      <c r="A32" s="938"/>
      <c r="B32" s="939"/>
      <c r="C32" s="942"/>
      <c r="D32" s="943"/>
      <c r="E32" s="211"/>
      <c r="F32" s="212" t="s">
        <v>109</v>
      </c>
      <c r="G32" s="211"/>
      <c r="H32" s="213">
        <f t="shared" si="0"/>
        <v>0</v>
      </c>
      <c r="I32" s="197"/>
      <c r="J32" s="938"/>
      <c r="K32" s="939"/>
      <c r="L32" s="932"/>
      <c r="M32" s="933"/>
      <c r="N32" s="198"/>
      <c r="O32" s="197"/>
    </row>
    <row r="33" spans="1:16" s="192" customFormat="1" ht="18.95" customHeight="1">
      <c r="A33" s="938"/>
      <c r="B33" s="939"/>
      <c r="C33" s="942"/>
      <c r="D33" s="943"/>
      <c r="E33" s="211"/>
      <c r="F33" s="212" t="s">
        <v>109</v>
      </c>
      <c r="G33" s="211"/>
      <c r="H33" s="213">
        <f>E33*G33</f>
        <v>0</v>
      </c>
      <c r="I33" s="197"/>
      <c r="J33" s="938"/>
      <c r="K33" s="939"/>
      <c r="L33" s="932"/>
      <c r="M33" s="933"/>
      <c r="N33" s="201"/>
      <c r="O33" s="197"/>
    </row>
    <row r="34" spans="1:16" s="192" customFormat="1" ht="18.95" customHeight="1">
      <c r="A34" s="938"/>
      <c r="B34" s="939"/>
      <c r="C34" s="954" t="s">
        <v>113</v>
      </c>
      <c r="D34" s="984"/>
      <c r="E34" s="984"/>
      <c r="F34" s="955"/>
      <c r="G34" s="211"/>
      <c r="H34" s="213">
        <v>0</v>
      </c>
      <c r="I34" s="197"/>
      <c r="J34" s="938"/>
      <c r="K34" s="939"/>
      <c r="L34" s="932"/>
      <c r="M34" s="933"/>
      <c r="N34" s="201"/>
      <c r="O34" s="197"/>
    </row>
    <row r="35" spans="1:16" s="192" customFormat="1" ht="18.95" customHeight="1">
      <c r="A35" s="938"/>
      <c r="B35" s="939"/>
      <c r="C35" s="954" t="s">
        <v>114</v>
      </c>
      <c r="D35" s="984"/>
      <c r="E35" s="984"/>
      <c r="F35" s="955"/>
      <c r="G35" s="217">
        <f>SUM(G22:G34)</f>
        <v>0</v>
      </c>
      <c r="H35" s="213">
        <f>SUM(H22:H34)</f>
        <v>0</v>
      </c>
      <c r="I35" s="215"/>
      <c r="J35" s="959"/>
      <c r="K35" s="960"/>
      <c r="L35" s="948"/>
      <c r="M35" s="949"/>
      <c r="N35" s="203"/>
      <c r="O35" s="204"/>
    </row>
    <row r="36" spans="1:16" s="192" customFormat="1" ht="18.95" customHeight="1">
      <c r="A36" s="938"/>
      <c r="B36" s="939"/>
      <c r="C36" s="964" t="s">
        <v>115</v>
      </c>
      <c r="D36" s="965"/>
      <c r="E36" s="965"/>
      <c r="F36" s="965"/>
      <c r="G36" s="966"/>
      <c r="H36" s="218"/>
      <c r="I36" s="216"/>
      <c r="J36" s="936" t="s">
        <v>112</v>
      </c>
      <c r="K36" s="937"/>
      <c r="L36" s="950"/>
      <c r="M36" s="933"/>
      <c r="N36" s="201"/>
      <c r="O36" s="197">
        <f>ROUNDDOWN(SUM(N36:N40)/1000,0)</f>
        <v>0</v>
      </c>
      <c r="P36" s="542" t="s">
        <v>315</v>
      </c>
    </row>
    <row r="37" spans="1:16" s="192" customFormat="1" ht="18.95" customHeight="1">
      <c r="A37" s="938"/>
      <c r="B37" s="939"/>
      <c r="C37" s="1003" t="s">
        <v>117</v>
      </c>
      <c r="D37" s="1004"/>
      <c r="E37" s="1004"/>
      <c r="F37" s="1005"/>
      <c r="G37" s="220">
        <f>G35</f>
        <v>0</v>
      </c>
      <c r="H37" s="221">
        <f>H35+H36</f>
        <v>0</v>
      </c>
      <c r="I37" s="216"/>
      <c r="J37" s="938"/>
      <c r="K37" s="939"/>
      <c r="L37" s="950"/>
      <c r="M37" s="933"/>
      <c r="N37" s="201"/>
      <c r="O37" s="197"/>
      <c r="P37" s="542"/>
    </row>
    <row r="38" spans="1:16" s="192" customFormat="1" ht="18.95" customHeight="1">
      <c r="A38" s="936" t="s">
        <v>350</v>
      </c>
      <c r="B38" s="937"/>
      <c r="C38" s="940"/>
      <c r="D38" s="967"/>
      <c r="E38" s="967"/>
      <c r="F38" s="967"/>
      <c r="G38" s="941"/>
      <c r="H38" s="451"/>
      <c r="I38" s="195">
        <f>ROUNDDOWN(SUM(H38:H41)/1000,0)</f>
        <v>0</v>
      </c>
      <c r="J38" s="938"/>
      <c r="K38" s="939"/>
      <c r="L38" s="932"/>
      <c r="M38" s="933"/>
      <c r="N38" s="201"/>
      <c r="O38" s="197"/>
      <c r="P38" s="542"/>
    </row>
    <row r="39" spans="1:16" s="192" customFormat="1" ht="18.95" customHeight="1">
      <c r="A39" s="938"/>
      <c r="B39" s="939"/>
      <c r="C39" s="932"/>
      <c r="D39" s="950"/>
      <c r="E39" s="950"/>
      <c r="F39" s="950"/>
      <c r="G39" s="933"/>
      <c r="H39" s="452"/>
      <c r="I39" s="197"/>
      <c r="J39" s="938"/>
      <c r="K39" s="939"/>
      <c r="L39" s="932"/>
      <c r="M39" s="933"/>
      <c r="N39" s="201"/>
      <c r="O39" s="197"/>
      <c r="P39" s="542"/>
    </row>
    <row r="40" spans="1:16" s="192" customFormat="1" ht="18.95" customHeight="1">
      <c r="A40" s="938"/>
      <c r="B40" s="939"/>
      <c r="C40" s="932"/>
      <c r="D40" s="950"/>
      <c r="E40" s="950"/>
      <c r="F40" s="950"/>
      <c r="G40" s="933"/>
      <c r="H40" s="453"/>
      <c r="I40" s="197"/>
      <c r="J40" s="985" t="s">
        <v>416</v>
      </c>
      <c r="K40" s="986"/>
      <c r="L40" s="986"/>
      <c r="M40" s="986"/>
      <c r="N40" s="987"/>
      <c r="O40" s="464">
        <f>総表!K43</f>
        <v>0</v>
      </c>
      <c r="P40" s="542" t="s">
        <v>417</v>
      </c>
    </row>
    <row r="41" spans="1:16" s="192" customFormat="1" ht="18.95" customHeight="1">
      <c r="A41" s="959"/>
      <c r="B41" s="960"/>
      <c r="C41" s="956"/>
      <c r="D41" s="948"/>
      <c r="E41" s="948"/>
      <c r="F41" s="948"/>
      <c r="G41" s="949"/>
      <c r="H41" s="454"/>
      <c r="I41" s="204"/>
      <c r="J41" s="1006" t="s">
        <v>116</v>
      </c>
      <c r="K41" s="1007"/>
      <c r="L41" s="1007"/>
      <c r="M41" s="1007"/>
      <c r="N41" s="1008"/>
      <c r="O41" s="219">
        <f>O42-I42-O13-O31-O17-O25-O36-O40</f>
        <v>0</v>
      </c>
    </row>
    <row r="42" spans="1:16" s="192" customFormat="1" ht="18.95" customHeight="1">
      <c r="A42" s="988" t="s">
        <v>175</v>
      </c>
      <c r="B42" s="989"/>
      <c r="C42" s="989"/>
      <c r="D42" s="989"/>
      <c r="E42" s="989"/>
      <c r="F42" s="989"/>
      <c r="G42" s="989"/>
      <c r="H42" s="990"/>
      <c r="I42" s="204">
        <f>SUM(I13+I38)</f>
        <v>0</v>
      </c>
      <c r="J42" s="908" t="s">
        <v>118</v>
      </c>
      <c r="K42" s="910"/>
      <c r="L42" s="910"/>
      <c r="M42" s="910"/>
      <c r="N42" s="909"/>
      <c r="O42" s="204">
        <f>O69</f>
        <v>0</v>
      </c>
    </row>
    <row r="43" spans="1:16" s="192" customFormat="1" ht="18.95" customHeight="1">
      <c r="A43" s="1000" t="s">
        <v>119</v>
      </c>
      <c r="B43" s="1000"/>
      <c r="C43" s="1001"/>
      <c r="D43" s="1001"/>
      <c r="E43" s="1001"/>
      <c r="F43" s="1001"/>
      <c r="G43" s="1001"/>
      <c r="H43" s="1001"/>
      <c r="I43" s="222"/>
      <c r="J43" s="992"/>
      <c r="K43" s="992"/>
      <c r="L43" s="992"/>
      <c r="M43" s="992"/>
      <c r="N43" s="992"/>
      <c r="O43" s="992"/>
    </row>
    <row r="44" spans="1:16" s="192" customFormat="1" ht="18.95" customHeight="1">
      <c r="A44" s="991" t="s">
        <v>120</v>
      </c>
      <c r="B44" s="991"/>
      <c r="C44" s="991" t="s">
        <v>95</v>
      </c>
      <c r="D44" s="991"/>
      <c r="E44" s="991"/>
      <c r="F44" s="991"/>
      <c r="G44" s="991"/>
      <c r="H44" s="991"/>
      <c r="I44" s="193" t="s">
        <v>94</v>
      </c>
      <c r="J44" s="991" t="s">
        <v>120</v>
      </c>
      <c r="K44" s="991"/>
      <c r="L44" s="991" t="s">
        <v>93</v>
      </c>
      <c r="M44" s="991"/>
      <c r="N44" s="991"/>
      <c r="O44" s="193" t="s">
        <v>94</v>
      </c>
    </row>
    <row r="45" spans="1:16" s="192" customFormat="1" ht="18.95" customHeight="1">
      <c r="A45" s="975" t="s">
        <v>179</v>
      </c>
      <c r="B45" s="978" t="s">
        <v>121</v>
      </c>
      <c r="C45" s="940"/>
      <c r="D45" s="967"/>
      <c r="E45" s="967"/>
      <c r="F45" s="967"/>
      <c r="G45" s="941"/>
      <c r="H45" s="207"/>
      <c r="I45" s="195">
        <f>ROUNDDOWN(SUM(H45:H58)/1000,0)</f>
        <v>0</v>
      </c>
      <c r="J45" s="995" t="s">
        <v>179</v>
      </c>
      <c r="K45" s="981" t="s">
        <v>122</v>
      </c>
      <c r="L45" s="940"/>
      <c r="M45" s="941"/>
      <c r="N45" s="207"/>
      <c r="O45" s="195">
        <f>ROUNDDOWN(SUM(N45:N57)/1000,0)</f>
        <v>0</v>
      </c>
    </row>
    <row r="46" spans="1:16" s="192" customFormat="1" ht="18.95" customHeight="1">
      <c r="A46" s="975"/>
      <c r="B46" s="979"/>
      <c r="C46" s="932"/>
      <c r="D46" s="950"/>
      <c r="E46" s="950"/>
      <c r="F46" s="950"/>
      <c r="G46" s="933"/>
      <c r="H46" s="201"/>
      <c r="I46" s="197"/>
      <c r="J46" s="975"/>
      <c r="K46" s="982"/>
      <c r="L46" s="932"/>
      <c r="M46" s="933"/>
      <c r="N46" s="201"/>
      <c r="O46" s="197"/>
    </row>
    <row r="47" spans="1:16" s="192" customFormat="1" ht="18.95" customHeight="1">
      <c r="A47" s="975"/>
      <c r="B47" s="979"/>
      <c r="C47" s="932"/>
      <c r="D47" s="950"/>
      <c r="E47" s="950"/>
      <c r="F47" s="950"/>
      <c r="G47" s="933"/>
      <c r="H47" s="201"/>
      <c r="I47" s="197"/>
      <c r="J47" s="975"/>
      <c r="K47" s="982"/>
      <c r="L47" s="932"/>
      <c r="M47" s="933"/>
      <c r="N47" s="201"/>
      <c r="O47" s="197"/>
    </row>
    <row r="48" spans="1:16" s="192" customFormat="1" ht="18.95" customHeight="1">
      <c r="A48" s="975"/>
      <c r="B48" s="979"/>
      <c r="C48" s="932"/>
      <c r="D48" s="950"/>
      <c r="E48" s="950"/>
      <c r="F48" s="950"/>
      <c r="G48" s="933"/>
      <c r="H48" s="201"/>
      <c r="I48" s="197"/>
      <c r="J48" s="975"/>
      <c r="K48" s="982"/>
      <c r="L48" s="932"/>
      <c r="M48" s="933"/>
      <c r="N48" s="201"/>
      <c r="O48" s="197"/>
    </row>
    <row r="49" spans="1:15" s="192" customFormat="1" ht="18.95" customHeight="1">
      <c r="A49" s="975"/>
      <c r="B49" s="979"/>
      <c r="C49" s="932"/>
      <c r="D49" s="950"/>
      <c r="E49" s="950"/>
      <c r="F49" s="950"/>
      <c r="G49" s="933"/>
      <c r="H49" s="201"/>
      <c r="I49" s="197"/>
      <c r="J49" s="975"/>
      <c r="K49" s="982"/>
      <c r="L49" s="932"/>
      <c r="M49" s="933"/>
      <c r="N49" s="201"/>
      <c r="O49" s="197"/>
    </row>
    <row r="50" spans="1:15" s="192" customFormat="1" ht="18.95" customHeight="1">
      <c r="A50" s="975"/>
      <c r="B50" s="979"/>
      <c r="C50" s="932"/>
      <c r="D50" s="950"/>
      <c r="E50" s="950"/>
      <c r="F50" s="950"/>
      <c r="G50" s="933"/>
      <c r="H50" s="201"/>
      <c r="I50" s="197"/>
      <c r="J50" s="975"/>
      <c r="K50" s="982"/>
      <c r="L50" s="932"/>
      <c r="M50" s="933"/>
      <c r="N50" s="201"/>
      <c r="O50" s="197"/>
    </row>
    <row r="51" spans="1:15" s="192" customFormat="1" ht="18.95" customHeight="1">
      <c r="A51" s="975"/>
      <c r="B51" s="979"/>
      <c r="C51" s="932"/>
      <c r="D51" s="950"/>
      <c r="E51" s="950"/>
      <c r="F51" s="950"/>
      <c r="G51" s="933"/>
      <c r="H51" s="201"/>
      <c r="I51" s="197"/>
      <c r="J51" s="975"/>
      <c r="K51" s="982"/>
      <c r="L51" s="932"/>
      <c r="M51" s="933"/>
      <c r="N51" s="201"/>
      <c r="O51" s="197"/>
    </row>
    <row r="52" spans="1:15" s="192" customFormat="1" ht="18.95" customHeight="1">
      <c r="A52" s="975"/>
      <c r="B52" s="979"/>
      <c r="C52" s="932"/>
      <c r="D52" s="950"/>
      <c r="E52" s="950"/>
      <c r="F52" s="950"/>
      <c r="G52" s="933"/>
      <c r="H52" s="201"/>
      <c r="I52" s="197"/>
      <c r="J52" s="975"/>
      <c r="K52" s="982"/>
      <c r="L52" s="932"/>
      <c r="M52" s="933"/>
      <c r="N52" s="201"/>
      <c r="O52" s="197"/>
    </row>
    <row r="53" spans="1:15" s="192" customFormat="1" ht="18.95" customHeight="1">
      <c r="A53" s="975"/>
      <c r="B53" s="979"/>
      <c r="C53" s="932"/>
      <c r="D53" s="950"/>
      <c r="E53" s="950"/>
      <c r="F53" s="950"/>
      <c r="G53" s="933"/>
      <c r="H53" s="201"/>
      <c r="I53" s="197"/>
      <c r="J53" s="975"/>
      <c r="K53" s="982"/>
      <c r="L53" s="932"/>
      <c r="M53" s="933"/>
      <c r="N53" s="201"/>
      <c r="O53" s="197"/>
    </row>
    <row r="54" spans="1:15" s="192" customFormat="1" ht="18.95" customHeight="1">
      <c r="A54" s="975"/>
      <c r="B54" s="979"/>
      <c r="C54" s="932"/>
      <c r="D54" s="950"/>
      <c r="E54" s="950"/>
      <c r="F54" s="950"/>
      <c r="G54" s="933"/>
      <c r="H54" s="201"/>
      <c r="I54" s="197"/>
      <c r="J54" s="975"/>
      <c r="K54" s="982"/>
      <c r="L54" s="932"/>
      <c r="M54" s="933"/>
      <c r="N54" s="201"/>
      <c r="O54" s="197"/>
    </row>
    <row r="55" spans="1:15" s="192" customFormat="1" ht="18.95" customHeight="1">
      <c r="A55" s="975"/>
      <c r="B55" s="979"/>
      <c r="C55" s="932"/>
      <c r="D55" s="950"/>
      <c r="E55" s="950"/>
      <c r="F55" s="950"/>
      <c r="G55" s="933"/>
      <c r="H55" s="201"/>
      <c r="I55" s="197"/>
      <c r="J55" s="975"/>
      <c r="K55" s="982"/>
      <c r="L55" s="932"/>
      <c r="M55" s="933"/>
      <c r="N55" s="201"/>
      <c r="O55" s="197"/>
    </row>
    <row r="56" spans="1:15" s="192" customFormat="1" ht="18.95" customHeight="1">
      <c r="A56" s="975"/>
      <c r="B56" s="979"/>
      <c r="C56" s="932"/>
      <c r="D56" s="950"/>
      <c r="E56" s="950"/>
      <c r="F56" s="950"/>
      <c r="G56" s="933"/>
      <c r="H56" s="201"/>
      <c r="I56" s="197"/>
      <c r="J56" s="975"/>
      <c r="K56" s="982"/>
      <c r="L56" s="932"/>
      <c r="M56" s="933"/>
      <c r="N56" s="201"/>
      <c r="O56" s="197"/>
    </row>
    <row r="57" spans="1:15" s="192" customFormat="1" ht="18.95" customHeight="1">
      <c r="A57" s="975"/>
      <c r="B57" s="979"/>
      <c r="C57" s="932"/>
      <c r="D57" s="950"/>
      <c r="E57" s="950"/>
      <c r="F57" s="950"/>
      <c r="G57" s="933"/>
      <c r="H57" s="201"/>
      <c r="I57" s="197"/>
      <c r="J57" s="975"/>
      <c r="K57" s="983"/>
      <c r="L57" s="956"/>
      <c r="M57" s="949"/>
      <c r="N57" s="203"/>
      <c r="O57" s="204"/>
    </row>
    <row r="58" spans="1:15" s="192" customFormat="1" ht="18.95" customHeight="1">
      <c r="A58" s="975"/>
      <c r="B58" s="980"/>
      <c r="C58" s="956"/>
      <c r="D58" s="948"/>
      <c r="E58" s="948"/>
      <c r="F58" s="948"/>
      <c r="G58" s="949"/>
      <c r="H58" s="203"/>
      <c r="I58" s="204"/>
      <c r="J58" s="975"/>
      <c r="K58" s="997" t="s">
        <v>123</v>
      </c>
      <c r="L58" s="940"/>
      <c r="M58" s="941"/>
      <c r="N58" s="207"/>
      <c r="O58" s="195">
        <f>ROUNDDOWN(SUM(N58:N67)/1000,0)</f>
        <v>0</v>
      </c>
    </row>
    <row r="59" spans="1:15" s="192" customFormat="1" ht="18.95" customHeight="1">
      <c r="A59" s="976"/>
      <c r="B59" s="970" t="s">
        <v>124</v>
      </c>
      <c r="C59" s="940"/>
      <c r="D59" s="967"/>
      <c r="E59" s="967"/>
      <c r="F59" s="967"/>
      <c r="G59" s="941"/>
      <c r="H59" s="207"/>
      <c r="I59" s="195">
        <f>ROUNDDOWN(SUM(H59:H69)/1000,0)</f>
        <v>0</v>
      </c>
      <c r="J59" s="975"/>
      <c r="K59" s="998"/>
      <c r="L59" s="932"/>
      <c r="M59" s="933"/>
      <c r="N59" s="201"/>
      <c r="O59" s="197"/>
    </row>
    <row r="60" spans="1:15" s="192" customFormat="1" ht="18.95" customHeight="1">
      <c r="A60" s="976"/>
      <c r="B60" s="971"/>
      <c r="C60" s="932"/>
      <c r="D60" s="950"/>
      <c r="E60" s="950"/>
      <c r="F60" s="950"/>
      <c r="G60" s="933"/>
      <c r="H60" s="201"/>
      <c r="I60" s="223"/>
      <c r="J60" s="975"/>
      <c r="K60" s="998"/>
      <c r="L60" s="932"/>
      <c r="M60" s="933"/>
      <c r="N60" s="201"/>
      <c r="O60" s="197"/>
    </row>
    <row r="61" spans="1:15" s="192" customFormat="1" ht="18.95" customHeight="1">
      <c r="A61" s="976"/>
      <c r="B61" s="971"/>
      <c r="C61" s="932"/>
      <c r="D61" s="950"/>
      <c r="E61" s="950"/>
      <c r="F61" s="950"/>
      <c r="G61" s="933"/>
      <c r="H61" s="201"/>
      <c r="I61" s="224"/>
      <c r="J61" s="975"/>
      <c r="K61" s="998"/>
      <c r="L61" s="932"/>
      <c r="M61" s="933"/>
      <c r="N61" s="201"/>
      <c r="O61" s="197"/>
    </row>
    <row r="62" spans="1:15" s="192" customFormat="1" ht="18.95" customHeight="1">
      <c r="A62" s="976"/>
      <c r="B62" s="971"/>
      <c r="C62" s="932"/>
      <c r="D62" s="950"/>
      <c r="E62" s="950"/>
      <c r="F62" s="950"/>
      <c r="G62" s="933"/>
      <c r="H62" s="201"/>
      <c r="I62" s="224"/>
      <c r="J62" s="975"/>
      <c r="K62" s="998"/>
      <c r="L62" s="932"/>
      <c r="M62" s="933"/>
      <c r="N62" s="201"/>
      <c r="O62" s="197"/>
    </row>
    <row r="63" spans="1:15" s="192" customFormat="1" ht="18.95" customHeight="1">
      <c r="A63" s="976"/>
      <c r="B63" s="971"/>
      <c r="C63" s="932"/>
      <c r="D63" s="950"/>
      <c r="E63" s="950"/>
      <c r="F63" s="950"/>
      <c r="G63" s="933"/>
      <c r="H63" s="201"/>
      <c r="I63" s="224"/>
      <c r="J63" s="975"/>
      <c r="K63" s="998"/>
      <c r="L63" s="932"/>
      <c r="M63" s="933"/>
      <c r="N63" s="201"/>
      <c r="O63" s="197"/>
    </row>
    <row r="64" spans="1:15" s="192" customFormat="1" ht="18.95" customHeight="1">
      <c r="A64" s="976"/>
      <c r="B64" s="971"/>
      <c r="C64" s="932"/>
      <c r="D64" s="950"/>
      <c r="E64" s="950"/>
      <c r="F64" s="950"/>
      <c r="G64" s="933"/>
      <c r="H64" s="201"/>
      <c r="I64" s="224"/>
      <c r="J64" s="975"/>
      <c r="K64" s="998"/>
      <c r="L64" s="932"/>
      <c r="M64" s="933"/>
      <c r="N64" s="201"/>
      <c r="O64" s="197"/>
    </row>
    <row r="65" spans="1:15" s="192" customFormat="1" ht="18.95" customHeight="1">
      <c r="A65" s="976"/>
      <c r="B65" s="971"/>
      <c r="C65" s="932"/>
      <c r="D65" s="950"/>
      <c r="E65" s="950"/>
      <c r="F65" s="950"/>
      <c r="G65" s="933"/>
      <c r="H65" s="201"/>
      <c r="I65" s="224"/>
      <c r="J65" s="975"/>
      <c r="K65" s="998"/>
      <c r="L65" s="932"/>
      <c r="M65" s="933"/>
      <c r="N65" s="201"/>
      <c r="O65" s="197"/>
    </row>
    <row r="66" spans="1:15" s="192" customFormat="1" ht="18.95" customHeight="1">
      <c r="A66" s="976"/>
      <c r="B66" s="971"/>
      <c r="C66" s="932"/>
      <c r="D66" s="950"/>
      <c r="E66" s="950"/>
      <c r="F66" s="950"/>
      <c r="G66" s="933"/>
      <c r="H66" s="201"/>
      <c r="I66" s="224"/>
      <c r="J66" s="975"/>
      <c r="K66" s="998"/>
      <c r="L66" s="932"/>
      <c r="M66" s="933"/>
      <c r="N66" s="201"/>
      <c r="O66" s="197"/>
    </row>
    <row r="67" spans="1:15" s="192" customFormat="1" ht="18.95" customHeight="1">
      <c r="A67" s="976"/>
      <c r="B67" s="971"/>
      <c r="C67" s="932"/>
      <c r="D67" s="950"/>
      <c r="E67" s="950"/>
      <c r="F67" s="950"/>
      <c r="G67" s="933"/>
      <c r="H67" s="201"/>
      <c r="I67" s="224"/>
      <c r="J67" s="996"/>
      <c r="K67" s="999"/>
      <c r="L67" s="932"/>
      <c r="M67" s="933"/>
      <c r="N67" s="201"/>
      <c r="O67" s="204"/>
    </row>
    <row r="68" spans="1:15" s="192" customFormat="1" ht="18.95" customHeight="1">
      <c r="A68" s="976"/>
      <c r="B68" s="971"/>
      <c r="C68" s="932"/>
      <c r="D68" s="950"/>
      <c r="E68" s="950"/>
      <c r="F68" s="950"/>
      <c r="G68" s="933"/>
      <c r="H68" s="201"/>
      <c r="I68" s="224"/>
      <c r="J68" s="952" t="s">
        <v>125</v>
      </c>
      <c r="K68" s="993"/>
      <c r="L68" s="993"/>
      <c r="M68" s="993"/>
      <c r="N68" s="994"/>
      <c r="O68" s="219">
        <f>支出予算書!I14</f>
        <v>0</v>
      </c>
    </row>
    <row r="69" spans="1:15" s="192" customFormat="1" ht="18.95" customHeight="1">
      <c r="A69" s="977"/>
      <c r="B69" s="972"/>
      <c r="C69" s="956"/>
      <c r="D69" s="948"/>
      <c r="E69" s="948"/>
      <c r="F69" s="948"/>
      <c r="G69" s="949"/>
      <c r="H69" s="203"/>
      <c r="I69" s="225"/>
      <c r="J69" s="908" t="s">
        <v>317</v>
      </c>
      <c r="K69" s="910"/>
      <c r="L69" s="910"/>
      <c r="M69" s="910"/>
      <c r="N69" s="909"/>
      <c r="O69" s="219">
        <f>SUM(I45,I59,O45,O58,O68)</f>
        <v>0</v>
      </c>
    </row>
    <row r="70" spans="1:15" ht="18.95" customHeight="1">
      <c r="A70" s="906" t="s">
        <v>126</v>
      </c>
      <c r="B70" s="906"/>
      <c r="C70" s="906"/>
      <c r="D70" s="906"/>
      <c r="E70" s="906"/>
      <c r="F70" s="906"/>
      <c r="G70" s="906"/>
      <c r="H70" s="906"/>
      <c r="I70" s="307"/>
      <c r="J70" s="307"/>
      <c r="K70" s="307"/>
      <c r="L70" s="226"/>
      <c r="M70" s="226"/>
      <c r="N70" s="226"/>
      <c r="O70" s="227"/>
    </row>
  </sheetData>
  <mergeCells count="148">
    <mergeCell ref="A10:B10"/>
    <mergeCell ref="A11:C11"/>
    <mergeCell ref="C44:H44"/>
    <mergeCell ref="J44:K44"/>
    <mergeCell ref="L44:N44"/>
    <mergeCell ref="L37:M37"/>
    <mergeCell ref="C34:F34"/>
    <mergeCell ref="C37:F37"/>
    <mergeCell ref="N43:O43"/>
    <mergeCell ref="L39:M39"/>
    <mergeCell ref="J43:K43"/>
    <mergeCell ref="J41:N41"/>
    <mergeCell ref="C38:G38"/>
    <mergeCell ref="C41:G41"/>
    <mergeCell ref="C40:G40"/>
    <mergeCell ref="J36:K39"/>
    <mergeCell ref="C61:G61"/>
    <mergeCell ref="L61:M61"/>
    <mergeCell ref="C69:G69"/>
    <mergeCell ref="L53:M53"/>
    <mergeCell ref="C54:G54"/>
    <mergeCell ref="L54:M54"/>
    <mergeCell ref="L43:M43"/>
    <mergeCell ref="C51:G51"/>
    <mergeCell ref="L51:M51"/>
    <mergeCell ref="C46:G46"/>
    <mergeCell ref="C68:G68"/>
    <mergeCell ref="J68:N68"/>
    <mergeCell ref="J45:J67"/>
    <mergeCell ref="K58:K67"/>
    <mergeCell ref="L67:M67"/>
    <mergeCell ref="C56:G56"/>
    <mergeCell ref="L56:M56"/>
    <mergeCell ref="C57:G57"/>
    <mergeCell ref="C43:H43"/>
    <mergeCell ref="L62:M62"/>
    <mergeCell ref="C63:G63"/>
    <mergeCell ref="L63:M63"/>
    <mergeCell ref="C64:G64"/>
    <mergeCell ref="C33:D33"/>
    <mergeCell ref="J17:K24"/>
    <mergeCell ref="J25:K30"/>
    <mergeCell ref="C17:G17"/>
    <mergeCell ref="J40:N40"/>
    <mergeCell ref="J42:N42"/>
    <mergeCell ref="A42:H42"/>
    <mergeCell ref="A44:B44"/>
    <mergeCell ref="C60:G60"/>
    <mergeCell ref="L60:M60"/>
    <mergeCell ref="A43:B43"/>
    <mergeCell ref="L21:M21"/>
    <mergeCell ref="L22:M22"/>
    <mergeCell ref="A45:A69"/>
    <mergeCell ref="B45:B58"/>
    <mergeCell ref="C45:G45"/>
    <mergeCell ref="K45:K57"/>
    <mergeCell ref="L45:M45"/>
    <mergeCell ref="C49:G49"/>
    <mergeCell ref="L49:M49"/>
    <mergeCell ref="C50:G50"/>
    <mergeCell ref="L50:M50"/>
    <mergeCell ref="L46:M46"/>
    <mergeCell ref="C47:G47"/>
    <mergeCell ref="L47:M47"/>
    <mergeCell ref="C48:G48"/>
    <mergeCell ref="L48:M48"/>
    <mergeCell ref="C55:G55"/>
    <mergeCell ref="J69:N69"/>
    <mergeCell ref="L65:M65"/>
    <mergeCell ref="C66:G66"/>
    <mergeCell ref="C65:G65"/>
    <mergeCell ref="L64:M64"/>
    <mergeCell ref="L57:M57"/>
    <mergeCell ref="L52:M52"/>
    <mergeCell ref="L55:M55"/>
    <mergeCell ref="C52:G52"/>
    <mergeCell ref="L58:M58"/>
    <mergeCell ref="C59:G59"/>
    <mergeCell ref="L59:M59"/>
    <mergeCell ref="L25:M25"/>
    <mergeCell ref="L66:M66"/>
    <mergeCell ref="C53:G53"/>
    <mergeCell ref="C67:G67"/>
    <mergeCell ref="B59:B69"/>
    <mergeCell ref="C62:G62"/>
    <mergeCell ref="C39:G39"/>
    <mergeCell ref="L27:M27"/>
    <mergeCell ref="L32:M32"/>
    <mergeCell ref="L26:M26"/>
    <mergeCell ref="J31:K35"/>
    <mergeCell ref="A38:B41"/>
    <mergeCell ref="L38:M38"/>
    <mergeCell ref="C35:F35"/>
    <mergeCell ref="L34:M34"/>
    <mergeCell ref="L33:M33"/>
    <mergeCell ref="C31:D31"/>
    <mergeCell ref="C32:D32"/>
    <mergeCell ref="C26:D26"/>
    <mergeCell ref="C27:D27"/>
    <mergeCell ref="C28:D28"/>
    <mergeCell ref="P11:P23"/>
    <mergeCell ref="L31:M31"/>
    <mergeCell ref="L30:M30"/>
    <mergeCell ref="L29:M29"/>
    <mergeCell ref="C13:G13"/>
    <mergeCell ref="L35:M35"/>
    <mergeCell ref="L36:M36"/>
    <mergeCell ref="I11:K11"/>
    <mergeCell ref="C15:D15"/>
    <mergeCell ref="C21:D21"/>
    <mergeCell ref="L16:M16"/>
    <mergeCell ref="C24:D24"/>
    <mergeCell ref="C25:D25"/>
    <mergeCell ref="C30:D30"/>
    <mergeCell ref="E16:F16"/>
    <mergeCell ref="J13:K16"/>
    <mergeCell ref="E14:H14"/>
    <mergeCell ref="C36:G36"/>
    <mergeCell ref="L23:M23"/>
    <mergeCell ref="L24:M24"/>
    <mergeCell ref="L17:M17"/>
    <mergeCell ref="L18:M18"/>
    <mergeCell ref="C29:D29"/>
    <mergeCell ref="L28:M28"/>
    <mergeCell ref="A70:H70"/>
    <mergeCell ref="L11:O11"/>
    <mergeCell ref="A12:B12"/>
    <mergeCell ref="C12:H12"/>
    <mergeCell ref="J12:K12"/>
    <mergeCell ref="L12:N12"/>
    <mergeCell ref="D11:H11"/>
    <mergeCell ref="C20:H20"/>
    <mergeCell ref="E19:F19"/>
    <mergeCell ref="E18:F18"/>
    <mergeCell ref="F15:G15"/>
    <mergeCell ref="C14:D14"/>
    <mergeCell ref="C16:D16"/>
    <mergeCell ref="C18:D18"/>
    <mergeCell ref="L19:M19"/>
    <mergeCell ref="L20:M20"/>
    <mergeCell ref="L14:M14"/>
    <mergeCell ref="L15:M15"/>
    <mergeCell ref="C19:D19"/>
    <mergeCell ref="A13:B37"/>
    <mergeCell ref="L13:M13"/>
    <mergeCell ref="C22:D22"/>
    <mergeCell ref="C23:D23"/>
    <mergeCell ref="C58:G58"/>
  </mergeCells>
  <phoneticPr fontId="6"/>
  <conditionalFormatting sqref="C13:H13">
    <cfRule type="expression" dxfId="36" priority="5" stopIfTrue="1">
      <formula>$H$13=TRUE</formula>
    </cfRule>
  </conditionalFormatting>
  <conditionalFormatting sqref="C14:H14 C14:C15 E15:H15 C16:H36">
    <cfRule type="expression" dxfId="35" priority="4" stopIfTrue="1">
      <formula>$H$13=TRUE</formula>
    </cfRule>
  </conditionalFormatting>
  <conditionalFormatting sqref="C37:H37">
    <cfRule type="expression" dxfId="34" priority="6" stopIfTrue="1">
      <formula>$H$13=TRUE</formula>
    </cfRule>
  </conditionalFormatting>
  <conditionalFormatting sqref="E14:E15">
    <cfRule type="expression" dxfId="33" priority="7" stopIfTrue="1">
      <formula>$H$13=TRUE</formula>
    </cfRule>
  </conditionalFormatting>
  <conditionalFormatting sqref="O40">
    <cfRule type="expression" dxfId="32" priority="1">
      <formula>INDIRECT("総表!"&amp;CELL("Address",I11))="複数年計画支援"</formula>
    </cfRule>
  </conditionalFormatting>
  <dataValidations count="3">
    <dataValidation imeMode="off" allowBlank="1" showInputMessage="1" showErrorMessage="1" prompt="マイナスで入力" sqref="H36" xr:uid="{C0B12BDE-E1AB-4789-BEEA-B8C3EF42625A}"/>
    <dataValidation imeMode="hiragana" allowBlank="1" showInputMessage="1" showErrorMessage="1" sqref="E20:E21 H15 O70:O1048576 J12:K12 H20:H21 O43:O44 G16:G21 G36 M41:N44 J40:J45 K41:K58 M12:O12 J17 J31 J36 D11 E14 E43:H44 D17:F17 B12 P41:P1048576 M68:N1048576 F20:F37 C12:H13 A38:A39 D34:E37 J13 P36 B71:H1048576 P24:P34 J68:K1048576 L41:L1048576 A43:A1048576 B43:D69 I70:I1048576 C14:C39 D20 L10:L39 M10:O10 A1:N2 B3:B9 J10:K10 B10:H10 C8 D7:G8 C3:G5 I9:I44 H3:I8 P1:P11 A3:A13 Q1:XFD1048576 N7:N9 J8:M9 J3:N6" xr:uid="{09590E46-AD84-49A1-B66C-F0DF2FB93F15}"/>
    <dataValidation imeMode="off" allowBlank="1" showInputMessage="1" showErrorMessage="1" sqref="E15 E16:F16 E18:F19 H40:H41 N45:N67 N17:N39 N13:O16 E22:E33 H16:H19 G37:H37 H45:I69 O45:O69 O17:O42 G22:H35" xr:uid="{082EB4C1-9C28-44E2-8CCD-A482BE6312F0}"/>
  </dataValidations>
  <printOptions horizontalCentered="1"/>
  <pageMargins left="0.59055118110236227" right="0.59055118110236227" top="0.59055118110236227" bottom="0.59055118110236227" header="0.31496062992125984" footer="0.31496062992125984"/>
  <pageSetup paperSize="9" scale="61" orientation="portrait" r:id="rId1"/>
  <headerFooter scaleWithDoc="0">
    <oddFooter>&amp;R&amp;12整理番号：（事務局記入欄）</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276225</xdr:colOff>
                    <xdr:row>11</xdr:row>
                    <xdr:rowOff>228600</xdr:rowOff>
                  </from>
                  <to>
                    <xdr:col>7</xdr:col>
                    <xdr:colOff>571500</xdr:colOff>
                    <xdr:row>13</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55F2-EFE3-46F5-BB31-5DBDCF267BE1}">
  <sheetPr>
    <pageSetUpPr fitToPage="1"/>
  </sheetPr>
  <dimension ref="A1:P426"/>
  <sheetViews>
    <sheetView view="pageBreakPreview" zoomScale="80" zoomScaleNormal="80" zoomScaleSheetLayoutView="80" workbookViewId="0">
      <selection activeCell="C14" sqref="C14:D14"/>
    </sheetView>
  </sheetViews>
  <sheetFormatPr defaultColWidth="9" defaultRowHeight="12"/>
  <cols>
    <col min="1" max="1" width="10.5" style="229" customWidth="1"/>
    <col min="2" max="2" width="8.5" style="229" customWidth="1"/>
    <col min="3" max="3" width="6.5" style="229" customWidth="1"/>
    <col min="4" max="4" width="10.5" style="229" customWidth="1"/>
    <col min="5" max="5" width="4.5" style="229" customWidth="1"/>
    <col min="6" max="6" width="10.5" style="229" customWidth="1"/>
    <col min="7" max="7" width="13.625" style="229" customWidth="1"/>
    <col min="8" max="8" width="3.5" style="229" customWidth="1"/>
    <col min="9" max="9" width="10.5" style="229" customWidth="1"/>
    <col min="10" max="10" width="8.5" style="229" customWidth="1"/>
    <col min="11" max="11" width="6.5" style="229" customWidth="1"/>
    <col min="12" max="12" width="10.5" style="229" customWidth="1"/>
    <col min="13" max="13" width="4.5" style="229" customWidth="1"/>
    <col min="14" max="14" width="10.5" style="229" customWidth="1"/>
    <col min="15" max="15" width="13.625" style="229" customWidth="1"/>
    <col min="16" max="16" width="51.875" style="229" customWidth="1"/>
    <col min="17" max="16384" width="9" style="230"/>
  </cols>
  <sheetData>
    <row r="1" spans="1:16" ht="23.25" customHeight="1">
      <c r="A1" s="524" t="s">
        <v>359</v>
      </c>
      <c r="B1" s="239"/>
      <c r="C1" s="239"/>
      <c r="D1" s="239"/>
      <c r="E1" s="239"/>
      <c r="F1" s="239"/>
      <c r="G1" s="239"/>
      <c r="H1" s="239"/>
      <c r="I1" s="239"/>
      <c r="J1" s="239"/>
      <c r="K1" s="239"/>
      <c r="L1" s="239"/>
      <c r="M1" s="239"/>
      <c r="N1" s="239"/>
      <c r="O1" s="467" t="s">
        <v>382</v>
      </c>
    </row>
    <row r="2" spans="1:16" ht="15.95" customHeight="1">
      <c r="A2" s="309"/>
      <c r="B2" s="228"/>
      <c r="C2" s="228"/>
      <c r="D2" s="228"/>
      <c r="E2" s="228"/>
      <c r="F2" s="228"/>
      <c r="G2" s="228"/>
      <c r="O2" s="483"/>
    </row>
    <row r="3" spans="1:16" s="233" customFormat="1" ht="15.95" hidden="1" customHeight="1">
      <c r="A3" s="507" t="s">
        <v>393</v>
      </c>
      <c r="B3" s="518"/>
      <c r="C3" s="519"/>
      <c r="D3" s="1069">
        <f ca="1">SUMIF($A$12:$O$1067,"定員×公演回数",OFFSET($A$12:$O$1067,0,2))</f>
        <v>0</v>
      </c>
      <c r="E3" s="1070"/>
      <c r="F3" s="508"/>
      <c r="G3" s="509"/>
      <c r="H3" s="509"/>
      <c r="I3" s="509"/>
      <c r="J3" s="509"/>
      <c r="K3" s="509"/>
      <c r="L3" s="509"/>
      <c r="M3" s="509"/>
      <c r="N3" s="509"/>
      <c r="O3" s="509"/>
      <c r="P3" s="510" t="s">
        <v>394</v>
      </c>
    </row>
    <row r="4" spans="1:16" s="233" customFormat="1" ht="15.95" hidden="1" customHeight="1">
      <c r="A4" s="516" t="s">
        <v>397</v>
      </c>
      <c r="B4" s="520"/>
      <c r="C4" s="521"/>
      <c r="D4" s="1071">
        <f ca="1">SUMIF($A$12:$O$1064,"売止席数×公演回数",OFFSET($A$12:$O$1064,0,2))</f>
        <v>0</v>
      </c>
      <c r="E4" s="1072"/>
      <c r="F4" s="508"/>
      <c r="G4" s="509"/>
      <c r="H4" s="509"/>
      <c r="I4" s="509"/>
      <c r="J4" s="509"/>
      <c r="K4" s="509"/>
      <c r="L4" s="509"/>
      <c r="M4" s="509"/>
      <c r="N4" s="509"/>
      <c r="O4" s="509"/>
      <c r="P4" s="510" t="s">
        <v>392</v>
      </c>
    </row>
    <row r="5" spans="1:16" s="233" customFormat="1" ht="15.95" hidden="1" customHeight="1">
      <c r="A5" s="511" t="s">
        <v>395</v>
      </c>
      <c r="B5" s="522"/>
      <c r="C5" s="523"/>
      <c r="D5" s="1073">
        <f ca="1">G8</f>
        <v>0</v>
      </c>
      <c r="E5" s="1074"/>
      <c r="F5" s="508"/>
      <c r="G5" s="509"/>
      <c r="H5" s="509"/>
      <c r="I5" s="509"/>
      <c r="J5" s="509"/>
      <c r="K5" s="509"/>
      <c r="L5" s="509"/>
      <c r="M5" s="509"/>
      <c r="N5" s="509"/>
      <c r="O5" s="509"/>
      <c r="P5" s="510" t="s">
        <v>394</v>
      </c>
    </row>
    <row r="6" spans="1:16" s="233" customFormat="1" ht="15.95" customHeight="1">
      <c r="A6" s="231"/>
      <c r="B6" s="231"/>
      <c r="C6" s="231"/>
      <c r="D6" s="231"/>
      <c r="E6" s="231"/>
      <c r="F6" s="231"/>
      <c r="G6" s="231"/>
      <c r="H6" s="231"/>
      <c r="I6" s="231"/>
      <c r="J6" s="231"/>
      <c r="K6" s="231"/>
      <c r="L6" s="231"/>
      <c r="M6" s="231"/>
      <c r="N6" s="231"/>
      <c r="O6" s="231"/>
      <c r="P6" s="232"/>
    </row>
    <row r="7" spans="1:16" s="240" customFormat="1" ht="20.25" customHeight="1">
      <c r="A7" s="1075" t="s">
        <v>127</v>
      </c>
      <c r="B7" s="1076"/>
      <c r="C7" s="1076"/>
      <c r="D7" s="1076"/>
      <c r="E7" s="1077">
        <f ca="1">SUMIF($A$12:$O$1049,"合計",OFFSET($A$12:$O$1049,0,6))</f>
        <v>0</v>
      </c>
      <c r="F7" s="1077"/>
      <c r="G7" s="1078"/>
      <c r="H7" s="235"/>
      <c r="I7" s="246"/>
      <c r="J7" s="246"/>
      <c r="K7" s="246"/>
      <c r="L7" s="246"/>
      <c r="M7" s="246"/>
      <c r="N7" s="237"/>
      <c r="O7" s="238"/>
      <c r="P7" s="309" t="s">
        <v>318</v>
      </c>
    </row>
    <row r="8" spans="1:16" s="240" customFormat="1" ht="20.25" customHeight="1">
      <c r="A8" s="1079" t="s">
        <v>128</v>
      </c>
      <c r="B8" s="1080"/>
      <c r="C8" s="1081">
        <f ca="1">SUMIF($A$12:$O$1049,"公演回数",OFFSET($A$12:$O$1049,0,2))</f>
        <v>0</v>
      </c>
      <c r="D8" s="1082"/>
      <c r="E8" s="1083" t="s">
        <v>129</v>
      </c>
      <c r="F8" s="1084"/>
      <c r="G8" s="241">
        <f ca="1">SUMIF($A$12:$O$1049,"使用席数×公演回数(a)",OFFSET($A$12:$O$1049,0,2))</f>
        <v>0</v>
      </c>
      <c r="H8" s="242"/>
      <c r="I8" s="236"/>
      <c r="J8" s="236"/>
      <c r="K8" s="236"/>
      <c r="L8" s="236"/>
      <c r="M8" s="236"/>
      <c r="N8" s="237"/>
      <c r="O8" s="238"/>
      <c r="P8" s="239"/>
    </row>
    <row r="9" spans="1:16" s="240" customFormat="1" ht="20.25" customHeight="1">
      <c r="A9" s="1075" t="s">
        <v>130</v>
      </c>
      <c r="B9" s="1076"/>
      <c r="C9" s="1087">
        <f ca="1">SUMIF($A$12:$O$1049,"販売枚数(b)",OFFSET($A$12:$O$1049,0,2))</f>
        <v>0</v>
      </c>
      <c r="D9" s="1088"/>
      <c r="E9" s="1089" t="s">
        <v>131</v>
      </c>
      <c r="F9" s="1076"/>
      <c r="G9" s="243" t="str">
        <f ca="1">IFERROR(C9/G8,"")</f>
        <v/>
      </c>
      <c r="H9" s="244"/>
      <c r="I9" s="236"/>
      <c r="J9" s="236"/>
      <c r="K9" s="236"/>
      <c r="L9" s="236"/>
      <c r="M9" s="236"/>
      <c r="N9" s="237"/>
      <c r="O9" s="238"/>
      <c r="P9" s="239"/>
    </row>
    <row r="10" spans="1:16" s="240" customFormat="1" ht="20.25" customHeight="1">
      <c r="A10" s="1090" t="s">
        <v>132</v>
      </c>
      <c r="B10" s="1091"/>
      <c r="C10" s="1092">
        <f ca="1">SUMIF($A$12:$O$1049,"総入場者数(c)",OFFSET($A$12:$O$1049,0,2))</f>
        <v>0</v>
      </c>
      <c r="D10" s="1093"/>
      <c r="E10" s="1094" t="s">
        <v>133</v>
      </c>
      <c r="F10" s="1091"/>
      <c r="G10" s="245" t="str">
        <f ca="1">IFERROR(C10/G8,"")</f>
        <v/>
      </c>
      <c r="H10" s="244"/>
      <c r="I10" s="246"/>
      <c r="J10" s="246"/>
      <c r="K10" s="246"/>
      <c r="L10" s="246"/>
      <c r="M10" s="246"/>
      <c r="N10" s="246"/>
      <c r="O10" s="246"/>
      <c r="P10" s="239"/>
    </row>
    <row r="11" spans="1:16" s="240" customFormat="1" ht="20.25" customHeight="1">
      <c r="A11" s="239"/>
      <c r="B11" s="239"/>
      <c r="C11" s="239"/>
      <c r="D11" s="239"/>
      <c r="E11" s="239"/>
      <c r="F11" s="239"/>
      <c r="G11" s="239">
        <v>1</v>
      </c>
      <c r="H11" s="246"/>
      <c r="I11" s="236"/>
      <c r="J11" s="236"/>
      <c r="K11" s="236"/>
      <c r="L11" s="236"/>
      <c r="M11" s="236"/>
      <c r="N11" s="237"/>
      <c r="O11" s="238">
        <v>2</v>
      </c>
      <c r="P11" s="239"/>
    </row>
    <row r="12" spans="1:16" s="240" customFormat="1" ht="20.25" customHeight="1">
      <c r="A12" s="1038" t="s">
        <v>134</v>
      </c>
      <c r="B12" s="1039"/>
      <c r="C12" s="1085" t="str">
        <f>IF(個表!F31="","",TEXT(個表!F31,"yyyy/mm/dd")&amp;個表!G31&amp;TEXT(個表!H31,"yyyy/mm/dd"))</f>
        <v/>
      </c>
      <c r="D12" s="1085"/>
      <c r="E12" s="1085"/>
      <c r="F12" s="1085"/>
      <c r="G12" s="1086"/>
      <c r="H12" s="246"/>
      <c r="I12" s="1038" t="s">
        <v>134</v>
      </c>
      <c r="J12" s="1039"/>
      <c r="K12" s="1085" t="str">
        <f>IF(個表!F32="","",TEXT(個表!F32,"yyyy/mm/dd")&amp;個表!G32&amp;TEXT(個表!H32,"yyyy/mm/dd"))</f>
        <v/>
      </c>
      <c r="L12" s="1085"/>
      <c r="M12" s="1085"/>
      <c r="N12" s="1085"/>
      <c r="O12" s="1086"/>
      <c r="P12" s="269"/>
    </row>
    <row r="13" spans="1:16" s="240" customFormat="1" ht="20.25" customHeight="1">
      <c r="A13" s="1060" t="s">
        <v>135</v>
      </c>
      <c r="B13" s="1061"/>
      <c r="C13" s="1097" t="str">
        <f>IF(個表!L31="","",個表!L31)</f>
        <v/>
      </c>
      <c r="D13" s="1097"/>
      <c r="E13" s="1097"/>
      <c r="F13" s="1097"/>
      <c r="G13" s="1098"/>
      <c r="H13" s="246"/>
      <c r="I13" s="1060" t="s">
        <v>135</v>
      </c>
      <c r="J13" s="1061"/>
      <c r="K13" s="1097" t="str">
        <f>IF(個表!L32="","",個表!L32)</f>
        <v/>
      </c>
      <c r="L13" s="1097"/>
      <c r="M13" s="1097"/>
      <c r="N13" s="1097"/>
      <c r="O13" s="1098"/>
      <c r="P13" s="269"/>
    </row>
    <row r="14" spans="1:16" s="240" customFormat="1" ht="20.25" customHeight="1">
      <c r="A14" s="1062" t="s">
        <v>136</v>
      </c>
      <c r="B14" s="1063"/>
      <c r="C14" s="1064"/>
      <c r="D14" s="1064"/>
      <c r="E14" s="1057"/>
      <c r="F14" s="1058"/>
      <c r="G14" s="1059"/>
      <c r="H14" s="246"/>
      <c r="I14" s="1062" t="s">
        <v>136</v>
      </c>
      <c r="J14" s="1063"/>
      <c r="K14" s="1064"/>
      <c r="L14" s="1064"/>
      <c r="M14" s="1057"/>
      <c r="N14" s="1058"/>
      <c r="O14" s="1059"/>
      <c r="P14" s="269"/>
    </row>
    <row r="15" spans="1:16" s="240" customFormat="1" ht="20.25" customHeight="1">
      <c r="A15" s="1014" t="s">
        <v>176</v>
      </c>
      <c r="B15" s="1016"/>
      <c r="C15" s="1095"/>
      <c r="D15" s="1096"/>
      <c r="E15" s="1057"/>
      <c r="F15" s="1058"/>
      <c r="G15" s="1059"/>
      <c r="H15" s="239"/>
      <c r="I15" s="1014" t="s">
        <v>176</v>
      </c>
      <c r="J15" s="1016"/>
      <c r="K15" s="1095"/>
      <c r="L15" s="1096"/>
      <c r="M15" s="1057"/>
      <c r="N15" s="1058"/>
      <c r="O15" s="1059"/>
      <c r="P15" s="269"/>
    </row>
    <row r="16" spans="1:16" s="240" customFormat="1" ht="20.25" customHeight="1">
      <c r="A16" s="1038" t="s">
        <v>137</v>
      </c>
      <c r="B16" s="1039"/>
      <c r="C16" s="1034">
        <f>C14-C15</f>
        <v>0</v>
      </c>
      <c r="D16" s="1035"/>
      <c r="E16" s="1036" t="s">
        <v>138</v>
      </c>
      <c r="F16" s="1037"/>
      <c r="G16" s="249" t="str">
        <f>IF(C16*C17=0,"",C16*C17)</f>
        <v/>
      </c>
      <c r="H16" s="246"/>
      <c r="I16" s="1038" t="s">
        <v>137</v>
      </c>
      <c r="J16" s="1039"/>
      <c r="K16" s="1034">
        <f>K14-K15</f>
        <v>0</v>
      </c>
      <c r="L16" s="1035"/>
      <c r="M16" s="1036" t="s">
        <v>138</v>
      </c>
      <c r="N16" s="1037"/>
      <c r="O16" s="249" t="str">
        <f>IF(K16*K17=0,"",K16*K17)</f>
        <v/>
      </c>
      <c r="P16" s="269"/>
    </row>
    <row r="17" spans="1:16" s="240" customFormat="1" ht="20.25" customHeight="1">
      <c r="A17" s="1040" t="s">
        <v>139</v>
      </c>
      <c r="B17" s="1041"/>
      <c r="C17" s="1042"/>
      <c r="D17" s="1043"/>
      <c r="E17" s="250"/>
      <c r="F17" s="251"/>
      <c r="G17" s="252"/>
      <c r="H17" s="246"/>
      <c r="I17" s="1040" t="s">
        <v>139</v>
      </c>
      <c r="J17" s="1041"/>
      <c r="K17" s="1042"/>
      <c r="L17" s="1043"/>
      <c r="M17" s="250"/>
      <c r="N17" s="251"/>
      <c r="O17" s="515"/>
      <c r="P17" s="269"/>
    </row>
    <row r="18" spans="1:16" s="513" customFormat="1" ht="20.100000000000001" hidden="1" customHeight="1">
      <c r="A18" s="1044" t="s">
        <v>396</v>
      </c>
      <c r="B18" s="1045"/>
      <c r="C18" s="1046">
        <f>C14*C17</f>
        <v>0</v>
      </c>
      <c r="D18" s="1046"/>
      <c r="E18" s="1047" t="s">
        <v>399</v>
      </c>
      <c r="F18" s="1048"/>
      <c r="G18" s="514">
        <f>C15*C17</f>
        <v>0</v>
      </c>
      <c r="H18" s="512"/>
      <c r="I18" s="1044" t="s">
        <v>396</v>
      </c>
      <c r="J18" s="1045"/>
      <c r="K18" s="1046">
        <f>K14*K17</f>
        <v>0</v>
      </c>
      <c r="L18" s="1046"/>
      <c r="M18" s="1047" t="s">
        <v>398</v>
      </c>
      <c r="N18" s="1048"/>
      <c r="O18" s="514">
        <f>K15*K17</f>
        <v>0</v>
      </c>
      <c r="P18" s="510" t="s">
        <v>394</v>
      </c>
    </row>
    <row r="19" spans="1:16" s="240" customFormat="1" ht="20.25" customHeight="1">
      <c r="A19" s="1019" t="s">
        <v>140</v>
      </c>
      <c r="B19" s="1020"/>
      <c r="C19" s="1023" t="str">
        <f>IF(G16="","",SUM(F23:F32))</f>
        <v/>
      </c>
      <c r="D19" s="1024"/>
      <c r="E19" s="1021" t="s">
        <v>141</v>
      </c>
      <c r="F19" s="1022"/>
      <c r="G19" s="253" t="str">
        <f>IF(G16="","",C19/G16)</f>
        <v/>
      </c>
      <c r="H19" s="246"/>
      <c r="I19" s="1019" t="s">
        <v>140</v>
      </c>
      <c r="J19" s="1020"/>
      <c r="K19" s="1023" t="str">
        <f>IF(O16="","",SUM(N23:N32))</f>
        <v/>
      </c>
      <c r="L19" s="1024"/>
      <c r="M19" s="1021" t="s">
        <v>141</v>
      </c>
      <c r="N19" s="1022"/>
      <c r="O19" s="253" t="str">
        <f>IF(O16="","",K19/O16)</f>
        <v/>
      </c>
      <c r="P19" s="269"/>
    </row>
    <row r="20" spans="1:16" s="240" customFormat="1" ht="20.25" customHeight="1">
      <c r="A20" s="1025" t="s">
        <v>142</v>
      </c>
      <c r="B20" s="1026"/>
      <c r="C20" s="1027" t="str">
        <f>IF(G16="","",SUM(F23:F33))</f>
        <v/>
      </c>
      <c r="D20" s="1028"/>
      <c r="E20" s="1029" t="s">
        <v>143</v>
      </c>
      <c r="F20" s="1030"/>
      <c r="G20" s="254" t="str">
        <f>IF(G16="","",C20/G16)</f>
        <v/>
      </c>
      <c r="H20" s="246"/>
      <c r="I20" s="1025" t="s">
        <v>142</v>
      </c>
      <c r="J20" s="1026"/>
      <c r="K20" s="1027" t="str">
        <f>IF(O16="","",SUM(N23:N33))</f>
        <v/>
      </c>
      <c r="L20" s="1028"/>
      <c r="M20" s="1029" t="s">
        <v>143</v>
      </c>
      <c r="N20" s="1030"/>
      <c r="O20" s="254" t="str">
        <f>IF(O16="","",K20/O16)</f>
        <v/>
      </c>
      <c r="P20" s="269"/>
    </row>
    <row r="21" spans="1:16" s="240" customFormat="1" ht="20.25" customHeight="1">
      <c r="A21" s="1031" t="s">
        <v>144</v>
      </c>
      <c r="B21" s="1032"/>
      <c r="C21" s="1032"/>
      <c r="D21" s="1032"/>
      <c r="E21" s="1032"/>
      <c r="F21" s="1032"/>
      <c r="G21" s="1033"/>
      <c r="H21" s="246"/>
      <c r="I21" s="1031" t="s">
        <v>144</v>
      </c>
      <c r="J21" s="1032"/>
      <c r="K21" s="1032"/>
      <c r="L21" s="1032"/>
      <c r="M21" s="1032"/>
      <c r="N21" s="1032"/>
      <c r="O21" s="1033"/>
      <c r="P21" s="269"/>
    </row>
    <row r="22" spans="1:16" s="240" customFormat="1" ht="20.25" customHeight="1">
      <c r="A22" s="1019" t="s">
        <v>145</v>
      </c>
      <c r="B22" s="1020"/>
      <c r="C22" s="1020"/>
      <c r="D22" s="234" t="s">
        <v>108</v>
      </c>
      <c r="E22" s="248" t="s">
        <v>146</v>
      </c>
      <c r="F22" s="248" t="s">
        <v>147</v>
      </c>
      <c r="G22" s="255" t="s">
        <v>148</v>
      </c>
      <c r="H22" s="246"/>
      <c r="I22" s="1019" t="s">
        <v>145</v>
      </c>
      <c r="J22" s="1020"/>
      <c r="K22" s="1020"/>
      <c r="L22" s="234" t="s">
        <v>108</v>
      </c>
      <c r="M22" s="248" t="s">
        <v>146</v>
      </c>
      <c r="N22" s="248" t="s">
        <v>147</v>
      </c>
      <c r="O22" s="255" t="s">
        <v>148</v>
      </c>
      <c r="P22" s="269"/>
    </row>
    <row r="23" spans="1:16" s="240" customFormat="1" ht="20.25" customHeight="1">
      <c r="A23" s="1055"/>
      <c r="B23" s="1056"/>
      <c r="C23" s="1056"/>
      <c r="D23" s="256"/>
      <c r="E23" s="257" t="s">
        <v>146</v>
      </c>
      <c r="F23" s="258"/>
      <c r="G23" s="259">
        <f>D23*F23</f>
        <v>0</v>
      </c>
      <c r="H23" s="246"/>
      <c r="I23" s="1055"/>
      <c r="J23" s="1056"/>
      <c r="K23" s="1056"/>
      <c r="L23" s="256"/>
      <c r="M23" s="257" t="s">
        <v>146</v>
      </c>
      <c r="N23" s="258"/>
      <c r="O23" s="259">
        <f>L23*N23</f>
        <v>0</v>
      </c>
      <c r="P23" s="269"/>
    </row>
    <row r="24" spans="1:16" s="240" customFormat="1" ht="20.25" customHeight="1">
      <c r="A24" s="1009"/>
      <c r="B24" s="1010"/>
      <c r="C24" s="1010"/>
      <c r="D24" s="260"/>
      <c r="E24" s="261" t="s">
        <v>146</v>
      </c>
      <c r="F24" s="260"/>
      <c r="G24" s="262">
        <f t="shared" ref="G24:G32" si="0">D24*F24</f>
        <v>0</v>
      </c>
      <c r="H24" s="246"/>
      <c r="I24" s="1009"/>
      <c r="J24" s="1010"/>
      <c r="K24" s="1010"/>
      <c r="L24" s="260"/>
      <c r="M24" s="261" t="s">
        <v>146</v>
      </c>
      <c r="N24" s="260"/>
      <c r="O24" s="262">
        <f t="shared" ref="O24:O32" si="1">L24*N24</f>
        <v>0</v>
      </c>
      <c r="P24" s="269"/>
    </row>
    <row r="25" spans="1:16" s="240" customFormat="1" ht="20.25" customHeight="1">
      <c r="A25" s="1009"/>
      <c r="B25" s="1010"/>
      <c r="C25" s="1010"/>
      <c r="D25" s="260"/>
      <c r="E25" s="261" t="s">
        <v>146</v>
      </c>
      <c r="F25" s="260"/>
      <c r="G25" s="262">
        <f t="shared" si="0"/>
        <v>0</v>
      </c>
      <c r="H25" s="246"/>
      <c r="I25" s="1009"/>
      <c r="J25" s="1010"/>
      <c r="K25" s="1010"/>
      <c r="L25" s="260"/>
      <c r="M25" s="261" t="s">
        <v>146</v>
      </c>
      <c r="N25" s="260"/>
      <c r="O25" s="262">
        <f t="shared" si="1"/>
        <v>0</v>
      </c>
      <c r="P25" s="269"/>
    </row>
    <row r="26" spans="1:16" s="240" customFormat="1" ht="20.25" customHeight="1">
      <c r="A26" s="1009"/>
      <c r="B26" s="1010"/>
      <c r="C26" s="1010"/>
      <c r="D26" s="260"/>
      <c r="E26" s="261" t="s">
        <v>146</v>
      </c>
      <c r="F26" s="260"/>
      <c r="G26" s="262">
        <f t="shared" si="0"/>
        <v>0</v>
      </c>
      <c r="H26" s="246"/>
      <c r="I26" s="1009"/>
      <c r="J26" s="1010"/>
      <c r="K26" s="1010"/>
      <c r="L26" s="260"/>
      <c r="M26" s="261" t="s">
        <v>146</v>
      </c>
      <c r="N26" s="260"/>
      <c r="O26" s="262">
        <f t="shared" si="1"/>
        <v>0</v>
      </c>
      <c r="P26" s="269"/>
    </row>
    <row r="27" spans="1:16" s="240" customFormat="1" ht="20.25" customHeight="1">
      <c r="A27" s="1009"/>
      <c r="B27" s="1010"/>
      <c r="C27" s="1010"/>
      <c r="D27" s="260"/>
      <c r="E27" s="261" t="s">
        <v>146</v>
      </c>
      <c r="F27" s="260"/>
      <c r="G27" s="262">
        <f t="shared" si="0"/>
        <v>0</v>
      </c>
      <c r="H27" s="246"/>
      <c r="I27" s="1009"/>
      <c r="J27" s="1010"/>
      <c r="K27" s="1010"/>
      <c r="L27" s="260"/>
      <c r="M27" s="261" t="s">
        <v>146</v>
      </c>
      <c r="N27" s="260"/>
      <c r="O27" s="262">
        <f t="shared" si="1"/>
        <v>0</v>
      </c>
      <c r="P27" s="269"/>
    </row>
    <row r="28" spans="1:16" s="240" customFormat="1" ht="20.25" customHeight="1">
      <c r="A28" s="1009"/>
      <c r="B28" s="1010"/>
      <c r="C28" s="1010"/>
      <c r="D28" s="260"/>
      <c r="E28" s="261" t="s">
        <v>146</v>
      </c>
      <c r="F28" s="260"/>
      <c r="G28" s="262">
        <f t="shared" si="0"/>
        <v>0</v>
      </c>
      <c r="H28" s="246"/>
      <c r="I28" s="1009"/>
      <c r="J28" s="1010"/>
      <c r="K28" s="1010"/>
      <c r="L28" s="260"/>
      <c r="M28" s="261" t="s">
        <v>146</v>
      </c>
      <c r="N28" s="260"/>
      <c r="O28" s="262">
        <f t="shared" si="1"/>
        <v>0</v>
      </c>
      <c r="P28" s="269"/>
    </row>
    <row r="29" spans="1:16" s="240" customFormat="1" ht="20.25" customHeight="1">
      <c r="A29" s="1009"/>
      <c r="B29" s="1010"/>
      <c r="C29" s="1010"/>
      <c r="D29" s="260"/>
      <c r="E29" s="261" t="s">
        <v>146</v>
      </c>
      <c r="F29" s="260"/>
      <c r="G29" s="262">
        <f t="shared" si="0"/>
        <v>0</v>
      </c>
      <c r="H29" s="246"/>
      <c r="I29" s="1009"/>
      <c r="J29" s="1010"/>
      <c r="K29" s="1010"/>
      <c r="L29" s="260"/>
      <c r="M29" s="261" t="s">
        <v>146</v>
      </c>
      <c r="N29" s="260"/>
      <c r="O29" s="262">
        <f t="shared" si="1"/>
        <v>0</v>
      </c>
      <c r="P29" s="269"/>
    </row>
    <row r="30" spans="1:16" s="240" customFormat="1" ht="20.25" customHeight="1">
      <c r="A30" s="1009"/>
      <c r="B30" s="1010"/>
      <c r="C30" s="1010"/>
      <c r="D30" s="260"/>
      <c r="E30" s="261" t="s">
        <v>146</v>
      </c>
      <c r="F30" s="260"/>
      <c r="G30" s="262">
        <f t="shared" si="0"/>
        <v>0</v>
      </c>
      <c r="H30" s="246"/>
      <c r="I30" s="1009"/>
      <c r="J30" s="1010"/>
      <c r="K30" s="1010"/>
      <c r="L30" s="260"/>
      <c r="M30" s="261" t="s">
        <v>146</v>
      </c>
      <c r="N30" s="260"/>
      <c r="O30" s="262">
        <f t="shared" si="1"/>
        <v>0</v>
      </c>
      <c r="P30" s="269"/>
    </row>
    <row r="31" spans="1:16" s="240" customFormat="1" ht="20.25" customHeight="1">
      <c r="A31" s="1009"/>
      <c r="B31" s="1010"/>
      <c r="C31" s="1010"/>
      <c r="D31" s="260"/>
      <c r="E31" s="261" t="s">
        <v>146</v>
      </c>
      <c r="F31" s="260"/>
      <c r="G31" s="262">
        <f t="shared" si="0"/>
        <v>0</v>
      </c>
      <c r="H31" s="246"/>
      <c r="I31" s="1009"/>
      <c r="J31" s="1010"/>
      <c r="K31" s="1010"/>
      <c r="L31" s="260"/>
      <c r="M31" s="261" t="s">
        <v>146</v>
      </c>
      <c r="N31" s="260"/>
      <c r="O31" s="262">
        <f t="shared" si="1"/>
        <v>0</v>
      </c>
      <c r="P31" s="269"/>
    </row>
    <row r="32" spans="1:16" s="240" customFormat="1" ht="20.25" customHeight="1">
      <c r="A32" s="1009"/>
      <c r="B32" s="1010"/>
      <c r="C32" s="1010"/>
      <c r="D32" s="260"/>
      <c r="E32" s="261" t="s">
        <v>146</v>
      </c>
      <c r="F32" s="260"/>
      <c r="G32" s="262">
        <f t="shared" si="0"/>
        <v>0</v>
      </c>
      <c r="H32" s="246"/>
      <c r="I32" s="1009"/>
      <c r="J32" s="1010"/>
      <c r="K32" s="1010"/>
      <c r="L32" s="260"/>
      <c r="M32" s="261" t="s">
        <v>146</v>
      </c>
      <c r="N32" s="260"/>
      <c r="O32" s="262">
        <f t="shared" si="1"/>
        <v>0</v>
      </c>
      <c r="P32" s="269"/>
    </row>
    <row r="33" spans="1:16" s="240" customFormat="1" ht="20.25" customHeight="1">
      <c r="A33" s="1011" t="s">
        <v>149</v>
      </c>
      <c r="B33" s="1012"/>
      <c r="C33" s="1013"/>
      <c r="D33" s="263"/>
      <c r="E33" s="264" t="s">
        <v>146</v>
      </c>
      <c r="F33" s="265"/>
      <c r="G33" s="266">
        <f>D33*F33</f>
        <v>0</v>
      </c>
      <c r="H33" s="246"/>
      <c r="I33" s="1011" t="s">
        <v>149</v>
      </c>
      <c r="J33" s="1012"/>
      <c r="K33" s="1013"/>
      <c r="L33" s="263"/>
      <c r="M33" s="264" t="s">
        <v>146</v>
      </c>
      <c r="N33" s="265"/>
      <c r="O33" s="266">
        <f>L33*N33</f>
        <v>0</v>
      </c>
      <c r="P33" s="269"/>
    </row>
    <row r="34" spans="1:16" s="240" customFormat="1" ht="20.25" customHeight="1">
      <c r="A34" s="1014" t="s">
        <v>150</v>
      </c>
      <c r="B34" s="1015"/>
      <c r="C34" s="1015"/>
      <c r="D34" s="1015"/>
      <c r="E34" s="1015"/>
      <c r="F34" s="1016"/>
      <c r="G34" s="267">
        <f>SUM(G23:G33)</f>
        <v>0</v>
      </c>
      <c r="H34" s="246"/>
      <c r="I34" s="1014" t="s">
        <v>150</v>
      </c>
      <c r="J34" s="1015"/>
      <c r="K34" s="1015"/>
      <c r="L34" s="1015"/>
      <c r="M34" s="1015"/>
      <c r="N34" s="1016"/>
      <c r="O34" s="267">
        <f>SUM(O23:O33)</f>
        <v>0</v>
      </c>
      <c r="P34" s="247"/>
    </row>
    <row r="35" spans="1:16" s="240" customFormat="1" ht="20.25" customHeight="1">
      <c r="A35" s="1099" t="s">
        <v>151</v>
      </c>
      <c r="B35" s="1100"/>
      <c r="C35" s="1100"/>
      <c r="D35" s="1100"/>
      <c r="E35" s="1100"/>
      <c r="F35" s="1101"/>
      <c r="G35" s="268"/>
      <c r="H35" s="246"/>
      <c r="I35" s="1017" t="s">
        <v>151</v>
      </c>
      <c r="J35" s="1018"/>
      <c r="K35" s="1018"/>
      <c r="L35" s="1018"/>
      <c r="M35" s="1018"/>
      <c r="N35" s="1018"/>
      <c r="O35" s="268"/>
      <c r="P35" s="247"/>
    </row>
    <row r="36" spans="1:16" s="240" customFormat="1" ht="20.25" customHeight="1">
      <c r="A36" s="1019" t="s">
        <v>152</v>
      </c>
      <c r="B36" s="1020"/>
      <c r="C36" s="1020"/>
      <c r="D36" s="1020"/>
      <c r="E36" s="1020"/>
      <c r="F36" s="1020"/>
      <c r="G36" s="267">
        <f>G34+G35</f>
        <v>0</v>
      </c>
      <c r="H36" s="246"/>
      <c r="I36" s="1019" t="s">
        <v>152</v>
      </c>
      <c r="J36" s="1020"/>
      <c r="K36" s="1020"/>
      <c r="L36" s="1020"/>
      <c r="M36" s="1020"/>
      <c r="N36" s="1020"/>
      <c r="O36" s="267">
        <f>O34+O35</f>
        <v>0</v>
      </c>
      <c r="P36" s="247"/>
    </row>
    <row r="37" spans="1:16" s="240" customFormat="1" ht="19.5" customHeight="1">
      <c r="A37" s="236"/>
      <c r="B37" s="236"/>
      <c r="C37" s="236"/>
      <c r="D37" s="236"/>
      <c r="E37" s="236"/>
      <c r="F37" s="237"/>
      <c r="G37" s="238">
        <v>3</v>
      </c>
      <c r="H37" s="238"/>
      <c r="I37" s="236"/>
      <c r="J37" s="236"/>
      <c r="K37" s="236"/>
      <c r="L37" s="236"/>
      <c r="M37" s="236"/>
      <c r="N37" s="237"/>
      <c r="O37" s="238">
        <v>4</v>
      </c>
      <c r="P37" s="269"/>
    </row>
    <row r="38" spans="1:16" s="240" customFormat="1" ht="20.25" customHeight="1">
      <c r="A38" s="1038" t="s">
        <v>134</v>
      </c>
      <c r="B38" s="1039"/>
      <c r="C38" s="1085" t="str">
        <f>IF(個表!F33="","",TEXT(個表!F33,"yyyy/mm/dd")&amp;個表!G33&amp;TEXT(個表!H33,"yyyy/mm/dd"))</f>
        <v/>
      </c>
      <c r="D38" s="1085"/>
      <c r="E38" s="1085"/>
      <c r="F38" s="1085"/>
      <c r="G38" s="1086"/>
      <c r="H38" s="246"/>
      <c r="I38" s="1038" t="s">
        <v>134</v>
      </c>
      <c r="J38" s="1039"/>
      <c r="K38" s="1085" t="str">
        <f>IF(個表!F34="","",TEXT(個表!F34,"yyyy/mm/dd")&amp;個表!G34&amp;TEXT(個表!H34,"yyyy/mm/dd"))</f>
        <v/>
      </c>
      <c r="L38" s="1085"/>
      <c r="M38" s="1085"/>
      <c r="N38" s="1085"/>
      <c r="O38" s="1086"/>
      <c r="P38" s="239"/>
    </row>
    <row r="39" spans="1:16" s="240" customFormat="1" ht="20.25" customHeight="1">
      <c r="A39" s="1060" t="s">
        <v>135</v>
      </c>
      <c r="B39" s="1061"/>
      <c r="C39" s="1097" t="str">
        <f>IF(個表!L33="","",個表!L33)</f>
        <v/>
      </c>
      <c r="D39" s="1097"/>
      <c r="E39" s="1097"/>
      <c r="F39" s="1097"/>
      <c r="G39" s="1098"/>
      <c r="H39" s="246"/>
      <c r="I39" s="1060" t="s">
        <v>135</v>
      </c>
      <c r="J39" s="1061"/>
      <c r="K39" s="1097" t="str">
        <f>IF(個表!L34="","",個表!L34)</f>
        <v/>
      </c>
      <c r="L39" s="1097"/>
      <c r="M39" s="1097"/>
      <c r="N39" s="1097"/>
      <c r="O39" s="1098"/>
      <c r="P39" s="239"/>
    </row>
    <row r="40" spans="1:16" s="240" customFormat="1" ht="20.25" customHeight="1">
      <c r="A40" s="1062" t="s">
        <v>136</v>
      </c>
      <c r="B40" s="1063"/>
      <c r="C40" s="1064"/>
      <c r="D40" s="1064"/>
      <c r="E40" s="1057"/>
      <c r="F40" s="1058"/>
      <c r="G40" s="1059"/>
      <c r="H40" s="246"/>
      <c r="I40" s="1062" t="s">
        <v>136</v>
      </c>
      <c r="J40" s="1063"/>
      <c r="K40" s="1064"/>
      <c r="L40" s="1064"/>
      <c r="M40" s="1057"/>
      <c r="N40" s="1058"/>
      <c r="O40" s="1059"/>
      <c r="P40" s="239"/>
    </row>
    <row r="41" spans="1:16" s="240" customFormat="1" ht="20.25" customHeight="1">
      <c r="A41" s="1014" t="s">
        <v>176</v>
      </c>
      <c r="B41" s="1016"/>
      <c r="C41" s="1095"/>
      <c r="D41" s="1096"/>
      <c r="E41" s="1057"/>
      <c r="F41" s="1058"/>
      <c r="G41" s="1059"/>
      <c r="H41" s="239"/>
      <c r="I41" s="1014" t="s">
        <v>176</v>
      </c>
      <c r="J41" s="1016"/>
      <c r="K41" s="1095"/>
      <c r="L41" s="1096"/>
      <c r="M41" s="1057"/>
      <c r="N41" s="1058"/>
      <c r="O41" s="1059"/>
      <c r="P41" s="239"/>
    </row>
    <row r="42" spans="1:16" s="240" customFormat="1" ht="20.25" customHeight="1">
      <c r="A42" s="1038" t="s">
        <v>137</v>
      </c>
      <c r="B42" s="1039"/>
      <c r="C42" s="1034">
        <f>C40-C41</f>
        <v>0</v>
      </c>
      <c r="D42" s="1035"/>
      <c r="E42" s="1036" t="s">
        <v>138</v>
      </c>
      <c r="F42" s="1037"/>
      <c r="G42" s="249" t="str">
        <f>IF(C42*C43=0,"",C42*C43)</f>
        <v/>
      </c>
      <c r="H42" s="246"/>
      <c r="I42" s="1038" t="s">
        <v>137</v>
      </c>
      <c r="J42" s="1039"/>
      <c r="K42" s="1034">
        <f>K40-K41</f>
        <v>0</v>
      </c>
      <c r="L42" s="1035"/>
      <c r="M42" s="1036" t="s">
        <v>138</v>
      </c>
      <c r="N42" s="1037"/>
      <c r="O42" s="249" t="str">
        <f>IF(K42*K43=0,"",K42*K43)</f>
        <v/>
      </c>
      <c r="P42" s="239"/>
    </row>
    <row r="43" spans="1:16" s="240" customFormat="1" ht="20.25" customHeight="1">
      <c r="A43" s="1040" t="s">
        <v>139</v>
      </c>
      <c r="B43" s="1041"/>
      <c r="C43" s="1042"/>
      <c r="D43" s="1043"/>
      <c r="E43" s="250"/>
      <c r="F43" s="251"/>
      <c r="G43" s="252"/>
      <c r="H43" s="246"/>
      <c r="I43" s="1040" t="s">
        <v>139</v>
      </c>
      <c r="J43" s="1041"/>
      <c r="K43" s="1042"/>
      <c r="L43" s="1043"/>
      <c r="M43" s="250"/>
      <c r="N43" s="251"/>
      <c r="O43" s="252"/>
      <c r="P43" s="239"/>
    </row>
    <row r="44" spans="1:16" s="513" customFormat="1" ht="20.100000000000001" hidden="1" customHeight="1">
      <c r="A44" s="1044" t="s">
        <v>396</v>
      </c>
      <c r="B44" s="1045"/>
      <c r="C44" s="1046">
        <f>C40*C43</f>
        <v>0</v>
      </c>
      <c r="D44" s="1046"/>
      <c r="E44" s="1047" t="s">
        <v>398</v>
      </c>
      <c r="F44" s="1048"/>
      <c r="G44" s="514">
        <f>C41*C43</f>
        <v>0</v>
      </c>
      <c r="H44" s="512"/>
      <c r="I44" s="1044" t="s">
        <v>396</v>
      </c>
      <c r="J44" s="1045"/>
      <c r="K44" s="1046">
        <f>K40*K43</f>
        <v>0</v>
      </c>
      <c r="L44" s="1046"/>
      <c r="M44" s="1047" t="s">
        <v>398</v>
      </c>
      <c r="N44" s="1048"/>
      <c r="O44" s="514">
        <f>K41*K43</f>
        <v>0</v>
      </c>
      <c r="P44" s="510" t="s">
        <v>394</v>
      </c>
    </row>
    <row r="45" spans="1:16" s="240" customFormat="1" ht="20.25" customHeight="1">
      <c r="A45" s="1019" t="s">
        <v>140</v>
      </c>
      <c r="B45" s="1020"/>
      <c r="C45" s="1023" t="str">
        <f>IF(G42="","",SUM(F49:F58))</f>
        <v/>
      </c>
      <c r="D45" s="1024"/>
      <c r="E45" s="1021" t="s">
        <v>141</v>
      </c>
      <c r="F45" s="1022"/>
      <c r="G45" s="253" t="str">
        <f>IF(G42="","",C45/G42)</f>
        <v/>
      </c>
      <c r="H45" s="246"/>
      <c r="I45" s="1019" t="s">
        <v>140</v>
      </c>
      <c r="J45" s="1020"/>
      <c r="K45" s="1023" t="str">
        <f>IF(O42="","",SUM(N49:N58))</f>
        <v/>
      </c>
      <c r="L45" s="1024"/>
      <c r="M45" s="1021" t="s">
        <v>141</v>
      </c>
      <c r="N45" s="1022"/>
      <c r="O45" s="253" t="str">
        <f>IF(O42="","",K45/O42)</f>
        <v/>
      </c>
      <c r="P45" s="239"/>
    </row>
    <row r="46" spans="1:16" s="240" customFormat="1" ht="20.25" customHeight="1">
      <c r="A46" s="1025" t="s">
        <v>142</v>
      </c>
      <c r="B46" s="1026"/>
      <c r="C46" s="1027" t="str">
        <f>IF(G42="","",SUM(F49:F59))</f>
        <v/>
      </c>
      <c r="D46" s="1028"/>
      <c r="E46" s="1029" t="s">
        <v>143</v>
      </c>
      <c r="F46" s="1030"/>
      <c r="G46" s="254" t="str">
        <f>IF(G42="","",C46/G42)</f>
        <v/>
      </c>
      <c r="H46" s="246"/>
      <c r="I46" s="1025" t="s">
        <v>142</v>
      </c>
      <c r="J46" s="1026"/>
      <c r="K46" s="1027" t="str">
        <f>IF(O42="","",SUM(N49:N59))</f>
        <v/>
      </c>
      <c r="L46" s="1028"/>
      <c r="M46" s="1029" t="s">
        <v>143</v>
      </c>
      <c r="N46" s="1030"/>
      <c r="O46" s="254" t="str">
        <f>IF(O42="","",K46/O42)</f>
        <v/>
      </c>
      <c r="P46" s="239"/>
    </row>
    <row r="47" spans="1:16" s="240" customFormat="1" ht="20.25" customHeight="1">
      <c r="A47" s="1031" t="s">
        <v>144</v>
      </c>
      <c r="B47" s="1032"/>
      <c r="C47" s="1032"/>
      <c r="D47" s="1032"/>
      <c r="E47" s="1032"/>
      <c r="F47" s="1032"/>
      <c r="G47" s="1033"/>
      <c r="H47" s="246"/>
      <c r="I47" s="1031" t="s">
        <v>144</v>
      </c>
      <c r="J47" s="1032"/>
      <c r="K47" s="1032"/>
      <c r="L47" s="1032"/>
      <c r="M47" s="1032"/>
      <c r="N47" s="1032"/>
      <c r="O47" s="1033"/>
      <c r="P47" s="239"/>
    </row>
    <row r="48" spans="1:16" s="240" customFormat="1" ht="20.25" customHeight="1">
      <c r="A48" s="1019" t="s">
        <v>145</v>
      </c>
      <c r="B48" s="1020"/>
      <c r="C48" s="1020"/>
      <c r="D48" s="234" t="s">
        <v>108</v>
      </c>
      <c r="E48" s="248" t="s">
        <v>146</v>
      </c>
      <c r="F48" s="248" t="s">
        <v>147</v>
      </c>
      <c r="G48" s="255" t="s">
        <v>148</v>
      </c>
      <c r="H48" s="246"/>
      <c r="I48" s="1019" t="s">
        <v>145</v>
      </c>
      <c r="J48" s="1020"/>
      <c r="K48" s="1020"/>
      <c r="L48" s="234" t="s">
        <v>108</v>
      </c>
      <c r="M48" s="248" t="s">
        <v>146</v>
      </c>
      <c r="N48" s="248" t="s">
        <v>147</v>
      </c>
      <c r="O48" s="255" t="s">
        <v>148</v>
      </c>
      <c r="P48" s="239"/>
    </row>
    <row r="49" spans="1:16" s="240" customFormat="1" ht="20.25" customHeight="1">
      <c r="A49" s="1055"/>
      <c r="B49" s="1056"/>
      <c r="C49" s="1056"/>
      <c r="D49" s="256"/>
      <c r="E49" s="257" t="s">
        <v>146</v>
      </c>
      <c r="F49" s="258"/>
      <c r="G49" s="259">
        <f>D49*F49</f>
        <v>0</v>
      </c>
      <c r="H49" s="246"/>
      <c r="I49" s="1055"/>
      <c r="J49" s="1056"/>
      <c r="K49" s="1056"/>
      <c r="L49" s="256"/>
      <c r="M49" s="257" t="s">
        <v>146</v>
      </c>
      <c r="N49" s="258"/>
      <c r="O49" s="259">
        <f>L49*N49</f>
        <v>0</v>
      </c>
      <c r="P49" s="239"/>
    </row>
    <row r="50" spans="1:16" s="240" customFormat="1" ht="20.25" customHeight="1">
      <c r="A50" s="1009"/>
      <c r="B50" s="1010"/>
      <c r="C50" s="1010"/>
      <c r="D50" s="260"/>
      <c r="E50" s="261" t="s">
        <v>146</v>
      </c>
      <c r="F50" s="260"/>
      <c r="G50" s="262">
        <f t="shared" ref="G50:G58" si="2">D50*F50</f>
        <v>0</v>
      </c>
      <c r="H50" s="246"/>
      <c r="I50" s="1009"/>
      <c r="J50" s="1010"/>
      <c r="K50" s="1010"/>
      <c r="L50" s="260"/>
      <c r="M50" s="261" t="s">
        <v>146</v>
      </c>
      <c r="N50" s="260"/>
      <c r="O50" s="262">
        <f t="shared" ref="O50:O58" si="3">L50*N50</f>
        <v>0</v>
      </c>
      <c r="P50" s="239"/>
    </row>
    <row r="51" spans="1:16" s="240" customFormat="1" ht="20.25" customHeight="1">
      <c r="A51" s="1009"/>
      <c r="B51" s="1010"/>
      <c r="C51" s="1010"/>
      <c r="D51" s="260"/>
      <c r="E51" s="261" t="s">
        <v>146</v>
      </c>
      <c r="F51" s="260"/>
      <c r="G51" s="262">
        <f t="shared" si="2"/>
        <v>0</v>
      </c>
      <c r="H51" s="246"/>
      <c r="I51" s="1009"/>
      <c r="J51" s="1010"/>
      <c r="K51" s="1010"/>
      <c r="L51" s="260"/>
      <c r="M51" s="261" t="s">
        <v>146</v>
      </c>
      <c r="N51" s="260"/>
      <c r="O51" s="262">
        <f t="shared" si="3"/>
        <v>0</v>
      </c>
      <c r="P51" s="239"/>
    </row>
    <row r="52" spans="1:16" s="240" customFormat="1" ht="20.25" customHeight="1">
      <c r="A52" s="1009"/>
      <c r="B52" s="1010"/>
      <c r="C52" s="1010"/>
      <c r="D52" s="260"/>
      <c r="E52" s="261" t="s">
        <v>146</v>
      </c>
      <c r="F52" s="260"/>
      <c r="G52" s="262">
        <f t="shared" si="2"/>
        <v>0</v>
      </c>
      <c r="H52" s="246"/>
      <c r="I52" s="1009"/>
      <c r="J52" s="1010"/>
      <c r="K52" s="1010"/>
      <c r="L52" s="260"/>
      <c r="M52" s="261" t="s">
        <v>146</v>
      </c>
      <c r="N52" s="260"/>
      <c r="O52" s="262">
        <f t="shared" si="3"/>
        <v>0</v>
      </c>
      <c r="P52" s="239"/>
    </row>
    <row r="53" spans="1:16" s="240" customFormat="1" ht="20.25" customHeight="1">
      <c r="A53" s="1009"/>
      <c r="B53" s="1010"/>
      <c r="C53" s="1010"/>
      <c r="D53" s="260"/>
      <c r="E53" s="261" t="s">
        <v>146</v>
      </c>
      <c r="F53" s="260"/>
      <c r="G53" s="262">
        <f t="shared" si="2"/>
        <v>0</v>
      </c>
      <c r="H53" s="246"/>
      <c r="I53" s="1009"/>
      <c r="J53" s="1010"/>
      <c r="K53" s="1010"/>
      <c r="L53" s="260"/>
      <c r="M53" s="261" t="s">
        <v>146</v>
      </c>
      <c r="N53" s="260"/>
      <c r="O53" s="262">
        <f t="shared" si="3"/>
        <v>0</v>
      </c>
      <c r="P53" s="239"/>
    </row>
    <row r="54" spans="1:16" s="240" customFormat="1" ht="20.25" customHeight="1">
      <c r="A54" s="1009"/>
      <c r="B54" s="1010"/>
      <c r="C54" s="1010"/>
      <c r="D54" s="260"/>
      <c r="E54" s="261" t="s">
        <v>146</v>
      </c>
      <c r="F54" s="260"/>
      <c r="G54" s="262">
        <f t="shared" si="2"/>
        <v>0</v>
      </c>
      <c r="H54" s="246"/>
      <c r="I54" s="1009"/>
      <c r="J54" s="1010"/>
      <c r="K54" s="1010"/>
      <c r="L54" s="260"/>
      <c r="M54" s="261" t="s">
        <v>146</v>
      </c>
      <c r="N54" s="260"/>
      <c r="O54" s="262">
        <f t="shared" si="3"/>
        <v>0</v>
      </c>
      <c r="P54" s="239"/>
    </row>
    <row r="55" spans="1:16" s="240" customFormat="1" ht="20.25" customHeight="1">
      <c r="A55" s="1009"/>
      <c r="B55" s="1010"/>
      <c r="C55" s="1010"/>
      <c r="D55" s="260"/>
      <c r="E55" s="261" t="s">
        <v>146</v>
      </c>
      <c r="F55" s="260"/>
      <c r="G55" s="262">
        <f t="shared" si="2"/>
        <v>0</v>
      </c>
      <c r="H55" s="246"/>
      <c r="I55" s="1009"/>
      <c r="J55" s="1010"/>
      <c r="K55" s="1010"/>
      <c r="L55" s="260"/>
      <c r="M55" s="261" t="s">
        <v>146</v>
      </c>
      <c r="N55" s="260"/>
      <c r="O55" s="262">
        <f t="shared" si="3"/>
        <v>0</v>
      </c>
      <c r="P55" s="239"/>
    </row>
    <row r="56" spans="1:16" s="240" customFormat="1" ht="20.25" customHeight="1">
      <c r="A56" s="1009"/>
      <c r="B56" s="1010"/>
      <c r="C56" s="1010"/>
      <c r="D56" s="260"/>
      <c r="E56" s="261" t="s">
        <v>146</v>
      </c>
      <c r="F56" s="260"/>
      <c r="G56" s="262">
        <f t="shared" si="2"/>
        <v>0</v>
      </c>
      <c r="H56" s="246"/>
      <c r="I56" s="1009"/>
      <c r="J56" s="1010"/>
      <c r="K56" s="1010"/>
      <c r="L56" s="260"/>
      <c r="M56" s="261" t="s">
        <v>146</v>
      </c>
      <c r="N56" s="260"/>
      <c r="O56" s="262">
        <f t="shared" si="3"/>
        <v>0</v>
      </c>
      <c r="P56" s="239"/>
    </row>
    <row r="57" spans="1:16" s="240" customFormat="1" ht="20.25" customHeight="1">
      <c r="A57" s="1009"/>
      <c r="B57" s="1010"/>
      <c r="C57" s="1010"/>
      <c r="D57" s="260"/>
      <c r="E57" s="261" t="s">
        <v>146</v>
      </c>
      <c r="F57" s="260"/>
      <c r="G57" s="262">
        <f t="shared" si="2"/>
        <v>0</v>
      </c>
      <c r="H57" s="246"/>
      <c r="I57" s="1009"/>
      <c r="J57" s="1010"/>
      <c r="K57" s="1010"/>
      <c r="L57" s="260"/>
      <c r="M57" s="261" t="s">
        <v>146</v>
      </c>
      <c r="N57" s="260"/>
      <c r="O57" s="262">
        <f t="shared" si="3"/>
        <v>0</v>
      </c>
      <c r="P57" s="239"/>
    </row>
    <row r="58" spans="1:16" s="240" customFormat="1" ht="20.25" customHeight="1">
      <c r="A58" s="1009"/>
      <c r="B58" s="1010"/>
      <c r="C58" s="1010"/>
      <c r="D58" s="260"/>
      <c r="E58" s="261" t="s">
        <v>146</v>
      </c>
      <c r="F58" s="260"/>
      <c r="G58" s="262">
        <f t="shared" si="2"/>
        <v>0</v>
      </c>
      <c r="H58" s="246"/>
      <c r="I58" s="1009"/>
      <c r="J58" s="1010"/>
      <c r="K58" s="1010"/>
      <c r="L58" s="260"/>
      <c r="M58" s="261" t="s">
        <v>146</v>
      </c>
      <c r="N58" s="260"/>
      <c r="O58" s="262">
        <f t="shared" si="3"/>
        <v>0</v>
      </c>
      <c r="P58" s="239"/>
    </row>
    <row r="59" spans="1:16" s="240" customFormat="1" ht="20.25" customHeight="1">
      <c r="A59" s="1011" t="s">
        <v>149</v>
      </c>
      <c r="B59" s="1012"/>
      <c r="C59" s="1013"/>
      <c r="D59" s="263"/>
      <c r="E59" s="264" t="s">
        <v>146</v>
      </c>
      <c r="F59" s="265"/>
      <c r="G59" s="266">
        <f>D59*F59</f>
        <v>0</v>
      </c>
      <c r="H59" s="246"/>
      <c r="I59" s="1011" t="s">
        <v>149</v>
      </c>
      <c r="J59" s="1012"/>
      <c r="K59" s="1013"/>
      <c r="L59" s="263"/>
      <c r="M59" s="264" t="s">
        <v>146</v>
      </c>
      <c r="N59" s="265"/>
      <c r="O59" s="266">
        <f>L59*N59</f>
        <v>0</v>
      </c>
      <c r="P59" s="239"/>
    </row>
    <row r="60" spans="1:16" s="240" customFormat="1" ht="20.25" customHeight="1">
      <c r="A60" s="1014" t="s">
        <v>150</v>
      </c>
      <c r="B60" s="1015"/>
      <c r="C60" s="1015"/>
      <c r="D60" s="1015"/>
      <c r="E60" s="1015"/>
      <c r="F60" s="1016"/>
      <c r="G60" s="267">
        <f>SUM(G49:G59)</f>
        <v>0</v>
      </c>
      <c r="H60" s="246"/>
      <c r="I60" s="1014" t="s">
        <v>150</v>
      </c>
      <c r="J60" s="1015"/>
      <c r="K60" s="1015"/>
      <c r="L60" s="1015"/>
      <c r="M60" s="1015"/>
      <c r="N60" s="1016"/>
      <c r="O60" s="267">
        <f>SUM(O49:O59)</f>
        <v>0</v>
      </c>
      <c r="P60" s="239"/>
    </row>
    <row r="61" spans="1:16" s="240" customFormat="1" ht="20.25" customHeight="1">
      <c r="A61" s="1017" t="s">
        <v>151</v>
      </c>
      <c r="B61" s="1018"/>
      <c r="C61" s="1018"/>
      <c r="D61" s="1018"/>
      <c r="E61" s="1018"/>
      <c r="F61" s="1018"/>
      <c r="G61" s="268"/>
      <c r="H61" s="246"/>
      <c r="I61" s="1017" t="s">
        <v>151</v>
      </c>
      <c r="J61" s="1018"/>
      <c r="K61" s="1018"/>
      <c r="L61" s="1018"/>
      <c r="M61" s="1018"/>
      <c r="N61" s="1018"/>
      <c r="O61" s="268"/>
      <c r="P61" s="239"/>
    </row>
    <row r="62" spans="1:16" s="240" customFormat="1" ht="20.25" customHeight="1">
      <c r="A62" s="1019" t="s">
        <v>152</v>
      </c>
      <c r="B62" s="1020"/>
      <c r="C62" s="1020"/>
      <c r="D62" s="1020"/>
      <c r="E62" s="1020"/>
      <c r="F62" s="1020"/>
      <c r="G62" s="267">
        <f>G60+G61</f>
        <v>0</v>
      </c>
      <c r="H62" s="246"/>
      <c r="I62" s="1019" t="s">
        <v>152</v>
      </c>
      <c r="J62" s="1020"/>
      <c r="K62" s="1020"/>
      <c r="L62" s="1020"/>
      <c r="M62" s="1020"/>
      <c r="N62" s="1020"/>
      <c r="O62" s="267">
        <f>O60+O61</f>
        <v>0</v>
      </c>
      <c r="P62" s="239"/>
    </row>
    <row r="63" spans="1:16" s="240" customFormat="1" ht="20.25" customHeight="1">
      <c r="A63" s="239"/>
      <c r="B63" s="239"/>
      <c r="C63" s="239"/>
      <c r="D63" s="239"/>
      <c r="E63" s="239"/>
      <c r="F63" s="239"/>
      <c r="G63" s="239">
        <v>5</v>
      </c>
      <c r="H63" s="239"/>
      <c r="I63" s="239"/>
      <c r="J63" s="239"/>
      <c r="K63" s="239"/>
      <c r="L63" s="239"/>
      <c r="M63" s="239"/>
      <c r="N63" s="239"/>
      <c r="O63" s="239">
        <v>6</v>
      </c>
      <c r="P63" s="239"/>
    </row>
    <row r="64" spans="1:16" s="240" customFormat="1" ht="20.25" customHeight="1">
      <c r="A64" s="1038" t="s">
        <v>134</v>
      </c>
      <c r="B64" s="1039"/>
      <c r="C64" s="1085" t="str">
        <f>IF(個表!F35="","",TEXT(個表!F35,"yyyy/mm/dd")&amp;個表!G35&amp;TEXT(個表!H35,"yyyy/mm/dd"))</f>
        <v/>
      </c>
      <c r="D64" s="1085"/>
      <c r="E64" s="1085"/>
      <c r="F64" s="1085"/>
      <c r="G64" s="1086"/>
      <c r="H64" s="246"/>
      <c r="I64" s="1038" t="s">
        <v>134</v>
      </c>
      <c r="J64" s="1039"/>
      <c r="K64" s="1085" t="str">
        <f>IF(個表!F36="","",TEXT(個表!F36,"yyyy/mm/dd")&amp;個表!G36&amp;TEXT(個表!H36,"yyyy/mm/dd"))</f>
        <v/>
      </c>
      <c r="L64" s="1085"/>
      <c r="M64" s="1085"/>
      <c r="N64" s="1085"/>
      <c r="O64" s="1086"/>
      <c r="P64" s="239"/>
    </row>
    <row r="65" spans="1:16" s="240" customFormat="1" ht="20.25" customHeight="1">
      <c r="A65" s="1060" t="s">
        <v>135</v>
      </c>
      <c r="B65" s="1061"/>
      <c r="C65" s="1097" t="str">
        <f>IF(個表!L35="","",個表!L35)</f>
        <v/>
      </c>
      <c r="D65" s="1097"/>
      <c r="E65" s="1097"/>
      <c r="F65" s="1097"/>
      <c r="G65" s="1098"/>
      <c r="H65" s="246"/>
      <c r="I65" s="1060" t="s">
        <v>135</v>
      </c>
      <c r="J65" s="1061"/>
      <c r="K65" s="1097" t="str">
        <f>IF(個表!L36="","",個表!L36)</f>
        <v/>
      </c>
      <c r="L65" s="1097"/>
      <c r="M65" s="1097"/>
      <c r="N65" s="1097"/>
      <c r="O65" s="1098"/>
      <c r="P65" s="239"/>
    </row>
    <row r="66" spans="1:16" s="240" customFormat="1" ht="20.25" customHeight="1">
      <c r="A66" s="1062" t="s">
        <v>136</v>
      </c>
      <c r="B66" s="1063"/>
      <c r="C66" s="1064"/>
      <c r="D66" s="1064"/>
      <c r="E66" s="1057"/>
      <c r="F66" s="1058"/>
      <c r="G66" s="1059"/>
      <c r="H66" s="246"/>
      <c r="I66" s="1062" t="s">
        <v>136</v>
      </c>
      <c r="J66" s="1063"/>
      <c r="K66" s="1064"/>
      <c r="L66" s="1064"/>
      <c r="M66" s="1057"/>
      <c r="N66" s="1058"/>
      <c r="O66" s="1059"/>
      <c r="P66" s="239"/>
    </row>
    <row r="67" spans="1:16" s="240" customFormat="1" ht="20.25" customHeight="1">
      <c r="A67" s="1014" t="s">
        <v>176</v>
      </c>
      <c r="B67" s="1016"/>
      <c r="C67" s="1095"/>
      <c r="D67" s="1096"/>
      <c r="E67" s="1057"/>
      <c r="F67" s="1058"/>
      <c r="G67" s="1059"/>
      <c r="H67" s="239"/>
      <c r="I67" s="1014" t="s">
        <v>176</v>
      </c>
      <c r="J67" s="1016"/>
      <c r="K67" s="1095"/>
      <c r="L67" s="1096"/>
      <c r="M67" s="1057"/>
      <c r="N67" s="1058"/>
      <c r="O67" s="1059"/>
      <c r="P67" s="239"/>
    </row>
    <row r="68" spans="1:16" s="240" customFormat="1" ht="20.25" customHeight="1">
      <c r="A68" s="1038" t="s">
        <v>137</v>
      </c>
      <c r="B68" s="1039"/>
      <c r="C68" s="1034">
        <f>C66-C67</f>
        <v>0</v>
      </c>
      <c r="D68" s="1035"/>
      <c r="E68" s="1036" t="s">
        <v>138</v>
      </c>
      <c r="F68" s="1037"/>
      <c r="G68" s="249" t="str">
        <f>IF(C68*C69=0,"",C68*C69)</f>
        <v/>
      </c>
      <c r="H68" s="246"/>
      <c r="I68" s="1038" t="s">
        <v>137</v>
      </c>
      <c r="J68" s="1039"/>
      <c r="K68" s="1034">
        <f>K66-K67</f>
        <v>0</v>
      </c>
      <c r="L68" s="1035"/>
      <c r="M68" s="1036" t="s">
        <v>138</v>
      </c>
      <c r="N68" s="1037"/>
      <c r="O68" s="249" t="str">
        <f>IF(K68*K69=0,"",K68*K69)</f>
        <v/>
      </c>
      <c r="P68" s="239"/>
    </row>
    <row r="69" spans="1:16" s="240" customFormat="1" ht="20.25" customHeight="1">
      <c r="A69" s="1040" t="s">
        <v>139</v>
      </c>
      <c r="B69" s="1041"/>
      <c r="C69" s="1042"/>
      <c r="D69" s="1043"/>
      <c r="E69" s="250"/>
      <c r="F69" s="251"/>
      <c r="G69" s="252"/>
      <c r="H69" s="246"/>
      <c r="I69" s="1040" t="s">
        <v>139</v>
      </c>
      <c r="J69" s="1041"/>
      <c r="K69" s="1042"/>
      <c r="L69" s="1043"/>
      <c r="M69" s="250"/>
      <c r="N69" s="251"/>
      <c r="O69" s="252"/>
      <c r="P69" s="239"/>
    </row>
    <row r="70" spans="1:16" s="513" customFormat="1" ht="20.100000000000001" hidden="1" customHeight="1">
      <c r="A70" s="1044" t="s">
        <v>396</v>
      </c>
      <c r="B70" s="1045"/>
      <c r="C70" s="1046">
        <f>C66*C69</f>
        <v>0</v>
      </c>
      <c r="D70" s="1046"/>
      <c r="E70" s="1047" t="s">
        <v>398</v>
      </c>
      <c r="F70" s="1048"/>
      <c r="G70" s="514">
        <f>C67*C69</f>
        <v>0</v>
      </c>
      <c r="H70" s="512"/>
      <c r="I70" s="1044" t="s">
        <v>396</v>
      </c>
      <c r="J70" s="1045"/>
      <c r="K70" s="1046">
        <f>K66*K69</f>
        <v>0</v>
      </c>
      <c r="L70" s="1046"/>
      <c r="M70" s="1047" t="s">
        <v>398</v>
      </c>
      <c r="N70" s="1048"/>
      <c r="O70" s="514">
        <f>K67*K69</f>
        <v>0</v>
      </c>
      <c r="P70" s="510" t="s">
        <v>394</v>
      </c>
    </row>
    <row r="71" spans="1:16" s="240" customFormat="1" ht="20.25" customHeight="1">
      <c r="A71" s="1019" t="s">
        <v>140</v>
      </c>
      <c r="B71" s="1020"/>
      <c r="C71" s="1023" t="str">
        <f>IF(G68="","",SUM(F75:F84))</f>
        <v/>
      </c>
      <c r="D71" s="1024"/>
      <c r="E71" s="1021" t="s">
        <v>141</v>
      </c>
      <c r="F71" s="1022"/>
      <c r="G71" s="253" t="str">
        <f>IF(G68="","",C71/G68)</f>
        <v/>
      </c>
      <c r="H71" s="246"/>
      <c r="I71" s="1019" t="s">
        <v>140</v>
      </c>
      <c r="J71" s="1020"/>
      <c r="K71" s="1023" t="str">
        <f>IF(O68="","",SUM(N75:N84))</f>
        <v/>
      </c>
      <c r="L71" s="1024"/>
      <c r="M71" s="1021" t="s">
        <v>141</v>
      </c>
      <c r="N71" s="1022"/>
      <c r="O71" s="253" t="str">
        <f>IF(O68="","",K71/O68)</f>
        <v/>
      </c>
      <c r="P71" s="239"/>
    </row>
    <row r="72" spans="1:16" s="240" customFormat="1" ht="20.25" customHeight="1">
      <c r="A72" s="1025" t="s">
        <v>142</v>
      </c>
      <c r="B72" s="1026"/>
      <c r="C72" s="1027" t="str">
        <f>IF(G68="","",SUM(F75:F85))</f>
        <v/>
      </c>
      <c r="D72" s="1028"/>
      <c r="E72" s="1029" t="s">
        <v>143</v>
      </c>
      <c r="F72" s="1030"/>
      <c r="G72" s="254" t="str">
        <f>IF(G68="","",C72/G68)</f>
        <v/>
      </c>
      <c r="H72" s="246"/>
      <c r="I72" s="1025" t="s">
        <v>142</v>
      </c>
      <c r="J72" s="1026"/>
      <c r="K72" s="1027" t="str">
        <f>IF(O68="","",SUM(N75:N85))</f>
        <v/>
      </c>
      <c r="L72" s="1028"/>
      <c r="M72" s="1029" t="s">
        <v>143</v>
      </c>
      <c r="N72" s="1030"/>
      <c r="O72" s="254" t="str">
        <f>IF(O68="","",K72/O68)</f>
        <v/>
      </c>
      <c r="P72" s="239"/>
    </row>
    <row r="73" spans="1:16" s="240" customFormat="1" ht="20.25" customHeight="1">
      <c r="A73" s="1031" t="s">
        <v>144</v>
      </c>
      <c r="B73" s="1032"/>
      <c r="C73" s="1032"/>
      <c r="D73" s="1032"/>
      <c r="E73" s="1032"/>
      <c r="F73" s="1032"/>
      <c r="G73" s="1033"/>
      <c r="H73" s="246"/>
      <c r="I73" s="1031" t="s">
        <v>144</v>
      </c>
      <c r="J73" s="1032"/>
      <c r="K73" s="1032"/>
      <c r="L73" s="1032"/>
      <c r="M73" s="1032"/>
      <c r="N73" s="1032"/>
      <c r="O73" s="1033"/>
      <c r="P73" s="239"/>
    </row>
    <row r="74" spans="1:16" s="240" customFormat="1" ht="20.25" customHeight="1">
      <c r="A74" s="1019" t="s">
        <v>145</v>
      </c>
      <c r="B74" s="1020"/>
      <c r="C74" s="1020"/>
      <c r="D74" s="234" t="s">
        <v>108</v>
      </c>
      <c r="E74" s="248" t="s">
        <v>146</v>
      </c>
      <c r="F74" s="248" t="s">
        <v>147</v>
      </c>
      <c r="G74" s="255" t="s">
        <v>148</v>
      </c>
      <c r="H74" s="246"/>
      <c r="I74" s="1019" t="s">
        <v>145</v>
      </c>
      <c r="J74" s="1020"/>
      <c r="K74" s="1020"/>
      <c r="L74" s="234" t="s">
        <v>108</v>
      </c>
      <c r="M74" s="248" t="s">
        <v>146</v>
      </c>
      <c r="N74" s="248" t="s">
        <v>147</v>
      </c>
      <c r="O74" s="255" t="s">
        <v>148</v>
      </c>
      <c r="P74" s="239"/>
    </row>
    <row r="75" spans="1:16" s="240" customFormat="1" ht="20.25" customHeight="1">
      <c r="A75" s="1055"/>
      <c r="B75" s="1056"/>
      <c r="C75" s="1056"/>
      <c r="D75" s="256"/>
      <c r="E75" s="257" t="s">
        <v>146</v>
      </c>
      <c r="F75" s="258"/>
      <c r="G75" s="259">
        <f>D75*F75</f>
        <v>0</v>
      </c>
      <c r="H75" s="246"/>
      <c r="I75" s="1055"/>
      <c r="J75" s="1056"/>
      <c r="K75" s="1056"/>
      <c r="L75" s="256"/>
      <c r="M75" s="257" t="s">
        <v>146</v>
      </c>
      <c r="N75" s="258"/>
      <c r="O75" s="259">
        <f>L75*N75</f>
        <v>0</v>
      </c>
      <c r="P75" s="239"/>
    </row>
    <row r="76" spans="1:16" s="240" customFormat="1" ht="20.25" customHeight="1">
      <c r="A76" s="1009"/>
      <c r="B76" s="1010"/>
      <c r="C76" s="1010"/>
      <c r="D76" s="260"/>
      <c r="E76" s="261" t="s">
        <v>146</v>
      </c>
      <c r="F76" s="260"/>
      <c r="G76" s="262">
        <f t="shared" ref="G76:G84" si="4">D76*F76</f>
        <v>0</v>
      </c>
      <c r="H76" s="246"/>
      <c r="I76" s="1009"/>
      <c r="J76" s="1010"/>
      <c r="K76" s="1010"/>
      <c r="L76" s="260"/>
      <c r="M76" s="261" t="s">
        <v>146</v>
      </c>
      <c r="N76" s="260"/>
      <c r="O76" s="262">
        <f t="shared" ref="O76:O84" si="5">L76*N76</f>
        <v>0</v>
      </c>
      <c r="P76" s="239"/>
    </row>
    <row r="77" spans="1:16" s="240" customFormat="1" ht="20.25" customHeight="1">
      <c r="A77" s="1009"/>
      <c r="B77" s="1010"/>
      <c r="C77" s="1010"/>
      <c r="D77" s="260"/>
      <c r="E77" s="261" t="s">
        <v>146</v>
      </c>
      <c r="F77" s="260"/>
      <c r="G77" s="262">
        <f t="shared" si="4"/>
        <v>0</v>
      </c>
      <c r="H77" s="246"/>
      <c r="I77" s="1009"/>
      <c r="J77" s="1010"/>
      <c r="K77" s="1010"/>
      <c r="L77" s="260"/>
      <c r="M77" s="261" t="s">
        <v>146</v>
      </c>
      <c r="N77" s="260"/>
      <c r="O77" s="262">
        <f t="shared" si="5"/>
        <v>0</v>
      </c>
      <c r="P77" s="239"/>
    </row>
    <row r="78" spans="1:16" s="240" customFormat="1" ht="20.25" customHeight="1">
      <c r="A78" s="1009"/>
      <c r="B78" s="1010"/>
      <c r="C78" s="1010"/>
      <c r="D78" s="260"/>
      <c r="E78" s="261" t="s">
        <v>146</v>
      </c>
      <c r="F78" s="260"/>
      <c r="G78" s="262">
        <f t="shared" si="4"/>
        <v>0</v>
      </c>
      <c r="H78" s="246"/>
      <c r="I78" s="1009"/>
      <c r="J78" s="1010"/>
      <c r="K78" s="1010"/>
      <c r="L78" s="260"/>
      <c r="M78" s="261" t="s">
        <v>146</v>
      </c>
      <c r="N78" s="260"/>
      <c r="O78" s="262">
        <f t="shared" si="5"/>
        <v>0</v>
      </c>
      <c r="P78" s="239"/>
    </row>
    <row r="79" spans="1:16" s="240" customFormat="1" ht="20.25" customHeight="1">
      <c r="A79" s="1009"/>
      <c r="B79" s="1010"/>
      <c r="C79" s="1010"/>
      <c r="D79" s="260"/>
      <c r="E79" s="261" t="s">
        <v>146</v>
      </c>
      <c r="F79" s="260"/>
      <c r="G79" s="262">
        <f t="shared" si="4"/>
        <v>0</v>
      </c>
      <c r="H79" s="246"/>
      <c r="I79" s="1009"/>
      <c r="J79" s="1010"/>
      <c r="K79" s="1010"/>
      <c r="L79" s="260"/>
      <c r="M79" s="261" t="s">
        <v>146</v>
      </c>
      <c r="N79" s="260"/>
      <c r="O79" s="262">
        <f t="shared" si="5"/>
        <v>0</v>
      </c>
      <c r="P79" s="239"/>
    </row>
    <row r="80" spans="1:16" s="240" customFormat="1" ht="20.25" customHeight="1">
      <c r="A80" s="1009"/>
      <c r="B80" s="1010"/>
      <c r="C80" s="1010"/>
      <c r="D80" s="260"/>
      <c r="E80" s="261" t="s">
        <v>146</v>
      </c>
      <c r="F80" s="260"/>
      <c r="G80" s="262">
        <f t="shared" si="4"/>
        <v>0</v>
      </c>
      <c r="H80" s="246"/>
      <c r="I80" s="1009"/>
      <c r="J80" s="1010"/>
      <c r="K80" s="1010"/>
      <c r="L80" s="260"/>
      <c r="M80" s="261" t="s">
        <v>146</v>
      </c>
      <c r="N80" s="260"/>
      <c r="O80" s="262">
        <f t="shared" si="5"/>
        <v>0</v>
      </c>
      <c r="P80" s="239"/>
    </row>
    <row r="81" spans="1:16" s="240" customFormat="1" ht="20.25" customHeight="1">
      <c r="A81" s="1009"/>
      <c r="B81" s="1010"/>
      <c r="C81" s="1010"/>
      <c r="D81" s="260"/>
      <c r="E81" s="261" t="s">
        <v>146</v>
      </c>
      <c r="F81" s="260"/>
      <c r="G81" s="262">
        <f t="shared" si="4"/>
        <v>0</v>
      </c>
      <c r="H81" s="246"/>
      <c r="I81" s="1009"/>
      <c r="J81" s="1010"/>
      <c r="K81" s="1010"/>
      <c r="L81" s="260"/>
      <c r="M81" s="261" t="s">
        <v>146</v>
      </c>
      <c r="N81" s="260"/>
      <c r="O81" s="262">
        <f t="shared" si="5"/>
        <v>0</v>
      </c>
      <c r="P81" s="239"/>
    </row>
    <row r="82" spans="1:16" s="240" customFormat="1" ht="20.25" customHeight="1">
      <c r="A82" s="1009"/>
      <c r="B82" s="1010"/>
      <c r="C82" s="1010"/>
      <c r="D82" s="260"/>
      <c r="E82" s="261" t="s">
        <v>146</v>
      </c>
      <c r="F82" s="260"/>
      <c r="G82" s="262">
        <f t="shared" si="4"/>
        <v>0</v>
      </c>
      <c r="H82" s="246"/>
      <c r="I82" s="1009"/>
      <c r="J82" s="1010"/>
      <c r="K82" s="1010"/>
      <c r="L82" s="260"/>
      <c r="M82" s="261" t="s">
        <v>146</v>
      </c>
      <c r="N82" s="260"/>
      <c r="O82" s="262">
        <f t="shared" si="5"/>
        <v>0</v>
      </c>
      <c r="P82" s="239"/>
    </row>
    <row r="83" spans="1:16" s="240" customFormat="1" ht="20.25" customHeight="1">
      <c r="A83" s="1009"/>
      <c r="B83" s="1010"/>
      <c r="C83" s="1010"/>
      <c r="D83" s="260"/>
      <c r="E83" s="261" t="s">
        <v>146</v>
      </c>
      <c r="F83" s="260"/>
      <c r="G83" s="262">
        <f t="shared" si="4"/>
        <v>0</v>
      </c>
      <c r="H83" s="246"/>
      <c r="I83" s="1009"/>
      <c r="J83" s="1010"/>
      <c r="K83" s="1010"/>
      <c r="L83" s="260"/>
      <c r="M83" s="261" t="s">
        <v>146</v>
      </c>
      <c r="N83" s="260"/>
      <c r="O83" s="262">
        <f t="shared" si="5"/>
        <v>0</v>
      </c>
      <c r="P83" s="239"/>
    </row>
    <row r="84" spans="1:16" s="240" customFormat="1" ht="20.25" customHeight="1">
      <c r="A84" s="1009"/>
      <c r="B84" s="1010"/>
      <c r="C84" s="1010"/>
      <c r="D84" s="260"/>
      <c r="E84" s="261" t="s">
        <v>146</v>
      </c>
      <c r="F84" s="260"/>
      <c r="G84" s="262">
        <f t="shared" si="4"/>
        <v>0</v>
      </c>
      <c r="H84" s="246"/>
      <c r="I84" s="1009"/>
      <c r="J84" s="1010"/>
      <c r="K84" s="1010"/>
      <c r="L84" s="260"/>
      <c r="M84" s="261" t="s">
        <v>146</v>
      </c>
      <c r="N84" s="260"/>
      <c r="O84" s="262">
        <f t="shared" si="5"/>
        <v>0</v>
      </c>
      <c r="P84" s="239"/>
    </row>
    <row r="85" spans="1:16" s="240" customFormat="1" ht="20.25" customHeight="1">
      <c r="A85" s="1011" t="s">
        <v>149</v>
      </c>
      <c r="B85" s="1012"/>
      <c r="C85" s="1013"/>
      <c r="D85" s="263"/>
      <c r="E85" s="264" t="s">
        <v>146</v>
      </c>
      <c r="F85" s="265"/>
      <c r="G85" s="266">
        <f>D85*F85</f>
        <v>0</v>
      </c>
      <c r="H85" s="246"/>
      <c r="I85" s="1011" t="s">
        <v>149</v>
      </c>
      <c r="J85" s="1012"/>
      <c r="K85" s="1013"/>
      <c r="L85" s="263"/>
      <c r="M85" s="264" t="s">
        <v>146</v>
      </c>
      <c r="N85" s="265"/>
      <c r="O85" s="266">
        <f>L85*N85</f>
        <v>0</v>
      </c>
      <c r="P85" s="239"/>
    </row>
    <row r="86" spans="1:16" s="240" customFormat="1" ht="20.25" customHeight="1">
      <c r="A86" s="1014" t="s">
        <v>150</v>
      </c>
      <c r="B86" s="1015"/>
      <c r="C86" s="1015"/>
      <c r="D86" s="1015"/>
      <c r="E86" s="1015"/>
      <c r="F86" s="1016"/>
      <c r="G86" s="267">
        <f>SUM(G75:G85)</f>
        <v>0</v>
      </c>
      <c r="H86" s="246"/>
      <c r="I86" s="1014" t="s">
        <v>150</v>
      </c>
      <c r="J86" s="1015"/>
      <c r="K86" s="1015"/>
      <c r="L86" s="1015"/>
      <c r="M86" s="1015"/>
      <c r="N86" s="1016"/>
      <c r="O86" s="267">
        <f>SUM(O75:O85)</f>
        <v>0</v>
      </c>
      <c r="P86" s="239"/>
    </row>
    <row r="87" spans="1:16" s="240" customFormat="1" ht="20.25" customHeight="1">
      <c r="A87" s="1017" t="s">
        <v>151</v>
      </c>
      <c r="B87" s="1018"/>
      <c r="C87" s="1018"/>
      <c r="D87" s="1018"/>
      <c r="E87" s="1018"/>
      <c r="F87" s="1018"/>
      <c r="G87" s="268"/>
      <c r="H87" s="246"/>
      <c r="I87" s="1017" t="s">
        <v>151</v>
      </c>
      <c r="J87" s="1018"/>
      <c r="K87" s="1018"/>
      <c r="L87" s="1018"/>
      <c r="M87" s="1018"/>
      <c r="N87" s="1018"/>
      <c r="O87" s="268"/>
      <c r="P87" s="239"/>
    </row>
    <row r="88" spans="1:16" s="240" customFormat="1" ht="20.25" customHeight="1">
      <c r="A88" s="1019" t="s">
        <v>152</v>
      </c>
      <c r="B88" s="1020"/>
      <c r="C88" s="1020"/>
      <c r="D88" s="1020"/>
      <c r="E88" s="1020"/>
      <c r="F88" s="1020"/>
      <c r="G88" s="267">
        <f>G86+G87</f>
        <v>0</v>
      </c>
      <c r="H88" s="246"/>
      <c r="I88" s="1019" t="s">
        <v>152</v>
      </c>
      <c r="J88" s="1020"/>
      <c r="K88" s="1020"/>
      <c r="L88" s="1020"/>
      <c r="M88" s="1020"/>
      <c r="N88" s="1020"/>
      <c r="O88" s="267">
        <f>O86+O87</f>
        <v>0</v>
      </c>
      <c r="P88" s="239"/>
    </row>
    <row r="89" spans="1:16" s="240" customFormat="1" ht="20.25" customHeight="1">
      <c r="A89" s="239"/>
      <c r="B89" s="239"/>
      <c r="C89" s="239"/>
      <c r="D89" s="239"/>
      <c r="E89" s="239"/>
      <c r="F89" s="239"/>
      <c r="G89" s="239">
        <v>7</v>
      </c>
      <c r="H89" s="239"/>
      <c r="I89" s="239"/>
      <c r="J89" s="239"/>
      <c r="K89" s="239"/>
      <c r="L89" s="239"/>
      <c r="M89" s="239"/>
      <c r="N89" s="239"/>
      <c r="O89" s="239">
        <v>8</v>
      </c>
      <c r="P89" s="239"/>
    </row>
    <row r="90" spans="1:16" s="240" customFormat="1" ht="20.25" customHeight="1">
      <c r="A90" s="1038" t="s">
        <v>134</v>
      </c>
      <c r="B90" s="1039"/>
      <c r="C90" s="1085" t="str">
        <f>IF(個表!F37="","",TEXT(個表!F37,"yyyy/mm/dd")&amp;個表!G37&amp;TEXT(個表!H37,"yyyy/mm/dd"))</f>
        <v/>
      </c>
      <c r="D90" s="1085"/>
      <c r="E90" s="1085"/>
      <c r="F90" s="1085"/>
      <c r="G90" s="1086"/>
      <c r="H90" s="246"/>
      <c r="I90" s="1038" t="s">
        <v>134</v>
      </c>
      <c r="J90" s="1039"/>
      <c r="K90" s="1085" t="str">
        <f>IF(個表!F38="","",TEXT(個表!F38,"yyyy/mm/dd")&amp;個表!G38&amp;TEXT(個表!H38,"yyyy/mm/dd"))</f>
        <v/>
      </c>
      <c r="L90" s="1085"/>
      <c r="M90" s="1085"/>
      <c r="N90" s="1085"/>
      <c r="O90" s="1086"/>
      <c r="P90" s="239"/>
    </row>
    <row r="91" spans="1:16" s="240" customFormat="1" ht="20.25" customHeight="1">
      <c r="A91" s="1060" t="s">
        <v>135</v>
      </c>
      <c r="B91" s="1061"/>
      <c r="C91" s="1097" t="str">
        <f>IF(個表!L37="","",個表!L37)</f>
        <v/>
      </c>
      <c r="D91" s="1097"/>
      <c r="E91" s="1097"/>
      <c r="F91" s="1097"/>
      <c r="G91" s="1098"/>
      <c r="H91" s="246"/>
      <c r="I91" s="1060" t="s">
        <v>135</v>
      </c>
      <c r="J91" s="1061"/>
      <c r="K91" s="1097" t="str">
        <f>IF(個表!L38="","",個表!L38)</f>
        <v/>
      </c>
      <c r="L91" s="1097"/>
      <c r="M91" s="1097"/>
      <c r="N91" s="1097"/>
      <c r="O91" s="1098"/>
      <c r="P91" s="239"/>
    </row>
    <row r="92" spans="1:16" s="240" customFormat="1" ht="20.25" customHeight="1">
      <c r="A92" s="1062" t="s">
        <v>136</v>
      </c>
      <c r="B92" s="1063"/>
      <c r="C92" s="1064"/>
      <c r="D92" s="1064"/>
      <c r="E92" s="1057"/>
      <c r="F92" s="1058"/>
      <c r="G92" s="1059"/>
      <c r="H92" s="246"/>
      <c r="I92" s="1062" t="s">
        <v>136</v>
      </c>
      <c r="J92" s="1063"/>
      <c r="K92" s="1064"/>
      <c r="L92" s="1064"/>
      <c r="M92" s="1057"/>
      <c r="N92" s="1058"/>
      <c r="O92" s="1059"/>
      <c r="P92" s="239"/>
    </row>
    <row r="93" spans="1:16" s="240" customFormat="1" ht="20.25" customHeight="1">
      <c r="A93" s="1014" t="s">
        <v>176</v>
      </c>
      <c r="B93" s="1016"/>
      <c r="C93" s="1095"/>
      <c r="D93" s="1096"/>
      <c r="E93" s="1057"/>
      <c r="F93" s="1058"/>
      <c r="G93" s="1059"/>
      <c r="H93" s="239"/>
      <c r="I93" s="1014" t="s">
        <v>176</v>
      </c>
      <c r="J93" s="1016"/>
      <c r="K93" s="1095"/>
      <c r="L93" s="1096"/>
      <c r="M93" s="1057"/>
      <c r="N93" s="1058"/>
      <c r="O93" s="1059"/>
      <c r="P93" s="239"/>
    </row>
    <row r="94" spans="1:16" s="240" customFormat="1" ht="20.25" customHeight="1">
      <c r="A94" s="1038" t="s">
        <v>137</v>
      </c>
      <c r="B94" s="1039"/>
      <c r="C94" s="1034">
        <f>C92-C93</f>
        <v>0</v>
      </c>
      <c r="D94" s="1035"/>
      <c r="E94" s="1036" t="s">
        <v>138</v>
      </c>
      <c r="F94" s="1037"/>
      <c r="G94" s="249" t="str">
        <f>IF(C94*C95=0,"",C94*C95)</f>
        <v/>
      </c>
      <c r="H94" s="246"/>
      <c r="I94" s="1038" t="s">
        <v>137</v>
      </c>
      <c r="J94" s="1039"/>
      <c r="K94" s="1034">
        <f>K92-K93</f>
        <v>0</v>
      </c>
      <c r="L94" s="1035"/>
      <c r="M94" s="1036" t="s">
        <v>138</v>
      </c>
      <c r="N94" s="1037"/>
      <c r="O94" s="249" t="str">
        <f>IF(K94*K95=0,"",K94*K95)</f>
        <v/>
      </c>
      <c r="P94" s="239"/>
    </row>
    <row r="95" spans="1:16" s="240" customFormat="1" ht="20.25" customHeight="1">
      <c r="A95" s="1040" t="s">
        <v>139</v>
      </c>
      <c r="B95" s="1041"/>
      <c r="C95" s="1042"/>
      <c r="D95" s="1043"/>
      <c r="E95" s="250"/>
      <c r="F95" s="251"/>
      <c r="G95" s="252"/>
      <c r="H95" s="246"/>
      <c r="I95" s="1040" t="s">
        <v>139</v>
      </c>
      <c r="J95" s="1041"/>
      <c r="K95" s="1042"/>
      <c r="L95" s="1043"/>
      <c r="M95" s="250"/>
      <c r="N95" s="251"/>
      <c r="O95" s="252"/>
      <c r="P95" s="239"/>
    </row>
    <row r="96" spans="1:16" s="513" customFormat="1" ht="20.100000000000001" hidden="1" customHeight="1">
      <c r="A96" s="1044" t="s">
        <v>396</v>
      </c>
      <c r="B96" s="1045"/>
      <c r="C96" s="1046">
        <f>C92*C95</f>
        <v>0</v>
      </c>
      <c r="D96" s="1046"/>
      <c r="E96" s="1047" t="s">
        <v>398</v>
      </c>
      <c r="F96" s="1048"/>
      <c r="G96" s="514">
        <f>C93*C95</f>
        <v>0</v>
      </c>
      <c r="H96" s="512"/>
      <c r="I96" s="1044" t="s">
        <v>396</v>
      </c>
      <c r="J96" s="1045"/>
      <c r="K96" s="1046">
        <f>K92*K95</f>
        <v>0</v>
      </c>
      <c r="L96" s="1046"/>
      <c r="M96" s="1047" t="s">
        <v>398</v>
      </c>
      <c r="N96" s="1048"/>
      <c r="O96" s="514">
        <f>K93*K95</f>
        <v>0</v>
      </c>
      <c r="P96" s="510" t="s">
        <v>394</v>
      </c>
    </row>
    <row r="97" spans="1:16" s="240" customFormat="1" ht="20.25" customHeight="1">
      <c r="A97" s="1019" t="s">
        <v>140</v>
      </c>
      <c r="B97" s="1020"/>
      <c r="C97" s="1023" t="str">
        <f>IF(G94="","",SUM(F101:F110))</f>
        <v/>
      </c>
      <c r="D97" s="1024"/>
      <c r="E97" s="1021" t="s">
        <v>141</v>
      </c>
      <c r="F97" s="1022"/>
      <c r="G97" s="253" t="str">
        <f>IF(G94="","",C97/G94)</f>
        <v/>
      </c>
      <c r="H97" s="246"/>
      <c r="I97" s="1019" t="s">
        <v>140</v>
      </c>
      <c r="J97" s="1020"/>
      <c r="K97" s="1023" t="str">
        <f>IF(O94="","",SUM(N101:N110))</f>
        <v/>
      </c>
      <c r="L97" s="1024"/>
      <c r="M97" s="1021" t="s">
        <v>141</v>
      </c>
      <c r="N97" s="1022"/>
      <c r="O97" s="253" t="str">
        <f>IF(O94="","",K97/O94)</f>
        <v/>
      </c>
      <c r="P97" s="239"/>
    </row>
    <row r="98" spans="1:16" s="240" customFormat="1" ht="20.25" customHeight="1">
      <c r="A98" s="1025" t="s">
        <v>142</v>
      </c>
      <c r="B98" s="1026"/>
      <c r="C98" s="1027" t="str">
        <f>IF(G94="","",SUM(F101:F111))</f>
        <v/>
      </c>
      <c r="D98" s="1028"/>
      <c r="E98" s="1029" t="s">
        <v>143</v>
      </c>
      <c r="F98" s="1030"/>
      <c r="G98" s="254" t="str">
        <f>IF(G94="","",C98/G94)</f>
        <v/>
      </c>
      <c r="H98" s="246"/>
      <c r="I98" s="1025" t="s">
        <v>142</v>
      </c>
      <c r="J98" s="1026"/>
      <c r="K98" s="1027" t="str">
        <f>IF(O94="","",SUM(N101:N111))</f>
        <v/>
      </c>
      <c r="L98" s="1028"/>
      <c r="M98" s="1029" t="s">
        <v>143</v>
      </c>
      <c r="N98" s="1030"/>
      <c r="O98" s="254" t="str">
        <f>IF(O94="","",K98/O94)</f>
        <v/>
      </c>
      <c r="P98" s="239"/>
    </row>
    <row r="99" spans="1:16" s="240" customFormat="1" ht="20.25" customHeight="1">
      <c r="A99" s="1031" t="s">
        <v>144</v>
      </c>
      <c r="B99" s="1032"/>
      <c r="C99" s="1032"/>
      <c r="D99" s="1032"/>
      <c r="E99" s="1032"/>
      <c r="F99" s="1032"/>
      <c r="G99" s="1033"/>
      <c r="H99" s="246"/>
      <c r="I99" s="1031" t="s">
        <v>144</v>
      </c>
      <c r="J99" s="1032"/>
      <c r="K99" s="1032"/>
      <c r="L99" s="1032"/>
      <c r="M99" s="1032"/>
      <c r="N99" s="1032"/>
      <c r="O99" s="1033"/>
      <c r="P99" s="239"/>
    </row>
    <row r="100" spans="1:16" s="240" customFormat="1" ht="20.25" customHeight="1">
      <c r="A100" s="1019" t="s">
        <v>145</v>
      </c>
      <c r="B100" s="1020"/>
      <c r="C100" s="1020"/>
      <c r="D100" s="234" t="s">
        <v>108</v>
      </c>
      <c r="E100" s="248" t="s">
        <v>146</v>
      </c>
      <c r="F100" s="248" t="s">
        <v>147</v>
      </c>
      <c r="G100" s="255" t="s">
        <v>148</v>
      </c>
      <c r="H100" s="246"/>
      <c r="I100" s="1019" t="s">
        <v>145</v>
      </c>
      <c r="J100" s="1020"/>
      <c r="K100" s="1020"/>
      <c r="L100" s="234" t="s">
        <v>108</v>
      </c>
      <c r="M100" s="248" t="s">
        <v>146</v>
      </c>
      <c r="N100" s="248" t="s">
        <v>147</v>
      </c>
      <c r="O100" s="255" t="s">
        <v>148</v>
      </c>
      <c r="P100" s="239"/>
    </row>
    <row r="101" spans="1:16" s="240" customFormat="1" ht="20.25" customHeight="1">
      <c r="A101" s="1055"/>
      <c r="B101" s="1056"/>
      <c r="C101" s="1056"/>
      <c r="D101" s="256"/>
      <c r="E101" s="257" t="s">
        <v>146</v>
      </c>
      <c r="F101" s="258"/>
      <c r="G101" s="259">
        <f>D101*F101</f>
        <v>0</v>
      </c>
      <c r="H101" s="246"/>
      <c r="I101" s="1055"/>
      <c r="J101" s="1056"/>
      <c r="K101" s="1056"/>
      <c r="L101" s="256"/>
      <c r="M101" s="257" t="s">
        <v>146</v>
      </c>
      <c r="N101" s="258"/>
      <c r="O101" s="259">
        <f>L101*N101</f>
        <v>0</v>
      </c>
      <c r="P101" s="239"/>
    </row>
    <row r="102" spans="1:16" s="240" customFormat="1" ht="20.25" customHeight="1">
      <c r="A102" s="1009"/>
      <c r="B102" s="1010"/>
      <c r="C102" s="1010"/>
      <c r="D102" s="260"/>
      <c r="E102" s="261" t="s">
        <v>146</v>
      </c>
      <c r="F102" s="260"/>
      <c r="G102" s="262">
        <f t="shared" ref="G102:G110" si="6">D102*F102</f>
        <v>0</v>
      </c>
      <c r="H102" s="246"/>
      <c r="I102" s="1009"/>
      <c r="J102" s="1010"/>
      <c r="K102" s="1010"/>
      <c r="L102" s="260"/>
      <c r="M102" s="261" t="s">
        <v>146</v>
      </c>
      <c r="N102" s="260"/>
      <c r="O102" s="262">
        <f t="shared" ref="O102:O110" si="7">L102*N102</f>
        <v>0</v>
      </c>
      <c r="P102" s="239"/>
    </row>
    <row r="103" spans="1:16" s="240" customFormat="1" ht="20.25" customHeight="1">
      <c r="A103" s="1009"/>
      <c r="B103" s="1010"/>
      <c r="C103" s="1010"/>
      <c r="D103" s="260"/>
      <c r="E103" s="261" t="s">
        <v>146</v>
      </c>
      <c r="F103" s="260"/>
      <c r="G103" s="262">
        <f t="shared" si="6"/>
        <v>0</v>
      </c>
      <c r="H103" s="246"/>
      <c r="I103" s="1009"/>
      <c r="J103" s="1010"/>
      <c r="K103" s="1010"/>
      <c r="L103" s="260"/>
      <c r="M103" s="261" t="s">
        <v>146</v>
      </c>
      <c r="N103" s="260"/>
      <c r="O103" s="262">
        <f t="shared" si="7"/>
        <v>0</v>
      </c>
      <c r="P103" s="239"/>
    </row>
    <row r="104" spans="1:16" s="240" customFormat="1" ht="20.25" customHeight="1">
      <c r="A104" s="1009"/>
      <c r="B104" s="1010"/>
      <c r="C104" s="1010"/>
      <c r="D104" s="260"/>
      <c r="E104" s="261" t="s">
        <v>146</v>
      </c>
      <c r="F104" s="260"/>
      <c r="G104" s="262">
        <f t="shared" si="6"/>
        <v>0</v>
      </c>
      <c r="H104" s="246"/>
      <c r="I104" s="1009"/>
      <c r="J104" s="1010"/>
      <c r="K104" s="1010"/>
      <c r="L104" s="260"/>
      <c r="M104" s="261" t="s">
        <v>146</v>
      </c>
      <c r="N104" s="260"/>
      <c r="O104" s="262">
        <f t="shared" si="7"/>
        <v>0</v>
      </c>
      <c r="P104" s="239"/>
    </row>
    <row r="105" spans="1:16" s="240" customFormat="1" ht="20.25" customHeight="1">
      <c r="A105" s="1009"/>
      <c r="B105" s="1010"/>
      <c r="C105" s="1010"/>
      <c r="D105" s="260"/>
      <c r="E105" s="261" t="s">
        <v>146</v>
      </c>
      <c r="F105" s="260"/>
      <c r="G105" s="262">
        <f t="shared" si="6"/>
        <v>0</v>
      </c>
      <c r="H105" s="246"/>
      <c r="I105" s="1009"/>
      <c r="J105" s="1010"/>
      <c r="K105" s="1010"/>
      <c r="L105" s="260"/>
      <c r="M105" s="261" t="s">
        <v>146</v>
      </c>
      <c r="N105" s="260"/>
      <c r="O105" s="262">
        <f t="shared" si="7"/>
        <v>0</v>
      </c>
      <c r="P105" s="239"/>
    </row>
    <row r="106" spans="1:16" s="240" customFormat="1" ht="20.25" customHeight="1">
      <c r="A106" s="1009"/>
      <c r="B106" s="1010"/>
      <c r="C106" s="1010"/>
      <c r="D106" s="260"/>
      <c r="E106" s="261" t="s">
        <v>146</v>
      </c>
      <c r="F106" s="260"/>
      <c r="G106" s="262">
        <f t="shared" si="6"/>
        <v>0</v>
      </c>
      <c r="H106" s="246"/>
      <c r="I106" s="1009"/>
      <c r="J106" s="1010"/>
      <c r="K106" s="1010"/>
      <c r="L106" s="260"/>
      <c r="M106" s="261" t="s">
        <v>146</v>
      </c>
      <c r="N106" s="260"/>
      <c r="O106" s="262">
        <f t="shared" si="7"/>
        <v>0</v>
      </c>
      <c r="P106" s="239"/>
    </row>
    <row r="107" spans="1:16" s="240" customFormat="1" ht="20.25" customHeight="1">
      <c r="A107" s="1009"/>
      <c r="B107" s="1010"/>
      <c r="C107" s="1010"/>
      <c r="D107" s="260"/>
      <c r="E107" s="261" t="s">
        <v>146</v>
      </c>
      <c r="F107" s="260"/>
      <c r="G107" s="262">
        <f t="shared" si="6"/>
        <v>0</v>
      </c>
      <c r="H107" s="246"/>
      <c r="I107" s="1009"/>
      <c r="J107" s="1010"/>
      <c r="K107" s="1010"/>
      <c r="L107" s="260"/>
      <c r="M107" s="261" t="s">
        <v>146</v>
      </c>
      <c r="N107" s="260"/>
      <c r="O107" s="262">
        <f t="shared" si="7"/>
        <v>0</v>
      </c>
      <c r="P107" s="239"/>
    </row>
    <row r="108" spans="1:16" s="240" customFormat="1" ht="20.25" customHeight="1">
      <c r="A108" s="1009"/>
      <c r="B108" s="1010"/>
      <c r="C108" s="1010"/>
      <c r="D108" s="260"/>
      <c r="E108" s="261" t="s">
        <v>146</v>
      </c>
      <c r="F108" s="260"/>
      <c r="G108" s="262">
        <f t="shared" si="6"/>
        <v>0</v>
      </c>
      <c r="H108" s="246"/>
      <c r="I108" s="1009"/>
      <c r="J108" s="1010"/>
      <c r="K108" s="1010"/>
      <c r="L108" s="260"/>
      <c r="M108" s="261" t="s">
        <v>146</v>
      </c>
      <c r="N108" s="260"/>
      <c r="O108" s="262">
        <f t="shared" si="7"/>
        <v>0</v>
      </c>
      <c r="P108" s="239"/>
    </row>
    <row r="109" spans="1:16" s="240" customFormat="1" ht="20.25" customHeight="1">
      <c r="A109" s="1009"/>
      <c r="B109" s="1010"/>
      <c r="C109" s="1010"/>
      <c r="D109" s="260"/>
      <c r="E109" s="261" t="s">
        <v>146</v>
      </c>
      <c r="F109" s="260"/>
      <c r="G109" s="262">
        <f t="shared" si="6"/>
        <v>0</v>
      </c>
      <c r="H109" s="246"/>
      <c r="I109" s="1009"/>
      <c r="J109" s="1010"/>
      <c r="K109" s="1010"/>
      <c r="L109" s="260"/>
      <c r="M109" s="261" t="s">
        <v>146</v>
      </c>
      <c r="N109" s="260"/>
      <c r="O109" s="262">
        <f t="shared" si="7"/>
        <v>0</v>
      </c>
      <c r="P109" s="239"/>
    </row>
    <row r="110" spans="1:16" s="240" customFormat="1" ht="20.25" customHeight="1">
      <c r="A110" s="1009"/>
      <c r="B110" s="1010"/>
      <c r="C110" s="1010"/>
      <c r="D110" s="260"/>
      <c r="E110" s="261" t="s">
        <v>146</v>
      </c>
      <c r="F110" s="260"/>
      <c r="G110" s="262">
        <f t="shared" si="6"/>
        <v>0</v>
      </c>
      <c r="H110" s="246"/>
      <c r="I110" s="1009"/>
      <c r="J110" s="1010"/>
      <c r="K110" s="1010"/>
      <c r="L110" s="260"/>
      <c r="M110" s="261" t="s">
        <v>146</v>
      </c>
      <c r="N110" s="260"/>
      <c r="O110" s="262">
        <f t="shared" si="7"/>
        <v>0</v>
      </c>
      <c r="P110" s="239"/>
    </row>
    <row r="111" spans="1:16" s="240" customFormat="1" ht="20.25" customHeight="1">
      <c r="A111" s="1011" t="s">
        <v>149</v>
      </c>
      <c r="B111" s="1012"/>
      <c r="C111" s="1013"/>
      <c r="D111" s="263"/>
      <c r="E111" s="264" t="s">
        <v>146</v>
      </c>
      <c r="F111" s="265"/>
      <c r="G111" s="266">
        <f>D111*F111</f>
        <v>0</v>
      </c>
      <c r="H111" s="246"/>
      <c r="I111" s="1011" t="s">
        <v>149</v>
      </c>
      <c r="J111" s="1012"/>
      <c r="K111" s="1013"/>
      <c r="L111" s="263"/>
      <c r="M111" s="264" t="s">
        <v>146</v>
      </c>
      <c r="N111" s="265"/>
      <c r="O111" s="266">
        <f>L111*N111</f>
        <v>0</v>
      </c>
      <c r="P111" s="239"/>
    </row>
    <row r="112" spans="1:16" s="240" customFormat="1" ht="20.25" customHeight="1">
      <c r="A112" s="1014" t="s">
        <v>150</v>
      </c>
      <c r="B112" s="1015"/>
      <c r="C112" s="1015"/>
      <c r="D112" s="1015"/>
      <c r="E112" s="1015"/>
      <c r="F112" s="1016"/>
      <c r="G112" s="267">
        <f>SUM(G101:G111)</f>
        <v>0</v>
      </c>
      <c r="H112" s="246"/>
      <c r="I112" s="1014" t="s">
        <v>150</v>
      </c>
      <c r="J112" s="1015"/>
      <c r="K112" s="1015"/>
      <c r="L112" s="1015"/>
      <c r="M112" s="1015"/>
      <c r="N112" s="1016"/>
      <c r="O112" s="267">
        <f>SUM(O101:O111)</f>
        <v>0</v>
      </c>
      <c r="P112" s="239"/>
    </row>
    <row r="113" spans="1:16" s="240" customFormat="1" ht="20.25" customHeight="1">
      <c r="A113" s="1017" t="s">
        <v>151</v>
      </c>
      <c r="B113" s="1018"/>
      <c r="C113" s="1018"/>
      <c r="D113" s="1018"/>
      <c r="E113" s="1018"/>
      <c r="F113" s="1018"/>
      <c r="G113" s="268"/>
      <c r="H113" s="246"/>
      <c r="I113" s="1017" t="s">
        <v>151</v>
      </c>
      <c r="J113" s="1018"/>
      <c r="K113" s="1018"/>
      <c r="L113" s="1018"/>
      <c r="M113" s="1018"/>
      <c r="N113" s="1018"/>
      <c r="O113" s="268"/>
      <c r="P113" s="239"/>
    </row>
    <row r="114" spans="1:16" s="240" customFormat="1" ht="20.25" customHeight="1">
      <c r="A114" s="1019" t="s">
        <v>152</v>
      </c>
      <c r="B114" s="1020"/>
      <c r="C114" s="1020"/>
      <c r="D114" s="1020"/>
      <c r="E114" s="1020"/>
      <c r="F114" s="1020"/>
      <c r="G114" s="267">
        <f>G112+G113</f>
        <v>0</v>
      </c>
      <c r="H114" s="246"/>
      <c r="I114" s="1019" t="s">
        <v>152</v>
      </c>
      <c r="J114" s="1020"/>
      <c r="K114" s="1020"/>
      <c r="L114" s="1020"/>
      <c r="M114" s="1020"/>
      <c r="N114" s="1020"/>
      <c r="O114" s="267">
        <f>O112+O113</f>
        <v>0</v>
      </c>
      <c r="P114" s="239"/>
    </row>
    <row r="115" spans="1:16" s="240" customFormat="1" ht="20.25" customHeight="1">
      <c r="A115" s="239"/>
      <c r="B115" s="239"/>
      <c r="C115" s="239"/>
      <c r="D115" s="239"/>
      <c r="E115" s="239"/>
      <c r="F115" s="239"/>
      <c r="G115" s="239">
        <v>9</v>
      </c>
      <c r="H115" s="239"/>
      <c r="I115" s="239"/>
      <c r="J115" s="239"/>
      <c r="K115" s="239"/>
      <c r="L115" s="239"/>
      <c r="M115" s="239"/>
      <c r="N115" s="239"/>
      <c r="O115" s="239">
        <v>10</v>
      </c>
      <c r="P115" s="239"/>
    </row>
    <row r="116" spans="1:16" s="240" customFormat="1" ht="20.25" customHeight="1">
      <c r="A116" s="1115" t="s">
        <v>134</v>
      </c>
      <c r="B116" s="1116"/>
      <c r="C116" s="1118" t="str">
        <f>IF(個表!F39="","",TEXT(個表!F39,"yyyy/mm/dd")&amp;個表!G39&amp;TEXT(個表!H39,"yyyy/mm/dd"))</f>
        <v/>
      </c>
      <c r="D116" s="1119"/>
      <c r="E116" s="1119"/>
      <c r="F116" s="1119"/>
      <c r="G116" s="1120"/>
      <c r="H116" s="246"/>
      <c r="I116" s="1115" t="s">
        <v>134</v>
      </c>
      <c r="J116" s="1116"/>
      <c r="K116" s="1118" t="str">
        <f>IF(個表!F40="","",TEXT(個表!F40,"yyyy/mm/dd")&amp;個表!G40&amp;TEXT(個表!H40,"yyyy/mm/dd"))</f>
        <v/>
      </c>
      <c r="L116" s="1119"/>
      <c r="M116" s="1119"/>
      <c r="N116" s="1119"/>
      <c r="O116" s="1120"/>
      <c r="P116" s="239"/>
    </row>
    <row r="117" spans="1:16" s="240" customFormat="1" ht="20.25" customHeight="1">
      <c r="A117" s="1122" t="s">
        <v>135</v>
      </c>
      <c r="B117" s="1123"/>
      <c r="C117" s="1124" t="str">
        <f>IF(個表!L39="","",個表!L39)</f>
        <v/>
      </c>
      <c r="D117" s="1125"/>
      <c r="E117" s="1125"/>
      <c r="F117" s="1125"/>
      <c r="G117" s="1126"/>
      <c r="H117" s="246"/>
      <c r="I117" s="1122" t="s">
        <v>135</v>
      </c>
      <c r="J117" s="1123"/>
      <c r="K117" s="1124" t="str">
        <f>IF(個表!L40="","",個表!L40)</f>
        <v/>
      </c>
      <c r="L117" s="1125"/>
      <c r="M117" s="1125"/>
      <c r="N117" s="1125"/>
      <c r="O117" s="1126"/>
      <c r="P117" s="239"/>
    </row>
    <row r="118" spans="1:16" s="240" customFormat="1" ht="20.25" customHeight="1">
      <c r="A118" s="1127" t="s">
        <v>136</v>
      </c>
      <c r="B118" s="1128"/>
      <c r="C118" s="1129"/>
      <c r="D118" s="1130"/>
      <c r="E118" s="1057"/>
      <c r="F118" s="1058"/>
      <c r="G118" s="1059"/>
      <c r="H118" s="246"/>
      <c r="I118" s="1127" t="s">
        <v>136</v>
      </c>
      <c r="J118" s="1128"/>
      <c r="K118" s="1129"/>
      <c r="L118" s="1130"/>
      <c r="M118" s="1057"/>
      <c r="N118" s="1058"/>
      <c r="O118" s="1059"/>
      <c r="P118" s="239"/>
    </row>
    <row r="119" spans="1:16" s="240" customFormat="1" ht="20.25" customHeight="1">
      <c r="A119" s="1014" t="s">
        <v>176</v>
      </c>
      <c r="B119" s="1016"/>
      <c r="C119" s="1095"/>
      <c r="D119" s="1096"/>
      <c r="E119" s="1102"/>
      <c r="F119" s="1103"/>
      <c r="G119" s="1104"/>
      <c r="H119" s="239"/>
      <c r="I119" s="1014" t="s">
        <v>176</v>
      </c>
      <c r="J119" s="1016"/>
      <c r="K119" s="1095"/>
      <c r="L119" s="1096"/>
      <c r="M119" s="1102"/>
      <c r="N119" s="1103"/>
      <c r="O119" s="1104"/>
      <c r="P119" s="239"/>
    </row>
    <row r="120" spans="1:16" s="240" customFormat="1" ht="20.25" customHeight="1">
      <c r="A120" s="1115" t="s">
        <v>137</v>
      </c>
      <c r="B120" s="1116"/>
      <c r="C120" s="1035">
        <f>C118-C119</f>
        <v>0</v>
      </c>
      <c r="D120" s="1117"/>
      <c r="E120" s="1036" t="s">
        <v>138</v>
      </c>
      <c r="F120" s="1037"/>
      <c r="G120" s="249" t="str">
        <f>IF(C120*C121=0,"",C120*C121)</f>
        <v/>
      </c>
      <c r="H120" s="246"/>
      <c r="I120" s="1115" t="s">
        <v>137</v>
      </c>
      <c r="J120" s="1116"/>
      <c r="K120" s="1035">
        <f>K118-K119</f>
        <v>0</v>
      </c>
      <c r="L120" s="1117"/>
      <c r="M120" s="1036" t="s">
        <v>138</v>
      </c>
      <c r="N120" s="1037"/>
      <c r="O120" s="249" t="str">
        <f>IF(K120*K121=0,"",K120*K121)</f>
        <v/>
      </c>
      <c r="P120" s="239"/>
    </row>
    <row r="121" spans="1:16" s="240" customFormat="1" ht="20.25" customHeight="1">
      <c r="A121" s="1105" t="s">
        <v>139</v>
      </c>
      <c r="B121" s="1106"/>
      <c r="C121" s="1043"/>
      <c r="D121" s="1107"/>
      <c r="E121" s="250"/>
      <c r="F121" s="251"/>
      <c r="G121" s="252"/>
      <c r="H121" s="246"/>
      <c r="I121" s="1105" t="s">
        <v>139</v>
      </c>
      <c r="J121" s="1106"/>
      <c r="K121" s="1043"/>
      <c r="L121" s="1107"/>
      <c r="M121" s="250"/>
      <c r="N121" s="251"/>
      <c r="O121" s="252"/>
      <c r="P121" s="239"/>
    </row>
    <row r="122" spans="1:16" s="513" customFormat="1" ht="20.100000000000001" hidden="1" customHeight="1">
      <c r="A122" s="1065" t="s">
        <v>396</v>
      </c>
      <c r="B122" s="1066"/>
      <c r="C122" s="1067">
        <f>C118*C121</f>
        <v>0</v>
      </c>
      <c r="D122" s="1068"/>
      <c r="E122" s="1047" t="s">
        <v>398</v>
      </c>
      <c r="F122" s="1048"/>
      <c r="G122" s="514">
        <f>C119*C121</f>
        <v>0</v>
      </c>
      <c r="H122" s="512"/>
      <c r="I122" s="1065" t="s">
        <v>396</v>
      </c>
      <c r="J122" s="1066"/>
      <c r="K122" s="1067">
        <f>K118*K121</f>
        <v>0</v>
      </c>
      <c r="L122" s="1068"/>
      <c r="M122" s="1047" t="s">
        <v>398</v>
      </c>
      <c r="N122" s="1048"/>
      <c r="O122" s="514">
        <f>K119*K121</f>
        <v>0</v>
      </c>
      <c r="P122" s="510" t="s">
        <v>394</v>
      </c>
    </row>
    <row r="123" spans="1:16" s="240" customFormat="1" ht="20.25" customHeight="1">
      <c r="A123" s="1014" t="s">
        <v>140</v>
      </c>
      <c r="B123" s="1016"/>
      <c r="C123" s="1111" t="str">
        <f>IF(G120="","",SUM(F127:F136))</f>
        <v/>
      </c>
      <c r="D123" s="1112"/>
      <c r="E123" s="1121" t="s">
        <v>141</v>
      </c>
      <c r="F123" s="1021"/>
      <c r="G123" s="253" t="str">
        <f>IF(G120="","",C123/G120)</f>
        <v/>
      </c>
      <c r="H123" s="246"/>
      <c r="I123" s="1014" t="s">
        <v>140</v>
      </c>
      <c r="J123" s="1016"/>
      <c r="K123" s="1111" t="str">
        <f>IF(O120="","",SUM(N127:N136))</f>
        <v/>
      </c>
      <c r="L123" s="1112"/>
      <c r="M123" s="1121" t="s">
        <v>141</v>
      </c>
      <c r="N123" s="1021"/>
      <c r="O123" s="253" t="str">
        <f>IF(O120="","",K123/O120)</f>
        <v/>
      </c>
      <c r="P123" s="239"/>
    </row>
    <row r="124" spans="1:16" s="240" customFormat="1" ht="20.25" customHeight="1">
      <c r="A124" s="1014" t="s">
        <v>142</v>
      </c>
      <c r="B124" s="1016"/>
      <c r="C124" s="1111" t="str">
        <f>IF(G120="","",SUM(F127:F137))</f>
        <v/>
      </c>
      <c r="D124" s="1112"/>
      <c r="E124" s="1113" t="s">
        <v>143</v>
      </c>
      <c r="F124" s="1114"/>
      <c r="G124" s="254" t="str">
        <f>IF(G120="","",C124/G120)</f>
        <v/>
      </c>
      <c r="H124" s="246"/>
      <c r="I124" s="1014" t="s">
        <v>142</v>
      </c>
      <c r="J124" s="1016"/>
      <c r="K124" s="1111" t="str">
        <f>IF(O120="","",SUM(N127:N137))</f>
        <v/>
      </c>
      <c r="L124" s="1112"/>
      <c r="M124" s="1113" t="s">
        <v>143</v>
      </c>
      <c r="N124" s="1114"/>
      <c r="O124" s="254" t="str">
        <f>IF(O120="","",K124/O120)</f>
        <v/>
      </c>
      <c r="P124" s="239"/>
    </row>
    <row r="125" spans="1:16" s="240" customFormat="1" ht="20.25" customHeight="1">
      <c r="A125" s="1014" t="s">
        <v>144</v>
      </c>
      <c r="B125" s="1015"/>
      <c r="C125" s="1015"/>
      <c r="D125" s="1015"/>
      <c r="E125" s="1015"/>
      <c r="F125" s="1015"/>
      <c r="G125" s="1136"/>
      <c r="H125" s="246"/>
      <c r="I125" s="1014" t="s">
        <v>144</v>
      </c>
      <c r="J125" s="1015"/>
      <c r="K125" s="1015"/>
      <c r="L125" s="1015"/>
      <c r="M125" s="1015"/>
      <c r="N125" s="1015"/>
      <c r="O125" s="1136"/>
      <c r="P125" s="239"/>
    </row>
    <row r="126" spans="1:16" s="240" customFormat="1" ht="20.25" customHeight="1">
      <c r="A126" s="1014" t="s">
        <v>145</v>
      </c>
      <c r="B126" s="1015"/>
      <c r="C126" s="1016"/>
      <c r="D126" s="234" t="s">
        <v>108</v>
      </c>
      <c r="E126" s="248" t="s">
        <v>146</v>
      </c>
      <c r="F126" s="248" t="s">
        <v>147</v>
      </c>
      <c r="G126" s="255" t="s">
        <v>148</v>
      </c>
      <c r="H126" s="246"/>
      <c r="I126" s="1014" t="s">
        <v>145</v>
      </c>
      <c r="J126" s="1015"/>
      <c r="K126" s="1016"/>
      <c r="L126" s="234" t="s">
        <v>108</v>
      </c>
      <c r="M126" s="248" t="s">
        <v>146</v>
      </c>
      <c r="N126" s="248" t="s">
        <v>147</v>
      </c>
      <c r="O126" s="255" t="s">
        <v>148</v>
      </c>
      <c r="P126" s="239"/>
    </row>
    <row r="127" spans="1:16" s="240" customFormat="1" ht="20.25" customHeight="1">
      <c r="A127" s="1108"/>
      <c r="B127" s="1109"/>
      <c r="C127" s="1110"/>
      <c r="D127" s="256"/>
      <c r="E127" s="257" t="s">
        <v>146</v>
      </c>
      <c r="F127" s="258"/>
      <c r="G127" s="259">
        <f>D127*F127</f>
        <v>0</v>
      </c>
      <c r="H127" s="246"/>
      <c r="I127" s="1108"/>
      <c r="J127" s="1109"/>
      <c r="K127" s="1110"/>
      <c r="L127" s="256"/>
      <c r="M127" s="257" t="s">
        <v>146</v>
      </c>
      <c r="N127" s="258"/>
      <c r="O127" s="259">
        <f>L127*N127</f>
        <v>0</v>
      </c>
      <c r="P127" s="239"/>
    </row>
    <row r="128" spans="1:16" s="240" customFormat="1" ht="20.25" customHeight="1">
      <c r="A128" s="1133"/>
      <c r="B128" s="1134"/>
      <c r="C128" s="1135"/>
      <c r="D128" s="260"/>
      <c r="E128" s="261" t="s">
        <v>146</v>
      </c>
      <c r="F128" s="260"/>
      <c r="G128" s="262">
        <f t="shared" ref="G128:G136" si="8">D128*F128</f>
        <v>0</v>
      </c>
      <c r="H128" s="246"/>
      <c r="I128" s="1133"/>
      <c r="J128" s="1134"/>
      <c r="K128" s="1135"/>
      <c r="L128" s="260"/>
      <c r="M128" s="261" t="s">
        <v>146</v>
      </c>
      <c r="N128" s="260"/>
      <c r="O128" s="262">
        <f t="shared" ref="O128:O136" si="9">L128*N128</f>
        <v>0</v>
      </c>
      <c r="P128" s="239"/>
    </row>
    <row r="129" spans="1:16" s="240" customFormat="1" ht="20.25" customHeight="1">
      <c r="A129" s="1133"/>
      <c r="B129" s="1134"/>
      <c r="C129" s="1135"/>
      <c r="D129" s="260"/>
      <c r="E129" s="261" t="s">
        <v>146</v>
      </c>
      <c r="F129" s="260"/>
      <c r="G129" s="262">
        <f t="shared" si="8"/>
        <v>0</v>
      </c>
      <c r="H129" s="246"/>
      <c r="I129" s="1133"/>
      <c r="J129" s="1134"/>
      <c r="K129" s="1135"/>
      <c r="L129" s="260"/>
      <c r="M129" s="261" t="s">
        <v>146</v>
      </c>
      <c r="N129" s="260"/>
      <c r="O129" s="262">
        <f t="shared" si="9"/>
        <v>0</v>
      </c>
      <c r="P129" s="239"/>
    </row>
    <row r="130" spans="1:16" s="240" customFormat="1" ht="20.25" customHeight="1">
      <c r="A130" s="1133"/>
      <c r="B130" s="1134"/>
      <c r="C130" s="1135"/>
      <c r="D130" s="260"/>
      <c r="E130" s="261" t="s">
        <v>146</v>
      </c>
      <c r="F130" s="260"/>
      <c r="G130" s="262">
        <f t="shared" si="8"/>
        <v>0</v>
      </c>
      <c r="H130" s="246"/>
      <c r="I130" s="1133"/>
      <c r="J130" s="1134"/>
      <c r="K130" s="1135"/>
      <c r="L130" s="260"/>
      <c r="M130" s="261" t="s">
        <v>146</v>
      </c>
      <c r="N130" s="260"/>
      <c r="O130" s="262">
        <f t="shared" si="9"/>
        <v>0</v>
      </c>
      <c r="P130" s="239"/>
    </row>
    <row r="131" spans="1:16" s="240" customFormat="1" ht="20.25" customHeight="1">
      <c r="A131" s="1133"/>
      <c r="B131" s="1134"/>
      <c r="C131" s="1135"/>
      <c r="D131" s="260"/>
      <c r="E131" s="261" t="s">
        <v>146</v>
      </c>
      <c r="F131" s="260"/>
      <c r="G131" s="262">
        <f t="shared" si="8"/>
        <v>0</v>
      </c>
      <c r="H131" s="246"/>
      <c r="I131" s="1133"/>
      <c r="J131" s="1134"/>
      <c r="K131" s="1135"/>
      <c r="L131" s="260"/>
      <c r="M131" s="261" t="s">
        <v>146</v>
      </c>
      <c r="N131" s="260"/>
      <c r="O131" s="262">
        <f t="shared" si="9"/>
        <v>0</v>
      </c>
      <c r="P131" s="239"/>
    </row>
    <row r="132" spans="1:16" s="240" customFormat="1" ht="20.25" customHeight="1">
      <c r="A132" s="1133"/>
      <c r="B132" s="1134"/>
      <c r="C132" s="1135"/>
      <c r="D132" s="260"/>
      <c r="E132" s="261" t="s">
        <v>146</v>
      </c>
      <c r="F132" s="260"/>
      <c r="G132" s="262">
        <f t="shared" si="8"/>
        <v>0</v>
      </c>
      <c r="H132" s="246"/>
      <c r="I132" s="1133"/>
      <c r="J132" s="1134"/>
      <c r="K132" s="1135"/>
      <c r="L132" s="260"/>
      <c r="M132" s="261" t="s">
        <v>146</v>
      </c>
      <c r="N132" s="260"/>
      <c r="O132" s="262">
        <f t="shared" si="9"/>
        <v>0</v>
      </c>
      <c r="P132" s="239"/>
    </row>
    <row r="133" spans="1:16" s="240" customFormat="1" ht="20.25" customHeight="1">
      <c r="A133" s="1133"/>
      <c r="B133" s="1134"/>
      <c r="C133" s="1135"/>
      <c r="D133" s="260"/>
      <c r="E133" s="261" t="s">
        <v>146</v>
      </c>
      <c r="F133" s="260"/>
      <c r="G133" s="262">
        <f t="shared" si="8"/>
        <v>0</v>
      </c>
      <c r="H133" s="246"/>
      <c r="I133" s="1133"/>
      <c r="J133" s="1134"/>
      <c r="K133" s="1135"/>
      <c r="L133" s="260"/>
      <c r="M133" s="261" t="s">
        <v>146</v>
      </c>
      <c r="N133" s="260"/>
      <c r="O133" s="262">
        <f t="shared" si="9"/>
        <v>0</v>
      </c>
      <c r="P133" s="239"/>
    </row>
    <row r="134" spans="1:16" s="240" customFormat="1" ht="20.25" customHeight="1">
      <c r="A134" s="1133"/>
      <c r="B134" s="1134"/>
      <c r="C134" s="1135"/>
      <c r="D134" s="260"/>
      <c r="E134" s="261" t="s">
        <v>146</v>
      </c>
      <c r="F134" s="260"/>
      <c r="G134" s="262">
        <f t="shared" si="8"/>
        <v>0</v>
      </c>
      <c r="H134" s="246"/>
      <c r="I134" s="1133"/>
      <c r="J134" s="1134"/>
      <c r="K134" s="1135"/>
      <c r="L134" s="260"/>
      <c r="M134" s="261" t="s">
        <v>146</v>
      </c>
      <c r="N134" s="260"/>
      <c r="O134" s="262">
        <f t="shared" si="9"/>
        <v>0</v>
      </c>
      <c r="P134" s="239"/>
    </row>
    <row r="135" spans="1:16" s="240" customFormat="1" ht="20.25" customHeight="1">
      <c r="A135" s="1133"/>
      <c r="B135" s="1134"/>
      <c r="C135" s="1135"/>
      <c r="D135" s="260"/>
      <c r="E135" s="261" t="s">
        <v>146</v>
      </c>
      <c r="F135" s="260"/>
      <c r="G135" s="262">
        <f t="shared" si="8"/>
        <v>0</v>
      </c>
      <c r="H135" s="246"/>
      <c r="I135" s="1133"/>
      <c r="J135" s="1134"/>
      <c r="K135" s="1135"/>
      <c r="L135" s="260"/>
      <c r="M135" s="261" t="s">
        <v>146</v>
      </c>
      <c r="N135" s="260"/>
      <c r="O135" s="262">
        <f t="shared" si="9"/>
        <v>0</v>
      </c>
      <c r="P135" s="239"/>
    </row>
    <row r="136" spans="1:16" s="240" customFormat="1" ht="20.25" customHeight="1">
      <c r="A136" s="1133"/>
      <c r="B136" s="1134"/>
      <c r="C136" s="1135"/>
      <c r="D136" s="260"/>
      <c r="E136" s="261" t="s">
        <v>146</v>
      </c>
      <c r="F136" s="260"/>
      <c r="G136" s="262">
        <f t="shared" si="8"/>
        <v>0</v>
      </c>
      <c r="H136" s="246"/>
      <c r="I136" s="1133"/>
      <c r="J136" s="1134"/>
      <c r="K136" s="1135"/>
      <c r="L136" s="260"/>
      <c r="M136" s="261" t="s">
        <v>146</v>
      </c>
      <c r="N136" s="260"/>
      <c r="O136" s="262">
        <f t="shared" si="9"/>
        <v>0</v>
      </c>
      <c r="P136" s="239"/>
    </row>
    <row r="137" spans="1:16" s="240" customFormat="1" ht="20.25" customHeight="1">
      <c r="A137" s="1131" t="s">
        <v>149</v>
      </c>
      <c r="B137" s="1132"/>
      <c r="C137" s="1132"/>
      <c r="D137" s="263"/>
      <c r="E137" s="264" t="s">
        <v>146</v>
      </c>
      <c r="F137" s="265"/>
      <c r="G137" s="266">
        <f>D137*F137</f>
        <v>0</v>
      </c>
      <c r="H137" s="246"/>
      <c r="I137" s="1131" t="s">
        <v>149</v>
      </c>
      <c r="J137" s="1132"/>
      <c r="K137" s="1132"/>
      <c r="L137" s="263"/>
      <c r="M137" s="264" t="s">
        <v>146</v>
      </c>
      <c r="N137" s="265"/>
      <c r="O137" s="266">
        <f>L137*N137</f>
        <v>0</v>
      </c>
      <c r="P137" s="239"/>
    </row>
    <row r="138" spans="1:16" s="240" customFormat="1" ht="20.25" customHeight="1">
      <c r="A138" s="1014" t="s">
        <v>150</v>
      </c>
      <c r="B138" s="1015"/>
      <c r="C138" s="1015"/>
      <c r="D138" s="1015"/>
      <c r="E138" s="1015"/>
      <c r="F138" s="1016"/>
      <c r="G138" s="267">
        <f>SUM(G127:G137)</f>
        <v>0</v>
      </c>
      <c r="H138" s="246"/>
      <c r="I138" s="1014" t="s">
        <v>150</v>
      </c>
      <c r="J138" s="1015"/>
      <c r="K138" s="1015"/>
      <c r="L138" s="1015"/>
      <c r="M138" s="1015"/>
      <c r="N138" s="1016"/>
      <c r="O138" s="267">
        <f>SUM(O127:O137)</f>
        <v>0</v>
      </c>
      <c r="P138" s="239"/>
    </row>
    <row r="139" spans="1:16" s="240" customFormat="1" ht="20.25" customHeight="1">
      <c r="A139" s="1099" t="s">
        <v>151</v>
      </c>
      <c r="B139" s="1100"/>
      <c r="C139" s="1100"/>
      <c r="D139" s="1100"/>
      <c r="E139" s="1100"/>
      <c r="F139" s="1101"/>
      <c r="G139" s="268"/>
      <c r="H139" s="246"/>
      <c r="I139" s="1099" t="s">
        <v>151</v>
      </c>
      <c r="J139" s="1100"/>
      <c r="K139" s="1100"/>
      <c r="L139" s="1100"/>
      <c r="M139" s="1100"/>
      <c r="N139" s="1101"/>
      <c r="O139" s="268"/>
      <c r="P139" s="239"/>
    </row>
    <row r="140" spans="1:16" s="240" customFormat="1" ht="20.25" customHeight="1">
      <c r="A140" s="1014" t="s">
        <v>152</v>
      </c>
      <c r="B140" s="1015"/>
      <c r="C140" s="1015"/>
      <c r="D140" s="1015"/>
      <c r="E140" s="1015"/>
      <c r="F140" s="1016"/>
      <c r="G140" s="267">
        <f>G138+G139</f>
        <v>0</v>
      </c>
      <c r="H140" s="246"/>
      <c r="I140" s="1014" t="s">
        <v>152</v>
      </c>
      <c r="J140" s="1015"/>
      <c r="K140" s="1015"/>
      <c r="L140" s="1015"/>
      <c r="M140" s="1015"/>
      <c r="N140" s="1016"/>
      <c r="O140" s="267">
        <f>O138+O139</f>
        <v>0</v>
      </c>
      <c r="P140" s="239"/>
    </row>
    <row r="141" spans="1:16" s="240" customFormat="1" ht="20.25" customHeight="1">
      <c r="A141" s="239"/>
      <c r="B141" s="239"/>
      <c r="C141" s="239"/>
      <c r="D141" s="239"/>
      <c r="E141" s="239"/>
      <c r="F141" s="239"/>
      <c r="G141" s="239">
        <v>11</v>
      </c>
      <c r="H141" s="239"/>
      <c r="I141" s="239"/>
      <c r="J141" s="239"/>
      <c r="K141" s="239"/>
      <c r="L141" s="239"/>
      <c r="M141" s="239"/>
      <c r="N141" s="239"/>
      <c r="O141" s="239">
        <v>12</v>
      </c>
      <c r="P141" s="239"/>
    </row>
    <row r="142" spans="1:16" s="240" customFormat="1" ht="20.25" customHeight="1">
      <c r="A142" s="1038" t="s">
        <v>134</v>
      </c>
      <c r="B142" s="1039"/>
      <c r="C142" s="1085" t="str">
        <f>IF(個表!F41="","",TEXT(個表!F41,"yyyy/mm/dd")&amp;個表!G41&amp;TEXT(個表!H41,"yyyy/mm/dd"))</f>
        <v/>
      </c>
      <c r="D142" s="1085"/>
      <c r="E142" s="1085"/>
      <c r="F142" s="1085"/>
      <c r="G142" s="1086"/>
      <c r="H142" s="246"/>
      <c r="I142" s="1038" t="s">
        <v>134</v>
      </c>
      <c r="J142" s="1039"/>
      <c r="K142" s="1085" t="str">
        <f>IF(個表!F42="","",TEXT(個表!F42,"yyyy/mm/dd")&amp;個表!G42&amp;TEXT(個表!H42,"yyyy/mm/dd"))</f>
        <v/>
      </c>
      <c r="L142" s="1085"/>
      <c r="M142" s="1085"/>
      <c r="N142" s="1085"/>
      <c r="O142" s="1086"/>
      <c r="P142" s="239"/>
    </row>
    <row r="143" spans="1:16" s="240" customFormat="1" ht="20.25" customHeight="1">
      <c r="A143" s="1060" t="s">
        <v>135</v>
      </c>
      <c r="B143" s="1061"/>
      <c r="C143" s="1097" t="str">
        <f>IF(個表!L41="","",個表!L41)</f>
        <v/>
      </c>
      <c r="D143" s="1097"/>
      <c r="E143" s="1097"/>
      <c r="F143" s="1097"/>
      <c r="G143" s="1098"/>
      <c r="H143" s="246"/>
      <c r="I143" s="1060" t="s">
        <v>135</v>
      </c>
      <c r="J143" s="1061"/>
      <c r="K143" s="1097" t="str">
        <f>IF(個表!L42="","",個表!L42)</f>
        <v/>
      </c>
      <c r="L143" s="1097"/>
      <c r="M143" s="1097"/>
      <c r="N143" s="1097"/>
      <c r="O143" s="1098"/>
      <c r="P143" s="239"/>
    </row>
    <row r="144" spans="1:16" s="240" customFormat="1" ht="20.25" customHeight="1">
      <c r="A144" s="1127" t="s">
        <v>136</v>
      </c>
      <c r="B144" s="1128"/>
      <c r="C144" s="1129"/>
      <c r="D144" s="1130"/>
      <c r="E144" s="1057"/>
      <c r="F144" s="1058"/>
      <c r="G144" s="1059"/>
      <c r="H144" s="246"/>
      <c r="I144" s="1127" t="s">
        <v>136</v>
      </c>
      <c r="J144" s="1128"/>
      <c r="K144" s="1129"/>
      <c r="L144" s="1130"/>
      <c r="M144" s="1057"/>
      <c r="N144" s="1058"/>
      <c r="O144" s="1059"/>
      <c r="P144" s="239"/>
    </row>
    <row r="145" spans="1:16" s="240" customFormat="1" ht="20.25" customHeight="1">
      <c r="A145" s="1014" t="s">
        <v>176</v>
      </c>
      <c r="B145" s="1016"/>
      <c r="C145" s="1095"/>
      <c r="D145" s="1096"/>
      <c r="E145" s="1102"/>
      <c r="F145" s="1103"/>
      <c r="G145" s="1104"/>
      <c r="H145" s="239"/>
      <c r="I145" s="1014" t="s">
        <v>176</v>
      </c>
      <c r="J145" s="1016"/>
      <c r="K145" s="1095"/>
      <c r="L145" s="1096"/>
      <c r="M145" s="1102"/>
      <c r="N145" s="1103"/>
      <c r="O145" s="1104"/>
      <c r="P145" s="239"/>
    </row>
    <row r="146" spans="1:16" s="240" customFormat="1" ht="20.25" customHeight="1">
      <c r="A146" s="1115" t="s">
        <v>137</v>
      </c>
      <c r="B146" s="1116"/>
      <c r="C146" s="1035">
        <f>C144-C145</f>
        <v>0</v>
      </c>
      <c r="D146" s="1117"/>
      <c r="E146" s="1036" t="s">
        <v>138</v>
      </c>
      <c r="F146" s="1037"/>
      <c r="G146" s="249" t="str">
        <f>IF(C146*C147=0,"",C146*C147)</f>
        <v/>
      </c>
      <c r="H146" s="246"/>
      <c r="I146" s="1115" t="s">
        <v>137</v>
      </c>
      <c r="J146" s="1116"/>
      <c r="K146" s="1035">
        <f>K144-K145</f>
        <v>0</v>
      </c>
      <c r="L146" s="1117"/>
      <c r="M146" s="1036" t="s">
        <v>138</v>
      </c>
      <c r="N146" s="1037"/>
      <c r="O146" s="249" t="str">
        <f>IF(K146*K147=0,"",K146*K147)</f>
        <v/>
      </c>
      <c r="P146" s="239"/>
    </row>
    <row r="147" spans="1:16" s="240" customFormat="1" ht="20.25" customHeight="1">
      <c r="A147" s="1105" t="s">
        <v>139</v>
      </c>
      <c r="B147" s="1106"/>
      <c r="C147" s="1043"/>
      <c r="D147" s="1107"/>
      <c r="E147" s="250"/>
      <c r="F147" s="251"/>
      <c r="G147" s="252"/>
      <c r="H147" s="246"/>
      <c r="I147" s="1105" t="s">
        <v>139</v>
      </c>
      <c r="J147" s="1106"/>
      <c r="K147" s="1043"/>
      <c r="L147" s="1107"/>
      <c r="M147" s="250"/>
      <c r="N147" s="251"/>
      <c r="O147" s="252"/>
      <c r="P147" s="239"/>
    </row>
    <row r="148" spans="1:16" s="513" customFormat="1" ht="20.100000000000001" hidden="1" customHeight="1">
      <c r="A148" s="1065" t="s">
        <v>396</v>
      </c>
      <c r="B148" s="1066"/>
      <c r="C148" s="1067">
        <f>C144*C147</f>
        <v>0</v>
      </c>
      <c r="D148" s="1068"/>
      <c r="E148" s="1047" t="s">
        <v>398</v>
      </c>
      <c r="F148" s="1048"/>
      <c r="G148" s="514">
        <f>C145*C147</f>
        <v>0</v>
      </c>
      <c r="H148" s="512"/>
      <c r="I148" s="1065" t="s">
        <v>396</v>
      </c>
      <c r="J148" s="1066"/>
      <c r="K148" s="1067">
        <f>K144*K147</f>
        <v>0</v>
      </c>
      <c r="L148" s="1068"/>
      <c r="M148" s="1047" t="s">
        <v>398</v>
      </c>
      <c r="N148" s="1048"/>
      <c r="O148" s="514">
        <f>K145*K147</f>
        <v>0</v>
      </c>
      <c r="P148" s="510" t="s">
        <v>394</v>
      </c>
    </row>
    <row r="149" spans="1:16" s="240" customFormat="1" ht="20.25" customHeight="1">
      <c r="A149" s="1019" t="s">
        <v>140</v>
      </c>
      <c r="B149" s="1020"/>
      <c r="C149" s="1023" t="str">
        <f>IF(G146="","",SUM(F153:F162))</f>
        <v/>
      </c>
      <c r="D149" s="1024"/>
      <c r="E149" s="1021" t="s">
        <v>141</v>
      </c>
      <c r="F149" s="1022"/>
      <c r="G149" s="253" t="str">
        <f>IF(G146="","",C149/G146)</f>
        <v/>
      </c>
      <c r="H149" s="246"/>
      <c r="I149" s="1019" t="s">
        <v>140</v>
      </c>
      <c r="J149" s="1020"/>
      <c r="K149" s="1023" t="str">
        <f>IF(O146="","",SUM(N153:N162))</f>
        <v/>
      </c>
      <c r="L149" s="1024"/>
      <c r="M149" s="1021" t="s">
        <v>141</v>
      </c>
      <c r="N149" s="1022"/>
      <c r="O149" s="253" t="str">
        <f>IF(O146="","",K149/O146)</f>
        <v/>
      </c>
      <c r="P149" s="239"/>
    </row>
    <row r="150" spans="1:16" s="240" customFormat="1" ht="20.25" customHeight="1">
      <c r="A150" s="1025" t="s">
        <v>142</v>
      </c>
      <c r="B150" s="1026"/>
      <c r="C150" s="1027" t="str">
        <f>IF(G146="","",SUM(F153:F163))</f>
        <v/>
      </c>
      <c r="D150" s="1028"/>
      <c r="E150" s="1029" t="s">
        <v>143</v>
      </c>
      <c r="F150" s="1030"/>
      <c r="G150" s="254" t="str">
        <f>IF(G146="","",C150/G146)</f>
        <v/>
      </c>
      <c r="H150" s="246"/>
      <c r="I150" s="1025" t="s">
        <v>142</v>
      </c>
      <c r="J150" s="1026"/>
      <c r="K150" s="1027" t="str">
        <f>IF(O146="","",SUM(N153:N163))</f>
        <v/>
      </c>
      <c r="L150" s="1028"/>
      <c r="M150" s="1029" t="s">
        <v>143</v>
      </c>
      <c r="N150" s="1030"/>
      <c r="O150" s="254" t="str">
        <f>IF(O146="","",K150/O146)</f>
        <v/>
      </c>
      <c r="P150" s="239"/>
    </row>
    <row r="151" spans="1:16" s="240" customFormat="1" ht="20.25" customHeight="1">
      <c r="A151" s="1031" t="s">
        <v>144</v>
      </c>
      <c r="B151" s="1032"/>
      <c r="C151" s="1032"/>
      <c r="D151" s="1032"/>
      <c r="E151" s="1032"/>
      <c r="F151" s="1032"/>
      <c r="G151" s="1033"/>
      <c r="H151" s="246"/>
      <c r="I151" s="1031" t="s">
        <v>144</v>
      </c>
      <c r="J151" s="1032"/>
      <c r="K151" s="1032"/>
      <c r="L151" s="1032"/>
      <c r="M151" s="1032"/>
      <c r="N151" s="1032"/>
      <c r="O151" s="1033"/>
      <c r="P151" s="239"/>
    </row>
    <row r="152" spans="1:16" s="240" customFormat="1" ht="20.25" customHeight="1">
      <c r="A152" s="1019" t="s">
        <v>145</v>
      </c>
      <c r="B152" s="1020"/>
      <c r="C152" s="1020"/>
      <c r="D152" s="234" t="s">
        <v>108</v>
      </c>
      <c r="E152" s="248" t="s">
        <v>146</v>
      </c>
      <c r="F152" s="248" t="s">
        <v>147</v>
      </c>
      <c r="G152" s="255" t="s">
        <v>148</v>
      </c>
      <c r="H152" s="246"/>
      <c r="I152" s="1019" t="s">
        <v>145</v>
      </c>
      <c r="J152" s="1020"/>
      <c r="K152" s="1020"/>
      <c r="L152" s="234" t="s">
        <v>108</v>
      </c>
      <c r="M152" s="248" t="s">
        <v>146</v>
      </c>
      <c r="N152" s="248" t="s">
        <v>147</v>
      </c>
      <c r="O152" s="255" t="s">
        <v>148</v>
      </c>
      <c r="P152" s="239"/>
    </row>
    <row r="153" spans="1:16" s="240" customFormat="1" ht="20.25" customHeight="1">
      <c r="A153" s="1055"/>
      <c r="B153" s="1056"/>
      <c r="C153" s="1056"/>
      <c r="D153" s="256"/>
      <c r="E153" s="257" t="s">
        <v>146</v>
      </c>
      <c r="F153" s="258"/>
      <c r="G153" s="259">
        <f>D153*F153</f>
        <v>0</v>
      </c>
      <c r="H153" s="246"/>
      <c r="I153" s="1055"/>
      <c r="J153" s="1056"/>
      <c r="K153" s="1056"/>
      <c r="L153" s="256"/>
      <c r="M153" s="257" t="s">
        <v>146</v>
      </c>
      <c r="N153" s="258"/>
      <c r="O153" s="259">
        <f>L153*N153</f>
        <v>0</v>
      </c>
      <c r="P153" s="239"/>
    </row>
    <row r="154" spans="1:16" s="240" customFormat="1" ht="20.25" customHeight="1">
      <c r="A154" s="1009"/>
      <c r="B154" s="1010"/>
      <c r="C154" s="1010"/>
      <c r="D154" s="260"/>
      <c r="E154" s="261" t="s">
        <v>146</v>
      </c>
      <c r="F154" s="260"/>
      <c r="G154" s="262">
        <f t="shared" ref="G154:G162" si="10">D154*F154</f>
        <v>0</v>
      </c>
      <c r="H154" s="246"/>
      <c r="I154" s="1009"/>
      <c r="J154" s="1010"/>
      <c r="K154" s="1010"/>
      <c r="L154" s="260"/>
      <c r="M154" s="261" t="s">
        <v>146</v>
      </c>
      <c r="N154" s="260"/>
      <c r="O154" s="262">
        <f t="shared" ref="O154:O162" si="11">L154*N154</f>
        <v>0</v>
      </c>
      <c r="P154" s="239"/>
    </row>
    <row r="155" spans="1:16" s="240" customFormat="1" ht="20.25" customHeight="1">
      <c r="A155" s="1009"/>
      <c r="B155" s="1010"/>
      <c r="C155" s="1010"/>
      <c r="D155" s="260"/>
      <c r="E155" s="261" t="s">
        <v>146</v>
      </c>
      <c r="F155" s="260"/>
      <c r="G155" s="262">
        <f t="shared" si="10"/>
        <v>0</v>
      </c>
      <c r="H155" s="246"/>
      <c r="I155" s="1009"/>
      <c r="J155" s="1010"/>
      <c r="K155" s="1010"/>
      <c r="L155" s="260"/>
      <c r="M155" s="261" t="s">
        <v>146</v>
      </c>
      <c r="N155" s="260"/>
      <c r="O155" s="262">
        <f t="shared" si="11"/>
        <v>0</v>
      </c>
      <c r="P155" s="239"/>
    </row>
    <row r="156" spans="1:16" s="240" customFormat="1" ht="20.25" customHeight="1">
      <c r="A156" s="1009"/>
      <c r="B156" s="1010"/>
      <c r="C156" s="1010"/>
      <c r="D156" s="260"/>
      <c r="E156" s="261" t="s">
        <v>146</v>
      </c>
      <c r="F156" s="260"/>
      <c r="G156" s="262">
        <f t="shared" si="10"/>
        <v>0</v>
      </c>
      <c r="H156" s="246"/>
      <c r="I156" s="1009"/>
      <c r="J156" s="1010"/>
      <c r="K156" s="1010"/>
      <c r="L156" s="260"/>
      <c r="M156" s="261" t="s">
        <v>146</v>
      </c>
      <c r="N156" s="260"/>
      <c r="O156" s="262">
        <f t="shared" si="11"/>
        <v>0</v>
      </c>
      <c r="P156" s="239"/>
    </row>
    <row r="157" spans="1:16" s="240" customFormat="1" ht="20.25" customHeight="1">
      <c r="A157" s="1009"/>
      <c r="B157" s="1010"/>
      <c r="C157" s="1010"/>
      <c r="D157" s="260"/>
      <c r="E157" s="261" t="s">
        <v>146</v>
      </c>
      <c r="F157" s="260"/>
      <c r="G157" s="262">
        <f t="shared" si="10"/>
        <v>0</v>
      </c>
      <c r="H157" s="246"/>
      <c r="I157" s="1009"/>
      <c r="J157" s="1010"/>
      <c r="K157" s="1010"/>
      <c r="L157" s="260"/>
      <c r="M157" s="261" t="s">
        <v>146</v>
      </c>
      <c r="N157" s="260"/>
      <c r="O157" s="262">
        <f t="shared" si="11"/>
        <v>0</v>
      </c>
      <c r="P157" s="239"/>
    </row>
    <row r="158" spans="1:16" s="240" customFormat="1" ht="20.25" customHeight="1">
      <c r="A158" s="1009"/>
      <c r="B158" s="1010"/>
      <c r="C158" s="1010"/>
      <c r="D158" s="260"/>
      <c r="E158" s="261" t="s">
        <v>146</v>
      </c>
      <c r="F158" s="260"/>
      <c r="G158" s="262">
        <f t="shared" si="10"/>
        <v>0</v>
      </c>
      <c r="H158" s="246"/>
      <c r="I158" s="1009"/>
      <c r="J158" s="1010"/>
      <c r="K158" s="1010"/>
      <c r="L158" s="260"/>
      <c r="M158" s="261" t="s">
        <v>146</v>
      </c>
      <c r="N158" s="260"/>
      <c r="O158" s="262">
        <f t="shared" si="11"/>
        <v>0</v>
      </c>
      <c r="P158" s="239"/>
    </row>
    <row r="159" spans="1:16" s="240" customFormat="1" ht="20.25" customHeight="1">
      <c r="A159" s="1009"/>
      <c r="B159" s="1010"/>
      <c r="C159" s="1010"/>
      <c r="D159" s="260"/>
      <c r="E159" s="261" t="s">
        <v>146</v>
      </c>
      <c r="F159" s="260"/>
      <c r="G159" s="262">
        <f t="shared" si="10"/>
        <v>0</v>
      </c>
      <c r="H159" s="246"/>
      <c r="I159" s="1009"/>
      <c r="J159" s="1010"/>
      <c r="K159" s="1010"/>
      <c r="L159" s="260"/>
      <c r="M159" s="261" t="s">
        <v>146</v>
      </c>
      <c r="N159" s="260"/>
      <c r="O159" s="262">
        <f t="shared" si="11"/>
        <v>0</v>
      </c>
      <c r="P159" s="239"/>
    </row>
    <row r="160" spans="1:16" s="240" customFormat="1" ht="20.25" customHeight="1">
      <c r="A160" s="1009"/>
      <c r="B160" s="1010"/>
      <c r="C160" s="1010"/>
      <c r="D160" s="260"/>
      <c r="E160" s="261" t="s">
        <v>146</v>
      </c>
      <c r="F160" s="260"/>
      <c r="G160" s="262">
        <f t="shared" si="10"/>
        <v>0</v>
      </c>
      <c r="H160" s="246"/>
      <c r="I160" s="1009"/>
      <c r="J160" s="1010"/>
      <c r="K160" s="1010"/>
      <c r="L160" s="260"/>
      <c r="M160" s="261" t="s">
        <v>146</v>
      </c>
      <c r="N160" s="260"/>
      <c r="O160" s="262">
        <f t="shared" si="11"/>
        <v>0</v>
      </c>
      <c r="P160" s="239"/>
    </row>
    <row r="161" spans="1:16" s="240" customFormat="1" ht="20.25" customHeight="1">
      <c r="A161" s="1009"/>
      <c r="B161" s="1010"/>
      <c r="C161" s="1010"/>
      <c r="D161" s="260"/>
      <c r="E161" s="261" t="s">
        <v>146</v>
      </c>
      <c r="F161" s="260"/>
      <c r="G161" s="262">
        <f t="shared" si="10"/>
        <v>0</v>
      </c>
      <c r="H161" s="246"/>
      <c r="I161" s="1009"/>
      <c r="J161" s="1010"/>
      <c r="K161" s="1010"/>
      <c r="L161" s="260"/>
      <c r="M161" s="261" t="s">
        <v>146</v>
      </c>
      <c r="N161" s="260"/>
      <c r="O161" s="262">
        <f t="shared" si="11"/>
        <v>0</v>
      </c>
      <c r="P161" s="239"/>
    </row>
    <row r="162" spans="1:16" s="240" customFormat="1" ht="20.25" customHeight="1">
      <c r="A162" s="1009"/>
      <c r="B162" s="1010"/>
      <c r="C162" s="1010"/>
      <c r="D162" s="260"/>
      <c r="E162" s="261" t="s">
        <v>146</v>
      </c>
      <c r="F162" s="260"/>
      <c r="G162" s="262">
        <f t="shared" si="10"/>
        <v>0</v>
      </c>
      <c r="H162" s="246"/>
      <c r="I162" s="1009"/>
      <c r="J162" s="1010"/>
      <c r="K162" s="1010"/>
      <c r="L162" s="260"/>
      <c r="M162" s="261" t="s">
        <v>146</v>
      </c>
      <c r="N162" s="260"/>
      <c r="O162" s="262">
        <f t="shared" si="11"/>
        <v>0</v>
      </c>
      <c r="P162" s="239"/>
    </row>
    <row r="163" spans="1:16" s="240" customFormat="1" ht="20.25" customHeight="1">
      <c r="A163" s="1011" t="s">
        <v>149</v>
      </c>
      <c r="B163" s="1012"/>
      <c r="C163" s="1013"/>
      <c r="D163" s="263"/>
      <c r="E163" s="264" t="s">
        <v>146</v>
      </c>
      <c r="F163" s="265"/>
      <c r="G163" s="266">
        <f>D163*F163</f>
        <v>0</v>
      </c>
      <c r="H163" s="246"/>
      <c r="I163" s="1011" t="s">
        <v>149</v>
      </c>
      <c r="J163" s="1012"/>
      <c r="K163" s="1013"/>
      <c r="L163" s="263"/>
      <c r="M163" s="264" t="s">
        <v>146</v>
      </c>
      <c r="N163" s="265"/>
      <c r="O163" s="266">
        <f>L163*N163</f>
        <v>0</v>
      </c>
      <c r="P163" s="239"/>
    </row>
    <row r="164" spans="1:16" s="240" customFormat="1" ht="20.25" customHeight="1">
      <c r="A164" s="1014" t="s">
        <v>150</v>
      </c>
      <c r="B164" s="1015"/>
      <c r="C164" s="1015"/>
      <c r="D164" s="1015"/>
      <c r="E164" s="1015"/>
      <c r="F164" s="1016"/>
      <c r="G164" s="267">
        <f>SUM(G153:G163)</f>
        <v>0</v>
      </c>
      <c r="H164" s="246"/>
      <c r="I164" s="1014" t="s">
        <v>150</v>
      </c>
      <c r="J164" s="1015"/>
      <c r="K164" s="1015"/>
      <c r="L164" s="1015"/>
      <c r="M164" s="1015"/>
      <c r="N164" s="1016"/>
      <c r="O164" s="267">
        <f>SUM(O153:O163)</f>
        <v>0</v>
      </c>
      <c r="P164" s="239"/>
    </row>
    <row r="165" spans="1:16" s="240" customFormat="1" ht="20.25" customHeight="1">
      <c r="A165" s="1017" t="s">
        <v>151</v>
      </c>
      <c r="B165" s="1018"/>
      <c r="C165" s="1018"/>
      <c r="D165" s="1018"/>
      <c r="E165" s="1018"/>
      <c r="F165" s="1018"/>
      <c r="G165" s="268"/>
      <c r="H165" s="246"/>
      <c r="I165" s="1017" t="s">
        <v>151</v>
      </c>
      <c r="J165" s="1018"/>
      <c r="K165" s="1018"/>
      <c r="L165" s="1018"/>
      <c r="M165" s="1018"/>
      <c r="N165" s="1018"/>
      <c r="O165" s="268"/>
      <c r="P165" s="239"/>
    </row>
    <row r="166" spans="1:16" s="240" customFormat="1" ht="20.25" customHeight="1">
      <c r="A166" s="1019" t="s">
        <v>152</v>
      </c>
      <c r="B166" s="1020"/>
      <c r="C166" s="1020"/>
      <c r="D166" s="1020"/>
      <c r="E166" s="1020"/>
      <c r="F166" s="1020"/>
      <c r="G166" s="267">
        <f>G164+G165</f>
        <v>0</v>
      </c>
      <c r="H166" s="246"/>
      <c r="I166" s="1019" t="s">
        <v>152</v>
      </c>
      <c r="J166" s="1020"/>
      <c r="K166" s="1020"/>
      <c r="L166" s="1020"/>
      <c r="M166" s="1020"/>
      <c r="N166" s="1020"/>
      <c r="O166" s="267">
        <f>O164+O165</f>
        <v>0</v>
      </c>
      <c r="P166" s="239"/>
    </row>
    <row r="167" spans="1:16" s="240" customFormat="1" ht="20.25" customHeight="1">
      <c r="A167" s="239"/>
      <c r="B167" s="239"/>
      <c r="C167" s="239"/>
      <c r="D167" s="239"/>
      <c r="E167" s="239"/>
      <c r="F167" s="239"/>
      <c r="G167" s="239">
        <v>13</v>
      </c>
      <c r="H167" s="239"/>
      <c r="I167" s="239"/>
      <c r="J167" s="239"/>
      <c r="K167" s="239"/>
      <c r="L167" s="239"/>
      <c r="M167" s="239"/>
      <c r="N167" s="239"/>
      <c r="O167" s="239">
        <v>14</v>
      </c>
      <c r="P167" s="239"/>
    </row>
    <row r="168" spans="1:16" s="240" customFormat="1" ht="20.25" customHeight="1">
      <c r="A168" s="1038" t="s">
        <v>134</v>
      </c>
      <c r="B168" s="1039"/>
      <c r="C168" s="1085" t="str">
        <f>IF(個表!F43="","",TEXT(個表!F43,"yyyy/mm/dd")&amp;個表!G43&amp;TEXT(個表!H43,"yyyy/mm/dd"))</f>
        <v/>
      </c>
      <c r="D168" s="1085"/>
      <c r="E168" s="1085"/>
      <c r="F168" s="1085"/>
      <c r="G168" s="1086"/>
      <c r="H168" s="246"/>
      <c r="I168" s="1038" t="s">
        <v>134</v>
      </c>
      <c r="J168" s="1039"/>
      <c r="K168" s="1085" t="str">
        <f>IF(個表!F44="","",TEXT(個表!F44,"yyyy/mm/dd")&amp;個表!G44&amp;TEXT(個表!H44,"yyyy/mm/dd"))</f>
        <v/>
      </c>
      <c r="L168" s="1085"/>
      <c r="M168" s="1085"/>
      <c r="N168" s="1085"/>
      <c r="O168" s="1086"/>
      <c r="P168" s="239"/>
    </row>
    <row r="169" spans="1:16" s="240" customFormat="1" ht="20.25" customHeight="1">
      <c r="A169" s="1060" t="s">
        <v>135</v>
      </c>
      <c r="B169" s="1061"/>
      <c r="C169" s="1097" t="str">
        <f>IF(個表!L43="","",個表!L43)</f>
        <v/>
      </c>
      <c r="D169" s="1097"/>
      <c r="E169" s="1097"/>
      <c r="F169" s="1097"/>
      <c r="G169" s="1098"/>
      <c r="H169" s="246"/>
      <c r="I169" s="1060" t="s">
        <v>135</v>
      </c>
      <c r="J169" s="1061"/>
      <c r="K169" s="1097" t="str">
        <f>IF(個表!L44="","",個表!L44)</f>
        <v/>
      </c>
      <c r="L169" s="1097"/>
      <c r="M169" s="1097"/>
      <c r="N169" s="1097"/>
      <c r="O169" s="1098"/>
      <c r="P169" s="239"/>
    </row>
    <row r="170" spans="1:16" s="240" customFormat="1" ht="20.25" customHeight="1">
      <c r="A170" s="1127" t="s">
        <v>136</v>
      </c>
      <c r="B170" s="1128"/>
      <c r="C170" s="1129"/>
      <c r="D170" s="1130"/>
      <c r="E170" s="1057"/>
      <c r="F170" s="1058"/>
      <c r="G170" s="1059"/>
      <c r="H170" s="246"/>
      <c r="I170" s="1127" t="s">
        <v>136</v>
      </c>
      <c r="J170" s="1128"/>
      <c r="K170" s="1129"/>
      <c r="L170" s="1130"/>
      <c r="M170" s="1057"/>
      <c r="N170" s="1058"/>
      <c r="O170" s="1059"/>
      <c r="P170" s="239"/>
    </row>
    <row r="171" spans="1:16" s="240" customFormat="1" ht="20.25" customHeight="1">
      <c r="A171" s="1014" t="s">
        <v>176</v>
      </c>
      <c r="B171" s="1016"/>
      <c r="C171" s="1095"/>
      <c r="D171" s="1096"/>
      <c r="E171" s="1102"/>
      <c r="F171" s="1103"/>
      <c r="G171" s="1104"/>
      <c r="H171" s="239"/>
      <c r="I171" s="1014" t="s">
        <v>176</v>
      </c>
      <c r="J171" s="1016"/>
      <c r="K171" s="1095"/>
      <c r="L171" s="1096"/>
      <c r="M171" s="1102"/>
      <c r="N171" s="1103"/>
      <c r="O171" s="1104"/>
      <c r="P171" s="239"/>
    </row>
    <row r="172" spans="1:16" s="240" customFormat="1" ht="20.25" customHeight="1">
      <c r="A172" s="1115" t="s">
        <v>137</v>
      </c>
      <c r="B172" s="1116"/>
      <c r="C172" s="1035">
        <f>C170-C171</f>
        <v>0</v>
      </c>
      <c r="D172" s="1117"/>
      <c r="E172" s="1036" t="s">
        <v>138</v>
      </c>
      <c r="F172" s="1037"/>
      <c r="G172" s="249" t="str">
        <f>IF(C172*C173=0,"",C172*C173)</f>
        <v/>
      </c>
      <c r="H172" s="246"/>
      <c r="I172" s="1115" t="s">
        <v>137</v>
      </c>
      <c r="J172" s="1116"/>
      <c r="K172" s="1035">
        <f>K170-K171</f>
        <v>0</v>
      </c>
      <c r="L172" s="1117"/>
      <c r="M172" s="1036" t="s">
        <v>138</v>
      </c>
      <c r="N172" s="1037"/>
      <c r="O172" s="249" t="str">
        <f>IF(K172*K173=0,"",K172*K173)</f>
        <v/>
      </c>
      <c r="P172" s="239"/>
    </row>
    <row r="173" spans="1:16" s="240" customFormat="1" ht="20.25" customHeight="1">
      <c r="A173" s="1105" t="s">
        <v>139</v>
      </c>
      <c r="B173" s="1106"/>
      <c r="C173" s="1043"/>
      <c r="D173" s="1107"/>
      <c r="E173" s="250"/>
      <c r="F173" s="251"/>
      <c r="G173" s="252"/>
      <c r="H173" s="246"/>
      <c r="I173" s="1105" t="s">
        <v>139</v>
      </c>
      <c r="J173" s="1106"/>
      <c r="K173" s="1043"/>
      <c r="L173" s="1107"/>
      <c r="M173" s="250"/>
      <c r="N173" s="251"/>
      <c r="O173" s="252"/>
      <c r="P173" s="239"/>
    </row>
    <row r="174" spans="1:16" s="513" customFormat="1" ht="20.100000000000001" hidden="1" customHeight="1">
      <c r="A174" s="1065" t="s">
        <v>396</v>
      </c>
      <c r="B174" s="1066"/>
      <c r="C174" s="1067">
        <f>C170*C173</f>
        <v>0</v>
      </c>
      <c r="D174" s="1068"/>
      <c r="E174" s="1047" t="s">
        <v>398</v>
      </c>
      <c r="F174" s="1048"/>
      <c r="G174" s="514">
        <f>C171*C173</f>
        <v>0</v>
      </c>
      <c r="H174" s="512"/>
      <c r="I174" s="1065" t="s">
        <v>396</v>
      </c>
      <c r="J174" s="1066"/>
      <c r="K174" s="1067">
        <f>K170*K173</f>
        <v>0</v>
      </c>
      <c r="L174" s="1068"/>
      <c r="M174" s="1047" t="s">
        <v>398</v>
      </c>
      <c r="N174" s="1048"/>
      <c r="O174" s="514">
        <f>K171*K173</f>
        <v>0</v>
      </c>
      <c r="P174" s="510" t="s">
        <v>394</v>
      </c>
    </row>
    <row r="175" spans="1:16" s="240" customFormat="1" ht="20.25" customHeight="1">
      <c r="A175" s="1019" t="s">
        <v>140</v>
      </c>
      <c r="B175" s="1020"/>
      <c r="C175" s="1023" t="str">
        <f>IF(G172="","",SUM(F179:F188))</f>
        <v/>
      </c>
      <c r="D175" s="1024"/>
      <c r="E175" s="1021" t="s">
        <v>141</v>
      </c>
      <c r="F175" s="1022"/>
      <c r="G175" s="253" t="str">
        <f>IF(G172="","",C175/G172)</f>
        <v/>
      </c>
      <c r="H175" s="246"/>
      <c r="I175" s="1019" t="s">
        <v>140</v>
      </c>
      <c r="J175" s="1020"/>
      <c r="K175" s="1023" t="str">
        <f>IF(O172="","",SUM(N179:N188))</f>
        <v/>
      </c>
      <c r="L175" s="1024"/>
      <c r="M175" s="1021" t="s">
        <v>141</v>
      </c>
      <c r="N175" s="1022"/>
      <c r="O175" s="253" t="str">
        <f>IF(O172="","",K175/O172)</f>
        <v/>
      </c>
      <c r="P175" s="239"/>
    </row>
    <row r="176" spans="1:16" s="240" customFormat="1" ht="20.25" customHeight="1">
      <c r="A176" s="1025" t="s">
        <v>142</v>
      </c>
      <c r="B176" s="1026"/>
      <c r="C176" s="1027" t="str">
        <f>IF(G172="","",SUM(F179:F189))</f>
        <v/>
      </c>
      <c r="D176" s="1028"/>
      <c r="E176" s="1029" t="s">
        <v>143</v>
      </c>
      <c r="F176" s="1030"/>
      <c r="G176" s="254" t="str">
        <f>IF(G172="","",C176/G172)</f>
        <v/>
      </c>
      <c r="H176" s="246"/>
      <c r="I176" s="1025" t="s">
        <v>142</v>
      </c>
      <c r="J176" s="1026"/>
      <c r="K176" s="1027" t="str">
        <f>IF(O172="","",SUM(N179:N189))</f>
        <v/>
      </c>
      <c r="L176" s="1028"/>
      <c r="M176" s="1029" t="s">
        <v>143</v>
      </c>
      <c r="N176" s="1030"/>
      <c r="O176" s="254" t="str">
        <f>IF(O172="","",K176/O172)</f>
        <v/>
      </c>
      <c r="P176" s="239"/>
    </row>
    <row r="177" spans="1:16" s="240" customFormat="1" ht="20.25" customHeight="1">
      <c r="A177" s="1031" t="s">
        <v>144</v>
      </c>
      <c r="B177" s="1032"/>
      <c r="C177" s="1032"/>
      <c r="D177" s="1032"/>
      <c r="E177" s="1032"/>
      <c r="F177" s="1032"/>
      <c r="G177" s="1033"/>
      <c r="H177" s="246"/>
      <c r="I177" s="1031" t="s">
        <v>144</v>
      </c>
      <c r="J177" s="1032"/>
      <c r="K177" s="1032"/>
      <c r="L177" s="1032"/>
      <c r="M177" s="1032"/>
      <c r="N177" s="1032"/>
      <c r="O177" s="1033"/>
      <c r="P177" s="239"/>
    </row>
    <row r="178" spans="1:16" s="240" customFormat="1" ht="20.25" customHeight="1">
      <c r="A178" s="1019" t="s">
        <v>145</v>
      </c>
      <c r="B178" s="1020"/>
      <c r="C178" s="1020"/>
      <c r="D178" s="234" t="s">
        <v>108</v>
      </c>
      <c r="E178" s="248" t="s">
        <v>146</v>
      </c>
      <c r="F178" s="248" t="s">
        <v>147</v>
      </c>
      <c r="G178" s="255" t="s">
        <v>148</v>
      </c>
      <c r="H178" s="246"/>
      <c r="I178" s="1019" t="s">
        <v>145</v>
      </c>
      <c r="J178" s="1020"/>
      <c r="K178" s="1020"/>
      <c r="L178" s="234" t="s">
        <v>108</v>
      </c>
      <c r="M178" s="248" t="s">
        <v>146</v>
      </c>
      <c r="N178" s="248" t="s">
        <v>147</v>
      </c>
      <c r="O178" s="255" t="s">
        <v>148</v>
      </c>
      <c r="P178" s="239"/>
    </row>
    <row r="179" spans="1:16" s="240" customFormat="1" ht="20.25" customHeight="1">
      <c r="A179" s="1055"/>
      <c r="B179" s="1056"/>
      <c r="C179" s="1056"/>
      <c r="D179" s="256"/>
      <c r="E179" s="257" t="s">
        <v>146</v>
      </c>
      <c r="F179" s="258"/>
      <c r="G179" s="259">
        <f>D179*F179</f>
        <v>0</v>
      </c>
      <c r="H179" s="246"/>
      <c r="I179" s="1055"/>
      <c r="J179" s="1056"/>
      <c r="K179" s="1056"/>
      <c r="L179" s="256"/>
      <c r="M179" s="257" t="s">
        <v>146</v>
      </c>
      <c r="N179" s="258"/>
      <c r="O179" s="259">
        <f>L179*N179</f>
        <v>0</v>
      </c>
      <c r="P179" s="239"/>
    </row>
    <row r="180" spans="1:16" s="240" customFormat="1" ht="20.25" customHeight="1">
      <c r="A180" s="1009"/>
      <c r="B180" s="1010"/>
      <c r="C180" s="1010"/>
      <c r="D180" s="260"/>
      <c r="E180" s="261" t="s">
        <v>146</v>
      </c>
      <c r="F180" s="260"/>
      <c r="G180" s="262">
        <f t="shared" ref="G180:G188" si="12">D180*F180</f>
        <v>0</v>
      </c>
      <c r="H180" s="246"/>
      <c r="I180" s="1009"/>
      <c r="J180" s="1010"/>
      <c r="K180" s="1010"/>
      <c r="L180" s="260"/>
      <c r="M180" s="261" t="s">
        <v>146</v>
      </c>
      <c r="N180" s="260"/>
      <c r="O180" s="262">
        <f t="shared" ref="O180:O188" si="13">L180*N180</f>
        <v>0</v>
      </c>
      <c r="P180" s="239"/>
    </row>
    <row r="181" spans="1:16" s="240" customFormat="1" ht="20.25" customHeight="1">
      <c r="A181" s="1009"/>
      <c r="B181" s="1010"/>
      <c r="C181" s="1010"/>
      <c r="D181" s="260"/>
      <c r="E181" s="261" t="s">
        <v>146</v>
      </c>
      <c r="F181" s="260"/>
      <c r="G181" s="262">
        <f t="shared" si="12"/>
        <v>0</v>
      </c>
      <c r="H181" s="246"/>
      <c r="I181" s="1009"/>
      <c r="J181" s="1010"/>
      <c r="K181" s="1010"/>
      <c r="L181" s="260"/>
      <c r="M181" s="261" t="s">
        <v>146</v>
      </c>
      <c r="N181" s="260"/>
      <c r="O181" s="262">
        <f t="shared" si="13"/>
        <v>0</v>
      </c>
      <c r="P181" s="239"/>
    </row>
    <row r="182" spans="1:16" s="240" customFormat="1" ht="20.25" customHeight="1">
      <c r="A182" s="1009"/>
      <c r="B182" s="1010"/>
      <c r="C182" s="1010"/>
      <c r="D182" s="260"/>
      <c r="E182" s="261" t="s">
        <v>146</v>
      </c>
      <c r="F182" s="260"/>
      <c r="G182" s="262">
        <f t="shared" si="12"/>
        <v>0</v>
      </c>
      <c r="H182" s="246"/>
      <c r="I182" s="1009"/>
      <c r="J182" s="1010"/>
      <c r="K182" s="1010"/>
      <c r="L182" s="260"/>
      <c r="M182" s="261" t="s">
        <v>146</v>
      </c>
      <c r="N182" s="260"/>
      <c r="O182" s="262">
        <f t="shared" si="13"/>
        <v>0</v>
      </c>
      <c r="P182" s="239"/>
    </row>
    <row r="183" spans="1:16" s="240" customFormat="1" ht="20.25" customHeight="1">
      <c r="A183" s="1009"/>
      <c r="B183" s="1010"/>
      <c r="C183" s="1010"/>
      <c r="D183" s="260"/>
      <c r="E183" s="261" t="s">
        <v>146</v>
      </c>
      <c r="F183" s="260"/>
      <c r="G183" s="262">
        <f t="shared" si="12"/>
        <v>0</v>
      </c>
      <c r="H183" s="246"/>
      <c r="I183" s="1009"/>
      <c r="J183" s="1010"/>
      <c r="K183" s="1010"/>
      <c r="L183" s="260"/>
      <c r="M183" s="261" t="s">
        <v>146</v>
      </c>
      <c r="N183" s="260"/>
      <c r="O183" s="262">
        <f t="shared" si="13"/>
        <v>0</v>
      </c>
      <c r="P183" s="239"/>
    </row>
    <row r="184" spans="1:16" s="240" customFormat="1" ht="20.25" customHeight="1">
      <c r="A184" s="1009"/>
      <c r="B184" s="1010"/>
      <c r="C184" s="1010"/>
      <c r="D184" s="260"/>
      <c r="E184" s="261" t="s">
        <v>146</v>
      </c>
      <c r="F184" s="260"/>
      <c r="G184" s="262">
        <f t="shared" si="12"/>
        <v>0</v>
      </c>
      <c r="H184" s="246"/>
      <c r="I184" s="1009"/>
      <c r="J184" s="1010"/>
      <c r="K184" s="1010"/>
      <c r="L184" s="260"/>
      <c r="M184" s="261" t="s">
        <v>146</v>
      </c>
      <c r="N184" s="260"/>
      <c r="O184" s="262">
        <f t="shared" si="13"/>
        <v>0</v>
      </c>
      <c r="P184" s="239"/>
    </row>
    <row r="185" spans="1:16" s="240" customFormat="1" ht="20.25" customHeight="1">
      <c r="A185" s="1009"/>
      <c r="B185" s="1010"/>
      <c r="C185" s="1010"/>
      <c r="D185" s="260"/>
      <c r="E185" s="261" t="s">
        <v>146</v>
      </c>
      <c r="F185" s="260"/>
      <c r="G185" s="262">
        <f t="shared" si="12"/>
        <v>0</v>
      </c>
      <c r="H185" s="246"/>
      <c r="I185" s="1009"/>
      <c r="J185" s="1010"/>
      <c r="K185" s="1010"/>
      <c r="L185" s="260"/>
      <c r="M185" s="261" t="s">
        <v>146</v>
      </c>
      <c r="N185" s="260"/>
      <c r="O185" s="262">
        <f t="shared" si="13"/>
        <v>0</v>
      </c>
      <c r="P185" s="239"/>
    </row>
    <row r="186" spans="1:16" s="240" customFormat="1" ht="20.25" customHeight="1">
      <c r="A186" s="1009"/>
      <c r="B186" s="1010"/>
      <c r="C186" s="1010"/>
      <c r="D186" s="260"/>
      <c r="E186" s="261" t="s">
        <v>146</v>
      </c>
      <c r="F186" s="260"/>
      <c r="G186" s="262">
        <f t="shared" si="12"/>
        <v>0</v>
      </c>
      <c r="H186" s="246"/>
      <c r="I186" s="1009"/>
      <c r="J186" s="1010"/>
      <c r="K186" s="1010"/>
      <c r="L186" s="260"/>
      <c r="M186" s="261" t="s">
        <v>146</v>
      </c>
      <c r="N186" s="260"/>
      <c r="O186" s="262">
        <f t="shared" si="13"/>
        <v>0</v>
      </c>
      <c r="P186" s="239"/>
    </row>
    <row r="187" spans="1:16" s="240" customFormat="1" ht="20.25" customHeight="1">
      <c r="A187" s="1009"/>
      <c r="B187" s="1010"/>
      <c r="C187" s="1010"/>
      <c r="D187" s="260"/>
      <c r="E187" s="261" t="s">
        <v>146</v>
      </c>
      <c r="F187" s="260"/>
      <c r="G187" s="262">
        <f t="shared" si="12"/>
        <v>0</v>
      </c>
      <c r="H187" s="246"/>
      <c r="I187" s="1009"/>
      <c r="J187" s="1010"/>
      <c r="K187" s="1010"/>
      <c r="L187" s="260"/>
      <c r="M187" s="261" t="s">
        <v>146</v>
      </c>
      <c r="N187" s="260"/>
      <c r="O187" s="262">
        <f t="shared" si="13"/>
        <v>0</v>
      </c>
      <c r="P187" s="239"/>
    </row>
    <row r="188" spans="1:16" s="240" customFormat="1" ht="20.25" customHeight="1">
      <c r="A188" s="1009"/>
      <c r="B188" s="1010"/>
      <c r="C188" s="1010"/>
      <c r="D188" s="260"/>
      <c r="E188" s="261" t="s">
        <v>146</v>
      </c>
      <c r="F188" s="260"/>
      <c r="G188" s="262">
        <f t="shared" si="12"/>
        <v>0</v>
      </c>
      <c r="H188" s="246"/>
      <c r="I188" s="1009"/>
      <c r="J188" s="1010"/>
      <c r="K188" s="1010"/>
      <c r="L188" s="260"/>
      <c r="M188" s="261" t="s">
        <v>146</v>
      </c>
      <c r="N188" s="260"/>
      <c r="O188" s="262">
        <f t="shared" si="13"/>
        <v>0</v>
      </c>
      <c r="P188" s="239"/>
    </row>
    <row r="189" spans="1:16" s="240" customFormat="1" ht="20.25" customHeight="1">
      <c r="A189" s="1011" t="s">
        <v>149</v>
      </c>
      <c r="B189" s="1012"/>
      <c r="C189" s="1013"/>
      <c r="D189" s="263"/>
      <c r="E189" s="264" t="s">
        <v>146</v>
      </c>
      <c r="F189" s="265"/>
      <c r="G189" s="266">
        <f>D189*F189</f>
        <v>0</v>
      </c>
      <c r="H189" s="246"/>
      <c r="I189" s="1011" t="s">
        <v>149</v>
      </c>
      <c r="J189" s="1012"/>
      <c r="K189" s="1013"/>
      <c r="L189" s="263"/>
      <c r="M189" s="264" t="s">
        <v>146</v>
      </c>
      <c r="N189" s="265"/>
      <c r="O189" s="266">
        <f>L189*N189</f>
        <v>0</v>
      </c>
      <c r="P189" s="239"/>
    </row>
    <row r="190" spans="1:16" s="240" customFormat="1" ht="20.25" customHeight="1">
      <c r="A190" s="1014" t="s">
        <v>150</v>
      </c>
      <c r="B190" s="1015"/>
      <c r="C190" s="1015"/>
      <c r="D190" s="1015"/>
      <c r="E190" s="1015"/>
      <c r="F190" s="1016"/>
      <c r="G190" s="267">
        <f>SUM(G179:G189)</f>
        <v>0</v>
      </c>
      <c r="H190" s="246"/>
      <c r="I190" s="1014" t="s">
        <v>150</v>
      </c>
      <c r="J190" s="1015"/>
      <c r="K190" s="1015"/>
      <c r="L190" s="1015"/>
      <c r="M190" s="1015"/>
      <c r="N190" s="1016"/>
      <c r="O190" s="267">
        <f>SUM(O179:O189)</f>
        <v>0</v>
      </c>
      <c r="P190" s="239"/>
    </row>
    <row r="191" spans="1:16" s="240" customFormat="1" ht="20.25" customHeight="1">
      <c r="A191" s="1017" t="s">
        <v>151</v>
      </c>
      <c r="B191" s="1018"/>
      <c r="C191" s="1018"/>
      <c r="D191" s="1018"/>
      <c r="E191" s="1018"/>
      <c r="F191" s="1018"/>
      <c r="G191" s="268"/>
      <c r="H191" s="246"/>
      <c r="I191" s="1017" t="s">
        <v>151</v>
      </c>
      <c r="J191" s="1018"/>
      <c r="K191" s="1018"/>
      <c r="L191" s="1018"/>
      <c r="M191" s="1018"/>
      <c r="N191" s="1018"/>
      <c r="O191" s="268"/>
      <c r="P191" s="239"/>
    </row>
    <row r="192" spans="1:16" s="240" customFormat="1" ht="20.25" customHeight="1">
      <c r="A192" s="1019" t="s">
        <v>152</v>
      </c>
      <c r="B192" s="1020"/>
      <c r="C192" s="1020"/>
      <c r="D192" s="1020"/>
      <c r="E192" s="1020"/>
      <c r="F192" s="1020"/>
      <c r="G192" s="267">
        <f>G190+G191</f>
        <v>0</v>
      </c>
      <c r="H192" s="246"/>
      <c r="I192" s="1019" t="s">
        <v>152</v>
      </c>
      <c r="J192" s="1020"/>
      <c r="K192" s="1020"/>
      <c r="L192" s="1020"/>
      <c r="M192" s="1020"/>
      <c r="N192" s="1020"/>
      <c r="O192" s="267">
        <f>O190+O191</f>
        <v>0</v>
      </c>
      <c r="P192" s="239"/>
    </row>
    <row r="193" spans="1:16" s="240" customFormat="1" ht="20.25" customHeight="1">
      <c r="A193" s="239"/>
      <c r="B193" s="239"/>
      <c r="C193" s="239"/>
      <c r="D193" s="239"/>
      <c r="E193" s="239"/>
      <c r="F193" s="239"/>
      <c r="G193" s="239">
        <v>15</v>
      </c>
      <c r="H193" s="239"/>
      <c r="I193" s="239"/>
      <c r="J193" s="239"/>
      <c r="K193" s="239"/>
      <c r="L193" s="239"/>
      <c r="M193" s="239"/>
      <c r="N193" s="239"/>
      <c r="O193" s="239">
        <v>16</v>
      </c>
      <c r="P193" s="239"/>
    </row>
    <row r="194" spans="1:16" s="240" customFormat="1" ht="20.25" customHeight="1">
      <c r="A194" s="1038" t="s">
        <v>134</v>
      </c>
      <c r="B194" s="1039"/>
      <c r="C194" s="1085" t="str">
        <f>IF(個表!F45="","",TEXT(個表!F45,"yyyy/mm/dd")&amp;個表!G45&amp;TEXT(個表!H45,"yyyy/mm/dd"))</f>
        <v/>
      </c>
      <c r="D194" s="1085"/>
      <c r="E194" s="1085"/>
      <c r="F194" s="1085"/>
      <c r="G194" s="1086"/>
      <c r="H194" s="246"/>
      <c r="I194" s="1038" t="s">
        <v>134</v>
      </c>
      <c r="J194" s="1039"/>
      <c r="K194" s="1049"/>
      <c r="L194" s="1049"/>
      <c r="M194" s="1049"/>
      <c r="N194" s="1049"/>
      <c r="O194" s="1050"/>
      <c r="P194" s="239"/>
    </row>
    <row r="195" spans="1:16" s="240" customFormat="1" ht="20.25" customHeight="1">
      <c r="A195" s="1060" t="s">
        <v>135</v>
      </c>
      <c r="B195" s="1061"/>
      <c r="C195" s="1097" t="str">
        <f>IF(個表!L45="","",個表!L45)</f>
        <v/>
      </c>
      <c r="D195" s="1097"/>
      <c r="E195" s="1097"/>
      <c r="F195" s="1097"/>
      <c r="G195" s="1098"/>
      <c r="H195" s="246"/>
      <c r="I195" s="1060" t="s">
        <v>135</v>
      </c>
      <c r="J195" s="1061"/>
      <c r="K195" s="1137"/>
      <c r="L195" s="1137"/>
      <c r="M195" s="1137"/>
      <c r="N195" s="1137"/>
      <c r="O195" s="1138"/>
      <c r="P195" s="239"/>
    </row>
    <row r="196" spans="1:16" s="240" customFormat="1" ht="20.25" customHeight="1">
      <c r="A196" s="1127" t="s">
        <v>136</v>
      </c>
      <c r="B196" s="1128"/>
      <c r="C196" s="1129"/>
      <c r="D196" s="1130"/>
      <c r="E196" s="1057"/>
      <c r="F196" s="1058"/>
      <c r="G196" s="1059"/>
      <c r="H196" s="246"/>
      <c r="I196" s="1127" t="s">
        <v>136</v>
      </c>
      <c r="J196" s="1128"/>
      <c r="K196" s="1129"/>
      <c r="L196" s="1130"/>
      <c r="M196" s="1057"/>
      <c r="N196" s="1058"/>
      <c r="O196" s="1059"/>
      <c r="P196" s="239"/>
    </row>
    <row r="197" spans="1:16" s="240" customFormat="1" ht="20.25" customHeight="1">
      <c r="A197" s="1014" t="s">
        <v>176</v>
      </c>
      <c r="B197" s="1016"/>
      <c r="C197" s="1095"/>
      <c r="D197" s="1096"/>
      <c r="E197" s="1102"/>
      <c r="F197" s="1103"/>
      <c r="G197" s="1104"/>
      <c r="H197" s="239"/>
      <c r="I197" s="1014" t="s">
        <v>176</v>
      </c>
      <c r="J197" s="1016"/>
      <c r="K197" s="1095"/>
      <c r="L197" s="1096"/>
      <c r="M197" s="1102"/>
      <c r="N197" s="1103"/>
      <c r="O197" s="1104"/>
      <c r="P197" s="239"/>
    </row>
    <row r="198" spans="1:16" s="240" customFormat="1" ht="20.25" customHeight="1">
      <c r="A198" s="1115" t="s">
        <v>137</v>
      </c>
      <c r="B198" s="1116"/>
      <c r="C198" s="1035">
        <f>C196-C197</f>
        <v>0</v>
      </c>
      <c r="D198" s="1117"/>
      <c r="E198" s="1036" t="s">
        <v>138</v>
      </c>
      <c r="F198" s="1037"/>
      <c r="G198" s="249" t="str">
        <f>IF(C198*C199=0,"",C198*C199)</f>
        <v/>
      </c>
      <c r="H198" s="246"/>
      <c r="I198" s="1115" t="s">
        <v>137</v>
      </c>
      <c r="J198" s="1116"/>
      <c r="K198" s="1035">
        <f>K196-K197</f>
        <v>0</v>
      </c>
      <c r="L198" s="1117"/>
      <c r="M198" s="1036" t="s">
        <v>138</v>
      </c>
      <c r="N198" s="1037"/>
      <c r="O198" s="249" t="str">
        <f>IF(K198*K199=0,"",K198*K199)</f>
        <v/>
      </c>
      <c r="P198" s="239"/>
    </row>
    <row r="199" spans="1:16" s="240" customFormat="1" ht="20.25" customHeight="1">
      <c r="A199" s="1105" t="s">
        <v>139</v>
      </c>
      <c r="B199" s="1106"/>
      <c r="C199" s="1043"/>
      <c r="D199" s="1107"/>
      <c r="E199" s="250"/>
      <c r="F199" s="251"/>
      <c r="G199" s="252"/>
      <c r="H199" s="246"/>
      <c r="I199" s="1105" t="s">
        <v>139</v>
      </c>
      <c r="J199" s="1106"/>
      <c r="K199" s="1043"/>
      <c r="L199" s="1107"/>
      <c r="M199" s="250"/>
      <c r="N199" s="251"/>
      <c r="O199" s="252"/>
      <c r="P199" s="239"/>
    </row>
    <row r="200" spans="1:16" s="513" customFormat="1" ht="20.100000000000001" hidden="1" customHeight="1">
      <c r="A200" s="1065" t="s">
        <v>396</v>
      </c>
      <c r="B200" s="1066"/>
      <c r="C200" s="1067">
        <f>C196*C199</f>
        <v>0</v>
      </c>
      <c r="D200" s="1068"/>
      <c r="E200" s="1047" t="s">
        <v>398</v>
      </c>
      <c r="F200" s="1048"/>
      <c r="G200" s="514">
        <f>C197*C199</f>
        <v>0</v>
      </c>
      <c r="H200" s="512"/>
      <c r="I200" s="1065" t="s">
        <v>396</v>
      </c>
      <c r="J200" s="1066"/>
      <c r="K200" s="1067">
        <f>K196*K199</f>
        <v>0</v>
      </c>
      <c r="L200" s="1068"/>
      <c r="M200" s="1047" t="s">
        <v>398</v>
      </c>
      <c r="N200" s="1048"/>
      <c r="O200" s="514">
        <f>K197*K199</f>
        <v>0</v>
      </c>
      <c r="P200" s="510" t="s">
        <v>394</v>
      </c>
    </row>
    <row r="201" spans="1:16" s="240" customFormat="1" ht="20.25" customHeight="1">
      <c r="A201" s="1019" t="s">
        <v>140</v>
      </c>
      <c r="B201" s="1020"/>
      <c r="C201" s="1023" t="str">
        <f>IF(G198="","",SUM(F205:F214))</f>
        <v/>
      </c>
      <c r="D201" s="1024"/>
      <c r="E201" s="1021" t="s">
        <v>141</v>
      </c>
      <c r="F201" s="1022"/>
      <c r="G201" s="253" t="str">
        <f>IF(G198="","",C201/G198)</f>
        <v/>
      </c>
      <c r="H201" s="246"/>
      <c r="I201" s="1019" t="s">
        <v>140</v>
      </c>
      <c r="J201" s="1020"/>
      <c r="K201" s="1023" t="str">
        <f>IF(O198="","",SUM(N205:N214))</f>
        <v/>
      </c>
      <c r="L201" s="1024"/>
      <c r="M201" s="1021" t="s">
        <v>141</v>
      </c>
      <c r="N201" s="1022"/>
      <c r="O201" s="253" t="str">
        <f>IF(O198="","",K201/O198)</f>
        <v/>
      </c>
      <c r="P201" s="239"/>
    </row>
    <row r="202" spans="1:16" s="240" customFormat="1" ht="20.25" customHeight="1">
      <c r="A202" s="1025" t="s">
        <v>142</v>
      </c>
      <c r="B202" s="1026"/>
      <c r="C202" s="1027" t="str">
        <f>IF(G198="","",SUM(F205:F215))</f>
        <v/>
      </c>
      <c r="D202" s="1028"/>
      <c r="E202" s="1029" t="s">
        <v>143</v>
      </c>
      <c r="F202" s="1030"/>
      <c r="G202" s="254" t="str">
        <f>IF(G198="","",C202/G198)</f>
        <v/>
      </c>
      <c r="H202" s="246"/>
      <c r="I202" s="1025" t="s">
        <v>142</v>
      </c>
      <c r="J202" s="1026"/>
      <c r="K202" s="1027" t="str">
        <f>IF(O198="","",SUM(N205:N215))</f>
        <v/>
      </c>
      <c r="L202" s="1028"/>
      <c r="M202" s="1029" t="s">
        <v>143</v>
      </c>
      <c r="N202" s="1030"/>
      <c r="O202" s="254" t="str">
        <f>IF(O198="","",K202/O198)</f>
        <v/>
      </c>
      <c r="P202" s="239"/>
    </row>
    <row r="203" spans="1:16" s="240" customFormat="1" ht="20.25" customHeight="1">
      <c r="A203" s="1031" t="s">
        <v>144</v>
      </c>
      <c r="B203" s="1032"/>
      <c r="C203" s="1032"/>
      <c r="D203" s="1032"/>
      <c r="E203" s="1032"/>
      <c r="F203" s="1032"/>
      <c r="G203" s="1033"/>
      <c r="H203" s="246"/>
      <c r="I203" s="1031" t="s">
        <v>144</v>
      </c>
      <c r="J203" s="1032"/>
      <c r="K203" s="1032"/>
      <c r="L203" s="1032"/>
      <c r="M203" s="1032"/>
      <c r="N203" s="1032"/>
      <c r="O203" s="1033"/>
      <c r="P203" s="239"/>
    </row>
    <row r="204" spans="1:16" s="240" customFormat="1" ht="20.25" customHeight="1">
      <c r="A204" s="1019" t="s">
        <v>145</v>
      </c>
      <c r="B204" s="1020"/>
      <c r="C204" s="1020"/>
      <c r="D204" s="234" t="s">
        <v>108</v>
      </c>
      <c r="E204" s="248" t="s">
        <v>146</v>
      </c>
      <c r="F204" s="248" t="s">
        <v>147</v>
      </c>
      <c r="G204" s="255" t="s">
        <v>148</v>
      </c>
      <c r="H204" s="246"/>
      <c r="I204" s="1019" t="s">
        <v>145</v>
      </c>
      <c r="J204" s="1020"/>
      <c r="K204" s="1020"/>
      <c r="L204" s="234" t="s">
        <v>108</v>
      </c>
      <c r="M204" s="248" t="s">
        <v>146</v>
      </c>
      <c r="N204" s="248" t="s">
        <v>147</v>
      </c>
      <c r="O204" s="255" t="s">
        <v>148</v>
      </c>
      <c r="P204" s="239"/>
    </row>
    <row r="205" spans="1:16" s="240" customFormat="1" ht="20.25" customHeight="1">
      <c r="A205" s="1055"/>
      <c r="B205" s="1056"/>
      <c r="C205" s="1056"/>
      <c r="D205" s="256"/>
      <c r="E205" s="257" t="s">
        <v>146</v>
      </c>
      <c r="F205" s="258"/>
      <c r="G205" s="259">
        <f>D205*F205</f>
        <v>0</v>
      </c>
      <c r="H205" s="246"/>
      <c r="I205" s="1055"/>
      <c r="J205" s="1056"/>
      <c r="K205" s="1056"/>
      <c r="L205" s="256"/>
      <c r="M205" s="257" t="s">
        <v>146</v>
      </c>
      <c r="N205" s="258"/>
      <c r="O205" s="259">
        <f>L205*N205</f>
        <v>0</v>
      </c>
      <c r="P205" s="239"/>
    </row>
    <row r="206" spans="1:16" s="240" customFormat="1" ht="20.25" customHeight="1">
      <c r="A206" s="1009"/>
      <c r="B206" s="1010"/>
      <c r="C206" s="1010"/>
      <c r="D206" s="260"/>
      <c r="E206" s="261" t="s">
        <v>146</v>
      </c>
      <c r="F206" s="260"/>
      <c r="G206" s="262">
        <f t="shared" ref="G206:G214" si="14">D206*F206</f>
        <v>0</v>
      </c>
      <c r="H206" s="246"/>
      <c r="I206" s="1009"/>
      <c r="J206" s="1010"/>
      <c r="K206" s="1010"/>
      <c r="L206" s="260"/>
      <c r="M206" s="261" t="s">
        <v>146</v>
      </c>
      <c r="N206" s="260"/>
      <c r="O206" s="262">
        <f t="shared" ref="O206:O214" si="15">L206*N206</f>
        <v>0</v>
      </c>
      <c r="P206" s="239"/>
    </row>
    <row r="207" spans="1:16" s="240" customFormat="1" ht="20.25" customHeight="1">
      <c r="A207" s="1009"/>
      <c r="B207" s="1010"/>
      <c r="C207" s="1010"/>
      <c r="D207" s="260"/>
      <c r="E207" s="261" t="s">
        <v>146</v>
      </c>
      <c r="F207" s="260"/>
      <c r="G207" s="262">
        <f t="shared" si="14"/>
        <v>0</v>
      </c>
      <c r="H207" s="246"/>
      <c r="I207" s="1009"/>
      <c r="J207" s="1010"/>
      <c r="K207" s="1010"/>
      <c r="L207" s="260"/>
      <c r="M207" s="261" t="s">
        <v>146</v>
      </c>
      <c r="N207" s="260"/>
      <c r="O207" s="262">
        <f t="shared" si="15"/>
        <v>0</v>
      </c>
      <c r="P207" s="239"/>
    </row>
    <row r="208" spans="1:16" s="240" customFormat="1" ht="20.25" customHeight="1">
      <c r="A208" s="1009"/>
      <c r="B208" s="1010"/>
      <c r="C208" s="1010"/>
      <c r="D208" s="260"/>
      <c r="E208" s="261" t="s">
        <v>146</v>
      </c>
      <c r="F208" s="260"/>
      <c r="G208" s="262">
        <f t="shared" si="14"/>
        <v>0</v>
      </c>
      <c r="H208" s="246"/>
      <c r="I208" s="1009"/>
      <c r="J208" s="1010"/>
      <c r="K208" s="1010"/>
      <c r="L208" s="260"/>
      <c r="M208" s="261" t="s">
        <v>146</v>
      </c>
      <c r="N208" s="260"/>
      <c r="O208" s="262">
        <f t="shared" si="15"/>
        <v>0</v>
      </c>
      <c r="P208" s="239"/>
    </row>
    <row r="209" spans="1:16" s="240" customFormat="1" ht="20.25" customHeight="1">
      <c r="A209" s="1009"/>
      <c r="B209" s="1010"/>
      <c r="C209" s="1010"/>
      <c r="D209" s="260"/>
      <c r="E209" s="261" t="s">
        <v>146</v>
      </c>
      <c r="F209" s="260"/>
      <c r="G209" s="262">
        <f t="shared" si="14"/>
        <v>0</v>
      </c>
      <c r="H209" s="246"/>
      <c r="I209" s="1009"/>
      <c r="J209" s="1010"/>
      <c r="K209" s="1010"/>
      <c r="L209" s="260"/>
      <c r="M209" s="261" t="s">
        <v>146</v>
      </c>
      <c r="N209" s="260"/>
      <c r="O209" s="262">
        <f t="shared" si="15"/>
        <v>0</v>
      </c>
      <c r="P209" s="239"/>
    </row>
    <row r="210" spans="1:16" s="240" customFormat="1" ht="20.25" customHeight="1">
      <c r="A210" s="1009"/>
      <c r="B210" s="1010"/>
      <c r="C210" s="1010"/>
      <c r="D210" s="260"/>
      <c r="E210" s="261" t="s">
        <v>146</v>
      </c>
      <c r="F210" s="260"/>
      <c r="G210" s="262">
        <f t="shared" si="14"/>
        <v>0</v>
      </c>
      <c r="H210" s="246"/>
      <c r="I210" s="1009"/>
      <c r="J210" s="1010"/>
      <c r="K210" s="1010"/>
      <c r="L210" s="260"/>
      <c r="M210" s="261" t="s">
        <v>146</v>
      </c>
      <c r="N210" s="260"/>
      <c r="O210" s="262">
        <f t="shared" si="15"/>
        <v>0</v>
      </c>
      <c r="P210" s="239"/>
    </row>
    <row r="211" spans="1:16" s="240" customFormat="1" ht="20.25" customHeight="1">
      <c r="A211" s="1009"/>
      <c r="B211" s="1010"/>
      <c r="C211" s="1010"/>
      <c r="D211" s="260"/>
      <c r="E211" s="261" t="s">
        <v>146</v>
      </c>
      <c r="F211" s="260"/>
      <c r="G211" s="262">
        <f t="shared" si="14"/>
        <v>0</v>
      </c>
      <c r="H211" s="246"/>
      <c r="I211" s="1009"/>
      <c r="J211" s="1010"/>
      <c r="K211" s="1010"/>
      <c r="L211" s="260"/>
      <c r="M211" s="261" t="s">
        <v>146</v>
      </c>
      <c r="N211" s="260"/>
      <c r="O211" s="262">
        <f t="shared" si="15"/>
        <v>0</v>
      </c>
      <c r="P211" s="239"/>
    </row>
    <row r="212" spans="1:16" s="240" customFormat="1" ht="20.25" customHeight="1">
      <c r="A212" s="1009"/>
      <c r="B212" s="1010"/>
      <c r="C212" s="1010"/>
      <c r="D212" s="260"/>
      <c r="E212" s="261" t="s">
        <v>146</v>
      </c>
      <c r="F212" s="260"/>
      <c r="G212" s="262">
        <f t="shared" si="14"/>
        <v>0</v>
      </c>
      <c r="H212" s="246"/>
      <c r="I212" s="1009"/>
      <c r="J212" s="1010"/>
      <c r="K212" s="1010"/>
      <c r="L212" s="260"/>
      <c r="M212" s="261" t="s">
        <v>146</v>
      </c>
      <c r="N212" s="260"/>
      <c r="O212" s="262">
        <f t="shared" si="15"/>
        <v>0</v>
      </c>
      <c r="P212" s="239"/>
    </row>
    <row r="213" spans="1:16" s="240" customFormat="1" ht="20.25" customHeight="1">
      <c r="A213" s="1009"/>
      <c r="B213" s="1010"/>
      <c r="C213" s="1010"/>
      <c r="D213" s="260"/>
      <c r="E213" s="261" t="s">
        <v>146</v>
      </c>
      <c r="F213" s="260"/>
      <c r="G213" s="262">
        <f t="shared" si="14"/>
        <v>0</v>
      </c>
      <c r="H213" s="246"/>
      <c r="I213" s="1009"/>
      <c r="J213" s="1010"/>
      <c r="K213" s="1010"/>
      <c r="L213" s="260"/>
      <c r="M213" s="261" t="s">
        <v>146</v>
      </c>
      <c r="N213" s="260"/>
      <c r="O213" s="262">
        <f t="shared" si="15"/>
        <v>0</v>
      </c>
      <c r="P213" s="239"/>
    </row>
    <row r="214" spans="1:16" s="240" customFormat="1" ht="20.25" customHeight="1">
      <c r="A214" s="1009"/>
      <c r="B214" s="1010"/>
      <c r="C214" s="1010"/>
      <c r="D214" s="260"/>
      <c r="E214" s="261" t="s">
        <v>146</v>
      </c>
      <c r="F214" s="260"/>
      <c r="G214" s="262">
        <f t="shared" si="14"/>
        <v>0</v>
      </c>
      <c r="H214" s="246"/>
      <c r="I214" s="1009"/>
      <c r="J214" s="1010"/>
      <c r="K214" s="1010"/>
      <c r="L214" s="260"/>
      <c r="M214" s="261" t="s">
        <v>146</v>
      </c>
      <c r="N214" s="260"/>
      <c r="O214" s="262">
        <f t="shared" si="15"/>
        <v>0</v>
      </c>
      <c r="P214" s="239"/>
    </row>
    <row r="215" spans="1:16" s="240" customFormat="1" ht="20.25" customHeight="1">
      <c r="A215" s="1011" t="s">
        <v>149</v>
      </c>
      <c r="B215" s="1012"/>
      <c r="C215" s="1013"/>
      <c r="D215" s="263"/>
      <c r="E215" s="264" t="s">
        <v>146</v>
      </c>
      <c r="F215" s="265"/>
      <c r="G215" s="266">
        <f>D215*F215</f>
        <v>0</v>
      </c>
      <c r="H215" s="246"/>
      <c r="I215" s="1011" t="s">
        <v>149</v>
      </c>
      <c r="J215" s="1012"/>
      <c r="K215" s="1013"/>
      <c r="L215" s="263"/>
      <c r="M215" s="264" t="s">
        <v>146</v>
      </c>
      <c r="N215" s="265"/>
      <c r="O215" s="266">
        <f>L215*N215</f>
        <v>0</v>
      </c>
      <c r="P215" s="239"/>
    </row>
    <row r="216" spans="1:16" s="240" customFormat="1" ht="20.25" customHeight="1">
      <c r="A216" s="1014" t="s">
        <v>150</v>
      </c>
      <c r="B216" s="1015"/>
      <c r="C216" s="1015"/>
      <c r="D216" s="1015"/>
      <c r="E216" s="1015"/>
      <c r="F216" s="1016"/>
      <c r="G216" s="267">
        <f>SUM(G205:G215)</f>
        <v>0</v>
      </c>
      <c r="H216" s="246"/>
      <c r="I216" s="1014" t="s">
        <v>150</v>
      </c>
      <c r="J216" s="1015"/>
      <c r="K216" s="1015"/>
      <c r="L216" s="1015"/>
      <c r="M216" s="1015"/>
      <c r="N216" s="1016"/>
      <c r="O216" s="267">
        <f>SUM(O205:O215)</f>
        <v>0</v>
      </c>
      <c r="P216" s="239"/>
    </row>
    <row r="217" spans="1:16" s="240" customFormat="1" ht="20.25" customHeight="1">
      <c r="A217" s="1017" t="s">
        <v>151</v>
      </c>
      <c r="B217" s="1018"/>
      <c r="C217" s="1018"/>
      <c r="D217" s="1018"/>
      <c r="E217" s="1018"/>
      <c r="F217" s="1018"/>
      <c r="G217" s="268"/>
      <c r="H217" s="246"/>
      <c r="I217" s="1017" t="s">
        <v>151</v>
      </c>
      <c r="J217" s="1018"/>
      <c r="K217" s="1018"/>
      <c r="L217" s="1018"/>
      <c r="M217" s="1018"/>
      <c r="N217" s="1018"/>
      <c r="O217" s="268"/>
      <c r="P217" s="239"/>
    </row>
    <row r="218" spans="1:16" s="240" customFormat="1" ht="20.25" customHeight="1">
      <c r="A218" s="1019" t="s">
        <v>152</v>
      </c>
      <c r="B218" s="1020"/>
      <c r="C218" s="1020"/>
      <c r="D218" s="1020"/>
      <c r="E218" s="1020"/>
      <c r="F218" s="1020"/>
      <c r="G218" s="267">
        <f>G216+G217</f>
        <v>0</v>
      </c>
      <c r="H218" s="246"/>
      <c r="I218" s="1019" t="s">
        <v>152</v>
      </c>
      <c r="J218" s="1020"/>
      <c r="K218" s="1020"/>
      <c r="L218" s="1020"/>
      <c r="M218" s="1020"/>
      <c r="N218" s="1020"/>
      <c r="O218" s="267">
        <f>O216+O217</f>
        <v>0</v>
      </c>
      <c r="P218" s="239"/>
    </row>
    <row r="219" spans="1:16" s="240" customFormat="1" ht="20.25" customHeight="1">
      <c r="A219" s="239"/>
      <c r="B219" s="239"/>
      <c r="C219" s="239"/>
      <c r="D219" s="239"/>
      <c r="E219" s="239"/>
      <c r="F219" s="239"/>
      <c r="G219" s="239">
        <v>17</v>
      </c>
      <c r="H219" s="239"/>
      <c r="I219" s="239"/>
      <c r="J219" s="239"/>
      <c r="K219" s="239"/>
      <c r="L219" s="239"/>
      <c r="M219" s="239"/>
      <c r="N219" s="239"/>
      <c r="O219" s="239">
        <v>18</v>
      </c>
      <c r="P219" s="239"/>
    </row>
    <row r="220" spans="1:16" s="240" customFormat="1" ht="20.25" customHeight="1">
      <c r="A220" s="1038" t="s">
        <v>153</v>
      </c>
      <c r="B220" s="1039"/>
      <c r="C220" s="1049"/>
      <c r="D220" s="1049"/>
      <c r="E220" s="1049"/>
      <c r="F220" s="1049"/>
      <c r="G220" s="1050"/>
      <c r="H220" s="246"/>
      <c r="I220" s="1038" t="s">
        <v>153</v>
      </c>
      <c r="J220" s="1039"/>
      <c r="K220" s="1049"/>
      <c r="L220" s="1049"/>
      <c r="M220" s="1049"/>
      <c r="N220" s="1049"/>
      <c r="O220" s="1050"/>
      <c r="P220" s="239"/>
    </row>
    <row r="221" spans="1:16" s="240" customFormat="1" ht="20.25" customHeight="1">
      <c r="A221" s="1060" t="s">
        <v>135</v>
      </c>
      <c r="B221" s="1061"/>
      <c r="C221" s="1051"/>
      <c r="D221" s="1051"/>
      <c r="E221" s="1051"/>
      <c r="F221" s="1051"/>
      <c r="G221" s="1052"/>
      <c r="H221" s="246"/>
      <c r="I221" s="1060" t="s">
        <v>135</v>
      </c>
      <c r="J221" s="1061"/>
      <c r="K221" s="1051"/>
      <c r="L221" s="1051"/>
      <c r="M221" s="1051"/>
      <c r="N221" s="1051"/>
      <c r="O221" s="1052"/>
      <c r="P221" s="239"/>
    </row>
    <row r="222" spans="1:16" s="240" customFormat="1" ht="20.25" customHeight="1">
      <c r="A222" s="1127" t="s">
        <v>136</v>
      </c>
      <c r="B222" s="1128"/>
      <c r="C222" s="1129"/>
      <c r="D222" s="1130"/>
      <c r="E222" s="1139"/>
      <c r="F222" s="1140"/>
      <c r="G222" s="1141"/>
      <c r="H222" s="246"/>
      <c r="I222" s="1105" t="s">
        <v>136</v>
      </c>
      <c r="J222" s="1106"/>
      <c r="K222" s="1129"/>
      <c r="L222" s="1130"/>
      <c r="M222" s="1139"/>
      <c r="N222" s="1140"/>
      <c r="O222" s="1141"/>
      <c r="P222" s="239"/>
    </row>
    <row r="223" spans="1:16" s="240" customFormat="1" ht="20.25" customHeight="1">
      <c r="A223" s="1014" t="s">
        <v>176</v>
      </c>
      <c r="B223" s="1016"/>
      <c r="C223" s="1095"/>
      <c r="D223" s="1096"/>
      <c r="E223" s="1102"/>
      <c r="F223" s="1103"/>
      <c r="G223" s="1104"/>
      <c r="H223" s="239"/>
      <c r="I223" s="1014" t="s">
        <v>176</v>
      </c>
      <c r="J223" s="1016"/>
      <c r="K223" s="1095"/>
      <c r="L223" s="1096"/>
      <c r="M223" s="1102"/>
      <c r="N223" s="1103"/>
      <c r="O223" s="1104"/>
      <c r="P223" s="239"/>
    </row>
    <row r="224" spans="1:16" s="240" customFormat="1" ht="20.25" customHeight="1">
      <c r="A224" s="1115" t="s">
        <v>137</v>
      </c>
      <c r="B224" s="1116"/>
      <c r="C224" s="1035">
        <f>C222-C223</f>
        <v>0</v>
      </c>
      <c r="D224" s="1117"/>
      <c r="E224" s="1036" t="s">
        <v>138</v>
      </c>
      <c r="F224" s="1037"/>
      <c r="G224" s="249" t="str">
        <f>IF(C224*C225=0,"",C224*C225)</f>
        <v/>
      </c>
      <c r="H224" s="246"/>
      <c r="I224" s="1115" t="s">
        <v>137</v>
      </c>
      <c r="J224" s="1116"/>
      <c r="K224" s="1035">
        <f>K222-K223</f>
        <v>0</v>
      </c>
      <c r="L224" s="1117"/>
      <c r="M224" s="1036" t="s">
        <v>138</v>
      </c>
      <c r="N224" s="1037"/>
      <c r="O224" s="249" t="str">
        <f>IF(K224*K225=0,"",K224*K225)</f>
        <v/>
      </c>
      <c r="P224" s="239"/>
    </row>
    <row r="225" spans="1:16" s="240" customFormat="1" ht="20.25" customHeight="1">
      <c r="A225" s="1105" t="s">
        <v>139</v>
      </c>
      <c r="B225" s="1106"/>
      <c r="C225" s="1043"/>
      <c r="D225" s="1107"/>
      <c r="E225" s="250"/>
      <c r="F225" s="251"/>
      <c r="G225" s="252"/>
      <c r="H225" s="246"/>
      <c r="I225" s="1105" t="s">
        <v>139</v>
      </c>
      <c r="J225" s="1106"/>
      <c r="K225" s="1043"/>
      <c r="L225" s="1107"/>
      <c r="M225" s="250"/>
      <c r="N225" s="251"/>
      <c r="O225" s="252"/>
      <c r="P225" s="239"/>
    </row>
    <row r="226" spans="1:16" s="513" customFormat="1" ht="20.100000000000001" hidden="1" customHeight="1">
      <c r="A226" s="1065" t="s">
        <v>396</v>
      </c>
      <c r="B226" s="1066"/>
      <c r="C226" s="1067">
        <f>C222*C225</f>
        <v>0</v>
      </c>
      <c r="D226" s="1068"/>
      <c r="E226" s="1047" t="s">
        <v>398</v>
      </c>
      <c r="F226" s="1048"/>
      <c r="G226" s="514">
        <f>C223*C225</f>
        <v>0</v>
      </c>
      <c r="H226" s="512"/>
      <c r="I226" s="1065" t="s">
        <v>396</v>
      </c>
      <c r="J226" s="1066"/>
      <c r="K226" s="1067">
        <f>K222*K225</f>
        <v>0</v>
      </c>
      <c r="L226" s="1068"/>
      <c r="M226" s="1047" t="s">
        <v>398</v>
      </c>
      <c r="N226" s="1048"/>
      <c r="O226" s="514">
        <f>K223*K225</f>
        <v>0</v>
      </c>
      <c r="P226" s="510" t="s">
        <v>394</v>
      </c>
    </row>
    <row r="227" spans="1:16" s="240" customFormat="1" ht="20.25" customHeight="1">
      <c r="A227" s="1019" t="s">
        <v>140</v>
      </c>
      <c r="B227" s="1020"/>
      <c r="C227" s="1023" t="str">
        <f>IF(G224="","",SUM(F231:F240))</f>
        <v/>
      </c>
      <c r="D227" s="1024"/>
      <c r="E227" s="1021" t="s">
        <v>141</v>
      </c>
      <c r="F227" s="1022"/>
      <c r="G227" s="253" t="str">
        <f>IF(G224="","",C227/G224)</f>
        <v/>
      </c>
      <c r="H227" s="246"/>
      <c r="I227" s="1019" t="s">
        <v>140</v>
      </c>
      <c r="J227" s="1020"/>
      <c r="K227" s="1023" t="str">
        <f>IF(O224="","",SUM(N231:N240))</f>
        <v/>
      </c>
      <c r="L227" s="1024"/>
      <c r="M227" s="1021" t="s">
        <v>141</v>
      </c>
      <c r="N227" s="1022"/>
      <c r="O227" s="253" t="str">
        <f>IF(O224="","",K227/O224)</f>
        <v/>
      </c>
      <c r="P227" s="239"/>
    </row>
    <row r="228" spans="1:16" s="240" customFormat="1" ht="20.25" customHeight="1">
      <c r="A228" s="1025" t="s">
        <v>142</v>
      </c>
      <c r="B228" s="1026"/>
      <c r="C228" s="1027" t="str">
        <f>IF(G224="","",SUM(F231:F241))</f>
        <v/>
      </c>
      <c r="D228" s="1028"/>
      <c r="E228" s="1029" t="s">
        <v>143</v>
      </c>
      <c r="F228" s="1030"/>
      <c r="G228" s="254" t="str">
        <f>IF(G224="","",C228/G224)</f>
        <v/>
      </c>
      <c r="H228" s="246"/>
      <c r="I228" s="1025" t="s">
        <v>142</v>
      </c>
      <c r="J228" s="1026"/>
      <c r="K228" s="1027" t="str">
        <f>IF(O224="","",SUM(N231:N241))</f>
        <v/>
      </c>
      <c r="L228" s="1028"/>
      <c r="M228" s="1029" t="s">
        <v>143</v>
      </c>
      <c r="N228" s="1030"/>
      <c r="O228" s="254" t="str">
        <f>IF(O224="","",K228/O224)</f>
        <v/>
      </c>
      <c r="P228" s="239"/>
    </row>
    <row r="229" spans="1:16" s="240" customFormat="1" ht="20.25" customHeight="1">
      <c r="A229" s="1031" t="s">
        <v>144</v>
      </c>
      <c r="B229" s="1032"/>
      <c r="C229" s="1032"/>
      <c r="D229" s="1032"/>
      <c r="E229" s="1032"/>
      <c r="F229" s="1032"/>
      <c r="G229" s="1033"/>
      <c r="H229" s="246"/>
      <c r="I229" s="1031" t="s">
        <v>144</v>
      </c>
      <c r="J229" s="1032"/>
      <c r="K229" s="1032"/>
      <c r="L229" s="1032"/>
      <c r="M229" s="1032"/>
      <c r="N229" s="1032"/>
      <c r="O229" s="1033"/>
      <c r="P229" s="239"/>
    </row>
    <row r="230" spans="1:16" s="240" customFormat="1" ht="20.25" customHeight="1">
      <c r="A230" s="1019" t="s">
        <v>145</v>
      </c>
      <c r="B230" s="1020"/>
      <c r="C230" s="1020"/>
      <c r="D230" s="234" t="s">
        <v>108</v>
      </c>
      <c r="E230" s="248" t="s">
        <v>146</v>
      </c>
      <c r="F230" s="248" t="s">
        <v>147</v>
      </c>
      <c r="G230" s="255" t="s">
        <v>148</v>
      </c>
      <c r="H230" s="246"/>
      <c r="I230" s="1019" t="s">
        <v>145</v>
      </c>
      <c r="J230" s="1020"/>
      <c r="K230" s="1020"/>
      <c r="L230" s="234" t="s">
        <v>108</v>
      </c>
      <c r="M230" s="248" t="s">
        <v>146</v>
      </c>
      <c r="N230" s="248" t="s">
        <v>147</v>
      </c>
      <c r="O230" s="255" t="s">
        <v>148</v>
      </c>
      <c r="P230" s="239"/>
    </row>
    <row r="231" spans="1:16" s="240" customFormat="1" ht="20.25" customHeight="1">
      <c r="A231" s="1055"/>
      <c r="B231" s="1056"/>
      <c r="C231" s="1056"/>
      <c r="D231" s="256"/>
      <c r="E231" s="257" t="s">
        <v>146</v>
      </c>
      <c r="F231" s="258"/>
      <c r="G231" s="259">
        <f>D231*F231</f>
        <v>0</v>
      </c>
      <c r="H231" s="246"/>
      <c r="I231" s="1055"/>
      <c r="J231" s="1056"/>
      <c r="K231" s="1056"/>
      <c r="L231" s="256"/>
      <c r="M231" s="257" t="s">
        <v>146</v>
      </c>
      <c r="N231" s="258"/>
      <c r="O231" s="259">
        <f>L231*N231</f>
        <v>0</v>
      </c>
      <c r="P231" s="239"/>
    </row>
    <row r="232" spans="1:16" s="240" customFormat="1" ht="20.25" customHeight="1">
      <c r="A232" s="1009"/>
      <c r="B232" s="1010"/>
      <c r="C232" s="1010"/>
      <c r="D232" s="260"/>
      <c r="E232" s="261" t="s">
        <v>146</v>
      </c>
      <c r="F232" s="260"/>
      <c r="G232" s="262">
        <f t="shared" ref="G232:G240" si="16">D232*F232</f>
        <v>0</v>
      </c>
      <c r="H232" s="246"/>
      <c r="I232" s="1009"/>
      <c r="J232" s="1010"/>
      <c r="K232" s="1010"/>
      <c r="L232" s="260"/>
      <c r="M232" s="261" t="s">
        <v>146</v>
      </c>
      <c r="N232" s="260"/>
      <c r="O232" s="262">
        <f t="shared" ref="O232:O240" si="17">L232*N232</f>
        <v>0</v>
      </c>
      <c r="P232" s="239"/>
    </row>
    <row r="233" spans="1:16" s="240" customFormat="1" ht="20.25" customHeight="1">
      <c r="A233" s="1009"/>
      <c r="B233" s="1010"/>
      <c r="C233" s="1010"/>
      <c r="D233" s="260"/>
      <c r="E233" s="261" t="s">
        <v>146</v>
      </c>
      <c r="F233" s="260"/>
      <c r="G233" s="262">
        <f t="shared" si="16"/>
        <v>0</v>
      </c>
      <c r="H233" s="246"/>
      <c r="I233" s="1009"/>
      <c r="J233" s="1010"/>
      <c r="K233" s="1010"/>
      <c r="L233" s="260"/>
      <c r="M233" s="261" t="s">
        <v>146</v>
      </c>
      <c r="N233" s="260"/>
      <c r="O233" s="262">
        <f t="shared" si="17"/>
        <v>0</v>
      </c>
      <c r="P233" s="239"/>
    </row>
    <row r="234" spans="1:16" s="240" customFormat="1" ht="20.25" customHeight="1">
      <c r="A234" s="1009"/>
      <c r="B234" s="1010"/>
      <c r="C234" s="1010"/>
      <c r="D234" s="260"/>
      <c r="E234" s="261" t="s">
        <v>146</v>
      </c>
      <c r="F234" s="260"/>
      <c r="G234" s="262">
        <f t="shared" si="16"/>
        <v>0</v>
      </c>
      <c r="H234" s="246"/>
      <c r="I234" s="1009"/>
      <c r="J234" s="1010"/>
      <c r="K234" s="1010"/>
      <c r="L234" s="260"/>
      <c r="M234" s="261" t="s">
        <v>146</v>
      </c>
      <c r="N234" s="260"/>
      <c r="O234" s="262">
        <f t="shared" si="17"/>
        <v>0</v>
      </c>
      <c r="P234" s="239"/>
    </row>
    <row r="235" spans="1:16" s="240" customFormat="1" ht="20.25" customHeight="1">
      <c r="A235" s="1009"/>
      <c r="B235" s="1010"/>
      <c r="C235" s="1010"/>
      <c r="D235" s="260"/>
      <c r="E235" s="261" t="s">
        <v>146</v>
      </c>
      <c r="F235" s="260"/>
      <c r="G235" s="262">
        <f t="shared" si="16"/>
        <v>0</v>
      </c>
      <c r="H235" s="246"/>
      <c r="I235" s="1009"/>
      <c r="J235" s="1010"/>
      <c r="K235" s="1010"/>
      <c r="L235" s="260"/>
      <c r="M235" s="261" t="s">
        <v>146</v>
      </c>
      <c r="N235" s="260"/>
      <c r="O235" s="262">
        <f t="shared" si="17"/>
        <v>0</v>
      </c>
      <c r="P235" s="239"/>
    </row>
    <row r="236" spans="1:16" s="240" customFormat="1" ht="20.25" customHeight="1">
      <c r="A236" s="1009"/>
      <c r="B236" s="1010"/>
      <c r="C236" s="1010"/>
      <c r="D236" s="260"/>
      <c r="E236" s="261" t="s">
        <v>146</v>
      </c>
      <c r="F236" s="260"/>
      <c r="G236" s="262">
        <f t="shared" si="16"/>
        <v>0</v>
      </c>
      <c r="H236" s="246"/>
      <c r="I236" s="1009"/>
      <c r="J236" s="1010"/>
      <c r="K236" s="1010"/>
      <c r="L236" s="260"/>
      <c r="M236" s="261" t="s">
        <v>146</v>
      </c>
      <c r="N236" s="260"/>
      <c r="O236" s="262">
        <f t="shared" si="17"/>
        <v>0</v>
      </c>
      <c r="P236" s="239"/>
    </row>
    <row r="237" spans="1:16" s="240" customFormat="1" ht="20.25" customHeight="1">
      <c r="A237" s="1009"/>
      <c r="B237" s="1010"/>
      <c r="C237" s="1010"/>
      <c r="D237" s="260"/>
      <c r="E237" s="261" t="s">
        <v>146</v>
      </c>
      <c r="F237" s="260"/>
      <c r="G237" s="262">
        <f t="shared" si="16"/>
        <v>0</v>
      </c>
      <c r="H237" s="246"/>
      <c r="I237" s="1009"/>
      <c r="J237" s="1010"/>
      <c r="K237" s="1010"/>
      <c r="L237" s="260"/>
      <c r="M237" s="261" t="s">
        <v>146</v>
      </c>
      <c r="N237" s="260"/>
      <c r="O237" s="262">
        <f t="shared" si="17"/>
        <v>0</v>
      </c>
      <c r="P237" s="239"/>
    </row>
    <row r="238" spans="1:16" s="240" customFormat="1" ht="20.25" customHeight="1">
      <c r="A238" s="1009"/>
      <c r="B238" s="1010"/>
      <c r="C238" s="1010"/>
      <c r="D238" s="260"/>
      <c r="E238" s="261" t="s">
        <v>146</v>
      </c>
      <c r="F238" s="260"/>
      <c r="G238" s="262">
        <f t="shared" si="16"/>
        <v>0</v>
      </c>
      <c r="H238" s="246"/>
      <c r="I238" s="1009"/>
      <c r="J238" s="1010"/>
      <c r="K238" s="1010"/>
      <c r="L238" s="260"/>
      <c r="M238" s="261" t="s">
        <v>146</v>
      </c>
      <c r="N238" s="260"/>
      <c r="O238" s="262">
        <f t="shared" si="17"/>
        <v>0</v>
      </c>
      <c r="P238" s="239"/>
    </row>
    <row r="239" spans="1:16" s="240" customFormat="1" ht="20.25" customHeight="1">
      <c r="A239" s="1009"/>
      <c r="B239" s="1010"/>
      <c r="C239" s="1010"/>
      <c r="D239" s="260"/>
      <c r="E239" s="261" t="s">
        <v>146</v>
      </c>
      <c r="F239" s="260"/>
      <c r="G239" s="262">
        <f t="shared" si="16"/>
        <v>0</v>
      </c>
      <c r="H239" s="246"/>
      <c r="I239" s="1009"/>
      <c r="J239" s="1010"/>
      <c r="K239" s="1010"/>
      <c r="L239" s="260"/>
      <c r="M239" s="261" t="s">
        <v>146</v>
      </c>
      <c r="N239" s="260"/>
      <c r="O239" s="262">
        <f t="shared" si="17"/>
        <v>0</v>
      </c>
      <c r="P239" s="239"/>
    </row>
    <row r="240" spans="1:16" s="240" customFormat="1" ht="20.25" customHeight="1">
      <c r="A240" s="1009"/>
      <c r="B240" s="1010"/>
      <c r="C240" s="1010"/>
      <c r="D240" s="260"/>
      <c r="E240" s="261" t="s">
        <v>146</v>
      </c>
      <c r="F240" s="260"/>
      <c r="G240" s="262">
        <f t="shared" si="16"/>
        <v>0</v>
      </c>
      <c r="H240" s="246"/>
      <c r="I240" s="1009"/>
      <c r="J240" s="1010"/>
      <c r="K240" s="1010"/>
      <c r="L240" s="260"/>
      <c r="M240" s="261" t="s">
        <v>146</v>
      </c>
      <c r="N240" s="260"/>
      <c r="O240" s="262">
        <f t="shared" si="17"/>
        <v>0</v>
      </c>
      <c r="P240" s="239"/>
    </row>
    <row r="241" spans="1:16" s="240" customFormat="1" ht="20.25" customHeight="1">
      <c r="A241" s="1011" t="s">
        <v>149</v>
      </c>
      <c r="B241" s="1012"/>
      <c r="C241" s="1013"/>
      <c r="D241" s="263"/>
      <c r="E241" s="264" t="s">
        <v>146</v>
      </c>
      <c r="F241" s="265"/>
      <c r="G241" s="266">
        <f>D241*F241</f>
        <v>0</v>
      </c>
      <c r="H241" s="246"/>
      <c r="I241" s="1011" t="s">
        <v>149</v>
      </c>
      <c r="J241" s="1012"/>
      <c r="K241" s="1013"/>
      <c r="L241" s="263"/>
      <c r="M241" s="264" t="s">
        <v>146</v>
      </c>
      <c r="N241" s="265"/>
      <c r="O241" s="266">
        <f>L241*N241</f>
        <v>0</v>
      </c>
      <c r="P241" s="239"/>
    </row>
    <row r="242" spans="1:16" s="240" customFormat="1" ht="20.25" customHeight="1">
      <c r="A242" s="1014" t="s">
        <v>150</v>
      </c>
      <c r="B242" s="1015"/>
      <c r="C242" s="1015"/>
      <c r="D242" s="1015"/>
      <c r="E242" s="1015"/>
      <c r="F242" s="1016"/>
      <c r="G242" s="267">
        <f>SUM(G231:G241)</f>
        <v>0</v>
      </c>
      <c r="H242" s="246"/>
      <c r="I242" s="1014" t="s">
        <v>150</v>
      </c>
      <c r="J242" s="1015"/>
      <c r="K242" s="1015"/>
      <c r="L242" s="1015"/>
      <c r="M242" s="1015"/>
      <c r="N242" s="1016"/>
      <c r="O242" s="267">
        <f>SUM(O231:O241)</f>
        <v>0</v>
      </c>
      <c r="P242" s="239"/>
    </row>
    <row r="243" spans="1:16" s="240" customFormat="1" ht="20.25" customHeight="1">
      <c r="A243" s="1017" t="s">
        <v>151</v>
      </c>
      <c r="B243" s="1018"/>
      <c r="C243" s="1018"/>
      <c r="D243" s="1018"/>
      <c r="E243" s="1018"/>
      <c r="F243" s="1018"/>
      <c r="G243" s="268"/>
      <c r="H243" s="246"/>
      <c r="I243" s="1017" t="s">
        <v>151</v>
      </c>
      <c r="J243" s="1018"/>
      <c r="K243" s="1018"/>
      <c r="L243" s="1018"/>
      <c r="M243" s="1018"/>
      <c r="N243" s="1018"/>
      <c r="O243" s="268"/>
      <c r="P243" s="239"/>
    </row>
    <row r="244" spans="1:16" s="240" customFormat="1" ht="20.25" customHeight="1">
      <c r="A244" s="1019" t="s">
        <v>152</v>
      </c>
      <c r="B244" s="1020"/>
      <c r="C244" s="1020"/>
      <c r="D244" s="1020"/>
      <c r="E244" s="1020"/>
      <c r="F244" s="1020"/>
      <c r="G244" s="267">
        <f>G242+G243</f>
        <v>0</v>
      </c>
      <c r="H244" s="246"/>
      <c r="I244" s="1019" t="s">
        <v>152</v>
      </c>
      <c r="J244" s="1020"/>
      <c r="K244" s="1020"/>
      <c r="L244" s="1020"/>
      <c r="M244" s="1020"/>
      <c r="N244" s="1020"/>
      <c r="O244" s="267">
        <f>O242+O243</f>
        <v>0</v>
      </c>
      <c r="P244" s="239"/>
    </row>
    <row r="245" spans="1:16" s="240" customFormat="1" ht="20.25" customHeight="1">
      <c r="A245" s="239"/>
      <c r="B245" s="239"/>
      <c r="C245" s="239"/>
      <c r="D245" s="239"/>
      <c r="E245" s="239"/>
      <c r="F245" s="239"/>
      <c r="G245" s="239">
        <v>19</v>
      </c>
      <c r="H245" s="239"/>
      <c r="I245" s="239"/>
      <c r="J245" s="239"/>
      <c r="K245" s="239"/>
      <c r="L245" s="239"/>
      <c r="M245" s="239"/>
      <c r="N245" s="239"/>
      <c r="O245" s="239">
        <v>20</v>
      </c>
      <c r="P245" s="239"/>
    </row>
    <row r="246" spans="1:16" s="240" customFormat="1" ht="20.25" customHeight="1">
      <c r="A246" s="1038" t="s">
        <v>153</v>
      </c>
      <c r="B246" s="1039"/>
      <c r="C246" s="1049"/>
      <c r="D246" s="1049"/>
      <c r="E246" s="1049"/>
      <c r="F246" s="1049"/>
      <c r="G246" s="1050"/>
      <c r="H246" s="246"/>
      <c r="I246" s="1038" t="s">
        <v>153</v>
      </c>
      <c r="J246" s="1039"/>
      <c r="K246" s="1049"/>
      <c r="L246" s="1049"/>
      <c r="M246" s="1049"/>
      <c r="N246" s="1049"/>
      <c r="O246" s="1050"/>
      <c r="P246" s="239"/>
    </row>
    <row r="247" spans="1:16" s="240" customFormat="1" ht="20.25" customHeight="1">
      <c r="A247" s="1060" t="s">
        <v>135</v>
      </c>
      <c r="B247" s="1061"/>
      <c r="C247" s="1051"/>
      <c r="D247" s="1051"/>
      <c r="E247" s="1051"/>
      <c r="F247" s="1051"/>
      <c r="G247" s="1052"/>
      <c r="H247" s="246"/>
      <c r="I247" s="1060" t="s">
        <v>135</v>
      </c>
      <c r="J247" s="1061"/>
      <c r="K247" s="1051"/>
      <c r="L247" s="1051"/>
      <c r="M247" s="1051"/>
      <c r="N247" s="1051"/>
      <c r="O247" s="1052"/>
      <c r="P247" s="239"/>
    </row>
    <row r="248" spans="1:16" s="240" customFormat="1" ht="20.25" customHeight="1">
      <c r="A248" s="1127" t="s">
        <v>136</v>
      </c>
      <c r="B248" s="1128"/>
      <c r="C248" s="1129"/>
      <c r="D248" s="1130"/>
      <c r="E248" s="1139"/>
      <c r="F248" s="1140"/>
      <c r="G248" s="1141"/>
      <c r="H248" s="246"/>
      <c r="I248" s="1105" t="s">
        <v>136</v>
      </c>
      <c r="J248" s="1106"/>
      <c r="K248" s="1129"/>
      <c r="L248" s="1130"/>
      <c r="M248" s="1139"/>
      <c r="N248" s="1140"/>
      <c r="O248" s="1141"/>
      <c r="P248" s="239"/>
    </row>
    <row r="249" spans="1:16" s="240" customFormat="1" ht="20.25" customHeight="1">
      <c r="A249" s="1014" t="s">
        <v>176</v>
      </c>
      <c r="B249" s="1016"/>
      <c r="C249" s="1095"/>
      <c r="D249" s="1096"/>
      <c r="E249" s="1102"/>
      <c r="F249" s="1103"/>
      <c r="G249" s="1104"/>
      <c r="H249" s="239"/>
      <c r="I249" s="1014" t="s">
        <v>176</v>
      </c>
      <c r="J249" s="1016"/>
      <c r="K249" s="1095"/>
      <c r="L249" s="1096"/>
      <c r="M249" s="1102"/>
      <c r="N249" s="1103"/>
      <c r="O249" s="1104"/>
      <c r="P249" s="239"/>
    </row>
    <row r="250" spans="1:16" s="240" customFormat="1" ht="20.25" customHeight="1">
      <c r="A250" s="1115" t="s">
        <v>137</v>
      </c>
      <c r="B250" s="1116"/>
      <c r="C250" s="1035">
        <f>C248-C249</f>
        <v>0</v>
      </c>
      <c r="D250" s="1117"/>
      <c r="E250" s="1036" t="s">
        <v>138</v>
      </c>
      <c r="F250" s="1037"/>
      <c r="G250" s="249" t="str">
        <f>IF(C250*C251=0,"",C250*C251)</f>
        <v/>
      </c>
      <c r="H250" s="246"/>
      <c r="I250" s="1115" t="s">
        <v>137</v>
      </c>
      <c r="J250" s="1116"/>
      <c r="K250" s="1035">
        <f>K248-K249</f>
        <v>0</v>
      </c>
      <c r="L250" s="1117"/>
      <c r="M250" s="1036" t="s">
        <v>138</v>
      </c>
      <c r="N250" s="1037"/>
      <c r="O250" s="249" t="str">
        <f>IF(K250*K251=0,"",K250*K251)</f>
        <v/>
      </c>
      <c r="P250" s="239"/>
    </row>
    <row r="251" spans="1:16" s="240" customFormat="1" ht="20.25" customHeight="1">
      <c r="A251" s="1105" t="s">
        <v>139</v>
      </c>
      <c r="B251" s="1106"/>
      <c r="C251" s="1043"/>
      <c r="D251" s="1107"/>
      <c r="E251" s="250"/>
      <c r="F251" s="251"/>
      <c r="G251" s="252"/>
      <c r="H251" s="246"/>
      <c r="I251" s="1105" t="s">
        <v>139</v>
      </c>
      <c r="J251" s="1106"/>
      <c r="K251" s="1043"/>
      <c r="L251" s="1107"/>
      <c r="M251" s="250"/>
      <c r="N251" s="251"/>
      <c r="O251" s="252"/>
      <c r="P251" s="239"/>
    </row>
    <row r="252" spans="1:16" s="513" customFormat="1" ht="20.100000000000001" hidden="1" customHeight="1">
      <c r="A252" s="1065" t="s">
        <v>396</v>
      </c>
      <c r="B252" s="1066"/>
      <c r="C252" s="1067">
        <f>C248*C251</f>
        <v>0</v>
      </c>
      <c r="D252" s="1068"/>
      <c r="E252" s="1047" t="s">
        <v>398</v>
      </c>
      <c r="F252" s="1048"/>
      <c r="G252" s="514">
        <f>C249*C251</f>
        <v>0</v>
      </c>
      <c r="H252" s="512"/>
      <c r="I252" s="1065" t="s">
        <v>396</v>
      </c>
      <c r="J252" s="1066"/>
      <c r="K252" s="1067">
        <f>K248*K251</f>
        <v>0</v>
      </c>
      <c r="L252" s="1068"/>
      <c r="M252" s="1047" t="s">
        <v>398</v>
      </c>
      <c r="N252" s="1048"/>
      <c r="O252" s="514">
        <f>K249*K251</f>
        <v>0</v>
      </c>
      <c r="P252" s="510" t="s">
        <v>394</v>
      </c>
    </row>
    <row r="253" spans="1:16" s="240" customFormat="1" ht="20.25" customHeight="1">
      <c r="A253" s="1019" t="s">
        <v>140</v>
      </c>
      <c r="B253" s="1020"/>
      <c r="C253" s="1023" t="str">
        <f>IF(G250="","",SUM(F257:F266))</f>
        <v/>
      </c>
      <c r="D253" s="1024"/>
      <c r="E253" s="1021" t="s">
        <v>141</v>
      </c>
      <c r="F253" s="1022"/>
      <c r="G253" s="253" t="str">
        <f>IF(G250="","",C253/G250)</f>
        <v/>
      </c>
      <c r="H253" s="246"/>
      <c r="I253" s="1019" t="s">
        <v>140</v>
      </c>
      <c r="J253" s="1020"/>
      <c r="K253" s="1023" t="str">
        <f>IF(O250="","",SUM(N257:N266))</f>
        <v/>
      </c>
      <c r="L253" s="1024"/>
      <c r="M253" s="1021" t="s">
        <v>141</v>
      </c>
      <c r="N253" s="1022"/>
      <c r="O253" s="253" t="str">
        <f>IF(O250="","",K253/O250)</f>
        <v/>
      </c>
      <c r="P253" s="239"/>
    </row>
    <row r="254" spans="1:16" s="240" customFormat="1" ht="20.25" customHeight="1">
      <c r="A254" s="1025" t="s">
        <v>142</v>
      </c>
      <c r="B254" s="1026"/>
      <c r="C254" s="1027" t="str">
        <f>IF(G250="","",SUM(F257:F267))</f>
        <v/>
      </c>
      <c r="D254" s="1028"/>
      <c r="E254" s="1029" t="s">
        <v>143</v>
      </c>
      <c r="F254" s="1030"/>
      <c r="G254" s="254" t="str">
        <f>IF(G250="","",C254/G250)</f>
        <v/>
      </c>
      <c r="H254" s="246"/>
      <c r="I254" s="1025" t="s">
        <v>142</v>
      </c>
      <c r="J254" s="1026"/>
      <c r="K254" s="1027" t="str">
        <f>IF(O250="","",SUM(N257:N267))</f>
        <v/>
      </c>
      <c r="L254" s="1028"/>
      <c r="M254" s="1029" t="s">
        <v>143</v>
      </c>
      <c r="N254" s="1030"/>
      <c r="O254" s="254" t="str">
        <f>IF(O250="","",K254/O250)</f>
        <v/>
      </c>
      <c r="P254" s="239"/>
    </row>
    <row r="255" spans="1:16" s="240" customFormat="1" ht="20.25" customHeight="1">
      <c r="A255" s="1031" t="s">
        <v>144</v>
      </c>
      <c r="B255" s="1032"/>
      <c r="C255" s="1032"/>
      <c r="D255" s="1032"/>
      <c r="E255" s="1032"/>
      <c r="F255" s="1032"/>
      <c r="G255" s="1033"/>
      <c r="H255" s="246"/>
      <c r="I255" s="1031" t="s">
        <v>144</v>
      </c>
      <c r="J255" s="1032"/>
      <c r="K255" s="1032"/>
      <c r="L255" s="1032"/>
      <c r="M255" s="1032"/>
      <c r="N255" s="1032"/>
      <c r="O255" s="1033"/>
      <c r="P255" s="239"/>
    </row>
    <row r="256" spans="1:16" s="240" customFormat="1" ht="20.25" customHeight="1">
      <c r="A256" s="1019" t="s">
        <v>145</v>
      </c>
      <c r="B256" s="1020"/>
      <c r="C256" s="1020"/>
      <c r="D256" s="234" t="s">
        <v>108</v>
      </c>
      <c r="E256" s="248" t="s">
        <v>146</v>
      </c>
      <c r="F256" s="248" t="s">
        <v>147</v>
      </c>
      <c r="G256" s="255" t="s">
        <v>148</v>
      </c>
      <c r="H256" s="246"/>
      <c r="I256" s="1019" t="s">
        <v>145</v>
      </c>
      <c r="J256" s="1020"/>
      <c r="K256" s="1020"/>
      <c r="L256" s="234" t="s">
        <v>108</v>
      </c>
      <c r="M256" s="248" t="s">
        <v>146</v>
      </c>
      <c r="N256" s="248" t="s">
        <v>147</v>
      </c>
      <c r="O256" s="255" t="s">
        <v>148</v>
      </c>
      <c r="P256" s="239"/>
    </row>
    <row r="257" spans="1:16" s="240" customFormat="1" ht="20.25" customHeight="1">
      <c r="A257" s="1055"/>
      <c r="B257" s="1056"/>
      <c r="C257" s="1056"/>
      <c r="D257" s="256"/>
      <c r="E257" s="257" t="s">
        <v>146</v>
      </c>
      <c r="F257" s="258"/>
      <c r="G257" s="259">
        <f>D257*F257</f>
        <v>0</v>
      </c>
      <c r="H257" s="246"/>
      <c r="I257" s="1055"/>
      <c r="J257" s="1056"/>
      <c r="K257" s="1056"/>
      <c r="L257" s="256"/>
      <c r="M257" s="257" t="s">
        <v>146</v>
      </c>
      <c r="N257" s="258"/>
      <c r="O257" s="259">
        <f>L257*N257</f>
        <v>0</v>
      </c>
      <c r="P257" s="239"/>
    </row>
    <row r="258" spans="1:16" s="240" customFormat="1" ht="20.25" customHeight="1">
      <c r="A258" s="1009"/>
      <c r="B258" s="1010"/>
      <c r="C258" s="1010"/>
      <c r="D258" s="260"/>
      <c r="E258" s="261" t="s">
        <v>146</v>
      </c>
      <c r="F258" s="260"/>
      <c r="G258" s="262">
        <f t="shared" ref="G258:G266" si="18">D258*F258</f>
        <v>0</v>
      </c>
      <c r="H258" s="246"/>
      <c r="I258" s="1009"/>
      <c r="J258" s="1010"/>
      <c r="K258" s="1010"/>
      <c r="L258" s="260"/>
      <c r="M258" s="261" t="s">
        <v>146</v>
      </c>
      <c r="N258" s="260"/>
      <c r="O258" s="262">
        <f t="shared" ref="O258:O266" si="19">L258*N258</f>
        <v>0</v>
      </c>
      <c r="P258" s="239"/>
    </row>
    <row r="259" spans="1:16" s="240" customFormat="1" ht="20.25" customHeight="1">
      <c r="A259" s="1009"/>
      <c r="B259" s="1010"/>
      <c r="C259" s="1010"/>
      <c r="D259" s="260"/>
      <c r="E259" s="261" t="s">
        <v>146</v>
      </c>
      <c r="F259" s="260"/>
      <c r="G259" s="262">
        <f t="shared" si="18"/>
        <v>0</v>
      </c>
      <c r="H259" s="246"/>
      <c r="I259" s="1009"/>
      <c r="J259" s="1010"/>
      <c r="K259" s="1010"/>
      <c r="L259" s="260"/>
      <c r="M259" s="261" t="s">
        <v>146</v>
      </c>
      <c r="N259" s="260"/>
      <c r="O259" s="262">
        <f t="shared" si="19"/>
        <v>0</v>
      </c>
      <c r="P259" s="239"/>
    </row>
    <row r="260" spans="1:16" s="240" customFormat="1" ht="20.25" customHeight="1">
      <c r="A260" s="1009"/>
      <c r="B260" s="1010"/>
      <c r="C260" s="1010"/>
      <c r="D260" s="260"/>
      <c r="E260" s="261" t="s">
        <v>146</v>
      </c>
      <c r="F260" s="260"/>
      <c r="G260" s="262">
        <f t="shared" si="18"/>
        <v>0</v>
      </c>
      <c r="H260" s="246"/>
      <c r="I260" s="1009"/>
      <c r="J260" s="1010"/>
      <c r="K260" s="1010"/>
      <c r="L260" s="260"/>
      <c r="M260" s="261" t="s">
        <v>146</v>
      </c>
      <c r="N260" s="260"/>
      <c r="O260" s="262">
        <f t="shared" si="19"/>
        <v>0</v>
      </c>
      <c r="P260" s="239"/>
    </row>
    <row r="261" spans="1:16" s="240" customFormat="1" ht="20.25" customHeight="1">
      <c r="A261" s="1009"/>
      <c r="B261" s="1010"/>
      <c r="C261" s="1010"/>
      <c r="D261" s="260"/>
      <c r="E261" s="261" t="s">
        <v>146</v>
      </c>
      <c r="F261" s="260"/>
      <c r="G261" s="262">
        <f t="shared" si="18"/>
        <v>0</v>
      </c>
      <c r="H261" s="246"/>
      <c r="I261" s="1009"/>
      <c r="J261" s="1010"/>
      <c r="K261" s="1010"/>
      <c r="L261" s="260"/>
      <c r="M261" s="261" t="s">
        <v>146</v>
      </c>
      <c r="N261" s="260"/>
      <c r="O261" s="262">
        <f t="shared" si="19"/>
        <v>0</v>
      </c>
      <c r="P261" s="239"/>
    </row>
    <row r="262" spans="1:16" s="240" customFormat="1" ht="20.25" customHeight="1">
      <c r="A262" s="1009"/>
      <c r="B262" s="1010"/>
      <c r="C262" s="1010"/>
      <c r="D262" s="260"/>
      <c r="E262" s="261" t="s">
        <v>146</v>
      </c>
      <c r="F262" s="260"/>
      <c r="G262" s="262">
        <f t="shared" si="18"/>
        <v>0</v>
      </c>
      <c r="H262" s="246"/>
      <c r="I262" s="1009"/>
      <c r="J262" s="1010"/>
      <c r="K262" s="1010"/>
      <c r="L262" s="260"/>
      <c r="M262" s="261" t="s">
        <v>146</v>
      </c>
      <c r="N262" s="260"/>
      <c r="O262" s="262">
        <f t="shared" si="19"/>
        <v>0</v>
      </c>
      <c r="P262" s="239"/>
    </row>
    <row r="263" spans="1:16" s="240" customFormat="1" ht="20.25" customHeight="1">
      <c r="A263" s="1009"/>
      <c r="B263" s="1010"/>
      <c r="C263" s="1010"/>
      <c r="D263" s="260"/>
      <c r="E263" s="261" t="s">
        <v>146</v>
      </c>
      <c r="F263" s="260"/>
      <c r="G263" s="262">
        <f t="shared" si="18"/>
        <v>0</v>
      </c>
      <c r="H263" s="246"/>
      <c r="I263" s="1009"/>
      <c r="J263" s="1010"/>
      <c r="K263" s="1010"/>
      <c r="L263" s="260"/>
      <c r="M263" s="261" t="s">
        <v>146</v>
      </c>
      <c r="N263" s="260"/>
      <c r="O263" s="262">
        <f t="shared" si="19"/>
        <v>0</v>
      </c>
      <c r="P263" s="239"/>
    </row>
    <row r="264" spans="1:16" s="240" customFormat="1" ht="20.25" customHeight="1">
      <c r="A264" s="1009"/>
      <c r="B264" s="1010"/>
      <c r="C264" s="1010"/>
      <c r="D264" s="260"/>
      <c r="E264" s="261" t="s">
        <v>146</v>
      </c>
      <c r="F264" s="260"/>
      <c r="G264" s="262">
        <f t="shared" si="18"/>
        <v>0</v>
      </c>
      <c r="H264" s="246"/>
      <c r="I264" s="1009"/>
      <c r="J264" s="1010"/>
      <c r="K264" s="1010"/>
      <c r="L264" s="260"/>
      <c r="M264" s="261" t="s">
        <v>146</v>
      </c>
      <c r="N264" s="260"/>
      <c r="O264" s="262">
        <f t="shared" si="19"/>
        <v>0</v>
      </c>
      <c r="P264" s="239"/>
    </row>
    <row r="265" spans="1:16" s="240" customFormat="1" ht="20.25" customHeight="1">
      <c r="A265" s="1009"/>
      <c r="B265" s="1010"/>
      <c r="C265" s="1010"/>
      <c r="D265" s="260"/>
      <c r="E265" s="261" t="s">
        <v>146</v>
      </c>
      <c r="F265" s="260"/>
      <c r="G265" s="262">
        <f t="shared" si="18"/>
        <v>0</v>
      </c>
      <c r="H265" s="246"/>
      <c r="I265" s="1009"/>
      <c r="J265" s="1010"/>
      <c r="K265" s="1010"/>
      <c r="L265" s="260"/>
      <c r="M265" s="261" t="s">
        <v>146</v>
      </c>
      <c r="N265" s="260"/>
      <c r="O265" s="262">
        <f t="shared" si="19"/>
        <v>0</v>
      </c>
      <c r="P265" s="239"/>
    </row>
    <row r="266" spans="1:16" s="240" customFormat="1" ht="20.25" customHeight="1">
      <c r="A266" s="1009"/>
      <c r="B266" s="1010"/>
      <c r="C266" s="1010"/>
      <c r="D266" s="260"/>
      <c r="E266" s="261" t="s">
        <v>146</v>
      </c>
      <c r="F266" s="260"/>
      <c r="G266" s="262">
        <f t="shared" si="18"/>
        <v>0</v>
      </c>
      <c r="H266" s="246"/>
      <c r="I266" s="1009"/>
      <c r="J266" s="1010"/>
      <c r="K266" s="1010"/>
      <c r="L266" s="260"/>
      <c r="M266" s="261" t="s">
        <v>146</v>
      </c>
      <c r="N266" s="260"/>
      <c r="O266" s="262">
        <f t="shared" si="19"/>
        <v>0</v>
      </c>
      <c r="P266" s="239"/>
    </row>
    <row r="267" spans="1:16" s="240" customFormat="1" ht="20.25" customHeight="1">
      <c r="A267" s="1011" t="s">
        <v>149</v>
      </c>
      <c r="B267" s="1012"/>
      <c r="C267" s="1013"/>
      <c r="D267" s="263"/>
      <c r="E267" s="264" t="s">
        <v>146</v>
      </c>
      <c r="F267" s="265"/>
      <c r="G267" s="266">
        <f>D267*F267</f>
        <v>0</v>
      </c>
      <c r="H267" s="246"/>
      <c r="I267" s="1011" t="s">
        <v>149</v>
      </c>
      <c r="J267" s="1012"/>
      <c r="K267" s="1013"/>
      <c r="L267" s="263"/>
      <c r="M267" s="264" t="s">
        <v>146</v>
      </c>
      <c r="N267" s="265"/>
      <c r="O267" s="266">
        <f>L267*N267</f>
        <v>0</v>
      </c>
      <c r="P267" s="239"/>
    </row>
    <row r="268" spans="1:16" s="240" customFormat="1" ht="20.25" customHeight="1">
      <c r="A268" s="1014" t="s">
        <v>150</v>
      </c>
      <c r="B268" s="1015"/>
      <c r="C268" s="1015"/>
      <c r="D268" s="1015"/>
      <c r="E268" s="1015"/>
      <c r="F268" s="1016"/>
      <c r="G268" s="267">
        <f>SUM(G257:G267)</f>
        <v>0</v>
      </c>
      <c r="H268" s="246"/>
      <c r="I268" s="1014" t="s">
        <v>150</v>
      </c>
      <c r="J268" s="1015"/>
      <c r="K268" s="1015"/>
      <c r="L268" s="1015"/>
      <c r="M268" s="1015"/>
      <c r="N268" s="1016"/>
      <c r="O268" s="267">
        <f>SUM(O257:O267)</f>
        <v>0</v>
      </c>
      <c r="P268" s="239"/>
    </row>
    <row r="269" spans="1:16" s="240" customFormat="1" ht="20.25" customHeight="1">
      <c r="A269" s="1017" t="s">
        <v>151</v>
      </c>
      <c r="B269" s="1018"/>
      <c r="C269" s="1018"/>
      <c r="D269" s="1018"/>
      <c r="E269" s="1018"/>
      <c r="F269" s="1018"/>
      <c r="G269" s="268"/>
      <c r="H269" s="246"/>
      <c r="I269" s="1017" t="s">
        <v>151</v>
      </c>
      <c r="J269" s="1018"/>
      <c r="K269" s="1018"/>
      <c r="L269" s="1018"/>
      <c r="M269" s="1018"/>
      <c r="N269" s="1018"/>
      <c r="O269" s="268"/>
      <c r="P269" s="239"/>
    </row>
    <row r="270" spans="1:16" s="240" customFormat="1" ht="20.25" customHeight="1">
      <c r="A270" s="1019" t="s">
        <v>152</v>
      </c>
      <c r="B270" s="1020"/>
      <c r="C270" s="1020"/>
      <c r="D270" s="1020"/>
      <c r="E270" s="1020"/>
      <c r="F270" s="1020"/>
      <c r="G270" s="267">
        <f>G268+G269</f>
        <v>0</v>
      </c>
      <c r="H270" s="246"/>
      <c r="I270" s="1019" t="s">
        <v>152</v>
      </c>
      <c r="J270" s="1020"/>
      <c r="K270" s="1020"/>
      <c r="L270" s="1020"/>
      <c r="M270" s="1020"/>
      <c r="N270" s="1020"/>
      <c r="O270" s="267">
        <f>O268+O269</f>
        <v>0</v>
      </c>
      <c r="P270" s="239"/>
    </row>
    <row r="271" spans="1:16" s="240" customFormat="1" ht="20.25" customHeight="1">
      <c r="A271" s="239"/>
      <c r="B271" s="239"/>
      <c r="C271" s="239"/>
      <c r="D271" s="239"/>
      <c r="E271" s="239"/>
      <c r="F271" s="239"/>
      <c r="G271" s="239">
        <v>21</v>
      </c>
      <c r="H271" s="239"/>
      <c r="I271" s="239"/>
      <c r="J271" s="239"/>
      <c r="K271" s="239"/>
      <c r="L271" s="239"/>
      <c r="M271" s="239"/>
      <c r="N271" s="239"/>
      <c r="O271" s="239">
        <v>22</v>
      </c>
      <c r="P271" s="239"/>
    </row>
    <row r="272" spans="1:16" s="240" customFormat="1" ht="20.25" customHeight="1">
      <c r="A272" s="1038" t="s">
        <v>153</v>
      </c>
      <c r="B272" s="1039"/>
      <c r="C272" s="1049"/>
      <c r="D272" s="1049"/>
      <c r="E272" s="1049"/>
      <c r="F272" s="1049"/>
      <c r="G272" s="1050"/>
      <c r="H272" s="246"/>
      <c r="I272" s="1038" t="s">
        <v>153</v>
      </c>
      <c r="J272" s="1039"/>
      <c r="K272" s="1049"/>
      <c r="L272" s="1049"/>
      <c r="M272" s="1049"/>
      <c r="N272" s="1049"/>
      <c r="O272" s="1050"/>
      <c r="P272" s="239"/>
    </row>
    <row r="273" spans="1:16" s="240" customFormat="1" ht="20.25" customHeight="1">
      <c r="A273" s="1060" t="s">
        <v>135</v>
      </c>
      <c r="B273" s="1061"/>
      <c r="C273" s="1051"/>
      <c r="D273" s="1051"/>
      <c r="E273" s="1051"/>
      <c r="F273" s="1051"/>
      <c r="G273" s="1052"/>
      <c r="H273" s="246"/>
      <c r="I273" s="1060" t="s">
        <v>135</v>
      </c>
      <c r="J273" s="1061"/>
      <c r="K273" s="1051"/>
      <c r="L273" s="1051"/>
      <c r="M273" s="1051"/>
      <c r="N273" s="1051"/>
      <c r="O273" s="1052"/>
      <c r="P273" s="239"/>
    </row>
    <row r="274" spans="1:16" s="240" customFormat="1" ht="20.25" customHeight="1">
      <c r="A274" s="1062" t="s">
        <v>136</v>
      </c>
      <c r="B274" s="1063"/>
      <c r="C274" s="1064"/>
      <c r="D274" s="1064"/>
      <c r="E274" s="1053"/>
      <c r="F274" s="1053"/>
      <c r="G274" s="1054"/>
      <c r="H274" s="246"/>
      <c r="I274" s="1105" t="s">
        <v>136</v>
      </c>
      <c r="J274" s="1106"/>
      <c r="K274" s="1129"/>
      <c r="L274" s="1130"/>
      <c r="M274" s="1139"/>
      <c r="N274" s="1140"/>
      <c r="O274" s="1141"/>
      <c r="P274" s="239"/>
    </row>
    <row r="275" spans="1:16" s="240" customFormat="1" ht="20.25" customHeight="1">
      <c r="A275" s="1014" t="s">
        <v>176</v>
      </c>
      <c r="B275" s="1016"/>
      <c r="C275" s="1095"/>
      <c r="D275" s="1096"/>
      <c r="E275" s="1057"/>
      <c r="F275" s="1058"/>
      <c r="G275" s="1059"/>
      <c r="H275" s="239"/>
      <c r="I275" s="1014" t="s">
        <v>176</v>
      </c>
      <c r="J275" s="1016"/>
      <c r="K275" s="1095"/>
      <c r="L275" s="1096"/>
      <c r="M275" s="1102"/>
      <c r="N275" s="1103"/>
      <c r="O275" s="1104"/>
      <c r="P275" s="239"/>
    </row>
    <row r="276" spans="1:16" s="240" customFormat="1" ht="20.25" customHeight="1">
      <c r="A276" s="1038" t="s">
        <v>137</v>
      </c>
      <c r="B276" s="1039"/>
      <c r="C276" s="1034">
        <f>C274-C275</f>
        <v>0</v>
      </c>
      <c r="D276" s="1035"/>
      <c r="E276" s="1036" t="s">
        <v>138</v>
      </c>
      <c r="F276" s="1037"/>
      <c r="G276" s="249" t="str">
        <f>IF(C276*C277=0,"",C276*C277)</f>
        <v/>
      </c>
      <c r="H276" s="246"/>
      <c r="I276" s="1115" t="s">
        <v>137</v>
      </c>
      <c r="J276" s="1116"/>
      <c r="K276" s="1035">
        <f>K274-K275</f>
        <v>0</v>
      </c>
      <c r="L276" s="1117"/>
      <c r="M276" s="1036" t="s">
        <v>138</v>
      </c>
      <c r="N276" s="1037"/>
      <c r="O276" s="249" t="str">
        <f>IF(K276*K277=0,"",K276*K277)</f>
        <v/>
      </c>
      <c r="P276" s="239"/>
    </row>
    <row r="277" spans="1:16" s="240" customFormat="1" ht="20.25" customHeight="1">
      <c r="A277" s="1040" t="s">
        <v>139</v>
      </c>
      <c r="B277" s="1041"/>
      <c r="C277" s="1042"/>
      <c r="D277" s="1043"/>
      <c r="E277" s="250"/>
      <c r="F277" s="251"/>
      <c r="G277" s="252"/>
      <c r="H277" s="246"/>
      <c r="I277" s="1105" t="s">
        <v>139</v>
      </c>
      <c r="J277" s="1106"/>
      <c r="K277" s="1043"/>
      <c r="L277" s="1107"/>
      <c r="M277" s="250"/>
      <c r="N277" s="251"/>
      <c r="O277" s="252"/>
      <c r="P277" s="239"/>
    </row>
    <row r="278" spans="1:16" s="513" customFormat="1" ht="20.100000000000001" hidden="1" customHeight="1">
      <c r="A278" s="1044" t="s">
        <v>396</v>
      </c>
      <c r="B278" s="1045"/>
      <c r="C278" s="1046">
        <f>C274*C277</f>
        <v>0</v>
      </c>
      <c r="D278" s="1046"/>
      <c r="E278" s="1047" t="s">
        <v>398</v>
      </c>
      <c r="F278" s="1048"/>
      <c r="G278" s="514">
        <f>C275*C277</f>
        <v>0</v>
      </c>
      <c r="H278" s="512"/>
      <c r="I278" s="1065" t="s">
        <v>396</v>
      </c>
      <c r="J278" s="1066"/>
      <c r="K278" s="1067">
        <f>K274*K277</f>
        <v>0</v>
      </c>
      <c r="L278" s="1068"/>
      <c r="M278" s="1047" t="s">
        <v>398</v>
      </c>
      <c r="N278" s="1048"/>
      <c r="O278" s="514">
        <f>K275*K277</f>
        <v>0</v>
      </c>
      <c r="P278" s="510" t="s">
        <v>394</v>
      </c>
    </row>
    <row r="279" spans="1:16" s="240" customFormat="1" ht="20.25" customHeight="1">
      <c r="A279" s="1019" t="s">
        <v>140</v>
      </c>
      <c r="B279" s="1020"/>
      <c r="C279" s="1023" t="str">
        <f>IF(G276="","",SUM(F283:F292))</f>
        <v/>
      </c>
      <c r="D279" s="1024"/>
      <c r="E279" s="1021" t="s">
        <v>141</v>
      </c>
      <c r="F279" s="1022"/>
      <c r="G279" s="253" t="str">
        <f>IF(G276="","",C279/G276)</f>
        <v/>
      </c>
      <c r="H279" s="246"/>
      <c r="I279" s="1019" t="s">
        <v>140</v>
      </c>
      <c r="J279" s="1020"/>
      <c r="K279" s="1023" t="str">
        <f>IF(O276="","",SUM(N283:N292))</f>
        <v/>
      </c>
      <c r="L279" s="1024"/>
      <c r="M279" s="1021" t="s">
        <v>141</v>
      </c>
      <c r="N279" s="1022"/>
      <c r="O279" s="253" t="str">
        <f>IF(O276="","",K279/O276)</f>
        <v/>
      </c>
      <c r="P279" s="239"/>
    </row>
    <row r="280" spans="1:16" s="240" customFormat="1" ht="20.25" customHeight="1">
      <c r="A280" s="1025" t="s">
        <v>142</v>
      </c>
      <c r="B280" s="1026"/>
      <c r="C280" s="1027" t="str">
        <f>IF(G276="","",SUM(F283:F293))</f>
        <v/>
      </c>
      <c r="D280" s="1028"/>
      <c r="E280" s="1029" t="s">
        <v>143</v>
      </c>
      <c r="F280" s="1030"/>
      <c r="G280" s="254" t="str">
        <f>IF(G276="","",C280/G276)</f>
        <v/>
      </c>
      <c r="H280" s="246"/>
      <c r="I280" s="1025" t="s">
        <v>142</v>
      </c>
      <c r="J280" s="1026"/>
      <c r="K280" s="1027" t="str">
        <f>IF(O276="","",SUM(N283:N293))</f>
        <v/>
      </c>
      <c r="L280" s="1028"/>
      <c r="M280" s="1029" t="s">
        <v>143</v>
      </c>
      <c r="N280" s="1030"/>
      <c r="O280" s="254" t="str">
        <f>IF(O276="","",K280/O276)</f>
        <v/>
      </c>
      <c r="P280" s="239"/>
    </row>
    <row r="281" spans="1:16" s="240" customFormat="1" ht="20.25" customHeight="1">
      <c r="A281" s="1031" t="s">
        <v>144</v>
      </c>
      <c r="B281" s="1032"/>
      <c r="C281" s="1032"/>
      <c r="D281" s="1032"/>
      <c r="E281" s="1032"/>
      <c r="F281" s="1032"/>
      <c r="G281" s="1033"/>
      <c r="H281" s="246"/>
      <c r="I281" s="1031" t="s">
        <v>144</v>
      </c>
      <c r="J281" s="1032"/>
      <c r="K281" s="1032"/>
      <c r="L281" s="1032"/>
      <c r="M281" s="1032"/>
      <c r="N281" s="1032"/>
      <c r="O281" s="1033"/>
      <c r="P281" s="239"/>
    </row>
    <row r="282" spans="1:16" s="240" customFormat="1" ht="20.25" customHeight="1">
      <c r="A282" s="1019" t="s">
        <v>145</v>
      </c>
      <c r="B282" s="1020"/>
      <c r="C282" s="1020"/>
      <c r="D282" s="234" t="s">
        <v>108</v>
      </c>
      <c r="E282" s="248" t="s">
        <v>146</v>
      </c>
      <c r="F282" s="248" t="s">
        <v>147</v>
      </c>
      <c r="G282" s="255" t="s">
        <v>148</v>
      </c>
      <c r="H282" s="246"/>
      <c r="I282" s="1019" t="s">
        <v>145</v>
      </c>
      <c r="J282" s="1020"/>
      <c r="K282" s="1020"/>
      <c r="L282" s="234" t="s">
        <v>108</v>
      </c>
      <c r="M282" s="248" t="s">
        <v>146</v>
      </c>
      <c r="N282" s="248" t="s">
        <v>147</v>
      </c>
      <c r="O282" s="255" t="s">
        <v>148</v>
      </c>
      <c r="P282" s="239"/>
    </row>
    <row r="283" spans="1:16" s="240" customFormat="1" ht="20.25" customHeight="1">
      <c r="A283" s="1055"/>
      <c r="B283" s="1056"/>
      <c r="C283" s="1056"/>
      <c r="D283" s="256"/>
      <c r="E283" s="257" t="s">
        <v>146</v>
      </c>
      <c r="F283" s="258"/>
      <c r="G283" s="259">
        <f>D283*F283</f>
        <v>0</v>
      </c>
      <c r="H283" s="246"/>
      <c r="I283" s="1055"/>
      <c r="J283" s="1056"/>
      <c r="K283" s="1056"/>
      <c r="L283" s="256"/>
      <c r="M283" s="257" t="s">
        <v>146</v>
      </c>
      <c r="N283" s="258"/>
      <c r="O283" s="259">
        <f>L283*N283</f>
        <v>0</v>
      </c>
      <c r="P283" s="239"/>
    </row>
    <row r="284" spans="1:16" s="240" customFormat="1" ht="20.25" customHeight="1">
      <c r="A284" s="1009"/>
      <c r="B284" s="1010"/>
      <c r="C284" s="1010"/>
      <c r="D284" s="260"/>
      <c r="E284" s="261" t="s">
        <v>146</v>
      </c>
      <c r="F284" s="260"/>
      <c r="G284" s="262">
        <f t="shared" ref="G284:G292" si="20">D284*F284</f>
        <v>0</v>
      </c>
      <c r="H284" s="246"/>
      <c r="I284" s="1009"/>
      <c r="J284" s="1010"/>
      <c r="K284" s="1010"/>
      <c r="L284" s="260"/>
      <c r="M284" s="261" t="s">
        <v>146</v>
      </c>
      <c r="N284" s="260"/>
      <c r="O284" s="262">
        <f t="shared" ref="O284:O292" si="21">L284*N284</f>
        <v>0</v>
      </c>
      <c r="P284" s="239"/>
    </row>
    <row r="285" spans="1:16" s="240" customFormat="1" ht="20.25" customHeight="1">
      <c r="A285" s="1009"/>
      <c r="B285" s="1010"/>
      <c r="C285" s="1010"/>
      <c r="D285" s="260"/>
      <c r="E285" s="261" t="s">
        <v>146</v>
      </c>
      <c r="F285" s="260"/>
      <c r="G285" s="262">
        <f t="shared" si="20"/>
        <v>0</v>
      </c>
      <c r="H285" s="246"/>
      <c r="I285" s="1009"/>
      <c r="J285" s="1010"/>
      <c r="K285" s="1010"/>
      <c r="L285" s="260"/>
      <c r="M285" s="261" t="s">
        <v>146</v>
      </c>
      <c r="N285" s="260"/>
      <c r="O285" s="262">
        <f t="shared" si="21"/>
        <v>0</v>
      </c>
      <c r="P285" s="239"/>
    </row>
    <row r="286" spans="1:16" s="240" customFormat="1" ht="20.25" customHeight="1">
      <c r="A286" s="1009"/>
      <c r="B286" s="1010"/>
      <c r="C286" s="1010"/>
      <c r="D286" s="260"/>
      <c r="E286" s="261" t="s">
        <v>146</v>
      </c>
      <c r="F286" s="260"/>
      <c r="G286" s="262">
        <f t="shared" si="20"/>
        <v>0</v>
      </c>
      <c r="H286" s="246"/>
      <c r="I286" s="1009"/>
      <c r="J286" s="1010"/>
      <c r="K286" s="1010"/>
      <c r="L286" s="260"/>
      <c r="M286" s="261" t="s">
        <v>146</v>
      </c>
      <c r="N286" s="260"/>
      <c r="O286" s="262">
        <f t="shared" si="21"/>
        <v>0</v>
      </c>
      <c r="P286" s="239"/>
    </row>
    <row r="287" spans="1:16" s="240" customFormat="1" ht="20.25" customHeight="1">
      <c r="A287" s="1009"/>
      <c r="B287" s="1010"/>
      <c r="C287" s="1010"/>
      <c r="D287" s="260"/>
      <c r="E287" s="261" t="s">
        <v>146</v>
      </c>
      <c r="F287" s="260"/>
      <c r="G287" s="262">
        <f t="shared" si="20"/>
        <v>0</v>
      </c>
      <c r="H287" s="246"/>
      <c r="I287" s="1009"/>
      <c r="J287" s="1010"/>
      <c r="K287" s="1010"/>
      <c r="L287" s="260"/>
      <c r="M287" s="261" t="s">
        <v>146</v>
      </c>
      <c r="N287" s="260"/>
      <c r="O287" s="262">
        <f t="shared" si="21"/>
        <v>0</v>
      </c>
      <c r="P287" s="239"/>
    </row>
    <row r="288" spans="1:16" s="240" customFormat="1" ht="20.25" customHeight="1">
      <c r="A288" s="1009"/>
      <c r="B288" s="1010"/>
      <c r="C288" s="1010"/>
      <c r="D288" s="260"/>
      <c r="E288" s="261" t="s">
        <v>146</v>
      </c>
      <c r="F288" s="260"/>
      <c r="G288" s="262">
        <f t="shared" si="20"/>
        <v>0</v>
      </c>
      <c r="H288" s="246"/>
      <c r="I288" s="1009"/>
      <c r="J288" s="1010"/>
      <c r="K288" s="1010"/>
      <c r="L288" s="260"/>
      <c r="M288" s="261" t="s">
        <v>146</v>
      </c>
      <c r="N288" s="260"/>
      <c r="O288" s="262">
        <f t="shared" si="21"/>
        <v>0</v>
      </c>
      <c r="P288" s="239"/>
    </row>
    <row r="289" spans="1:16" s="240" customFormat="1" ht="20.25" customHeight="1">
      <c r="A289" s="1009"/>
      <c r="B289" s="1010"/>
      <c r="C289" s="1010"/>
      <c r="D289" s="260"/>
      <c r="E289" s="261" t="s">
        <v>146</v>
      </c>
      <c r="F289" s="260"/>
      <c r="G289" s="262">
        <f t="shared" si="20"/>
        <v>0</v>
      </c>
      <c r="H289" s="246"/>
      <c r="I289" s="1009"/>
      <c r="J289" s="1010"/>
      <c r="K289" s="1010"/>
      <c r="L289" s="260"/>
      <c r="M289" s="261" t="s">
        <v>146</v>
      </c>
      <c r="N289" s="260"/>
      <c r="O289" s="262">
        <f t="shared" si="21"/>
        <v>0</v>
      </c>
      <c r="P289" s="239"/>
    </row>
    <row r="290" spans="1:16" s="240" customFormat="1" ht="20.25" customHeight="1">
      <c r="A290" s="1009"/>
      <c r="B290" s="1010"/>
      <c r="C290" s="1010"/>
      <c r="D290" s="260"/>
      <c r="E290" s="261" t="s">
        <v>146</v>
      </c>
      <c r="F290" s="260"/>
      <c r="G290" s="262">
        <f t="shared" si="20"/>
        <v>0</v>
      </c>
      <c r="H290" s="246"/>
      <c r="I290" s="1009"/>
      <c r="J290" s="1010"/>
      <c r="K290" s="1010"/>
      <c r="L290" s="260"/>
      <c r="M290" s="261" t="s">
        <v>146</v>
      </c>
      <c r="N290" s="260"/>
      <c r="O290" s="262">
        <f t="shared" si="21"/>
        <v>0</v>
      </c>
      <c r="P290" s="239"/>
    </row>
    <row r="291" spans="1:16" s="240" customFormat="1" ht="20.25" customHeight="1">
      <c r="A291" s="1009"/>
      <c r="B291" s="1010"/>
      <c r="C291" s="1010"/>
      <c r="D291" s="260"/>
      <c r="E291" s="261" t="s">
        <v>146</v>
      </c>
      <c r="F291" s="260"/>
      <c r="G291" s="262">
        <f t="shared" si="20"/>
        <v>0</v>
      </c>
      <c r="H291" s="246"/>
      <c r="I291" s="1009"/>
      <c r="J291" s="1010"/>
      <c r="K291" s="1010"/>
      <c r="L291" s="260"/>
      <c r="M291" s="261" t="s">
        <v>146</v>
      </c>
      <c r="N291" s="260"/>
      <c r="O291" s="262">
        <f t="shared" si="21"/>
        <v>0</v>
      </c>
      <c r="P291" s="239"/>
    </row>
    <row r="292" spans="1:16" s="240" customFormat="1" ht="20.25" customHeight="1">
      <c r="A292" s="1009"/>
      <c r="B292" s="1010"/>
      <c r="C292" s="1010"/>
      <c r="D292" s="260"/>
      <c r="E292" s="261" t="s">
        <v>146</v>
      </c>
      <c r="F292" s="260"/>
      <c r="G292" s="262">
        <f t="shared" si="20"/>
        <v>0</v>
      </c>
      <c r="H292" s="246"/>
      <c r="I292" s="1009"/>
      <c r="J292" s="1010"/>
      <c r="K292" s="1010"/>
      <c r="L292" s="260"/>
      <c r="M292" s="261" t="s">
        <v>146</v>
      </c>
      <c r="N292" s="260"/>
      <c r="O292" s="262">
        <f t="shared" si="21"/>
        <v>0</v>
      </c>
      <c r="P292" s="239"/>
    </row>
    <row r="293" spans="1:16" s="240" customFormat="1" ht="20.25" customHeight="1">
      <c r="A293" s="1011" t="s">
        <v>149</v>
      </c>
      <c r="B293" s="1012"/>
      <c r="C293" s="1013"/>
      <c r="D293" s="263"/>
      <c r="E293" s="264" t="s">
        <v>146</v>
      </c>
      <c r="F293" s="265"/>
      <c r="G293" s="266">
        <f>D293*F293</f>
        <v>0</v>
      </c>
      <c r="H293" s="246"/>
      <c r="I293" s="1011" t="s">
        <v>149</v>
      </c>
      <c r="J293" s="1012"/>
      <c r="K293" s="1013"/>
      <c r="L293" s="263"/>
      <c r="M293" s="264" t="s">
        <v>146</v>
      </c>
      <c r="N293" s="265"/>
      <c r="O293" s="266">
        <f>L293*N293</f>
        <v>0</v>
      </c>
      <c r="P293" s="239"/>
    </row>
    <row r="294" spans="1:16" s="240" customFormat="1" ht="20.25" customHeight="1">
      <c r="A294" s="1014" t="s">
        <v>150</v>
      </c>
      <c r="B294" s="1015"/>
      <c r="C294" s="1015"/>
      <c r="D294" s="1015"/>
      <c r="E294" s="1015"/>
      <c r="F294" s="1016"/>
      <c r="G294" s="267">
        <f>SUM(G283:G293)</f>
        <v>0</v>
      </c>
      <c r="H294" s="246"/>
      <c r="I294" s="1014" t="s">
        <v>150</v>
      </c>
      <c r="J294" s="1015"/>
      <c r="K294" s="1015"/>
      <c r="L294" s="1015"/>
      <c r="M294" s="1015"/>
      <c r="N294" s="1016"/>
      <c r="O294" s="267">
        <f>SUM(O283:O293)</f>
        <v>0</v>
      </c>
      <c r="P294" s="239"/>
    </row>
    <row r="295" spans="1:16" s="240" customFormat="1" ht="20.25" customHeight="1">
      <c r="A295" s="1017" t="s">
        <v>151</v>
      </c>
      <c r="B295" s="1018"/>
      <c r="C295" s="1018"/>
      <c r="D295" s="1018"/>
      <c r="E295" s="1018"/>
      <c r="F295" s="1018"/>
      <c r="G295" s="268"/>
      <c r="H295" s="246"/>
      <c r="I295" s="1017" t="s">
        <v>151</v>
      </c>
      <c r="J295" s="1018"/>
      <c r="K295" s="1018"/>
      <c r="L295" s="1018"/>
      <c r="M295" s="1018"/>
      <c r="N295" s="1018"/>
      <c r="O295" s="268"/>
      <c r="P295" s="239"/>
    </row>
    <row r="296" spans="1:16" s="240" customFormat="1" ht="20.25" customHeight="1">
      <c r="A296" s="1019" t="s">
        <v>152</v>
      </c>
      <c r="B296" s="1020"/>
      <c r="C296" s="1020"/>
      <c r="D296" s="1020"/>
      <c r="E296" s="1020"/>
      <c r="F296" s="1020"/>
      <c r="G296" s="267">
        <f>G294+G295</f>
        <v>0</v>
      </c>
      <c r="H296" s="246"/>
      <c r="I296" s="1019" t="s">
        <v>152</v>
      </c>
      <c r="J296" s="1020"/>
      <c r="K296" s="1020"/>
      <c r="L296" s="1020"/>
      <c r="M296" s="1020"/>
      <c r="N296" s="1020"/>
      <c r="O296" s="267">
        <f>O294+O295</f>
        <v>0</v>
      </c>
      <c r="P296" s="239"/>
    </row>
    <row r="297" spans="1:16" s="240" customFormat="1" ht="20.25" customHeight="1">
      <c r="A297" s="239"/>
      <c r="B297" s="239"/>
      <c r="C297" s="239"/>
      <c r="D297" s="239"/>
      <c r="E297" s="239"/>
      <c r="F297" s="239"/>
      <c r="G297" s="239">
        <v>23</v>
      </c>
      <c r="H297" s="239"/>
      <c r="I297" s="239"/>
      <c r="J297" s="239"/>
      <c r="K297" s="239"/>
      <c r="L297" s="239"/>
      <c r="M297" s="239"/>
      <c r="N297" s="239"/>
      <c r="O297" s="239">
        <v>24</v>
      </c>
      <c r="P297" s="239"/>
    </row>
    <row r="298" spans="1:16" s="240" customFormat="1" ht="20.25" customHeight="1">
      <c r="A298" s="1038" t="s">
        <v>153</v>
      </c>
      <c r="B298" s="1039"/>
      <c r="C298" s="1049"/>
      <c r="D298" s="1049"/>
      <c r="E298" s="1049"/>
      <c r="F298" s="1049"/>
      <c r="G298" s="1050"/>
      <c r="H298" s="246"/>
      <c r="I298" s="1038" t="s">
        <v>153</v>
      </c>
      <c r="J298" s="1039"/>
      <c r="K298" s="1049"/>
      <c r="L298" s="1049"/>
      <c r="M298" s="1049"/>
      <c r="N298" s="1049"/>
      <c r="O298" s="1050"/>
      <c r="P298" s="239"/>
    </row>
    <row r="299" spans="1:16" s="240" customFormat="1" ht="20.25" customHeight="1">
      <c r="A299" s="1060" t="s">
        <v>135</v>
      </c>
      <c r="B299" s="1061"/>
      <c r="C299" s="1051"/>
      <c r="D299" s="1051"/>
      <c r="E299" s="1051"/>
      <c r="F299" s="1051"/>
      <c r="G299" s="1052"/>
      <c r="H299" s="246"/>
      <c r="I299" s="1060" t="s">
        <v>135</v>
      </c>
      <c r="J299" s="1061"/>
      <c r="K299" s="1051"/>
      <c r="L299" s="1051"/>
      <c r="M299" s="1051"/>
      <c r="N299" s="1051"/>
      <c r="O299" s="1052"/>
      <c r="P299" s="239"/>
    </row>
    <row r="300" spans="1:16" s="240" customFormat="1" ht="20.25" customHeight="1">
      <c r="A300" s="1062" t="s">
        <v>136</v>
      </c>
      <c r="B300" s="1063"/>
      <c r="C300" s="1064"/>
      <c r="D300" s="1064"/>
      <c r="E300" s="1053"/>
      <c r="F300" s="1053"/>
      <c r="G300" s="1054"/>
      <c r="H300" s="246"/>
      <c r="I300" s="1040" t="s">
        <v>136</v>
      </c>
      <c r="J300" s="1041"/>
      <c r="K300" s="1064"/>
      <c r="L300" s="1064"/>
      <c r="M300" s="1053"/>
      <c r="N300" s="1053"/>
      <c r="O300" s="1054"/>
      <c r="P300" s="239"/>
    </row>
    <row r="301" spans="1:16" s="240" customFormat="1" ht="20.25" customHeight="1">
      <c r="A301" s="1014" t="s">
        <v>176</v>
      </c>
      <c r="B301" s="1016"/>
      <c r="C301" s="1095"/>
      <c r="D301" s="1096"/>
      <c r="E301" s="1057"/>
      <c r="F301" s="1058"/>
      <c r="G301" s="1059"/>
      <c r="H301" s="239"/>
      <c r="I301" s="1014" t="s">
        <v>176</v>
      </c>
      <c r="J301" s="1016"/>
      <c r="K301" s="1095"/>
      <c r="L301" s="1096"/>
      <c r="M301" s="1057"/>
      <c r="N301" s="1058"/>
      <c r="O301" s="1059"/>
      <c r="P301" s="239"/>
    </row>
    <row r="302" spans="1:16" s="240" customFormat="1" ht="20.25" customHeight="1">
      <c r="A302" s="1038" t="s">
        <v>137</v>
      </c>
      <c r="B302" s="1039"/>
      <c r="C302" s="1034">
        <f>C300-C301</f>
        <v>0</v>
      </c>
      <c r="D302" s="1035"/>
      <c r="E302" s="1036" t="s">
        <v>138</v>
      </c>
      <c r="F302" s="1037"/>
      <c r="G302" s="249" t="str">
        <f>IF(C302*C303=0,"",C302*C303)</f>
        <v/>
      </c>
      <c r="H302" s="246"/>
      <c r="I302" s="1038" t="s">
        <v>137</v>
      </c>
      <c r="J302" s="1039"/>
      <c r="K302" s="1034">
        <f>K300-K301</f>
        <v>0</v>
      </c>
      <c r="L302" s="1035"/>
      <c r="M302" s="1036" t="s">
        <v>138</v>
      </c>
      <c r="N302" s="1037"/>
      <c r="O302" s="249" t="str">
        <f>IF(K302*K303=0,"",K302*K303)</f>
        <v/>
      </c>
      <c r="P302" s="239"/>
    </row>
    <row r="303" spans="1:16" s="240" customFormat="1" ht="20.25" customHeight="1">
      <c r="A303" s="1040" t="s">
        <v>139</v>
      </c>
      <c r="B303" s="1041"/>
      <c r="C303" s="1042"/>
      <c r="D303" s="1043"/>
      <c r="E303" s="250"/>
      <c r="F303" s="251"/>
      <c r="G303" s="252"/>
      <c r="H303" s="246"/>
      <c r="I303" s="1040" t="s">
        <v>139</v>
      </c>
      <c r="J303" s="1041"/>
      <c r="K303" s="1042"/>
      <c r="L303" s="1043"/>
      <c r="M303" s="250"/>
      <c r="N303" s="251"/>
      <c r="O303" s="252"/>
      <c r="P303" s="239"/>
    </row>
    <row r="304" spans="1:16" s="513" customFormat="1" ht="19.5" hidden="1" customHeight="1">
      <c r="A304" s="1044" t="s">
        <v>396</v>
      </c>
      <c r="B304" s="1045"/>
      <c r="C304" s="1046">
        <f>C300*C303</f>
        <v>0</v>
      </c>
      <c r="D304" s="1046"/>
      <c r="E304" s="1047" t="s">
        <v>398</v>
      </c>
      <c r="F304" s="1048"/>
      <c r="G304" s="514">
        <f>C301*C303</f>
        <v>0</v>
      </c>
      <c r="H304" s="512"/>
      <c r="I304" s="1044" t="s">
        <v>396</v>
      </c>
      <c r="J304" s="1045"/>
      <c r="K304" s="1046">
        <f>K300*K303</f>
        <v>0</v>
      </c>
      <c r="L304" s="1046"/>
      <c r="M304" s="1047" t="s">
        <v>398</v>
      </c>
      <c r="N304" s="1048"/>
      <c r="O304" s="514">
        <f>K301*K303</f>
        <v>0</v>
      </c>
      <c r="P304" s="510" t="s">
        <v>394</v>
      </c>
    </row>
    <row r="305" spans="1:16" s="240" customFormat="1" ht="20.25" customHeight="1">
      <c r="A305" s="1019" t="s">
        <v>140</v>
      </c>
      <c r="B305" s="1020"/>
      <c r="C305" s="1023" t="str">
        <f>IF(G302="","",SUM(F309:F318))</f>
        <v/>
      </c>
      <c r="D305" s="1024"/>
      <c r="E305" s="1021" t="s">
        <v>141</v>
      </c>
      <c r="F305" s="1022"/>
      <c r="G305" s="253" t="str">
        <f>IF(G302="","",C305/G302)</f>
        <v/>
      </c>
      <c r="H305" s="246"/>
      <c r="I305" s="1019" t="s">
        <v>140</v>
      </c>
      <c r="J305" s="1020"/>
      <c r="K305" s="1023" t="str">
        <f>IF(O302="","",SUM(N309:N318))</f>
        <v/>
      </c>
      <c r="L305" s="1024"/>
      <c r="M305" s="1021" t="s">
        <v>141</v>
      </c>
      <c r="N305" s="1022"/>
      <c r="O305" s="253" t="str">
        <f>IF(O302="","",K305/O302)</f>
        <v/>
      </c>
      <c r="P305" s="239"/>
    </row>
    <row r="306" spans="1:16" s="240" customFormat="1" ht="20.25" customHeight="1">
      <c r="A306" s="1025" t="s">
        <v>142</v>
      </c>
      <c r="B306" s="1026"/>
      <c r="C306" s="1027" t="str">
        <f>IF(G302="","",SUM(F309:F319))</f>
        <v/>
      </c>
      <c r="D306" s="1028"/>
      <c r="E306" s="1029" t="s">
        <v>143</v>
      </c>
      <c r="F306" s="1030"/>
      <c r="G306" s="254" t="str">
        <f>IF(G302="","",C306/G302)</f>
        <v/>
      </c>
      <c r="H306" s="246"/>
      <c r="I306" s="1025" t="s">
        <v>142</v>
      </c>
      <c r="J306" s="1026"/>
      <c r="K306" s="1027" t="str">
        <f>IF(O302="","",SUM(N309:N319))</f>
        <v/>
      </c>
      <c r="L306" s="1028"/>
      <c r="M306" s="1029" t="s">
        <v>143</v>
      </c>
      <c r="N306" s="1030"/>
      <c r="O306" s="254" t="str">
        <f>IF(O302="","",K306/O302)</f>
        <v/>
      </c>
      <c r="P306" s="239"/>
    </row>
    <row r="307" spans="1:16" s="240" customFormat="1" ht="20.25" customHeight="1">
      <c r="A307" s="1031" t="s">
        <v>144</v>
      </c>
      <c r="B307" s="1032"/>
      <c r="C307" s="1032"/>
      <c r="D307" s="1032"/>
      <c r="E307" s="1032"/>
      <c r="F307" s="1032"/>
      <c r="G307" s="1033"/>
      <c r="H307" s="246"/>
      <c r="I307" s="1031" t="s">
        <v>144</v>
      </c>
      <c r="J307" s="1032"/>
      <c r="K307" s="1032"/>
      <c r="L307" s="1032"/>
      <c r="M307" s="1032"/>
      <c r="N307" s="1032"/>
      <c r="O307" s="1033"/>
      <c r="P307" s="239"/>
    </row>
    <row r="308" spans="1:16" s="240" customFormat="1" ht="20.25" customHeight="1">
      <c r="A308" s="1019" t="s">
        <v>145</v>
      </c>
      <c r="B308" s="1020"/>
      <c r="C308" s="1020"/>
      <c r="D308" s="234" t="s">
        <v>108</v>
      </c>
      <c r="E308" s="248" t="s">
        <v>146</v>
      </c>
      <c r="F308" s="248" t="s">
        <v>147</v>
      </c>
      <c r="G308" s="255" t="s">
        <v>148</v>
      </c>
      <c r="H308" s="246"/>
      <c r="I308" s="1019" t="s">
        <v>145</v>
      </c>
      <c r="J308" s="1020"/>
      <c r="K308" s="1020"/>
      <c r="L308" s="234" t="s">
        <v>108</v>
      </c>
      <c r="M308" s="248" t="s">
        <v>146</v>
      </c>
      <c r="N308" s="248" t="s">
        <v>147</v>
      </c>
      <c r="O308" s="255" t="s">
        <v>148</v>
      </c>
      <c r="P308" s="239"/>
    </row>
    <row r="309" spans="1:16" s="240" customFormat="1" ht="20.25" customHeight="1">
      <c r="A309" s="1055"/>
      <c r="B309" s="1056"/>
      <c r="C309" s="1056"/>
      <c r="D309" s="256"/>
      <c r="E309" s="257" t="s">
        <v>146</v>
      </c>
      <c r="F309" s="258"/>
      <c r="G309" s="259">
        <f>D309*F309</f>
        <v>0</v>
      </c>
      <c r="H309" s="246"/>
      <c r="I309" s="1055"/>
      <c r="J309" s="1056"/>
      <c r="K309" s="1056"/>
      <c r="L309" s="256"/>
      <c r="M309" s="257" t="s">
        <v>146</v>
      </c>
      <c r="N309" s="258"/>
      <c r="O309" s="259">
        <f>L309*N309</f>
        <v>0</v>
      </c>
      <c r="P309" s="239"/>
    </row>
    <row r="310" spans="1:16" s="240" customFormat="1" ht="20.25" customHeight="1">
      <c r="A310" s="1009"/>
      <c r="B310" s="1010"/>
      <c r="C310" s="1010"/>
      <c r="D310" s="260"/>
      <c r="E310" s="261" t="s">
        <v>146</v>
      </c>
      <c r="F310" s="260"/>
      <c r="G310" s="262">
        <f t="shared" ref="G310:G318" si="22">D310*F310</f>
        <v>0</v>
      </c>
      <c r="H310" s="246"/>
      <c r="I310" s="1009"/>
      <c r="J310" s="1010"/>
      <c r="K310" s="1010"/>
      <c r="L310" s="260"/>
      <c r="M310" s="261" t="s">
        <v>146</v>
      </c>
      <c r="N310" s="260"/>
      <c r="O310" s="262">
        <f t="shared" ref="O310:O318" si="23">L310*N310</f>
        <v>0</v>
      </c>
      <c r="P310" s="239"/>
    </row>
    <row r="311" spans="1:16" s="240" customFormat="1" ht="20.25" customHeight="1">
      <c r="A311" s="1009"/>
      <c r="B311" s="1010"/>
      <c r="C311" s="1010"/>
      <c r="D311" s="260"/>
      <c r="E311" s="261" t="s">
        <v>146</v>
      </c>
      <c r="F311" s="260"/>
      <c r="G311" s="262">
        <f t="shared" si="22"/>
        <v>0</v>
      </c>
      <c r="H311" s="246"/>
      <c r="I311" s="1009"/>
      <c r="J311" s="1010"/>
      <c r="K311" s="1010"/>
      <c r="L311" s="260"/>
      <c r="M311" s="261" t="s">
        <v>146</v>
      </c>
      <c r="N311" s="260"/>
      <c r="O311" s="262">
        <f t="shared" si="23"/>
        <v>0</v>
      </c>
      <c r="P311" s="239"/>
    </row>
    <row r="312" spans="1:16" s="240" customFormat="1" ht="20.25" customHeight="1">
      <c r="A312" s="1009"/>
      <c r="B312" s="1010"/>
      <c r="C312" s="1010"/>
      <c r="D312" s="260"/>
      <c r="E312" s="261" t="s">
        <v>146</v>
      </c>
      <c r="F312" s="260"/>
      <c r="G312" s="262">
        <f t="shared" si="22"/>
        <v>0</v>
      </c>
      <c r="H312" s="246"/>
      <c r="I312" s="1009"/>
      <c r="J312" s="1010"/>
      <c r="K312" s="1010"/>
      <c r="L312" s="260"/>
      <c r="M312" s="261" t="s">
        <v>146</v>
      </c>
      <c r="N312" s="260"/>
      <c r="O312" s="262">
        <f t="shared" si="23"/>
        <v>0</v>
      </c>
      <c r="P312" s="239"/>
    </row>
    <row r="313" spans="1:16" s="240" customFormat="1" ht="20.25" customHeight="1">
      <c r="A313" s="1009"/>
      <c r="B313" s="1010"/>
      <c r="C313" s="1010"/>
      <c r="D313" s="260"/>
      <c r="E313" s="261" t="s">
        <v>146</v>
      </c>
      <c r="F313" s="260"/>
      <c r="G313" s="262">
        <f t="shared" si="22"/>
        <v>0</v>
      </c>
      <c r="H313" s="246"/>
      <c r="I313" s="1009"/>
      <c r="J313" s="1010"/>
      <c r="K313" s="1010"/>
      <c r="L313" s="260"/>
      <c r="M313" s="261" t="s">
        <v>146</v>
      </c>
      <c r="N313" s="260"/>
      <c r="O313" s="262">
        <f t="shared" si="23"/>
        <v>0</v>
      </c>
      <c r="P313" s="239"/>
    </row>
    <row r="314" spans="1:16" s="240" customFormat="1" ht="20.25" customHeight="1">
      <c r="A314" s="1009"/>
      <c r="B314" s="1010"/>
      <c r="C314" s="1010"/>
      <c r="D314" s="260"/>
      <c r="E314" s="261" t="s">
        <v>146</v>
      </c>
      <c r="F314" s="260"/>
      <c r="G314" s="262">
        <f t="shared" si="22"/>
        <v>0</v>
      </c>
      <c r="H314" s="246"/>
      <c r="I314" s="1009"/>
      <c r="J314" s="1010"/>
      <c r="K314" s="1010"/>
      <c r="L314" s="260"/>
      <c r="M314" s="261" t="s">
        <v>146</v>
      </c>
      <c r="N314" s="260"/>
      <c r="O314" s="262">
        <f t="shared" si="23"/>
        <v>0</v>
      </c>
      <c r="P314" s="239"/>
    </row>
    <row r="315" spans="1:16" s="240" customFormat="1" ht="20.25" customHeight="1">
      <c r="A315" s="1009"/>
      <c r="B315" s="1010"/>
      <c r="C315" s="1010"/>
      <c r="D315" s="260"/>
      <c r="E315" s="261" t="s">
        <v>146</v>
      </c>
      <c r="F315" s="260"/>
      <c r="G315" s="262">
        <f t="shared" si="22"/>
        <v>0</v>
      </c>
      <c r="H315" s="246"/>
      <c r="I315" s="1009"/>
      <c r="J315" s="1010"/>
      <c r="K315" s="1010"/>
      <c r="L315" s="260"/>
      <c r="M315" s="261" t="s">
        <v>146</v>
      </c>
      <c r="N315" s="260"/>
      <c r="O315" s="262">
        <f t="shared" si="23"/>
        <v>0</v>
      </c>
      <c r="P315" s="239"/>
    </row>
    <row r="316" spans="1:16" s="240" customFormat="1" ht="20.25" customHeight="1">
      <c r="A316" s="1009"/>
      <c r="B316" s="1010"/>
      <c r="C316" s="1010"/>
      <c r="D316" s="260"/>
      <c r="E316" s="261" t="s">
        <v>146</v>
      </c>
      <c r="F316" s="260"/>
      <c r="G316" s="262">
        <f t="shared" si="22"/>
        <v>0</v>
      </c>
      <c r="H316" s="246"/>
      <c r="I316" s="1009"/>
      <c r="J316" s="1010"/>
      <c r="K316" s="1010"/>
      <c r="L316" s="260"/>
      <c r="M316" s="261" t="s">
        <v>146</v>
      </c>
      <c r="N316" s="260"/>
      <c r="O316" s="262">
        <f t="shared" si="23"/>
        <v>0</v>
      </c>
      <c r="P316" s="239"/>
    </row>
    <row r="317" spans="1:16" s="240" customFormat="1" ht="20.25" customHeight="1">
      <c r="A317" s="1009"/>
      <c r="B317" s="1010"/>
      <c r="C317" s="1010"/>
      <c r="D317" s="260"/>
      <c r="E317" s="261" t="s">
        <v>146</v>
      </c>
      <c r="F317" s="260"/>
      <c r="G317" s="262">
        <f t="shared" si="22"/>
        <v>0</v>
      </c>
      <c r="H317" s="246"/>
      <c r="I317" s="1009"/>
      <c r="J317" s="1010"/>
      <c r="K317" s="1010"/>
      <c r="L317" s="260"/>
      <c r="M317" s="261" t="s">
        <v>146</v>
      </c>
      <c r="N317" s="260"/>
      <c r="O317" s="262">
        <f t="shared" si="23"/>
        <v>0</v>
      </c>
      <c r="P317" s="239"/>
    </row>
    <row r="318" spans="1:16" s="240" customFormat="1" ht="20.25" customHeight="1">
      <c r="A318" s="1009"/>
      <c r="B318" s="1010"/>
      <c r="C318" s="1010"/>
      <c r="D318" s="260"/>
      <c r="E318" s="261" t="s">
        <v>146</v>
      </c>
      <c r="F318" s="260"/>
      <c r="G318" s="262">
        <f t="shared" si="22"/>
        <v>0</v>
      </c>
      <c r="H318" s="246"/>
      <c r="I318" s="1009"/>
      <c r="J318" s="1010"/>
      <c r="K318" s="1010"/>
      <c r="L318" s="260"/>
      <c r="M318" s="261" t="s">
        <v>146</v>
      </c>
      <c r="N318" s="260"/>
      <c r="O318" s="262">
        <f t="shared" si="23"/>
        <v>0</v>
      </c>
      <c r="P318" s="239"/>
    </row>
    <row r="319" spans="1:16" s="240" customFormat="1" ht="20.25" customHeight="1">
      <c r="A319" s="1011" t="s">
        <v>149</v>
      </c>
      <c r="B319" s="1012"/>
      <c r="C319" s="1013"/>
      <c r="D319" s="263"/>
      <c r="E319" s="264" t="s">
        <v>146</v>
      </c>
      <c r="F319" s="265"/>
      <c r="G319" s="266">
        <f>D319*F319</f>
        <v>0</v>
      </c>
      <c r="H319" s="246"/>
      <c r="I319" s="1011" t="s">
        <v>149</v>
      </c>
      <c r="J319" s="1012"/>
      <c r="K319" s="1013"/>
      <c r="L319" s="263"/>
      <c r="M319" s="264" t="s">
        <v>146</v>
      </c>
      <c r="N319" s="265"/>
      <c r="O319" s="266">
        <f>L319*N319</f>
        <v>0</v>
      </c>
      <c r="P319" s="239"/>
    </row>
    <row r="320" spans="1:16" s="240" customFormat="1" ht="20.25" customHeight="1">
      <c r="A320" s="1014" t="s">
        <v>150</v>
      </c>
      <c r="B320" s="1015"/>
      <c r="C320" s="1015"/>
      <c r="D320" s="1015"/>
      <c r="E320" s="1015"/>
      <c r="F320" s="1016"/>
      <c r="G320" s="267">
        <f>SUM(G309:G319)</f>
        <v>0</v>
      </c>
      <c r="H320" s="246"/>
      <c r="I320" s="1014" t="s">
        <v>150</v>
      </c>
      <c r="J320" s="1015"/>
      <c r="K320" s="1015"/>
      <c r="L320" s="1015"/>
      <c r="M320" s="1015"/>
      <c r="N320" s="1016"/>
      <c r="O320" s="267">
        <f>SUM(O309:O319)</f>
        <v>0</v>
      </c>
      <c r="P320" s="239"/>
    </row>
    <row r="321" spans="1:16" s="240" customFormat="1" ht="20.25" customHeight="1">
      <c r="A321" s="1017" t="s">
        <v>151</v>
      </c>
      <c r="B321" s="1018"/>
      <c r="C321" s="1018"/>
      <c r="D321" s="1018"/>
      <c r="E321" s="1018"/>
      <c r="F321" s="1018"/>
      <c r="G321" s="268"/>
      <c r="H321" s="246"/>
      <c r="I321" s="1017" t="s">
        <v>151</v>
      </c>
      <c r="J321" s="1018"/>
      <c r="K321" s="1018"/>
      <c r="L321" s="1018"/>
      <c r="M321" s="1018"/>
      <c r="N321" s="1018"/>
      <c r="O321" s="268"/>
      <c r="P321" s="239"/>
    </row>
    <row r="322" spans="1:16" s="240" customFormat="1" ht="20.25" customHeight="1">
      <c r="A322" s="1019" t="s">
        <v>152</v>
      </c>
      <c r="B322" s="1020"/>
      <c r="C322" s="1020"/>
      <c r="D322" s="1020"/>
      <c r="E322" s="1020"/>
      <c r="F322" s="1020"/>
      <c r="G322" s="267">
        <f>G320+G321</f>
        <v>0</v>
      </c>
      <c r="H322" s="246"/>
      <c r="I322" s="1019" t="s">
        <v>152</v>
      </c>
      <c r="J322" s="1020"/>
      <c r="K322" s="1020"/>
      <c r="L322" s="1020"/>
      <c r="M322" s="1020"/>
      <c r="N322" s="1020"/>
      <c r="O322" s="267">
        <f>O320+O321</f>
        <v>0</v>
      </c>
      <c r="P322" s="239"/>
    </row>
    <row r="323" spans="1:16" s="240" customFormat="1" ht="20.25" customHeight="1">
      <c r="A323" s="239"/>
      <c r="B323" s="239"/>
      <c r="C323" s="239"/>
      <c r="D323" s="239"/>
      <c r="E323" s="239"/>
      <c r="F323" s="239"/>
      <c r="G323" s="239">
        <v>25</v>
      </c>
      <c r="H323" s="239"/>
      <c r="I323" s="239"/>
      <c r="J323" s="239"/>
      <c r="K323" s="239"/>
      <c r="L323" s="239"/>
      <c r="M323" s="239"/>
      <c r="N323" s="239"/>
      <c r="O323" s="239">
        <v>26</v>
      </c>
      <c r="P323" s="239"/>
    </row>
    <row r="324" spans="1:16" s="240" customFormat="1" ht="20.25" customHeight="1">
      <c r="A324" s="1038" t="s">
        <v>153</v>
      </c>
      <c r="B324" s="1039"/>
      <c r="C324" s="1049"/>
      <c r="D324" s="1049"/>
      <c r="E324" s="1049"/>
      <c r="F324" s="1049"/>
      <c r="G324" s="1050"/>
      <c r="H324" s="246"/>
      <c r="I324" s="1038" t="s">
        <v>153</v>
      </c>
      <c r="J324" s="1039"/>
      <c r="K324" s="1049"/>
      <c r="L324" s="1049"/>
      <c r="M324" s="1049"/>
      <c r="N324" s="1049"/>
      <c r="O324" s="1050"/>
      <c r="P324" s="239"/>
    </row>
    <row r="325" spans="1:16" s="240" customFormat="1" ht="20.25" customHeight="1">
      <c r="A325" s="1060" t="s">
        <v>135</v>
      </c>
      <c r="B325" s="1061"/>
      <c r="C325" s="1051"/>
      <c r="D325" s="1051"/>
      <c r="E325" s="1051"/>
      <c r="F325" s="1051"/>
      <c r="G325" s="1052"/>
      <c r="H325" s="246"/>
      <c r="I325" s="1060" t="s">
        <v>135</v>
      </c>
      <c r="J325" s="1061"/>
      <c r="K325" s="1051"/>
      <c r="L325" s="1051"/>
      <c r="M325" s="1051"/>
      <c r="N325" s="1051"/>
      <c r="O325" s="1052"/>
      <c r="P325" s="239"/>
    </row>
    <row r="326" spans="1:16" s="240" customFormat="1" ht="20.25" customHeight="1">
      <c r="A326" s="1062" t="s">
        <v>136</v>
      </c>
      <c r="B326" s="1063"/>
      <c r="C326" s="1064"/>
      <c r="D326" s="1064"/>
      <c r="E326" s="1053"/>
      <c r="F326" s="1053"/>
      <c r="G326" s="1054"/>
      <c r="H326" s="246"/>
      <c r="I326" s="1040" t="s">
        <v>136</v>
      </c>
      <c r="J326" s="1041"/>
      <c r="K326" s="1064"/>
      <c r="L326" s="1064"/>
      <c r="M326" s="1053"/>
      <c r="N326" s="1053"/>
      <c r="O326" s="1054"/>
      <c r="P326" s="239"/>
    </row>
    <row r="327" spans="1:16" s="240" customFormat="1" ht="20.25" customHeight="1">
      <c r="A327" s="1014" t="s">
        <v>176</v>
      </c>
      <c r="B327" s="1016"/>
      <c r="C327" s="1095"/>
      <c r="D327" s="1096"/>
      <c r="E327" s="1057"/>
      <c r="F327" s="1058"/>
      <c r="G327" s="1059"/>
      <c r="H327" s="239"/>
      <c r="I327" s="1014" t="s">
        <v>176</v>
      </c>
      <c r="J327" s="1016"/>
      <c r="K327" s="1095"/>
      <c r="L327" s="1096"/>
      <c r="M327" s="1057"/>
      <c r="N327" s="1058"/>
      <c r="O327" s="1059"/>
      <c r="P327" s="239"/>
    </row>
    <row r="328" spans="1:16" s="240" customFormat="1" ht="20.25" customHeight="1">
      <c r="A328" s="1038" t="s">
        <v>137</v>
      </c>
      <c r="B328" s="1039"/>
      <c r="C328" s="1034">
        <f>C326-C327</f>
        <v>0</v>
      </c>
      <c r="D328" s="1035"/>
      <c r="E328" s="1036" t="s">
        <v>138</v>
      </c>
      <c r="F328" s="1037"/>
      <c r="G328" s="249" t="str">
        <f>IF(C328*C329=0,"",C328*C329)</f>
        <v/>
      </c>
      <c r="H328" s="246"/>
      <c r="I328" s="1038" t="s">
        <v>137</v>
      </c>
      <c r="J328" s="1039"/>
      <c r="K328" s="1034">
        <f>K326-K327</f>
        <v>0</v>
      </c>
      <c r="L328" s="1035"/>
      <c r="M328" s="1036" t="s">
        <v>138</v>
      </c>
      <c r="N328" s="1037"/>
      <c r="O328" s="249" t="str">
        <f>IF(K328*K329=0,"",K328*K329)</f>
        <v/>
      </c>
      <c r="P328" s="239"/>
    </row>
    <row r="329" spans="1:16" s="240" customFormat="1" ht="20.25" customHeight="1">
      <c r="A329" s="1040" t="s">
        <v>139</v>
      </c>
      <c r="B329" s="1041"/>
      <c r="C329" s="1042"/>
      <c r="D329" s="1043"/>
      <c r="E329" s="250"/>
      <c r="F329" s="251"/>
      <c r="G329" s="252"/>
      <c r="H329" s="246"/>
      <c r="I329" s="1040" t="s">
        <v>139</v>
      </c>
      <c r="J329" s="1041"/>
      <c r="K329" s="1042"/>
      <c r="L329" s="1043"/>
      <c r="M329" s="250"/>
      <c r="N329" s="251"/>
      <c r="O329" s="252"/>
      <c r="P329" s="239"/>
    </row>
    <row r="330" spans="1:16" s="513" customFormat="1" ht="20.100000000000001" hidden="1" customHeight="1">
      <c r="A330" s="1044" t="s">
        <v>396</v>
      </c>
      <c r="B330" s="1045"/>
      <c r="C330" s="1046">
        <f>C326*C329</f>
        <v>0</v>
      </c>
      <c r="D330" s="1046"/>
      <c r="E330" s="1047" t="s">
        <v>398</v>
      </c>
      <c r="F330" s="1048"/>
      <c r="G330" s="514">
        <f>C327*C329</f>
        <v>0</v>
      </c>
      <c r="H330" s="512"/>
      <c r="I330" s="1044" t="s">
        <v>396</v>
      </c>
      <c r="J330" s="1045"/>
      <c r="K330" s="1046">
        <f>K326*K329</f>
        <v>0</v>
      </c>
      <c r="L330" s="1046"/>
      <c r="M330" s="1047" t="s">
        <v>398</v>
      </c>
      <c r="N330" s="1048"/>
      <c r="O330" s="514">
        <f>K327*K329</f>
        <v>0</v>
      </c>
      <c r="P330" s="510" t="s">
        <v>394</v>
      </c>
    </row>
    <row r="331" spans="1:16" s="240" customFormat="1" ht="20.25" customHeight="1">
      <c r="A331" s="1019" t="s">
        <v>140</v>
      </c>
      <c r="B331" s="1020"/>
      <c r="C331" s="1023" t="str">
        <f>IF(G328="","",SUM(F335:F344))</f>
        <v/>
      </c>
      <c r="D331" s="1024"/>
      <c r="E331" s="1021" t="s">
        <v>141</v>
      </c>
      <c r="F331" s="1022"/>
      <c r="G331" s="253" t="str">
        <f>IF(G328="","",C331/G328)</f>
        <v/>
      </c>
      <c r="H331" s="246"/>
      <c r="I331" s="1019" t="s">
        <v>140</v>
      </c>
      <c r="J331" s="1020"/>
      <c r="K331" s="1023" t="str">
        <f>IF(O328="","",SUM(N335:N344))</f>
        <v/>
      </c>
      <c r="L331" s="1024"/>
      <c r="M331" s="1021" t="s">
        <v>141</v>
      </c>
      <c r="N331" s="1022"/>
      <c r="O331" s="253" t="str">
        <f>IF(O328="","",K331/O328)</f>
        <v/>
      </c>
      <c r="P331" s="239"/>
    </row>
    <row r="332" spans="1:16" s="240" customFormat="1" ht="20.25" customHeight="1">
      <c r="A332" s="1025" t="s">
        <v>142</v>
      </c>
      <c r="B332" s="1026"/>
      <c r="C332" s="1027" t="str">
        <f>IF(G328="","",SUM(F335:F345))</f>
        <v/>
      </c>
      <c r="D332" s="1028"/>
      <c r="E332" s="1029" t="s">
        <v>143</v>
      </c>
      <c r="F332" s="1030"/>
      <c r="G332" s="254" t="str">
        <f>IF(G328="","",C332/G328)</f>
        <v/>
      </c>
      <c r="H332" s="246"/>
      <c r="I332" s="1025" t="s">
        <v>142</v>
      </c>
      <c r="J332" s="1026"/>
      <c r="K332" s="1027" t="str">
        <f>IF(O328="","",SUM(N335:N345))</f>
        <v/>
      </c>
      <c r="L332" s="1028"/>
      <c r="M332" s="1029" t="s">
        <v>143</v>
      </c>
      <c r="N332" s="1030"/>
      <c r="O332" s="254" t="str">
        <f>IF(O328="","",K332/O328)</f>
        <v/>
      </c>
      <c r="P332" s="239"/>
    </row>
    <row r="333" spans="1:16" s="240" customFormat="1" ht="20.25" customHeight="1">
      <c r="A333" s="1031" t="s">
        <v>144</v>
      </c>
      <c r="B333" s="1032"/>
      <c r="C333" s="1032"/>
      <c r="D333" s="1032"/>
      <c r="E333" s="1032"/>
      <c r="F333" s="1032"/>
      <c r="G333" s="1033"/>
      <c r="H333" s="246"/>
      <c r="I333" s="1031" t="s">
        <v>144</v>
      </c>
      <c r="J333" s="1032"/>
      <c r="K333" s="1032"/>
      <c r="L333" s="1032"/>
      <c r="M333" s="1032"/>
      <c r="N333" s="1032"/>
      <c r="O333" s="1033"/>
      <c r="P333" s="239"/>
    </row>
    <row r="334" spans="1:16" s="240" customFormat="1" ht="20.25" customHeight="1">
      <c r="A334" s="1019" t="s">
        <v>145</v>
      </c>
      <c r="B334" s="1020"/>
      <c r="C334" s="1020"/>
      <c r="D334" s="234" t="s">
        <v>108</v>
      </c>
      <c r="E334" s="248" t="s">
        <v>146</v>
      </c>
      <c r="F334" s="248" t="s">
        <v>147</v>
      </c>
      <c r="G334" s="255" t="s">
        <v>148</v>
      </c>
      <c r="H334" s="246"/>
      <c r="I334" s="1019" t="s">
        <v>145</v>
      </c>
      <c r="J334" s="1020"/>
      <c r="K334" s="1020"/>
      <c r="L334" s="234" t="s">
        <v>108</v>
      </c>
      <c r="M334" s="248" t="s">
        <v>146</v>
      </c>
      <c r="N334" s="248" t="s">
        <v>147</v>
      </c>
      <c r="O334" s="255" t="s">
        <v>148</v>
      </c>
      <c r="P334" s="239"/>
    </row>
    <row r="335" spans="1:16" s="240" customFormat="1" ht="20.25" customHeight="1">
      <c r="A335" s="1055"/>
      <c r="B335" s="1056"/>
      <c r="C335" s="1056"/>
      <c r="D335" s="256"/>
      <c r="E335" s="257" t="s">
        <v>146</v>
      </c>
      <c r="F335" s="258"/>
      <c r="G335" s="259">
        <f>D335*F335</f>
        <v>0</v>
      </c>
      <c r="H335" s="246"/>
      <c r="I335" s="1055"/>
      <c r="J335" s="1056"/>
      <c r="K335" s="1056"/>
      <c r="L335" s="256"/>
      <c r="M335" s="257" t="s">
        <v>146</v>
      </c>
      <c r="N335" s="258"/>
      <c r="O335" s="259">
        <f>L335*N335</f>
        <v>0</v>
      </c>
      <c r="P335" s="239"/>
    </row>
    <row r="336" spans="1:16" s="240" customFormat="1" ht="20.25" customHeight="1">
      <c r="A336" s="1009"/>
      <c r="B336" s="1010"/>
      <c r="C336" s="1010"/>
      <c r="D336" s="260"/>
      <c r="E336" s="261" t="s">
        <v>146</v>
      </c>
      <c r="F336" s="260"/>
      <c r="G336" s="262">
        <f t="shared" ref="G336:G344" si="24">D336*F336</f>
        <v>0</v>
      </c>
      <c r="H336" s="246"/>
      <c r="I336" s="1009"/>
      <c r="J336" s="1010"/>
      <c r="K336" s="1010"/>
      <c r="L336" s="260"/>
      <c r="M336" s="261" t="s">
        <v>146</v>
      </c>
      <c r="N336" s="260"/>
      <c r="O336" s="262">
        <f t="shared" ref="O336:O344" si="25">L336*N336</f>
        <v>0</v>
      </c>
      <c r="P336" s="239"/>
    </row>
    <row r="337" spans="1:16" s="240" customFormat="1" ht="20.25" customHeight="1">
      <c r="A337" s="1009"/>
      <c r="B337" s="1010"/>
      <c r="C337" s="1010"/>
      <c r="D337" s="260"/>
      <c r="E337" s="261" t="s">
        <v>146</v>
      </c>
      <c r="F337" s="260"/>
      <c r="G337" s="262">
        <f t="shared" si="24"/>
        <v>0</v>
      </c>
      <c r="H337" s="246"/>
      <c r="I337" s="1009"/>
      <c r="J337" s="1010"/>
      <c r="K337" s="1010"/>
      <c r="L337" s="260"/>
      <c r="M337" s="261" t="s">
        <v>146</v>
      </c>
      <c r="N337" s="260"/>
      <c r="O337" s="262">
        <f t="shared" si="25"/>
        <v>0</v>
      </c>
      <c r="P337" s="239"/>
    </row>
    <row r="338" spans="1:16" s="240" customFormat="1" ht="20.25" customHeight="1">
      <c r="A338" s="1009"/>
      <c r="B338" s="1010"/>
      <c r="C338" s="1010"/>
      <c r="D338" s="260"/>
      <c r="E338" s="261" t="s">
        <v>146</v>
      </c>
      <c r="F338" s="260"/>
      <c r="G338" s="262">
        <f t="shared" si="24"/>
        <v>0</v>
      </c>
      <c r="H338" s="246"/>
      <c r="I338" s="1009"/>
      <c r="J338" s="1010"/>
      <c r="K338" s="1010"/>
      <c r="L338" s="260"/>
      <c r="M338" s="261" t="s">
        <v>146</v>
      </c>
      <c r="N338" s="260"/>
      <c r="O338" s="262">
        <f t="shared" si="25"/>
        <v>0</v>
      </c>
      <c r="P338" s="239"/>
    </row>
    <row r="339" spans="1:16" s="240" customFormat="1" ht="20.25" customHeight="1">
      <c r="A339" s="1009"/>
      <c r="B339" s="1010"/>
      <c r="C339" s="1010"/>
      <c r="D339" s="260"/>
      <c r="E339" s="261" t="s">
        <v>146</v>
      </c>
      <c r="F339" s="260"/>
      <c r="G339" s="262">
        <f t="shared" si="24"/>
        <v>0</v>
      </c>
      <c r="H339" s="246"/>
      <c r="I339" s="1009"/>
      <c r="J339" s="1010"/>
      <c r="K339" s="1010"/>
      <c r="L339" s="260"/>
      <c r="M339" s="261" t="s">
        <v>146</v>
      </c>
      <c r="N339" s="260"/>
      <c r="O339" s="262">
        <f t="shared" si="25"/>
        <v>0</v>
      </c>
      <c r="P339" s="239"/>
    </row>
    <row r="340" spans="1:16" s="240" customFormat="1" ht="20.25" customHeight="1">
      <c r="A340" s="1009"/>
      <c r="B340" s="1010"/>
      <c r="C340" s="1010"/>
      <c r="D340" s="260"/>
      <c r="E340" s="261" t="s">
        <v>146</v>
      </c>
      <c r="F340" s="260"/>
      <c r="G340" s="262">
        <f t="shared" si="24"/>
        <v>0</v>
      </c>
      <c r="H340" s="246"/>
      <c r="I340" s="1009"/>
      <c r="J340" s="1010"/>
      <c r="K340" s="1010"/>
      <c r="L340" s="260"/>
      <c r="M340" s="261" t="s">
        <v>146</v>
      </c>
      <c r="N340" s="260"/>
      <c r="O340" s="262">
        <f t="shared" si="25"/>
        <v>0</v>
      </c>
      <c r="P340" s="239"/>
    </row>
    <row r="341" spans="1:16" s="240" customFormat="1" ht="20.25" customHeight="1">
      <c r="A341" s="1009"/>
      <c r="B341" s="1010"/>
      <c r="C341" s="1010"/>
      <c r="D341" s="260"/>
      <c r="E341" s="261" t="s">
        <v>146</v>
      </c>
      <c r="F341" s="260"/>
      <c r="G341" s="262">
        <f t="shared" si="24"/>
        <v>0</v>
      </c>
      <c r="H341" s="246"/>
      <c r="I341" s="1009"/>
      <c r="J341" s="1010"/>
      <c r="K341" s="1010"/>
      <c r="L341" s="260"/>
      <c r="M341" s="261" t="s">
        <v>146</v>
      </c>
      <c r="N341" s="260"/>
      <c r="O341" s="262">
        <f t="shared" si="25"/>
        <v>0</v>
      </c>
      <c r="P341" s="239"/>
    </row>
    <row r="342" spans="1:16" s="240" customFormat="1" ht="20.25" customHeight="1">
      <c r="A342" s="1009"/>
      <c r="B342" s="1010"/>
      <c r="C342" s="1010"/>
      <c r="D342" s="260"/>
      <c r="E342" s="261" t="s">
        <v>146</v>
      </c>
      <c r="F342" s="260"/>
      <c r="G342" s="262">
        <f t="shared" si="24"/>
        <v>0</v>
      </c>
      <c r="H342" s="246"/>
      <c r="I342" s="1009"/>
      <c r="J342" s="1010"/>
      <c r="K342" s="1010"/>
      <c r="L342" s="260"/>
      <c r="M342" s="261" t="s">
        <v>146</v>
      </c>
      <c r="N342" s="260"/>
      <c r="O342" s="262">
        <f t="shared" si="25"/>
        <v>0</v>
      </c>
      <c r="P342" s="239"/>
    </row>
    <row r="343" spans="1:16" s="240" customFormat="1" ht="20.25" customHeight="1">
      <c r="A343" s="1009"/>
      <c r="B343" s="1010"/>
      <c r="C343" s="1010"/>
      <c r="D343" s="260"/>
      <c r="E343" s="261" t="s">
        <v>146</v>
      </c>
      <c r="F343" s="260"/>
      <c r="G343" s="262">
        <f t="shared" si="24"/>
        <v>0</v>
      </c>
      <c r="H343" s="246"/>
      <c r="I343" s="1009"/>
      <c r="J343" s="1010"/>
      <c r="K343" s="1010"/>
      <c r="L343" s="260"/>
      <c r="M343" s="261" t="s">
        <v>146</v>
      </c>
      <c r="N343" s="260"/>
      <c r="O343" s="262">
        <f t="shared" si="25"/>
        <v>0</v>
      </c>
      <c r="P343" s="239"/>
    </row>
    <row r="344" spans="1:16" s="240" customFormat="1" ht="20.25" customHeight="1">
      <c r="A344" s="1009"/>
      <c r="B344" s="1010"/>
      <c r="C344" s="1010"/>
      <c r="D344" s="260"/>
      <c r="E344" s="261" t="s">
        <v>146</v>
      </c>
      <c r="F344" s="260"/>
      <c r="G344" s="262">
        <f t="shared" si="24"/>
        <v>0</v>
      </c>
      <c r="H344" s="246"/>
      <c r="I344" s="1009"/>
      <c r="J344" s="1010"/>
      <c r="K344" s="1010"/>
      <c r="L344" s="260"/>
      <c r="M344" s="261" t="s">
        <v>146</v>
      </c>
      <c r="N344" s="260"/>
      <c r="O344" s="262">
        <f t="shared" si="25"/>
        <v>0</v>
      </c>
      <c r="P344" s="239"/>
    </row>
    <row r="345" spans="1:16" s="240" customFormat="1" ht="20.25" customHeight="1">
      <c r="A345" s="1011" t="s">
        <v>149</v>
      </c>
      <c r="B345" s="1012"/>
      <c r="C345" s="1013"/>
      <c r="D345" s="263"/>
      <c r="E345" s="264" t="s">
        <v>146</v>
      </c>
      <c r="F345" s="265"/>
      <c r="G345" s="266">
        <f>D345*F345</f>
        <v>0</v>
      </c>
      <c r="H345" s="246"/>
      <c r="I345" s="1011" t="s">
        <v>149</v>
      </c>
      <c r="J345" s="1012"/>
      <c r="K345" s="1013"/>
      <c r="L345" s="263"/>
      <c r="M345" s="264" t="s">
        <v>146</v>
      </c>
      <c r="N345" s="265"/>
      <c r="O345" s="266">
        <f>L345*N345</f>
        <v>0</v>
      </c>
      <c r="P345" s="239"/>
    </row>
    <row r="346" spans="1:16" s="240" customFormat="1" ht="20.25" customHeight="1">
      <c r="A346" s="1014" t="s">
        <v>150</v>
      </c>
      <c r="B346" s="1015"/>
      <c r="C346" s="1015"/>
      <c r="D346" s="1015"/>
      <c r="E346" s="1015"/>
      <c r="F346" s="1016"/>
      <c r="G346" s="267">
        <f>SUM(G335:G345)</f>
        <v>0</v>
      </c>
      <c r="H346" s="246"/>
      <c r="I346" s="1014" t="s">
        <v>150</v>
      </c>
      <c r="J346" s="1015"/>
      <c r="K346" s="1015"/>
      <c r="L346" s="1015"/>
      <c r="M346" s="1015"/>
      <c r="N346" s="1016"/>
      <c r="O346" s="267">
        <f>SUM(O335:O345)</f>
        <v>0</v>
      </c>
      <c r="P346" s="239"/>
    </row>
    <row r="347" spans="1:16" s="240" customFormat="1" ht="20.25" customHeight="1">
      <c r="A347" s="1017" t="s">
        <v>151</v>
      </c>
      <c r="B347" s="1018"/>
      <c r="C347" s="1018"/>
      <c r="D347" s="1018"/>
      <c r="E347" s="1018"/>
      <c r="F347" s="1018"/>
      <c r="G347" s="268"/>
      <c r="H347" s="246"/>
      <c r="I347" s="1017" t="s">
        <v>151</v>
      </c>
      <c r="J347" s="1018"/>
      <c r="K347" s="1018"/>
      <c r="L347" s="1018"/>
      <c r="M347" s="1018"/>
      <c r="N347" s="1018"/>
      <c r="O347" s="268"/>
      <c r="P347" s="239"/>
    </row>
    <row r="348" spans="1:16" s="240" customFormat="1" ht="20.25" customHeight="1">
      <c r="A348" s="1019" t="s">
        <v>152</v>
      </c>
      <c r="B348" s="1020"/>
      <c r="C348" s="1020"/>
      <c r="D348" s="1020"/>
      <c r="E348" s="1020"/>
      <c r="F348" s="1020"/>
      <c r="G348" s="267">
        <f>G346+G347</f>
        <v>0</v>
      </c>
      <c r="H348" s="246"/>
      <c r="I348" s="1019" t="s">
        <v>152</v>
      </c>
      <c r="J348" s="1020"/>
      <c r="K348" s="1020"/>
      <c r="L348" s="1020"/>
      <c r="M348" s="1020"/>
      <c r="N348" s="1020"/>
      <c r="O348" s="267">
        <f>O346+O347</f>
        <v>0</v>
      </c>
      <c r="P348" s="239"/>
    </row>
    <row r="349" spans="1:16" s="240" customFormat="1" ht="20.25" customHeight="1">
      <c r="A349" s="239"/>
      <c r="B349" s="239"/>
      <c r="C349" s="239"/>
      <c r="D349" s="239"/>
      <c r="E349" s="239"/>
      <c r="F349" s="239"/>
      <c r="G349" s="239">
        <v>27</v>
      </c>
      <c r="H349" s="239"/>
      <c r="I349" s="239"/>
      <c r="J349" s="239"/>
      <c r="K349" s="239"/>
      <c r="L349" s="239"/>
      <c r="M349" s="239"/>
      <c r="N349" s="239"/>
      <c r="O349" s="239">
        <v>28</v>
      </c>
      <c r="P349" s="239"/>
    </row>
    <row r="350" spans="1:16" s="240" customFormat="1" ht="20.25" customHeight="1">
      <c r="A350" s="1038" t="s">
        <v>153</v>
      </c>
      <c r="B350" s="1039"/>
      <c r="C350" s="1049"/>
      <c r="D350" s="1049"/>
      <c r="E350" s="1049"/>
      <c r="F350" s="1049"/>
      <c r="G350" s="1050"/>
      <c r="H350" s="246"/>
      <c r="I350" s="1038" t="s">
        <v>153</v>
      </c>
      <c r="J350" s="1039"/>
      <c r="K350" s="1049"/>
      <c r="L350" s="1049"/>
      <c r="M350" s="1049"/>
      <c r="N350" s="1049"/>
      <c r="O350" s="1050"/>
      <c r="P350" s="239"/>
    </row>
    <row r="351" spans="1:16" s="240" customFormat="1" ht="20.25" customHeight="1">
      <c r="A351" s="1060" t="s">
        <v>135</v>
      </c>
      <c r="B351" s="1061"/>
      <c r="C351" s="1051"/>
      <c r="D351" s="1051"/>
      <c r="E351" s="1051"/>
      <c r="F351" s="1051"/>
      <c r="G351" s="1052"/>
      <c r="H351" s="246"/>
      <c r="I351" s="1060" t="s">
        <v>135</v>
      </c>
      <c r="J351" s="1061"/>
      <c r="K351" s="1051"/>
      <c r="L351" s="1051"/>
      <c r="M351" s="1051"/>
      <c r="N351" s="1051"/>
      <c r="O351" s="1052"/>
      <c r="P351" s="239"/>
    </row>
    <row r="352" spans="1:16" s="240" customFormat="1" ht="20.25" customHeight="1">
      <c r="A352" s="1062" t="s">
        <v>136</v>
      </c>
      <c r="B352" s="1063"/>
      <c r="C352" s="1064"/>
      <c r="D352" s="1064"/>
      <c r="E352" s="1053"/>
      <c r="F352" s="1053"/>
      <c r="G352" s="1054"/>
      <c r="H352" s="246"/>
      <c r="I352" s="1040" t="s">
        <v>136</v>
      </c>
      <c r="J352" s="1041"/>
      <c r="K352" s="1064"/>
      <c r="L352" s="1064"/>
      <c r="M352" s="1053"/>
      <c r="N352" s="1053"/>
      <c r="O352" s="1054"/>
      <c r="P352" s="239"/>
    </row>
    <row r="353" spans="1:16" s="240" customFormat="1" ht="20.25" customHeight="1">
      <c r="A353" s="1014" t="s">
        <v>176</v>
      </c>
      <c r="B353" s="1016"/>
      <c r="C353" s="1095"/>
      <c r="D353" s="1096"/>
      <c r="E353" s="1057"/>
      <c r="F353" s="1058"/>
      <c r="G353" s="1059"/>
      <c r="H353" s="239"/>
      <c r="I353" s="1014" t="s">
        <v>176</v>
      </c>
      <c r="J353" s="1016"/>
      <c r="K353" s="1095"/>
      <c r="L353" s="1096"/>
      <c r="M353" s="1057"/>
      <c r="N353" s="1058"/>
      <c r="O353" s="1059"/>
      <c r="P353" s="239"/>
    </row>
    <row r="354" spans="1:16" s="240" customFormat="1" ht="20.25" customHeight="1">
      <c r="A354" s="1038" t="s">
        <v>137</v>
      </c>
      <c r="B354" s="1039"/>
      <c r="C354" s="1034">
        <f>C352-C353</f>
        <v>0</v>
      </c>
      <c r="D354" s="1035"/>
      <c r="E354" s="1036" t="s">
        <v>138</v>
      </c>
      <c r="F354" s="1037"/>
      <c r="G354" s="249" t="str">
        <f>IF(C354*C355=0,"",C354*C355)</f>
        <v/>
      </c>
      <c r="H354" s="246"/>
      <c r="I354" s="1038" t="s">
        <v>137</v>
      </c>
      <c r="J354" s="1039"/>
      <c r="K354" s="1034">
        <f>K352-K353</f>
        <v>0</v>
      </c>
      <c r="L354" s="1035"/>
      <c r="M354" s="1036" t="s">
        <v>138</v>
      </c>
      <c r="N354" s="1037"/>
      <c r="O354" s="249" t="str">
        <f>IF(K354*K355=0,"",K354*K355)</f>
        <v/>
      </c>
      <c r="P354" s="239"/>
    </row>
    <row r="355" spans="1:16" s="240" customFormat="1" ht="20.25" customHeight="1">
      <c r="A355" s="1040" t="s">
        <v>139</v>
      </c>
      <c r="B355" s="1041"/>
      <c r="C355" s="1042"/>
      <c r="D355" s="1043"/>
      <c r="E355" s="250"/>
      <c r="F355" s="251"/>
      <c r="G355" s="252"/>
      <c r="H355" s="246"/>
      <c r="I355" s="1040" t="s">
        <v>139</v>
      </c>
      <c r="J355" s="1041"/>
      <c r="K355" s="1042"/>
      <c r="L355" s="1043"/>
      <c r="M355" s="250"/>
      <c r="N355" s="251"/>
      <c r="O355" s="252"/>
      <c r="P355" s="239"/>
    </row>
    <row r="356" spans="1:16" s="513" customFormat="1" ht="20.100000000000001" hidden="1" customHeight="1">
      <c r="A356" s="1044" t="s">
        <v>396</v>
      </c>
      <c r="B356" s="1045"/>
      <c r="C356" s="1046">
        <f>C352*C355</f>
        <v>0</v>
      </c>
      <c r="D356" s="1046"/>
      <c r="E356" s="1047" t="s">
        <v>398</v>
      </c>
      <c r="F356" s="1048"/>
      <c r="G356" s="514">
        <f>C353*C355</f>
        <v>0</v>
      </c>
      <c r="H356" s="512"/>
      <c r="I356" s="1044" t="s">
        <v>396</v>
      </c>
      <c r="J356" s="1045"/>
      <c r="K356" s="1046">
        <f>K352*K355</f>
        <v>0</v>
      </c>
      <c r="L356" s="1046"/>
      <c r="M356" s="1047" t="s">
        <v>398</v>
      </c>
      <c r="N356" s="1048"/>
      <c r="O356" s="514">
        <f>K353*K355</f>
        <v>0</v>
      </c>
      <c r="P356" s="510" t="s">
        <v>394</v>
      </c>
    </row>
    <row r="357" spans="1:16" s="240" customFormat="1" ht="20.25" customHeight="1">
      <c r="A357" s="1019" t="s">
        <v>140</v>
      </c>
      <c r="B357" s="1020"/>
      <c r="C357" s="1023" t="str">
        <f>IF(G354="","",SUM(F361:F370))</f>
        <v/>
      </c>
      <c r="D357" s="1024"/>
      <c r="E357" s="1021" t="s">
        <v>141</v>
      </c>
      <c r="F357" s="1022"/>
      <c r="G357" s="253" t="str">
        <f>IF(G354="","",C357/G354)</f>
        <v/>
      </c>
      <c r="H357" s="246"/>
      <c r="I357" s="1019" t="s">
        <v>140</v>
      </c>
      <c r="J357" s="1020"/>
      <c r="K357" s="1023" t="str">
        <f>IF(O354="","",SUM(N361:N370))</f>
        <v/>
      </c>
      <c r="L357" s="1024"/>
      <c r="M357" s="1021" t="s">
        <v>141</v>
      </c>
      <c r="N357" s="1022"/>
      <c r="O357" s="253" t="str">
        <f>IF(O354="","",K357/O354)</f>
        <v/>
      </c>
      <c r="P357" s="239"/>
    </row>
    <row r="358" spans="1:16" s="240" customFormat="1" ht="20.25" customHeight="1">
      <c r="A358" s="1025" t="s">
        <v>142</v>
      </c>
      <c r="B358" s="1026"/>
      <c r="C358" s="1027" t="str">
        <f>IF(G354="","",SUM(F361:F371))</f>
        <v/>
      </c>
      <c r="D358" s="1028"/>
      <c r="E358" s="1029" t="s">
        <v>143</v>
      </c>
      <c r="F358" s="1030"/>
      <c r="G358" s="254" t="str">
        <f>IF(G354="","",C358/G354)</f>
        <v/>
      </c>
      <c r="H358" s="246"/>
      <c r="I358" s="1025" t="s">
        <v>142</v>
      </c>
      <c r="J358" s="1026"/>
      <c r="K358" s="1027" t="str">
        <f>IF(O354="","",SUM(N361:N371))</f>
        <v/>
      </c>
      <c r="L358" s="1028"/>
      <c r="M358" s="1029" t="s">
        <v>143</v>
      </c>
      <c r="N358" s="1030"/>
      <c r="O358" s="254" t="str">
        <f>IF(O354="","",K358/O354)</f>
        <v/>
      </c>
      <c r="P358" s="239"/>
    </row>
    <row r="359" spans="1:16" s="240" customFormat="1" ht="20.25" customHeight="1">
      <c r="A359" s="1031" t="s">
        <v>144</v>
      </c>
      <c r="B359" s="1032"/>
      <c r="C359" s="1032"/>
      <c r="D359" s="1032"/>
      <c r="E359" s="1032"/>
      <c r="F359" s="1032"/>
      <c r="G359" s="1033"/>
      <c r="H359" s="246"/>
      <c r="I359" s="1031" t="s">
        <v>144</v>
      </c>
      <c r="J359" s="1032"/>
      <c r="K359" s="1032"/>
      <c r="L359" s="1032"/>
      <c r="M359" s="1032"/>
      <c r="N359" s="1032"/>
      <c r="O359" s="1033"/>
      <c r="P359" s="239"/>
    </row>
    <row r="360" spans="1:16" s="240" customFormat="1" ht="20.25" customHeight="1">
      <c r="A360" s="1019" t="s">
        <v>145</v>
      </c>
      <c r="B360" s="1020"/>
      <c r="C360" s="1020"/>
      <c r="D360" s="234" t="s">
        <v>108</v>
      </c>
      <c r="E360" s="248" t="s">
        <v>146</v>
      </c>
      <c r="F360" s="248" t="s">
        <v>147</v>
      </c>
      <c r="G360" s="255" t="s">
        <v>148</v>
      </c>
      <c r="H360" s="246"/>
      <c r="I360" s="1019" t="s">
        <v>145</v>
      </c>
      <c r="J360" s="1020"/>
      <c r="K360" s="1020"/>
      <c r="L360" s="234" t="s">
        <v>108</v>
      </c>
      <c r="M360" s="248" t="s">
        <v>146</v>
      </c>
      <c r="N360" s="248" t="s">
        <v>147</v>
      </c>
      <c r="O360" s="255" t="s">
        <v>148</v>
      </c>
      <c r="P360" s="239"/>
    </row>
    <row r="361" spans="1:16" s="240" customFormat="1" ht="20.25" customHeight="1">
      <c r="A361" s="1055"/>
      <c r="B361" s="1056"/>
      <c r="C361" s="1056"/>
      <c r="D361" s="256"/>
      <c r="E361" s="257" t="s">
        <v>146</v>
      </c>
      <c r="F361" s="258"/>
      <c r="G361" s="259">
        <f>D361*F361</f>
        <v>0</v>
      </c>
      <c r="H361" s="246"/>
      <c r="I361" s="1055"/>
      <c r="J361" s="1056"/>
      <c r="K361" s="1056"/>
      <c r="L361" s="256"/>
      <c r="M361" s="257" t="s">
        <v>146</v>
      </c>
      <c r="N361" s="258"/>
      <c r="O361" s="259">
        <f>L361*N361</f>
        <v>0</v>
      </c>
      <c r="P361" s="239"/>
    </row>
    <row r="362" spans="1:16" s="240" customFormat="1" ht="20.25" customHeight="1">
      <c r="A362" s="1009"/>
      <c r="B362" s="1010"/>
      <c r="C362" s="1010"/>
      <c r="D362" s="260"/>
      <c r="E362" s="261" t="s">
        <v>146</v>
      </c>
      <c r="F362" s="260"/>
      <c r="G362" s="262">
        <f t="shared" ref="G362:G370" si="26">D362*F362</f>
        <v>0</v>
      </c>
      <c r="H362" s="246"/>
      <c r="I362" s="1009"/>
      <c r="J362" s="1010"/>
      <c r="K362" s="1010"/>
      <c r="L362" s="260"/>
      <c r="M362" s="261" t="s">
        <v>146</v>
      </c>
      <c r="N362" s="260"/>
      <c r="O362" s="262">
        <f t="shared" ref="O362:O370" si="27">L362*N362</f>
        <v>0</v>
      </c>
      <c r="P362" s="239"/>
    </row>
    <row r="363" spans="1:16" s="240" customFormat="1" ht="20.25" customHeight="1">
      <c r="A363" s="1009"/>
      <c r="B363" s="1010"/>
      <c r="C363" s="1010"/>
      <c r="D363" s="260"/>
      <c r="E363" s="261" t="s">
        <v>146</v>
      </c>
      <c r="F363" s="260"/>
      <c r="G363" s="262">
        <f t="shared" si="26"/>
        <v>0</v>
      </c>
      <c r="H363" s="246"/>
      <c r="I363" s="1009"/>
      <c r="J363" s="1010"/>
      <c r="K363" s="1010"/>
      <c r="L363" s="260"/>
      <c r="M363" s="261" t="s">
        <v>146</v>
      </c>
      <c r="N363" s="260"/>
      <c r="O363" s="262">
        <f t="shared" si="27"/>
        <v>0</v>
      </c>
      <c r="P363" s="239"/>
    </row>
    <row r="364" spans="1:16" s="240" customFormat="1" ht="20.25" customHeight="1">
      <c r="A364" s="1009"/>
      <c r="B364" s="1010"/>
      <c r="C364" s="1010"/>
      <c r="D364" s="260"/>
      <c r="E364" s="261" t="s">
        <v>146</v>
      </c>
      <c r="F364" s="260"/>
      <c r="G364" s="262">
        <f t="shared" si="26"/>
        <v>0</v>
      </c>
      <c r="H364" s="246"/>
      <c r="I364" s="1009"/>
      <c r="J364" s="1010"/>
      <c r="K364" s="1010"/>
      <c r="L364" s="260"/>
      <c r="M364" s="261" t="s">
        <v>146</v>
      </c>
      <c r="N364" s="260"/>
      <c r="O364" s="262">
        <f t="shared" si="27"/>
        <v>0</v>
      </c>
      <c r="P364" s="239"/>
    </row>
    <row r="365" spans="1:16" s="240" customFormat="1" ht="20.25" customHeight="1">
      <c r="A365" s="1009"/>
      <c r="B365" s="1010"/>
      <c r="C365" s="1010"/>
      <c r="D365" s="260"/>
      <c r="E365" s="261" t="s">
        <v>146</v>
      </c>
      <c r="F365" s="260"/>
      <c r="G365" s="262">
        <f t="shared" si="26"/>
        <v>0</v>
      </c>
      <c r="H365" s="246"/>
      <c r="I365" s="1009"/>
      <c r="J365" s="1010"/>
      <c r="K365" s="1010"/>
      <c r="L365" s="260"/>
      <c r="M365" s="261" t="s">
        <v>146</v>
      </c>
      <c r="N365" s="260"/>
      <c r="O365" s="262">
        <f t="shared" si="27"/>
        <v>0</v>
      </c>
      <c r="P365" s="239"/>
    </row>
    <row r="366" spans="1:16" s="240" customFormat="1" ht="20.25" customHeight="1">
      <c r="A366" s="1009"/>
      <c r="B366" s="1010"/>
      <c r="C366" s="1010"/>
      <c r="D366" s="260"/>
      <c r="E366" s="261" t="s">
        <v>146</v>
      </c>
      <c r="F366" s="260"/>
      <c r="G366" s="262">
        <f t="shared" si="26"/>
        <v>0</v>
      </c>
      <c r="H366" s="246"/>
      <c r="I366" s="1009"/>
      <c r="J366" s="1010"/>
      <c r="K366" s="1010"/>
      <c r="L366" s="260"/>
      <c r="M366" s="261" t="s">
        <v>146</v>
      </c>
      <c r="N366" s="260"/>
      <c r="O366" s="262">
        <f t="shared" si="27"/>
        <v>0</v>
      </c>
      <c r="P366" s="239"/>
    </row>
    <row r="367" spans="1:16" s="240" customFormat="1" ht="20.25" customHeight="1">
      <c r="A367" s="1009"/>
      <c r="B367" s="1010"/>
      <c r="C367" s="1010"/>
      <c r="D367" s="260"/>
      <c r="E367" s="261" t="s">
        <v>146</v>
      </c>
      <c r="F367" s="260"/>
      <c r="G367" s="262">
        <f t="shared" si="26"/>
        <v>0</v>
      </c>
      <c r="H367" s="246"/>
      <c r="I367" s="1009"/>
      <c r="J367" s="1010"/>
      <c r="K367" s="1010"/>
      <c r="L367" s="260"/>
      <c r="M367" s="261" t="s">
        <v>146</v>
      </c>
      <c r="N367" s="260"/>
      <c r="O367" s="262">
        <f t="shared" si="27"/>
        <v>0</v>
      </c>
      <c r="P367" s="239"/>
    </row>
    <row r="368" spans="1:16" s="240" customFormat="1" ht="20.25" customHeight="1">
      <c r="A368" s="1009"/>
      <c r="B368" s="1010"/>
      <c r="C368" s="1010"/>
      <c r="D368" s="260"/>
      <c r="E368" s="261" t="s">
        <v>146</v>
      </c>
      <c r="F368" s="260"/>
      <c r="G368" s="262">
        <f t="shared" si="26"/>
        <v>0</v>
      </c>
      <c r="H368" s="246"/>
      <c r="I368" s="1009"/>
      <c r="J368" s="1010"/>
      <c r="K368" s="1010"/>
      <c r="L368" s="260"/>
      <c r="M368" s="261" t="s">
        <v>146</v>
      </c>
      <c r="N368" s="260"/>
      <c r="O368" s="262">
        <f t="shared" si="27"/>
        <v>0</v>
      </c>
      <c r="P368" s="239"/>
    </row>
    <row r="369" spans="1:16" s="240" customFormat="1" ht="20.25" customHeight="1">
      <c r="A369" s="1009"/>
      <c r="B369" s="1010"/>
      <c r="C369" s="1010"/>
      <c r="D369" s="260"/>
      <c r="E369" s="261" t="s">
        <v>146</v>
      </c>
      <c r="F369" s="260"/>
      <c r="G369" s="262">
        <f t="shared" si="26"/>
        <v>0</v>
      </c>
      <c r="H369" s="246"/>
      <c r="I369" s="1009"/>
      <c r="J369" s="1010"/>
      <c r="K369" s="1010"/>
      <c r="L369" s="260"/>
      <c r="M369" s="261" t="s">
        <v>146</v>
      </c>
      <c r="N369" s="260"/>
      <c r="O369" s="262">
        <f t="shared" si="27"/>
        <v>0</v>
      </c>
      <c r="P369" s="239"/>
    </row>
    <row r="370" spans="1:16" s="240" customFormat="1" ht="20.25" customHeight="1">
      <c r="A370" s="1009"/>
      <c r="B370" s="1010"/>
      <c r="C370" s="1010"/>
      <c r="D370" s="260"/>
      <c r="E370" s="261" t="s">
        <v>146</v>
      </c>
      <c r="F370" s="260"/>
      <c r="G370" s="262">
        <f t="shared" si="26"/>
        <v>0</v>
      </c>
      <c r="H370" s="246"/>
      <c r="I370" s="1009"/>
      <c r="J370" s="1010"/>
      <c r="K370" s="1010"/>
      <c r="L370" s="260"/>
      <c r="M370" s="261" t="s">
        <v>146</v>
      </c>
      <c r="N370" s="260"/>
      <c r="O370" s="262">
        <f t="shared" si="27"/>
        <v>0</v>
      </c>
      <c r="P370" s="239"/>
    </row>
    <row r="371" spans="1:16" s="240" customFormat="1" ht="20.25" customHeight="1">
      <c r="A371" s="1011" t="s">
        <v>149</v>
      </c>
      <c r="B371" s="1012"/>
      <c r="C371" s="1013"/>
      <c r="D371" s="263"/>
      <c r="E371" s="264" t="s">
        <v>146</v>
      </c>
      <c r="F371" s="265"/>
      <c r="G371" s="266">
        <f>D371*F371</f>
        <v>0</v>
      </c>
      <c r="H371" s="246"/>
      <c r="I371" s="1011" t="s">
        <v>149</v>
      </c>
      <c r="J371" s="1012"/>
      <c r="K371" s="1013"/>
      <c r="L371" s="263"/>
      <c r="M371" s="264" t="s">
        <v>146</v>
      </c>
      <c r="N371" s="265"/>
      <c r="O371" s="266">
        <f>L371*N371</f>
        <v>0</v>
      </c>
      <c r="P371" s="239"/>
    </row>
    <row r="372" spans="1:16" s="240" customFormat="1" ht="20.25" customHeight="1">
      <c r="A372" s="1014" t="s">
        <v>150</v>
      </c>
      <c r="B372" s="1015"/>
      <c r="C372" s="1015"/>
      <c r="D372" s="1015"/>
      <c r="E372" s="1015"/>
      <c r="F372" s="1016"/>
      <c r="G372" s="267">
        <f>SUM(G361:G371)</f>
        <v>0</v>
      </c>
      <c r="H372" s="246"/>
      <c r="I372" s="1014" t="s">
        <v>150</v>
      </c>
      <c r="J372" s="1015"/>
      <c r="K372" s="1015"/>
      <c r="L372" s="1015"/>
      <c r="M372" s="1015"/>
      <c r="N372" s="1016"/>
      <c r="O372" s="267">
        <f>SUM(O361:O371)</f>
        <v>0</v>
      </c>
      <c r="P372" s="239"/>
    </row>
    <row r="373" spans="1:16" s="240" customFormat="1" ht="20.25" customHeight="1">
      <c r="A373" s="1017" t="s">
        <v>151</v>
      </c>
      <c r="B373" s="1018"/>
      <c r="C373" s="1018"/>
      <c r="D373" s="1018"/>
      <c r="E373" s="1018"/>
      <c r="F373" s="1018"/>
      <c r="G373" s="268"/>
      <c r="H373" s="246"/>
      <c r="I373" s="1017" t="s">
        <v>151</v>
      </c>
      <c r="J373" s="1018"/>
      <c r="K373" s="1018"/>
      <c r="L373" s="1018"/>
      <c r="M373" s="1018"/>
      <c r="N373" s="1018"/>
      <c r="O373" s="268"/>
      <c r="P373" s="239"/>
    </row>
    <row r="374" spans="1:16" s="240" customFormat="1" ht="20.25" customHeight="1">
      <c r="A374" s="1019" t="s">
        <v>152</v>
      </c>
      <c r="B374" s="1020"/>
      <c r="C374" s="1020"/>
      <c r="D374" s="1020"/>
      <c r="E374" s="1020"/>
      <c r="F374" s="1020"/>
      <c r="G374" s="267">
        <f>G372+G373</f>
        <v>0</v>
      </c>
      <c r="H374" s="246"/>
      <c r="I374" s="1019" t="s">
        <v>152</v>
      </c>
      <c r="J374" s="1020"/>
      <c r="K374" s="1020"/>
      <c r="L374" s="1020"/>
      <c r="M374" s="1020"/>
      <c r="N374" s="1020"/>
      <c r="O374" s="267">
        <f>O372+O373</f>
        <v>0</v>
      </c>
      <c r="P374" s="239"/>
    </row>
    <row r="375" spans="1:16" s="240" customFormat="1" ht="20.25" customHeight="1">
      <c r="A375" s="239"/>
      <c r="B375" s="239"/>
      <c r="C375" s="239"/>
      <c r="D375" s="239"/>
      <c r="E375" s="239"/>
      <c r="F375" s="239"/>
      <c r="G375" s="239">
        <v>29</v>
      </c>
      <c r="H375" s="239"/>
      <c r="I375" s="239"/>
      <c r="J375" s="239"/>
      <c r="K375" s="239"/>
      <c r="L375" s="239"/>
      <c r="M375" s="239"/>
      <c r="N375" s="239"/>
      <c r="O375" s="239">
        <v>30</v>
      </c>
      <c r="P375" s="239"/>
    </row>
    <row r="376" spans="1:16" s="240" customFormat="1" ht="20.25" customHeight="1">
      <c r="A376" s="1038" t="s">
        <v>153</v>
      </c>
      <c r="B376" s="1039"/>
      <c r="C376" s="1049"/>
      <c r="D376" s="1049"/>
      <c r="E376" s="1049"/>
      <c r="F376" s="1049"/>
      <c r="G376" s="1050"/>
      <c r="H376" s="246"/>
      <c r="I376" s="1038" t="s">
        <v>153</v>
      </c>
      <c r="J376" s="1039"/>
      <c r="K376" s="1049"/>
      <c r="L376" s="1049"/>
      <c r="M376" s="1049"/>
      <c r="N376" s="1049"/>
      <c r="O376" s="1050"/>
      <c r="P376" s="239"/>
    </row>
    <row r="377" spans="1:16" s="240" customFormat="1" ht="20.25" customHeight="1">
      <c r="A377" s="1060" t="s">
        <v>135</v>
      </c>
      <c r="B377" s="1061"/>
      <c r="C377" s="1051"/>
      <c r="D377" s="1051"/>
      <c r="E377" s="1051"/>
      <c r="F377" s="1051"/>
      <c r="G377" s="1052"/>
      <c r="H377" s="246"/>
      <c r="I377" s="1060" t="s">
        <v>135</v>
      </c>
      <c r="J377" s="1061"/>
      <c r="K377" s="1051"/>
      <c r="L377" s="1051"/>
      <c r="M377" s="1051"/>
      <c r="N377" s="1051"/>
      <c r="O377" s="1052"/>
      <c r="P377" s="239"/>
    </row>
    <row r="378" spans="1:16" s="240" customFormat="1" ht="20.25" customHeight="1">
      <c r="A378" s="1062" t="s">
        <v>136</v>
      </c>
      <c r="B378" s="1063"/>
      <c r="C378" s="1064"/>
      <c r="D378" s="1064"/>
      <c r="E378" s="1053"/>
      <c r="F378" s="1053"/>
      <c r="G378" s="1054"/>
      <c r="H378" s="246"/>
      <c r="I378" s="1040" t="s">
        <v>136</v>
      </c>
      <c r="J378" s="1041"/>
      <c r="K378" s="1064"/>
      <c r="L378" s="1064"/>
      <c r="M378" s="1053"/>
      <c r="N378" s="1053"/>
      <c r="O378" s="1054"/>
      <c r="P378" s="239"/>
    </row>
    <row r="379" spans="1:16" s="240" customFormat="1" ht="20.25" customHeight="1">
      <c r="A379" s="1014" t="s">
        <v>176</v>
      </c>
      <c r="B379" s="1016"/>
      <c r="C379" s="1095"/>
      <c r="D379" s="1096"/>
      <c r="E379" s="1057"/>
      <c r="F379" s="1058"/>
      <c r="G379" s="1059"/>
      <c r="H379" s="239"/>
      <c r="I379" s="1014" t="s">
        <v>176</v>
      </c>
      <c r="J379" s="1016"/>
      <c r="K379" s="1095"/>
      <c r="L379" s="1096"/>
      <c r="M379" s="1057"/>
      <c r="N379" s="1058"/>
      <c r="O379" s="1059"/>
      <c r="P379" s="239"/>
    </row>
    <row r="380" spans="1:16" s="240" customFormat="1" ht="20.25" customHeight="1">
      <c r="A380" s="1038" t="s">
        <v>137</v>
      </c>
      <c r="B380" s="1039"/>
      <c r="C380" s="1034">
        <f>C378-C379</f>
        <v>0</v>
      </c>
      <c r="D380" s="1035"/>
      <c r="E380" s="1036" t="s">
        <v>138</v>
      </c>
      <c r="F380" s="1037"/>
      <c r="G380" s="249" t="str">
        <f>IF(C380*C381=0,"",C380*C381)</f>
        <v/>
      </c>
      <c r="H380" s="246"/>
      <c r="I380" s="1038" t="s">
        <v>137</v>
      </c>
      <c r="J380" s="1039"/>
      <c r="K380" s="1034">
        <f>K378-K379</f>
        <v>0</v>
      </c>
      <c r="L380" s="1035"/>
      <c r="M380" s="1036" t="s">
        <v>138</v>
      </c>
      <c r="N380" s="1037"/>
      <c r="O380" s="249" t="str">
        <f>IF(K380*K381=0,"",K380*K381)</f>
        <v/>
      </c>
      <c r="P380" s="239"/>
    </row>
    <row r="381" spans="1:16" s="240" customFormat="1" ht="20.25" customHeight="1">
      <c r="A381" s="1040" t="s">
        <v>139</v>
      </c>
      <c r="B381" s="1041"/>
      <c r="C381" s="1042"/>
      <c r="D381" s="1043"/>
      <c r="E381" s="250"/>
      <c r="F381" s="251"/>
      <c r="G381" s="252"/>
      <c r="H381" s="246"/>
      <c r="I381" s="1040" t="s">
        <v>139</v>
      </c>
      <c r="J381" s="1041"/>
      <c r="K381" s="1042"/>
      <c r="L381" s="1043"/>
      <c r="M381" s="250"/>
      <c r="N381" s="251"/>
      <c r="O381" s="252"/>
      <c r="P381" s="239"/>
    </row>
    <row r="382" spans="1:16" s="513" customFormat="1" ht="20.100000000000001" hidden="1" customHeight="1">
      <c r="A382" s="1044" t="s">
        <v>396</v>
      </c>
      <c r="B382" s="1045"/>
      <c r="C382" s="1046">
        <f>C378*C381</f>
        <v>0</v>
      </c>
      <c r="D382" s="1046"/>
      <c r="E382" s="1047" t="s">
        <v>398</v>
      </c>
      <c r="F382" s="1048"/>
      <c r="G382" s="514">
        <f>C379*C381</f>
        <v>0</v>
      </c>
      <c r="H382" s="512"/>
      <c r="I382" s="1044" t="s">
        <v>396</v>
      </c>
      <c r="J382" s="1045"/>
      <c r="K382" s="1046">
        <f>K378*K381</f>
        <v>0</v>
      </c>
      <c r="L382" s="1046"/>
      <c r="M382" s="1047" t="s">
        <v>398</v>
      </c>
      <c r="N382" s="1048"/>
      <c r="O382" s="514">
        <f>K379*K381</f>
        <v>0</v>
      </c>
      <c r="P382" s="510" t="s">
        <v>394</v>
      </c>
    </row>
    <row r="383" spans="1:16" s="240" customFormat="1" ht="20.25" customHeight="1">
      <c r="A383" s="1019" t="s">
        <v>140</v>
      </c>
      <c r="B383" s="1020"/>
      <c r="C383" s="1023" t="str">
        <f>IF(G380="","",SUM(F387:F396))</f>
        <v/>
      </c>
      <c r="D383" s="1024"/>
      <c r="E383" s="1021" t="s">
        <v>141</v>
      </c>
      <c r="F383" s="1022"/>
      <c r="G383" s="253" t="str">
        <f>IF(G380="","",C383/G380)</f>
        <v/>
      </c>
      <c r="H383" s="246"/>
      <c r="I383" s="1019" t="s">
        <v>140</v>
      </c>
      <c r="J383" s="1020"/>
      <c r="K383" s="1023" t="str">
        <f>IF(O380="","",SUM(N387:N396))</f>
        <v/>
      </c>
      <c r="L383" s="1024"/>
      <c r="M383" s="1021" t="s">
        <v>141</v>
      </c>
      <c r="N383" s="1022"/>
      <c r="O383" s="253" t="str">
        <f>IF(O380="","",K383/O380)</f>
        <v/>
      </c>
      <c r="P383" s="239"/>
    </row>
    <row r="384" spans="1:16" s="240" customFormat="1" ht="20.25" customHeight="1">
      <c r="A384" s="1025" t="s">
        <v>142</v>
      </c>
      <c r="B384" s="1026"/>
      <c r="C384" s="1027" t="str">
        <f>IF(G380="","",SUM(F387:F397))</f>
        <v/>
      </c>
      <c r="D384" s="1028"/>
      <c r="E384" s="1029" t="s">
        <v>143</v>
      </c>
      <c r="F384" s="1030"/>
      <c r="G384" s="254" t="str">
        <f>IF(G380="","",C384/G380)</f>
        <v/>
      </c>
      <c r="H384" s="246"/>
      <c r="I384" s="1025" t="s">
        <v>142</v>
      </c>
      <c r="J384" s="1026"/>
      <c r="K384" s="1027" t="str">
        <f>IF(O380="","",SUM(N387:N397))</f>
        <v/>
      </c>
      <c r="L384" s="1028"/>
      <c r="M384" s="1029" t="s">
        <v>143</v>
      </c>
      <c r="N384" s="1030"/>
      <c r="O384" s="254" t="str">
        <f>IF(O380="","",K384/O380)</f>
        <v/>
      </c>
      <c r="P384" s="239"/>
    </row>
    <row r="385" spans="1:16" s="240" customFormat="1" ht="20.25" customHeight="1">
      <c r="A385" s="1031" t="s">
        <v>144</v>
      </c>
      <c r="B385" s="1032"/>
      <c r="C385" s="1032"/>
      <c r="D385" s="1032"/>
      <c r="E385" s="1032"/>
      <c r="F385" s="1032"/>
      <c r="G385" s="1033"/>
      <c r="H385" s="246"/>
      <c r="I385" s="1031" t="s">
        <v>144</v>
      </c>
      <c r="J385" s="1032"/>
      <c r="K385" s="1032"/>
      <c r="L385" s="1032"/>
      <c r="M385" s="1032"/>
      <c r="N385" s="1032"/>
      <c r="O385" s="1033"/>
      <c r="P385" s="239"/>
    </row>
    <row r="386" spans="1:16" s="240" customFormat="1" ht="20.25" customHeight="1">
      <c r="A386" s="1019" t="s">
        <v>145</v>
      </c>
      <c r="B386" s="1020"/>
      <c r="C386" s="1020"/>
      <c r="D386" s="234" t="s">
        <v>108</v>
      </c>
      <c r="E386" s="248" t="s">
        <v>146</v>
      </c>
      <c r="F386" s="248" t="s">
        <v>147</v>
      </c>
      <c r="G386" s="255" t="s">
        <v>148</v>
      </c>
      <c r="H386" s="246"/>
      <c r="I386" s="1019" t="s">
        <v>145</v>
      </c>
      <c r="J386" s="1020"/>
      <c r="K386" s="1020"/>
      <c r="L386" s="234" t="s">
        <v>108</v>
      </c>
      <c r="M386" s="248" t="s">
        <v>146</v>
      </c>
      <c r="N386" s="248" t="s">
        <v>147</v>
      </c>
      <c r="O386" s="255" t="s">
        <v>148</v>
      </c>
      <c r="P386" s="239"/>
    </row>
    <row r="387" spans="1:16" s="240" customFormat="1" ht="20.25" customHeight="1">
      <c r="A387" s="1055"/>
      <c r="B387" s="1056"/>
      <c r="C387" s="1056"/>
      <c r="D387" s="256"/>
      <c r="E387" s="257" t="s">
        <v>146</v>
      </c>
      <c r="F387" s="258"/>
      <c r="G387" s="259">
        <f>D387*F387</f>
        <v>0</v>
      </c>
      <c r="H387" s="246"/>
      <c r="I387" s="1055"/>
      <c r="J387" s="1056"/>
      <c r="K387" s="1056"/>
      <c r="L387" s="256"/>
      <c r="M387" s="257" t="s">
        <v>146</v>
      </c>
      <c r="N387" s="258"/>
      <c r="O387" s="259">
        <f>L387*N387</f>
        <v>0</v>
      </c>
      <c r="P387" s="239"/>
    </row>
    <row r="388" spans="1:16" s="240" customFormat="1" ht="20.25" customHeight="1">
      <c r="A388" s="1009"/>
      <c r="B388" s="1010"/>
      <c r="C388" s="1010"/>
      <c r="D388" s="260"/>
      <c r="E388" s="261" t="s">
        <v>146</v>
      </c>
      <c r="F388" s="260"/>
      <c r="G388" s="262">
        <f t="shared" ref="G388:G396" si="28">D388*F388</f>
        <v>0</v>
      </c>
      <c r="H388" s="246"/>
      <c r="I388" s="1009"/>
      <c r="J388" s="1010"/>
      <c r="K388" s="1010"/>
      <c r="L388" s="260"/>
      <c r="M388" s="261" t="s">
        <v>146</v>
      </c>
      <c r="N388" s="260"/>
      <c r="O388" s="262">
        <f t="shared" ref="O388:O396" si="29">L388*N388</f>
        <v>0</v>
      </c>
      <c r="P388" s="239"/>
    </row>
    <row r="389" spans="1:16" s="240" customFormat="1" ht="20.25" customHeight="1">
      <c r="A389" s="1009"/>
      <c r="B389" s="1010"/>
      <c r="C389" s="1010"/>
      <c r="D389" s="260"/>
      <c r="E389" s="261" t="s">
        <v>146</v>
      </c>
      <c r="F389" s="260"/>
      <c r="G389" s="262">
        <f t="shared" si="28"/>
        <v>0</v>
      </c>
      <c r="H389" s="246"/>
      <c r="I389" s="1009"/>
      <c r="J389" s="1010"/>
      <c r="K389" s="1010"/>
      <c r="L389" s="260"/>
      <c r="M389" s="261" t="s">
        <v>146</v>
      </c>
      <c r="N389" s="260"/>
      <c r="O389" s="262">
        <f t="shared" si="29"/>
        <v>0</v>
      </c>
      <c r="P389" s="239"/>
    </row>
    <row r="390" spans="1:16" s="240" customFormat="1" ht="20.25" customHeight="1">
      <c r="A390" s="1009"/>
      <c r="B390" s="1010"/>
      <c r="C390" s="1010"/>
      <c r="D390" s="260"/>
      <c r="E390" s="261" t="s">
        <v>146</v>
      </c>
      <c r="F390" s="260"/>
      <c r="G390" s="262">
        <f t="shared" si="28"/>
        <v>0</v>
      </c>
      <c r="H390" s="246"/>
      <c r="I390" s="1009"/>
      <c r="J390" s="1010"/>
      <c r="K390" s="1010"/>
      <c r="L390" s="260"/>
      <c r="M390" s="261" t="s">
        <v>146</v>
      </c>
      <c r="N390" s="260"/>
      <c r="O390" s="262">
        <f t="shared" si="29"/>
        <v>0</v>
      </c>
      <c r="P390" s="239"/>
    </row>
    <row r="391" spans="1:16" s="240" customFormat="1" ht="20.25" customHeight="1">
      <c r="A391" s="1009"/>
      <c r="B391" s="1010"/>
      <c r="C391" s="1010"/>
      <c r="D391" s="260"/>
      <c r="E391" s="261" t="s">
        <v>146</v>
      </c>
      <c r="F391" s="260"/>
      <c r="G391" s="262">
        <f t="shared" si="28"/>
        <v>0</v>
      </c>
      <c r="H391" s="246"/>
      <c r="I391" s="1009"/>
      <c r="J391" s="1010"/>
      <c r="K391" s="1010"/>
      <c r="L391" s="260"/>
      <c r="M391" s="261" t="s">
        <v>146</v>
      </c>
      <c r="N391" s="260"/>
      <c r="O391" s="262">
        <f t="shared" si="29"/>
        <v>0</v>
      </c>
      <c r="P391" s="239"/>
    </row>
    <row r="392" spans="1:16" s="240" customFormat="1" ht="20.25" customHeight="1">
      <c r="A392" s="1009"/>
      <c r="B392" s="1010"/>
      <c r="C392" s="1010"/>
      <c r="D392" s="260"/>
      <c r="E392" s="261" t="s">
        <v>146</v>
      </c>
      <c r="F392" s="260"/>
      <c r="G392" s="262">
        <f t="shared" si="28"/>
        <v>0</v>
      </c>
      <c r="H392" s="246"/>
      <c r="I392" s="1009"/>
      <c r="J392" s="1010"/>
      <c r="K392" s="1010"/>
      <c r="L392" s="260"/>
      <c r="M392" s="261" t="s">
        <v>146</v>
      </c>
      <c r="N392" s="260"/>
      <c r="O392" s="262">
        <f t="shared" si="29"/>
        <v>0</v>
      </c>
      <c r="P392" s="239"/>
    </row>
    <row r="393" spans="1:16" s="240" customFormat="1" ht="20.25" customHeight="1">
      <c r="A393" s="1009"/>
      <c r="B393" s="1010"/>
      <c r="C393" s="1010"/>
      <c r="D393" s="260"/>
      <c r="E393" s="261" t="s">
        <v>146</v>
      </c>
      <c r="F393" s="260"/>
      <c r="G393" s="262">
        <f t="shared" si="28"/>
        <v>0</v>
      </c>
      <c r="H393" s="246"/>
      <c r="I393" s="1009"/>
      <c r="J393" s="1010"/>
      <c r="K393" s="1010"/>
      <c r="L393" s="260"/>
      <c r="M393" s="261" t="s">
        <v>146</v>
      </c>
      <c r="N393" s="260"/>
      <c r="O393" s="262">
        <f t="shared" si="29"/>
        <v>0</v>
      </c>
      <c r="P393" s="239"/>
    </row>
    <row r="394" spans="1:16" s="240" customFormat="1" ht="20.25" customHeight="1">
      <c r="A394" s="1009"/>
      <c r="B394" s="1010"/>
      <c r="C394" s="1010"/>
      <c r="D394" s="260"/>
      <c r="E394" s="261" t="s">
        <v>146</v>
      </c>
      <c r="F394" s="260"/>
      <c r="G394" s="262">
        <f t="shared" si="28"/>
        <v>0</v>
      </c>
      <c r="H394" s="246"/>
      <c r="I394" s="1009"/>
      <c r="J394" s="1010"/>
      <c r="K394" s="1010"/>
      <c r="L394" s="260"/>
      <c r="M394" s="261" t="s">
        <v>146</v>
      </c>
      <c r="N394" s="260"/>
      <c r="O394" s="262">
        <f t="shared" si="29"/>
        <v>0</v>
      </c>
      <c r="P394" s="239"/>
    </row>
    <row r="395" spans="1:16" s="240" customFormat="1" ht="20.25" customHeight="1">
      <c r="A395" s="1009"/>
      <c r="B395" s="1010"/>
      <c r="C395" s="1010"/>
      <c r="D395" s="260"/>
      <c r="E395" s="261" t="s">
        <v>146</v>
      </c>
      <c r="F395" s="260"/>
      <c r="G395" s="262">
        <f t="shared" si="28"/>
        <v>0</v>
      </c>
      <c r="H395" s="246"/>
      <c r="I395" s="1009"/>
      <c r="J395" s="1010"/>
      <c r="K395" s="1010"/>
      <c r="L395" s="260"/>
      <c r="M395" s="261" t="s">
        <v>146</v>
      </c>
      <c r="N395" s="260"/>
      <c r="O395" s="262">
        <f t="shared" si="29"/>
        <v>0</v>
      </c>
      <c r="P395" s="239"/>
    </row>
    <row r="396" spans="1:16" s="240" customFormat="1" ht="20.25" customHeight="1">
      <c r="A396" s="1009"/>
      <c r="B396" s="1010"/>
      <c r="C396" s="1010"/>
      <c r="D396" s="260"/>
      <c r="E396" s="261" t="s">
        <v>146</v>
      </c>
      <c r="F396" s="260"/>
      <c r="G396" s="262">
        <f t="shared" si="28"/>
        <v>0</v>
      </c>
      <c r="H396" s="246"/>
      <c r="I396" s="1009"/>
      <c r="J396" s="1010"/>
      <c r="K396" s="1010"/>
      <c r="L396" s="260"/>
      <c r="M396" s="261" t="s">
        <v>146</v>
      </c>
      <c r="N396" s="260"/>
      <c r="O396" s="262">
        <f t="shared" si="29"/>
        <v>0</v>
      </c>
      <c r="P396" s="239"/>
    </row>
    <row r="397" spans="1:16" s="240" customFormat="1" ht="20.25" customHeight="1">
      <c r="A397" s="1011" t="s">
        <v>149</v>
      </c>
      <c r="B397" s="1012"/>
      <c r="C397" s="1013"/>
      <c r="D397" s="263"/>
      <c r="E397" s="264" t="s">
        <v>146</v>
      </c>
      <c r="F397" s="265"/>
      <c r="G397" s="266">
        <f>D397*F397</f>
        <v>0</v>
      </c>
      <c r="H397" s="246"/>
      <c r="I397" s="1011" t="s">
        <v>149</v>
      </c>
      <c r="J397" s="1012"/>
      <c r="K397" s="1013"/>
      <c r="L397" s="263"/>
      <c r="M397" s="264" t="s">
        <v>146</v>
      </c>
      <c r="N397" s="265"/>
      <c r="O397" s="266">
        <f>L397*N397</f>
        <v>0</v>
      </c>
      <c r="P397" s="239"/>
    </row>
    <row r="398" spans="1:16" s="240" customFormat="1" ht="20.25" customHeight="1">
      <c r="A398" s="1014" t="s">
        <v>150</v>
      </c>
      <c r="B398" s="1015"/>
      <c r="C398" s="1015"/>
      <c r="D398" s="1015"/>
      <c r="E398" s="1015"/>
      <c r="F398" s="1016"/>
      <c r="G398" s="267">
        <f>SUM(G387:G397)</f>
        <v>0</v>
      </c>
      <c r="H398" s="246"/>
      <c r="I398" s="1014" t="s">
        <v>150</v>
      </c>
      <c r="J398" s="1015"/>
      <c r="K398" s="1015"/>
      <c r="L398" s="1015"/>
      <c r="M398" s="1015"/>
      <c r="N398" s="1016"/>
      <c r="O398" s="267">
        <f>SUM(O387:O397)</f>
        <v>0</v>
      </c>
      <c r="P398" s="239"/>
    </row>
    <row r="399" spans="1:16" s="240" customFormat="1" ht="20.25" customHeight="1">
      <c r="A399" s="1017" t="s">
        <v>151</v>
      </c>
      <c r="B399" s="1018"/>
      <c r="C399" s="1018"/>
      <c r="D399" s="1018"/>
      <c r="E399" s="1018"/>
      <c r="F399" s="1018"/>
      <c r="G399" s="268"/>
      <c r="H399" s="246"/>
      <c r="I399" s="1017" t="s">
        <v>151</v>
      </c>
      <c r="J399" s="1018"/>
      <c r="K399" s="1018"/>
      <c r="L399" s="1018"/>
      <c r="M399" s="1018"/>
      <c r="N399" s="1018"/>
      <c r="O399" s="268"/>
      <c r="P399" s="239"/>
    </row>
    <row r="400" spans="1:16" s="240" customFormat="1" ht="20.25" customHeight="1">
      <c r="A400" s="1019" t="s">
        <v>152</v>
      </c>
      <c r="B400" s="1020"/>
      <c r="C400" s="1020"/>
      <c r="D400" s="1020"/>
      <c r="E400" s="1020"/>
      <c r="F400" s="1020"/>
      <c r="G400" s="267">
        <f>G398+G399</f>
        <v>0</v>
      </c>
      <c r="H400" s="246"/>
      <c r="I400" s="1019" t="s">
        <v>152</v>
      </c>
      <c r="J400" s="1020"/>
      <c r="K400" s="1020"/>
      <c r="L400" s="1020"/>
      <c r="M400" s="1020"/>
      <c r="N400" s="1020"/>
      <c r="O400" s="267">
        <f>O398+O399</f>
        <v>0</v>
      </c>
      <c r="P400" s="239"/>
    </row>
    <row r="401" spans="1:16" s="240" customFormat="1" ht="20.25" customHeight="1">
      <c r="A401" s="239"/>
      <c r="B401" s="239"/>
      <c r="C401" s="239"/>
      <c r="D401" s="239"/>
      <c r="E401" s="239"/>
      <c r="F401" s="239"/>
      <c r="G401" s="239">
        <v>31</v>
      </c>
      <c r="H401" s="239"/>
      <c r="I401" s="239"/>
      <c r="J401" s="239"/>
      <c r="K401" s="239"/>
      <c r="L401" s="239"/>
      <c r="M401" s="239"/>
      <c r="N401" s="239"/>
      <c r="O401" s="239">
        <v>32</v>
      </c>
      <c r="P401" s="239"/>
    </row>
    <row r="402" spans="1:16" s="240" customFormat="1" ht="20.25" customHeight="1">
      <c r="A402" s="1038" t="s">
        <v>153</v>
      </c>
      <c r="B402" s="1039"/>
      <c r="C402" s="1049"/>
      <c r="D402" s="1049"/>
      <c r="E402" s="1049"/>
      <c r="F402" s="1049"/>
      <c r="G402" s="1050"/>
      <c r="H402" s="246"/>
      <c r="I402" s="1038" t="s">
        <v>153</v>
      </c>
      <c r="J402" s="1039"/>
      <c r="K402" s="1049"/>
      <c r="L402" s="1049"/>
      <c r="M402" s="1049"/>
      <c r="N402" s="1049"/>
      <c r="O402" s="1050"/>
      <c r="P402" s="239"/>
    </row>
    <row r="403" spans="1:16" s="240" customFormat="1" ht="20.25" customHeight="1">
      <c r="A403" s="1060" t="s">
        <v>135</v>
      </c>
      <c r="B403" s="1061"/>
      <c r="C403" s="1051"/>
      <c r="D403" s="1051"/>
      <c r="E403" s="1051"/>
      <c r="F403" s="1051"/>
      <c r="G403" s="1052"/>
      <c r="H403" s="246"/>
      <c r="I403" s="1060" t="s">
        <v>135</v>
      </c>
      <c r="J403" s="1061"/>
      <c r="K403" s="1051"/>
      <c r="L403" s="1051"/>
      <c r="M403" s="1051"/>
      <c r="N403" s="1051"/>
      <c r="O403" s="1052"/>
      <c r="P403" s="239"/>
    </row>
    <row r="404" spans="1:16" s="240" customFormat="1" ht="20.25" customHeight="1">
      <c r="A404" s="1062" t="s">
        <v>136</v>
      </c>
      <c r="B404" s="1063"/>
      <c r="C404" s="1064"/>
      <c r="D404" s="1064"/>
      <c r="E404" s="1053"/>
      <c r="F404" s="1053"/>
      <c r="G404" s="1054"/>
      <c r="H404" s="246"/>
      <c r="I404" s="1040" t="s">
        <v>136</v>
      </c>
      <c r="J404" s="1041"/>
      <c r="K404" s="1064"/>
      <c r="L404" s="1064"/>
      <c r="M404" s="1053"/>
      <c r="N404" s="1053"/>
      <c r="O404" s="1054"/>
      <c r="P404" s="239"/>
    </row>
    <row r="405" spans="1:16" s="240" customFormat="1" ht="20.25" customHeight="1">
      <c r="A405" s="1014" t="s">
        <v>176</v>
      </c>
      <c r="B405" s="1016"/>
      <c r="C405" s="1095"/>
      <c r="D405" s="1096"/>
      <c r="E405" s="1057"/>
      <c r="F405" s="1058"/>
      <c r="G405" s="1059"/>
      <c r="H405" s="239"/>
      <c r="I405" s="1014" t="s">
        <v>176</v>
      </c>
      <c r="J405" s="1016"/>
      <c r="K405" s="1095"/>
      <c r="L405" s="1096"/>
      <c r="M405" s="1057"/>
      <c r="N405" s="1058"/>
      <c r="O405" s="1059"/>
      <c r="P405" s="239"/>
    </row>
    <row r="406" spans="1:16" s="240" customFormat="1" ht="20.25" customHeight="1">
      <c r="A406" s="1038" t="s">
        <v>137</v>
      </c>
      <c r="B406" s="1039"/>
      <c r="C406" s="1034">
        <f>C404-C405</f>
        <v>0</v>
      </c>
      <c r="D406" s="1035"/>
      <c r="E406" s="1036" t="s">
        <v>138</v>
      </c>
      <c r="F406" s="1037"/>
      <c r="G406" s="249" t="str">
        <f>IF(C406*C407=0,"",C406*C407)</f>
        <v/>
      </c>
      <c r="H406" s="246"/>
      <c r="I406" s="1038" t="s">
        <v>137</v>
      </c>
      <c r="J406" s="1039"/>
      <c r="K406" s="1034">
        <f>K404-K405</f>
        <v>0</v>
      </c>
      <c r="L406" s="1035"/>
      <c r="M406" s="1036" t="s">
        <v>138</v>
      </c>
      <c r="N406" s="1037"/>
      <c r="O406" s="249" t="str">
        <f>IF(K406*K407=0,"",K406*K407)</f>
        <v/>
      </c>
      <c r="P406" s="239"/>
    </row>
    <row r="407" spans="1:16" s="240" customFormat="1" ht="20.25" customHeight="1">
      <c r="A407" s="1040" t="s">
        <v>139</v>
      </c>
      <c r="B407" s="1041"/>
      <c r="C407" s="1042"/>
      <c r="D407" s="1043"/>
      <c r="E407" s="250"/>
      <c r="F407" s="251"/>
      <c r="G407" s="252"/>
      <c r="H407" s="246"/>
      <c r="I407" s="1040" t="s">
        <v>139</v>
      </c>
      <c r="J407" s="1041"/>
      <c r="K407" s="1042"/>
      <c r="L407" s="1043"/>
      <c r="M407" s="250"/>
      <c r="N407" s="251"/>
      <c r="O407" s="252"/>
      <c r="P407" s="239"/>
    </row>
    <row r="408" spans="1:16" s="513" customFormat="1" ht="20.100000000000001" hidden="1" customHeight="1">
      <c r="A408" s="1044" t="s">
        <v>396</v>
      </c>
      <c r="B408" s="1045"/>
      <c r="C408" s="1046">
        <f>C404*C407</f>
        <v>0</v>
      </c>
      <c r="D408" s="1046"/>
      <c r="E408" s="1047" t="s">
        <v>398</v>
      </c>
      <c r="F408" s="1048"/>
      <c r="G408" s="514">
        <f>C405*C407</f>
        <v>0</v>
      </c>
      <c r="H408" s="512"/>
      <c r="I408" s="1044" t="s">
        <v>396</v>
      </c>
      <c r="J408" s="1045"/>
      <c r="K408" s="1046">
        <f>K404*K407</f>
        <v>0</v>
      </c>
      <c r="L408" s="1046"/>
      <c r="M408" s="1047" t="s">
        <v>398</v>
      </c>
      <c r="N408" s="1048"/>
      <c r="O408" s="514">
        <f>K405*K407</f>
        <v>0</v>
      </c>
      <c r="P408" s="510" t="s">
        <v>394</v>
      </c>
    </row>
    <row r="409" spans="1:16" s="240" customFormat="1" ht="20.25" customHeight="1">
      <c r="A409" s="1019" t="s">
        <v>140</v>
      </c>
      <c r="B409" s="1020"/>
      <c r="C409" s="1023" t="str">
        <f>IF(G406="","",SUM(F413:F422))</f>
        <v/>
      </c>
      <c r="D409" s="1024"/>
      <c r="E409" s="1021" t="s">
        <v>141</v>
      </c>
      <c r="F409" s="1022"/>
      <c r="G409" s="253" t="str">
        <f>IF(G406="","",C409/G406)</f>
        <v/>
      </c>
      <c r="H409" s="246"/>
      <c r="I409" s="1019" t="s">
        <v>140</v>
      </c>
      <c r="J409" s="1020"/>
      <c r="K409" s="1023" t="str">
        <f>IF(O406="","",SUM(N413:N422))</f>
        <v/>
      </c>
      <c r="L409" s="1024"/>
      <c r="M409" s="1021" t="s">
        <v>141</v>
      </c>
      <c r="N409" s="1022"/>
      <c r="O409" s="253" t="str">
        <f>IF(O406="","",K409/O406)</f>
        <v/>
      </c>
      <c r="P409" s="239"/>
    </row>
    <row r="410" spans="1:16" s="240" customFormat="1" ht="20.25" customHeight="1">
      <c r="A410" s="1025" t="s">
        <v>142</v>
      </c>
      <c r="B410" s="1026"/>
      <c r="C410" s="1027" t="str">
        <f>IF(G406="","",SUM(F413:F423))</f>
        <v/>
      </c>
      <c r="D410" s="1028"/>
      <c r="E410" s="1029" t="s">
        <v>143</v>
      </c>
      <c r="F410" s="1030"/>
      <c r="G410" s="254" t="str">
        <f>IF(G406="","",C410/G406)</f>
        <v/>
      </c>
      <c r="H410" s="246"/>
      <c r="I410" s="1025" t="s">
        <v>142</v>
      </c>
      <c r="J410" s="1026"/>
      <c r="K410" s="1027" t="str">
        <f>IF(O406="","",SUM(N413:N423))</f>
        <v/>
      </c>
      <c r="L410" s="1028"/>
      <c r="M410" s="1029" t="s">
        <v>143</v>
      </c>
      <c r="N410" s="1030"/>
      <c r="O410" s="254" t="str">
        <f>IF(O406="","",K410/O406)</f>
        <v/>
      </c>
      <c r="P410" s="239"/>
    </row>
    <row r="411" spans="1:16" s="240" customFormat="1" ht="20.25" customHeight="1">
      <c r="A411" s="1031" t="s">
        <v>144</v>
      </c>
      <c r="B411" s="1032"/>
      <c r="C411" s="1032"/>
      <c r="D411" s="1032"/>
      <c r="E411" s="1032"/>
      <c r="F411" s="1032"/>
      <c r="G411" s="1033"/>
      <c r="H411" s="246"/>
      <c r="I411" s="1031" t="s">
        <v>144</v>
      </c>
      <c r="J411" s="1032"/>
      <c r="K411" s="1032"/>
      <c r="L411" s="1032"/>
      <c r="M411" s="1032"/>
      <c r="N411" s="1032"/>
      <c r="O411" s="1033"/>
      <c r="P411" s="239"/>
    </row>
    <row r="412" spans="1:16" s="240" customFormat="1" ht="20.25" customHeight="1">
      <c r="A412" s="1019" t="s">
        <v>145</v>
      </c>
      <c r="B412" s="1020"/>
      <c r="C412" s="1020"/>
      <c r="D412" s="234" t="s">
        <v>108</v>
      </c>
      <c r="E412" s="248" t="s">
        <v>146</v>
      </c>
      <c r="F412" s="248" t="s">
        <v>147</v>
      </c>
      <c r="G412" s="255" t="s">
        <v>148</v>
      </c>
      <c r="H412" s="246"/>
      <c r="I412" s="1019" t="s">
        <v>145</v>
      </c>
      <c r="J412" s="1020"/>
      <c r="K412" s="1020"/>
      <c r="L412" s="234" t="s">
        <v>108</v>
      </c>
      <c r="M412" s="248" t="s">
        <v>146</v>
      </c>
      <c r="N412" s="248" t="s">
        <v>147</v>
      </c>
      <c r="O412" s="255" t="s">
        <v>148</v>
      </c>
      <c r="P412" s="239"/>
    </row>
    <row r="413" spans="1:16" s="240" customFormat="1" ht="20.25" customHeight="1">
      <c r="A413" s="1055"/>
      <c r="B413" s="1056"/>
      <c r="C413" s="1056"/>
      <c r="D413" s="256"/>
      <c r="E413" s="257" t="s">
        <v>146</v>
      </c>
      <c r="F413" s="258"/>
      <c r="G413" s="259">
        <f>D413*F413</f>
        <v>0</v>
      </c>
      <c r="H413" s="246"/>
      <c r="I413" s="1055"/>
      <c r="J413" s="1056"/>
      <c r="K413" s="1056"/>
      <c r="L413" s="256"/>
      <c r="M413" s="257" t="s">
        <v>146</v>
      </c>
      <c r="N413" s="258"/>
      <c r="O413" s="259">
        <f>L413*N413</f>
        <v>0</v>
      </c>
      <c r="P413" s="239"/>
    </row>
    <row r="414" spans="1:16" s="240" customFormat="1" ht="20.25" customHeight="1">
      <c r="A414" s="1009"/>
      <c r="B414" s="1010"/>
      <c r="C414" s="1010"/>
      <c r="D414" s="260"/>
      <c r="E414" s="261" t="s">
        <v>146</v>
      </c>
      <c r="F414" s="260"/>
      <c r="G414" s="262">
        <f t="shared" ref="G414:G422" si="30">D414*F414</f>
        <v>0</v>
      </c>
      <c r="H414" s="246"/>
      <c r="I414" s="1009"/>
      <c r="J414" s="1010"/>
      <c r="K414" s="1010"/>
      <c r="L414" s="260"/>
      <c r="M414" s="261" t="s">
        <v>146</v>
      </c>
      <c r="N414" s="260"/>
      <c r="O414" s="262">
        <f t="shared" ref="O414:O422" si="31">L414*N414</f>
        <v>0</v>
      </c>
      <c r="P414" s="239"/>
    </row>
    <row r="415" spans="1:16" s="240" customFormat="1" ht="20.25" customHeight="1">
      <c r="A415" s="1009"/>
      <c r="B415" s="1010"/>
      <c r="C415" s="1010"/>
      <c r="D415" s="260"/>
      <c r="E415" s="261" t="s">
        <v>146</v>
      </c>
      <c r="F415" s="260"/>
      <c r="G415" s="262">
        <f t="shared" si="30"/>
        <v>0</v>
      </c>
      <c r="H415" s="246"/>
      <c r="I415" s="1009"/>
      <c r="J415" s="1010"/>
      <c r="K415" s="1010"/>
      <c r="L415" s="260"/>
      <c r="M415" s="261" t="s">
        <v>146</v>
      </c>
      <c r="N415" s="260"/>
      <c r="O415" s="262">
        <f t="shared" si="31"/>
        <v>0</v>
      </c>
      <c r="P415" s="239"/>
    </row>
    <row r="416" spans="1:16" s="240" customFormat="1" ht="20.25" customHeight="1">
      <c r="A416" s="1009"/>
      <c r="B416" s="1010"/>
      <c r="C416" s="1010"/>
      <c r="D416" s="260"/>
      <c r="E416" s="261" t="s">
        <v>146</v>
      </c>
      <c r="F416" s="260"/>
      <c r="G416" s="262">
        <f t="shared" si="30"/>
        <v>0</v>
      </c>
      <c r="H416" s="246"/>
      <c r="I416" s="1009"/>
      <c r="J416" s="1010"/>
      <c r="K416" s="1010"/>
      <c r="L416" s="260"/>
      <c r="M416" s="261" t="s">
        <v>146</v>
      </c>
      <c r="N416" s="260"/>
      <c r="O416" s="262">
        <f t="shared" si="31"/>
        <v>0</v>
      </c>
      <c r="P416" s="239"/>
    </row>
    <row r="417" spans="1:16" s="240" customFormat="1" ht="20.25" customHeight="1">
      <c r="A417" s="1009"/>
      <c r="B417" s="1010"/>
      <c r="C417" s="1010"/>
      <c r="D417" s="260"/>
      <c r="E417" s="261" t="s">
        <v>146</v>
      </c>
      <c r="F417" s="260"/>
      <c r="G417" s="262">
        <f t="shared" si="30"/>
        <v>0</v>
      </c>
      <c r="H417" s="246"/>
      <c r="I417" s="1009"/>
      <c r="J417" s="1010"/>
      <c r="K417" s="1010"/>
      <c r="L417" s="260"/>
      <c r="M417" s="261" t="s">
        <v>146</v>
      </c>
      <c r="N417" s="260"/>
      <c r="O417" s="262">
        <f t="shared" si="31"/>
        <v>0</v>
      </c>
      <c r="P417" s="239"/>
    </row>
    <row r="418" spans="1:16" s="240" customFormat="1" ht="20.25" customHeight="1">
      <c r="A418" s="1009"/>
      <c r="B418" s="1010"/>
      <c r="C418" s="1010"/>
      <c r="D418" s="260"/>
      <c r="E418" s="261" t="s">
        <v>146</v>
      </c>
      <c r="F418" s="260"/>
      <c r="G418" s="262">
        <f t="shared" si="30"/>
        <v>0</v>
      </c>
      <c r="H418" s="246"/>
      <c r="I418" s="1009"/>
      <c r="J418" s="1010"/>
      <c r="K418" s="1010"/>
      <c r="L418" s="260"/>
      <c r="M418" s="261" t="s">
        <v>146</v>
      </c>
      <c r="N418" s="260"/>
      <c r="O418" s="262">
        <f t="shared" si="31"/>
        <v>0</v>
      </c>
      <c r="P418" s="239"/>
    </row>
    <row r="419" spans="1:16" s="240" customFormat="1" ht="20.25" customHeight="1">
      <c r="A419" s="1009"/>
      <c r="B419" s="1010"/>
      <c r="C419" s="1010"/>
      <c r="D419" s="260"/>
      <c r="E419" s="261" t="s">
        <v>146</v>
      </c>
      <c r="F419" s="260"/>
      <c r="G419" s="262">
        <f t="shared" si="30"/>
        <v>0</v>
      </c>
      <c r="H419" s="246"/>
      <c r="I419" s="1009"/>
      <c r="J419" s="1010"/>
      <c r="K419" s="1010"/>
      <c r="L419" s="260"/>
      <c r="M419" s="261" t="s">
        <v>146</v>
      </c>
      <c r="N419" s="260"/>
      <c r="O419" s="262">
        <f t="shared" si="31"/>
        <v>0</v>
      </c>
      <c r="P419" s="239"/>
    </row>
    <row r="420" spans="1:16" s="240" customFormat="1" ht="20.25" customHeight="1">
      <c r="A420" s="1009"/>
      <c r="B420" s="1010"/>
      <c r="C420" s="1010"/>
      <c r="D420" s="260"/>
      <c r="E420" s="261" t="s">
        <v>146</v>
      </c>
      <c r="F420" s="260"/>
      <c r="G420" s="262">
        <f t="shared" si="30"/>
        <v>0</v>
      </c>
      <c r="H420" s="246"/>
      <c r="I420" s="1009"/>
      <c r="J420" s="1010"/>
      <c r="K420" s="1010"/>
      <c r="L420" s="260"/>
      <c r="M420" s="261" t="s">
        <v>146</v>
      </c>
      <c r="N420" s="260"/>
      <c r="O420" s="262">
        <f t="shared" si="31"/>
        <v>0</v>
      </c>
      <c r="P420" s="239"/>
    </row>
    <row r="421" spans="1:16" s="240" customFormat="1" ht="20.25" customHeight="1">
      <c r="A421" s="1009"/>
      <c r="B421" s="1010"/>
      <c r="C421" s="1010"/>
      <c r="D421" s="260"/>
      <c r="E421" s="261" t="s">
        <v>146</v>
      </c>
      <c r="F421" s="260"/>
      <c r="G421" s="262">
        <f t="shared" si="30"/>
        <v>0</v>
      </c>
      <c r="H421" s="246"/>
      <c r="I421" s="1009"/>
      <c r="J421" s="1010"/>
      <c r="K421" s="1010"/>
      <c r="L421" s="260"/>
      <c r="M421" s="261" t="s">
        <v>146</v>
      </c>
      <c r="N421" s="260"/>
      <c r="O421" s="262">
        <f t="shared" si="31"/>
        <v>0</v>
      </c>
      <c r="P421" s="239"/>
    </row>
    <row r="422" spans="1:16" s="240" customFormat="1" ht="20.25" customHeight="1">
      <c r="A422" s="1009"/>
      <c r="B422" s="1010"/>
      <c r="C422" s="1010"/>
      <c r="D422" s="260"/>
      <c r="E422" s="261" t="s">
        <v>146</v>
      </c>
      <c r="F422" s="260"/>
      <c r="G422" s="262">
        <f t="shared" si="30"/>
        <v>0</v>
      </c>
      <c r="H422" s="246"/>
      <c r="I422" s="1009"/>
      <c r="J422" s="1010"/>
      <c r="K422" s="1010"/>
      <c r="L422" s="260"/>
      <c r="M422" s="261" t="s">
        <v>146</v>
      </c>
      <c r="N422" s="260"/>
      <c r="O422" s="262">
        <f t="shared" si="31"/>
        <v>0</v>
      </c>
      <c r="P422" s="239"/>
    </row>
    <row r="423" spans="1:16" s="240" customFormat="1" ht="20.25" customHeight="1">
      <c r="A423" s="1011" t="s">
        <v>149</v>
      </c>
      <c r="B423" s="1012"/>
      <c r="C423" s="1013"/>
      <c r="D423" s="263"/>
      <c r="E423" s="264" t="s">
        <v>146</v>
      </c>
      <c r="F423" s="265"/>
      <c r="G423" s="266">
        <f>D423*F423</f>
        <v>0</v>
      </c>
      <c r="H423" s="246"/>
      <c r="I423" s="1011" t="s">
        <v>149</v>
      </c>
      <c r="J423" s="1012"/>
      <c r="K423" s="1013"/>
      <c r="L423" s="263"/>
      <c r="M423" s="264" t="s">
        <v>146</v>
      </c>
      <c r="N423" s="265"/>
      <c r="O423" s="266">
        <f>L423*N423</f>
        <v>0</v>
      </c>
      <c r="P423" s="239"/>
    </row>
    <row r="424" spans="1:16" s="240" customFormat="1" ht="20.25" customHeight="1">
      <c r="A424" s="1014" t="s">
        <v>150</v>
      </c>
      <c r="B424" s="1015"/>
      <c r="C424" s="1015"/>
      <c r="D424" s="1015"/>
      <c r="E424" s="1015"/>
      <c r="F424" s="1016"/>
      <c r="G424" s="267">
        <f>SUM(G413:G423)</f>
        <v>0</v>
      </c>
      <c r="H424" s="246"/>
      <c r="I424" s="1014" t="s">
        <v>150</v>
      </c>
      <c r="J424" s="1015"/>
      <c r="K424" s="1015"/>
      <c r="L424" s="1015"/>
      <c r="M424" s="1015"/>
      <c r="N424" s="1016"/>
      <c r="O424" s="267">
        <f>SUM(O413:O423)</f>
        <v>0</v>
      </c>
      <c r="P424" s="239"/>
    </row>
    <row r="425" spans="1:16" s="240" customFormat="1" ht="20.25" customHeight="1">
      <c r="A425" s="1017" t="s">
        <v>151</v>
      </c>
      <c r="B425" s="1018"/>
      <c r="C425" s="1018"/>
      <c r="D425" s="1018"/>
      <c r="E425" s="1018"/>
      <c r="F425" s="1018"/>
      <c r="G425" s="268"/>
      <c r="H425" s="246"/>
      <c r="I425" s="1017" t="s">
        <v>151</v>
      </c>
      <c r="J425" s="1018"/>
      <c r="K425" s="1018"/>
      <c r="L425" s="1018"/>
      <c r="M425" s="1018"/>
      <c r="N425" s="1018"/>
      <c r="O425" s="268"/>
      <c r="P425" s="239"/>
    </row>
    <row r="426" spans="1:16" s="240" customFormat="1" ht="20.25" customHeight="1">
      <c r="A426" s="1019" t="s">
        <v>152</v>
      </c>
      <c r="B426" s="1020"/>
      <c r="C426" s="1020"/>
      <c r="D426" s="1020"/>
      <c r="E426" s="1020"/>
      <c r="F426" s="1020"/>
      <c r="G426" s="267">
        <f>G424+G425</f>
        <v>0</v>
      </c>
      <c r="H426" s="246"/>
      <c r="I426" s="1019" t="s">
        <v>152</v>
      </c>
      <c r="J426" s="1020"/>
      <c r="K426" s="1020"/>
      <c r="L426" s="1020"/>
      <c r="M426" s="1020"/>
      <c r="N426" s="1020"/>
      <c r="O426" s="267">
        <f>O424+O425</f>
        <v>0</v>
      </c>
      <c r="P426" s="239"/>
    </row>
  </sheetData>
  <mergeCells count="1294">
    <mergeCell ref="A404:B404"/>
    <mergeCell ref="C404:D404"/>
    <mergeCell ref="I404:J404"/>
    <mergeCell ref="K404:L404"/>
    <mergeCell ref="A402:B402"/>
    <mergeCell ref="C402:G402"/>
    <mergeCell ref="K402:O402"/>
    <mergeCell ref="C403:G403"/>
    <mergeCell ref="K403:O403"/>
    <mergeCell ref="E404:G404"/>
    <mergeCell ref="M404:O404"/>
    <mergeCell ref="A405:B405"/>
    <mergeCell ref="C405:D405"/>
    <mergeCell ref="E405:G405"/>
    <mergeCell ref="I405:J405"/>
    <mergeCell ref="A417:C417"/>
    <mergeCell ref="I417:K417"/>
    <mergeCell ref="A414:C414"/>
    <mergeCell ref="I414:K414"/>
    <mergeCell ref="A415:C415"/>
    <mergeCell ref="I415:K415"/>
    <mergeCell ref="A416:C416"/>
    <mergeCell ref="I416:K416"/>
    <mergeCell ref="A412:C412"/>
    <mergeCell ref="I412:K412"/>
    <mergeCell ref="A413:C413"/>
    <mergeCell ref="I413:K413"/>
    <mergeCell ref="A409:B409"/>
    <mergeCell ref="C409:D409"/>
    <mergeCell ref="K405:L405"/>
    <mergeCell ref="M405:O405"/>
    <mergeCell ref="A406:B406"/>
    <mergeCell ref="A394:C394"/>
    <mergeCell ref="I394:K394"/>
    <mergeCell ref="A395:C395"/>
    <mergeCell ref="I395:K395"/>
    <mergeCell ref="A396:C396"/>
    <mergeCell ref="I396:K396"/>
    <mergeCell ref="A397:C397"/>
    <mergeCell ref="I397:K397"/>
    <mergeCell ref="A398:F398"/>
    <mergeCell ref="I398:N398"/>
    <mergeCell ref="A399:F399"/>
    <mergeCell ref="I399:N399"/>
    <mergeCell ref="A400:F400"/>
    <mergeCell ref="I400:N400"/>
    <mergeCell ref="I402:J402"/>
    <mergeCell ref="A403:B403"/>
    <mergeCell ref="I403:J403"/>
    <mergeCell ref="A379:B379"/>
    <mergeCell ref="C379:D379"/>
    <mergeCell ref="I379:J379"/>
    <mergeCell ref="K379:L379"/>
    <mergeCell ref="A377:B377"/>
    <mergeCell ref="I377:J377"/>
    <mergeCell ref="A378:B378"/>
    <mergeCell ref="C378:D378"/>
    <mergeCell ref="I378:J378"/>
    <mergeCell ref="K378:L378"/>
    <mergeCell ref="A376:B376"/>
    <mergeCell ref="I376:J376"/>
    <mergeCell ref="E379:G379"/>
    <mergeCell ref="M379:O379"/>
    <mergeCell ref="A386:C386"/>
    <mergeCell ref="I386:K386"/>
    <mergeCell ref="A387:C387"/>
    <mergeCell ref="I387:K387"/>
    <mergeCell ref="A380:B380"/>
    <mergeCell ref="C380:D380"/>
    <mergeCell ref="E380:F380"/>
    <mergeCell ref="I380:J380"/>
    <mergeCell ref="K380:L380"/>
    <mergeCell ref="M380:N380"/>
    <mergeCell ref="A381:B381"/>
    <mergeCell ref="C381:D381"/>
    <mergeCell ref="I381:J381"/>
    <mergeCell ref="K381:L381"/>
    <mergeCell ref="A382:B382"/>
    <mergeCell ref="C382:D382"/>
    <mergeCell ref="E382:F382"/>
    <mergeCell ref="I382:J382"/>
    <mergeCell ref="A355:B355"/>
    <mergeCell ref="C355:D355"/>
    <mergeCell ref="I355:J355"/>
    <mergeCell ref="K355:L355"/>
    <mergeCell ref="A356:B356"/>
    <mergeCell ref="C356:D356"/>
    <mergeCell ref="E356:F356"/>
    <mergeCell ref="I356:J356"/>
    <mergeCell ref="A367:C367"/>
    <mergeCell ref="I367:K367"/>
    <mergeCell ref="A364:C364"/>
    <mergeCell ref="I364:K364"/>
    <mergeCell ref="A365:C365"/>
    <mergeCell ref="I365:K365"/>
    <mergeCell ref="A366:C366"/>
    <mergeCell ref="I366:K366"/>
    <mergeCell ref="A350:B350"/>
    <mergeCell ref="I350:J350"/>
    <mergeCell ref="A361:C361"/>
    <mergeCell ref="I361:K361"/>
    <mergeCell ref="A362:C362"/>
    <mergeCell ref="I362:K362"/>
    <mergeCell ref="A363:C363"/>
    <mergeCell ref="I363:K363"/>
    <mergeCell ref="A360:C360"/>
    <mergeCell ref="I360:K360"/>
    <mergeCell ref="K356:L356"/>
    <mergeCell ref="A351:B351"/>
    <mergeCell ref="I351:J351"/>
    <mergeCell ref="A348:F348"/>
    <mergeCell ref="I348:N348"/>
    <mergeCell ref="C350:G350"/>
    <mergeCell ref="K350:O350"/>
    <mergeCell ref="C351:G351"/>
    <mergeCell ref="K351:O351"/>
    <mergeCell ref="A354:B354"/>
    <mergeCell ref="C354:D354"/>
    <mergeCell ref="E354:F354"/>
    <mergeCell ref="I354:J354"/>
    <mergeCell ref="K354:L354"/>
    <mergeCell ref="M354:N354"/>
    <mergeCell ref="A352:B352"/>
    <mergeCell ref="C352:D352"/>
    <mergeCell ref="I352:J352"/>
    <mergeCell ref="K352:L352"/>
    <mergeCell ref="A353:B353"/>
    <mergeCell ref="C353:D353"/>
    <mergeCell ref="I353:J353"/>
    <mergeCell ref="K353:L353"/>
    <mergeCell ref="E352:G352"/>
    <mergeCell ref="M352:O352"/>
    <mergeCell ref="E353:G353"/>
    <mergeCell ref="M353:O353"/>
    <mergeCell ref="M328:N328"/>
    <mergeCell ref="A329:B329"/>
    <mergeCell ref="C329:D329"/>
    <mergeCell ref="I329:J329"/>
    <mergeCell ref="K329:L329"/>
    <mergeCell ref="K328:L328"/>
    <mergeCell ref="A326:B326"/>
    <mergeCell ref="C326:D326"/>
    <mergeCell ref="I326:J326"/>
    <mergeCell ref="K326:L326"/>
    <mergeCell ref="A320:F320"/>
    <mergeCell ref="I320:N320"/>
    <mergeCell ref="A324:B324"/>
    <mergeCell ref="I324:J324"/>
    <mergeCell ref="A328:B328"/>
    <mergeCell ref="C328:D328"/>
    <mergeCell ref="E328:F328"/>
    <mergeCell ref="I328:J328"/>
    <mergeCell ref="C325:G325"/>
    <mergeCell ref="K325:O325"/>
    <mergeCell ref="E326:G326"/>
    <mergeCell ref="M326:O326"/>
    <mergeCell ref="E327:G327"/>
    <mergeCell ref="M327:O327"/>
    <mergeCell ref="A325:B325"/>
    <mergeCell ref="I325:J325"/>
    <mergeCell ref="A327:B327"/>
    <mergeCell ref="C327:D327"/>
    <mergeCell ref="I327:J327"/>
    <mergeCell ref="A314:C314"/>
    <mergeCell ref="I314:K314"/>
    <mergeCell ref="A315:C315"/>
    <mergeCell ref="I315:K315"/>
    <mergeCell ref="A316:C316"/>
    <mergeCell ref="I316:K316"/>
    <mergeCell ref="A317:C317"/>
    <mergeCell ref="I317:K317"/>
    <mergeCell ref="K327:L327"/>
    <mergeCell ref="A318:C318"/>
    <mergeCell ref="I318:K318"/>
    <mergeCell ref="A319:C319"/>
    <mergeCell ref="I319:K319"/>
    <mergeCell ref="A321:F321"/>
    <mergeCell ref="I321:N321"/>
    <mergeCell ref="A322:F322"/>
    <mergeCell ref="I322:N322"/>
    <mergeCell ref="C324:G324"/>
    <mergeCell ref="K324:O324"/>
    <mergeCell ref="A310:C310"/>
    <mergeCell ref="I310:K310"/>
    <mergeCell ref="A311:C311"/>
    <mergeCell ref="I311:K311"/>
    <mergeCell ref="A312:C312"/>
    <mergeCell ref="I312:K312"/>
    <mergeCell ref="A313:C313"/>
    <mergeCell ref="I313:K313"/>
    <mergeCell ref="A308:C308"/>
    <mergeCell ref="A305:B305"/>
    <mergeCell ref="C305:D305"/>
    <mergeCell ref="E305:F305"/>
    <mergeCell ref="I305:J305"/>
    <mergeCell ref="K305:L305"/>
    <mergeCell ref="M305:N305"/>
    <mergeCell ref="A306:B306"/>
    <mergeCell ref="C306:D306"/>
    <mergeCell ref="E306:F306"/>
    <mergeCell ref="I306:J306"/>
    <mergeCell ref="K306:L306"/>
    <mergeCell ref="M306:N306"/>
    <mergeCell ref="A307:G307"/>
    <mergeCell ref="I307:O307"/>
    <mergeCell ref="A303:B303"/>
    <mergeCell ref="C303:D303"/>
    <mergeCell ref="I303:J303"/>
    <mergeCell ref="K303:L303"/>
    <mergeCell ref="A304:B304"/>
    <mergeCell ref="C304:D304"/>
    <mergeCell ref="E304:F304"/>
    <mergeCell ref="I304:J304"/>
    <mergeCell ref="K304:L304"/>
    <mergeCell ref="M304:N304"/>
    <mergeCell ref="A302:B302"/>
    <mergeCell ref="A301:B301"/>
    <mergeCell ref="C301:D301"/>
    <mergeCell ref="I301:J301"/>
    <mergeCell ref="K301:L301"/>
    <mergeCell ref="I308:K308"/>
    <mergeCell ref="A309:C309"/>
    <mergeCell ref="I309:K309"/>
    <mergeCell ref="A291:C291"/>
    <mergeCell ref="I291:K291"/>
    <mergeCell ref="A286:C286"/>
    <mergeCell ref="I286:K286"/>
    <mergeCell ref="A287:C287"/>
    <mergeCell ref="I287:K287"/>
    <mergeCell ref="A288:C288"/>
    <mergeCell ref="I288:K288"/>
    <mergeCell ref="A283:C283"/>
    <mergeCell ref="I283:K283"/>
    <mergeCell ref="A284:C284"/>
    <mergeCell ref="I284:K284"/>
    <mergeCell ref="A285:C285"/>
    <mergeCell ref="I285:K285"/>
    <mergeCell ref="A295:F295"/>
    <mergeCell ref="I295:N295"/>
    <mergeCell ref="C302:D302"/>
    <mergeCell ref="I302:J302"/>
    <mergeCell ref="K302:L302"/>
    <mergeCell ref="I274:J274"/>
    <mergeCell ref="K274:L274"/>
    <mergeCell ref="M274:O274"/>
    <mergeCell ref="E278:F278"/>
    <mergeCell ref="I278:J278"/>
    <mergeCell ref="A292:C292"/>
    <mergeCell ref="I292:K292"/>
    <mergeCell ref="M278:N278"/>
    <mergeCell ref="A279:B279"/>
    <mergeCell ref="C279:D279"/>
    <mergeCell ref="E279:F279"/>
    <mergeCell ref="I279:J279"/>
    <mergeCell ref="K279:L279"/>
    <mergeCell ref="M279:N279"/>
    <mergeCell ref="K278:L278"/>
    <mergeCell ref="A278:B278"/>
    <mergeCell ref="C278:D278"/>
    <mergeCell ref="A275:B275"/>
    <mergeCell ref="C275:D275"/>
    <mergeCell ref="E275:G275"/>
    <mergeCell ref="I275:J275"/>
    <mergeCell ref="K275:L275"/>
    <mergeCell ref="M275:O275"/>
    <mergeCell ref="A277:B277"/>
    <mergeCell ref="C277:D277"/>
    <mergeCell ref="I277:J277"/>
    <mergeCell ref="A280:B280"/>
    <mergeCell ref="C280:D280"/>
    <mergeCell ref="E280:F280"/>
    <mergeCell ref="I280:J280"/>
    <mergeCell ref="K280:L280"/>
    <mergeCell ref="M280:N280"/>
    <mergeCell ref="I269:N269"/>
    <mergeCell ref="A264:C264"/>
    <mergeCell ref="I264:K264"/>
    <mergeCell ref="A265:C265"/>
    <mergeCell ref="I265:K265"/>
    <mergeCell ref="A266:C266"/>
    <mergeCell ref="I266:K266"/>
    <mergeCell ref="A267:C267"/>
    <mergeCell ref="I267:K267"/>
    <mergeCell ref="A268:F268"/>
    <mergeCell ref="I268:N268"/>
    <mergeCell ref="A269:F269"/>
    <mergeCell ref="K277:L277"/>
    <mergeCell ref="A276:B276"/>
    <mergeCell ref="C276:D276"/>
    <mergeCell ref="E276:F276"/>
    <mergeCell ref="I276:J276"/>
    <mergeCell ref="K276:L276"/>
    <mergeCell ref="A270:F270"/>
    <mergeCell ref="I270:N270"/>
    <mergeCell ref="A272:B272"/>
    <mergeCell ref="C272:G272"/>
    <mergeCell ref="I272:J272"/>
    <mergeCell ref="K272:O272"/>
    <mergeCell ref="M276:N276"/>
    <mergeCell ref="A273:B273"/>
    <mergeCell ref="C273:G273"/>
    <mergeCell ref="I273:J273"/>
    <mergeCell ref="K273:O273"/>
    <mergeCell ref="A274:B274"/>
    <mergeCell ref="C274:D274"/>
    <mergeCell ref="E274:G274"/>
    <mergeCell ref="I258:K258"/>
    <mergeCell ref="A259:C259"/>
    <mergeCell ref="I259:K259"/>
    <mergeCell ref="A260:C260"/>
    <mergeCell ref="I260:K260"/>
    <mergeCell ref="A255:G255"/>
    <mergeCell ref="I255:O255"/>
    <mergeCell ref="A256:C256"/>
    <mergeCell ref="I256:K256"/>
    <mergeCell ref="A257:C257"/>
    <mergeCell ref="I257:K257"/>
    <mergeCell ref="A261:C261"/>
    <mergeCell ref="I261:K261"/>
    <mergeCell ref="A262:C262"/>
    <mergeCell ref="I262:K262"/>
    <mergeCell ref="A263:C263"/>
    <mergeCell ref="I263:K263"/>
    <mergeCell ref="A258:C258"/>
    <mergeCell ref="C251:D251"/>
    <mergeCell ref="I251:J251"/>
    <mergeCell ref="K251:L251"/>
    <mergeCell ref="A253:B253"/>
    <mergeCell ref="C253:D253"/>
    <mergeCell ref="E253:F253"/>
    <mergeCell ref="I253:J253"/>
    <mergeCell ref="K253:L253"/>
    <mergeCell ref="M253:N253"/>
    <mergeCell ref="A254:B254"/>
    <mergeCell ref="C254:D254"/>
    <mergeCell ref="E254:F254"/>
    <mergeCell ref="I254:J254"/>
    <mergeCell ref="K254:L254"/>
    <mergeCell ref="M254:N254"/>
    <mergeCell ref="A251:B251"/>
    <mergeCell ref="A250:B250"/>
    <mergeCell ref="C250:D250"/>
    <mergeCell ref="E250:F250"/>
    <mergeCell ref="I250:J250"/>
    <mergeCell ref="K250:L250"/>
    <mergeCell ref="M250:N250"/>
    <mergeCell ref="A252:B252"/>
    <mergeCell ref="C252:D252"/>
    <mergeCell ref="E252:F252"/>
    <mergeCell ref="I252:J252"/>
    <mergeCell ref="K252:L252"/>
    <mergeCell ref="M252:N252"/>
    <mergeCell ref="A247:B247"/>
    <mergeCell ref="C247:G247"/>
    <mergeCell ref="I247:J247"/>
    <mergeCell ref="K247:O247"/>
    <mergeCell ref="A248:B248"/>
    <mergeCell ref="C248:D248"/>
    <mergeCell ref="E248:G248"/>
    <mergeCell ref="I248:J248"/>
    <mergeCell ref="K248:L248"/>
    <mergeCell ref="M248:O248"/>
    <mergeCell ref="A249:B249"/>
    <mergeCell ref="C249:D249"/>
    <mergeCell ref="E249:G249"/>
    <mergeCell ref="I249:J249"/>
    <mergeCell ref="K249:L249"/>
    <mergeCell ref="M249:O249"/>
    <mergeCell ref="A244:F244"/>
    <mergeCell ref="I244:N244"/>
    <mergeCell ref="A246:B246"/>
    <mergeCell ref="C246:G246"/>
    <mergeCell ref="I246:J246"/>
    <mergeCell ref="K246:O246"/>
    <mergeCell ref="A227:B227"/>
    <mergeCell ref="C227:D227"/>
    <mergeCell ref="E227:F227"/>
    <mergeCell ref="I227:J227"/>
    <mergeCell ref="A241:C241"/>
    <mergeCell ref="I241:K241"/>
    <mergeCell ref="A242:F242"/>
    <mergeCell ref="I242:N242"/>
    <mergeCell ref="A243:F243"/>
    <mergeCell ref="I243:N243"/>
    <mergeCell ref="A238:C238"/>
    <mergeCell ref="I238:K238"/>
    <mergeCell ref="A239:C239"/>
    <mergeCell ref="I239:K239"/>
    <mergeCell ref="A240:C240"/>
    <mergeCell ref="I240:K240"/>
    <mergeCell ref="A235:C235"/>
    <mergeCell ref="I235:K235"/>
    <mergeCell ref="A236:C236"/>
    <mergeCell ref="I236:K236"/>
    <mergeCell ref="A237:C237"/>
    <mergeCell ref="I237:K237"/>
    <mergeCell ref="A232:C232"/>
    <mergeCell ref="I232:K232"/>
    <mergeCell ref="A233:C233"/>
    <mergeCell ref="I233:K233"/>
    <mergeCell ref="A234:C234"/>
    <mergeCell ref="I234:K234"/>
    <mergeCell ref="A229:G229"/>
    <mergeCell ref="I229:O229"/>
    <mergeCell ref="A230:C230"/>
    <mergeCell ref="I230:K230"/>
    <mergeCell ref="A231:C231"/>
    <mergeCell ref="I231:K231"/>
    <mergeCell ref="A228:B228"/>
    <mergeCell ref="C228:D228"/>
    <mergeCell ref="E228:F228"/>
    <mergeCell ref="I228:J228"/>
    <mergeCell ref="K228:L228"/>
    <mergeCell ref="M228:N228"/>
    <mergeCell ref="K227:L227"/>
    <mergeCell ref="A224:B224"/>
    <mergeCell ref="C224:D224"/>
    <mergeCell ref="E224:F224"/>
    <mergeCell ref="I224:J224"/>
    <mergeCell ref="K224:L224"/>
    <mergeCell ref="A218:F218"/>
    <mergeCell ref="I218:N218"/>
    <mergeCell ref="A220:B220"/>
    <mergeCell ref="C220:G220"/>
    <mergeCell ref="I220:J220"/>
    <mergeCell ref="K220:O220"/>
    <mergeCell ref="M227:N227"/>
    <mergeCell ref="M224:N224"/>
    <mergeCell ref="A221:B221"/>
    <mergeCell ref="C221:G221"/>
    <mergeCell ref="I221:J221"/>
    <mergeCell ref="K221:O221"/>
    <mergeCell ref="A222:B222"/>
    <mergeCell ref="C222:D222"/>
    <mergeCell ref="E222:G222"/>
    <mergeCell ref="I222:J222"/>
    <mergeCell ref="K222:L222"/>
    <mergeCell ref="M222:O222"/>
    <mergeCell ref="A223:B223"/>
    <mergeCell ref="C223:D223"/>
    <mergeCell ref="E223:G223"/>
    <mergeCell ref="I223:J223"/>
    <mergeCell ref="K223:L223"/>
    <mergeCell ref="M223:O223"/>
    <mergeCell ref="A225:B225"/>
    <mergeCell ref="C225:D225"/>
    <mergeCell ref="I217:N217"/>
    <mergeCell ref="A212:C212"/>
    <mergeCell ref="I212:K212"/>
    <mergeCell ref="A213:C213"/>
    <mergeCell ref="I213:K213"/>
    <mergeCell ref="A214:C214"/>
    <mergeCell ref="I214:K214"/>
    <mergeCell ref="A215:C215"/>
    <mergeCell ref="I215:K215"/>
    <mergeCell ref="A216:F216"/>
    <mergeCell ref="I216:N216"/>
    <mergeCell ref="A217:F217"/>
    <mergeCell ref="I225:J225"/>
    <mergeCell ref="K225:L225"/>
    <mergeCell ref="I206:K206"/>
    <mergeCell ref="A207:C207"/>
    <mergeCell ref="I207:K207"/>
    <mergeCell ref="A208:C208"/>
    <mergeCell ref="I208:K208"/>
    <mergeCell ref="A203:G203"/>
    <mergeCell ref="I203:O203"/>
    <mergeCell ref="A204:C204"/>
    <mergeCell ref="I204:K204"/>
    <mergeCell ref="A205:C205"/>
    <mergeCell ref="I205:K205"/>
    <mergeCell ref="A209:C209"/>
    <mergeCell ref="I209:K209"/>
    <mergeCell ref="A210:C210"/>
    <mergeCell ref="I210:K210"/>
    <mergeCell ref="A211:C211"/>
    <mergeCell ref="I211:K211"/>
    <mergeCell ref="A206:C206"/>
    <mergeCell ref="C199:D199"/>
    <mergeCell ref="I199:J199"/>
    <mergeCell ref="K199:L199"/>
    <mergeCell ref="A201:B201"/>
    <mergeCell ref="C201:D201"/>
    <mergeCell ref="E201:F201"/>
    <mergeCell ref="I201:J201"/>
    <mergeCell ref="K201:L201"/>
    <mergeCell ref="M201:N201"/>
    <mergeCell ref="A202:B202"/>
    <mergeCell ref="C202:D202"/>
    <mergeCell ref="E202:F202"/>
    <mergeCell ref="I202:J202"/>
    <mergeCell ref="K202:L202"/>
    <mergeCell ref="M202:N202"/>
    <mergeCell ref="A199:B199"/>
    <mergeCell ref="A198:B198"/>
    <mergeCell ref="C198:D198"/>
    <mergeCell ref="E198:F198"/>
    <mergeCell ref="I198:J198"/>
    <mergeCell ref="K198:L198"/>
    <mergeCell ref="M198:N198"/>
    <mergeCell ref="A177:G177"/>
    <mergeCell ref="I177:O177"/>
    <mergeCell ref="A178:C178"/>
    <mergeCell ref="I178:K178"/>
    <mergeCell ref="A195:B195"/>
    <mergeCell ref="C195:G195"/>
    <mergeCell ref="I195:J195"/>
    <mergeCell ref="K195:O195"/>
    <mergeCell ref="A196:B196"/>
    <mergeCell ref="C196:D196"/>
    <mergeCell ref="E196:G196"/>
    <mergeCell ref="I196:J196"/>
    <mergeCell ref="K196:L196"/>
    <mergeCell ref="M196:O196"/>
    <mergeCell ref="A197:B197"/>
    <mergeCell ref="C197:D197"/>
    <mergeCell ref="E197:G197"/>
    <mergeCell ref="I197:J197"/>
    <mergeCell ref="K197:L197"/>
    <mergeCell ref="M197:O197"/>
    <mergeCell ref="A192:F192"/>
    <mergeCell ref="I192:N192"/>
    <mergeCell ref="A194:B194"/>
    <mergeCell ref="C194:G194"/>
    <mergeCell ref="I194:J194"/>
    <mergeCell ref="K194:O194"/>
    <mergeCell ref="I191:N191"/>
    <mergeCell ref="A186:C186"/>
    <mergeCell ref="I186:K186"/>
    <mergeCell ref="A187:C187"/>
    <mergeCell ref="I187:K187"/>
    <mergeCell ref="A188:C188"/>
    <mergeCell ref="I188:K188"/>
    <mergeCell ref="A183:C183"/>
    <mergeCell ref="I183:K183"/>
    <mergeCell ref="A184:C184"/>
    <mergeCell ref="I184:K184"/>
    <mergeCell ref="A185:C185"/>
    <mergeCell ref="I185:K185"/>
    <mergeCell ref="A180:C180"/>
    <mergeCell ref="I180:K180"/>
    <mergeCell ref="A181:C181"/>
    <mergeCell ref="I181:K181"/>
    <mergeCell ref="A182:C182"/>
    <mergeCell ref="I182:K182"/>
    <mergeCell ref="K168:O168"/>
    <mergeCell ref="M175:N175"/>
    <mergeCell ref="M172:N172"/>
    <mergeCell ref="A169:B169"/>
    <mergeCell ref="C169:G169"/>
    <mergeCell ref="I169:J169"/>
    <mergeCell ref="K169:O169"/>
    <mergeCell ref="A170:B170"/>
    <mergeCell ref="C170:D170"/>
    <mergeCell ref="E170:G170"/>
    <mergeCell ref="I170:J170"/>
    <mergeCell ref="K170:L170"/>
    <mergeCell ref="M170:O170"/>
    <mergeCell ref="A175:B175"/>
    <mergeCell ref="C175:D175"/>
    <mergeCell ref="E175:F175"/>
    <mergeCell ref="I175:J175"/>
    <mergeCell ref="A171:B171"/>
    <mergeCell ref="C171:D171"/>
    <mergeCell ref="E171:G171"/>
    <mergeCell ref="I171:J171"/>
    <mergeCell ref="K171:L171"/>
    <mergeCell ref="M171:O171"/>
    <mergeCell ref="A173:B173"/>
    <mergeCell ref="C173:D173"/>
    <mergeCell ref="I165:N165"/>
    <mergeCell ref="A160:C160"/>
    <mergeCell ref="I160:K160"/>
    <mergeCell ref="A161:C161"/>
    <mergeCell ref="I161:K161"/>
    <mergeCell ref="A162:C162"/>
    <mergeCell ref="I162:K162"/>
    <mergeCell ref="A163:C163"/>
    <mergeCell ref="I163:K163"/>
    <mergeCell ref="A164:F164"/>
    <mergeCell ref="I164:N164"/>
    <mergeCell ref="A165:F165"/>
    <mergeCell ref="I173:J173"/>
    <mergeCell ref="K173:L173"/>
    <mergeCell ref="A172:B172"/>
    <mergeCell ref="C172:D172"/>
    <mergeCell ref="E172:F172"/>
    <mergeCell ref="I172:J172"/>
    <mergeCell ref="K172:L172"/>
    <mergeCell ref="A166:F166"/>
    <mergeCell ref="I166:N166"/>
    <mergeCell ref="A168:B168"/>
    <mergeCell ref="C168:G168"/>
    <mergeCell ref="I168:J168"/>
    <mergeCell ref="I154:K154"/>
    <mergeCell ref="A155:C155"/>
    <mergeCell ref="I155:K155"/>
    <mergeCell ref="A156:C156"/>
    <mergeCell ref="I156:K156"/>
    <mergeCell ref="A151:G151"/>
    <mergeCell ref="I151:O151"/>
    <mergeCell ref="A152:C152"/>
    <mergeCell ref="I152:K152"/>
    <mergeCell ref="A153:C153"/>
    <mergeCell ref="I153:K153"/>
    <mergeCell ref="A157:C157"/>
    <mergeCell ref="I157:K157"/>
    <mergeCell ref="A158:C158"/>
    <mergeCell ref="I158:K158"/>
    <mergeCell ref="A159:C159"/>
    <mergeCell ref="I159:K159"/>
    <mergeCell ref="A154:C154"/>
    <mergeCell ref="C147:D147"/>
    <mergeCell ref="I147:J147"/>
    <mergeCell ref="K147:L147"/>
    <mergeCell ref="A149:B149"/>
    <mergeCell ref="C149:D149"/>
    <mergeCell ref="E149:F149"/>
    <mergeCell ref="I149:J149"/>
    <mergeCell ref="K149:L149"/>
    <mergeCell ref="M149:N149"/>
    <mergeCell ref="A150:B150"/>
    <mergeCell ref="C150:D150"/>
    <mergeCell ref="E150:F150"/>
    <mergeCell ref="I150:J150"/>
    <mergeCell ref="K150:L150"/>
    <mergeCell ref="M150:N150"/>
    <mergeCell ref="A147:B147"/>
    <mergeCell ref="A146:B146"/>
    <mergeCell ref="C146:D146"/>
    <mergeCell ref="E146:F146"/>
    <mergeCell ref="I146:J146"/>
    <mergeCell ref="K146:L146"/>
    <mergeCell ref="M146:N146"/>
    <mergeCell ref="A148:B148"/>
    <mergeCell ref="C148:D148"/>
    <mergeCell ref="E148:F148"/>
    <mergeCell ref="I148:J148"/>
    <mergeCell ref="K148:L148"/>
    <mergeCell ref="M148:N148"/>
    <mergeCell ref="A143:B143"/>
    <mergeCell ref="C143:G143"/>
    <mergeCell ref="I143:J143"/>
    <mergeCell ref="K143:O143"/>
    <mergeCell ref="A144:B144"/>
    <mergeCell ref="C144:D144"/>
    <mergeCell ref="E144:G144"/>
    <mergeCell ref="I144:J144"/>
    <mergeCell ref="K144:L144"/>
    <mergeCell ref="M144:O144"/>
    <mergeCell ref="A145:B145"/>
    <mergeCell ref="C145:D145"/>
    <mergeCell ref="E145:G145"/>
    <mergeCell ref="I145:J145"/>
    <mergeCell ref="K145:L145"/>
    <mergeCell ref="M145:O145"/>
    <mergeCell ref="A140:F140"/>
    <mergeCell ref="I140:N140"/>
    <mergeCell ref="A142:B142"/>
    <mergeCell ref="C142:G142"/>
    <mergeCell ref="I142:J142"/>
    <mergeCell ref="K142:O142"/>
    <mergeCell ref="A123:B123"/>
    <mergeCell ref="C123:D123"/>
    <mergeCell ref="E123:F123"/>
    <mergeCell ref="I123:J123"/>
    <mergeCell ref="A137:C137"/>
    <mergeCell ref="I137:K137"/>
    <mergeCell ref="A138:F138"/>
    <mergeCell ref="I138:N138"/>
    <mergeCell ref="A139:F139"/>
    <mergeCell ref="I139:N139"/>
    <mergeCell ref="A134:C134"/>
    <mergeCell ref="I134:K134"/>
    <mergeCell ref="A135:C135"/>
    <mergeCell ref="I135:K135"/>
    <mergeCell ref="A136:C136"/>
    <mergeCell ref="I136:K136"/>
    <mergeCell ref="A131:C131"/>
    <mergeCell ref="I131:K131"/>
    <mergeCell ref="A132:C132"/>
    <mergeCell ref="I132:K132"/>
    <mergeCell ref="A133:C133"/>
    <mergeCell ref="I133:K133"/>
    <mergeCell ref="A128:C128"/>
    <mergeCell ref="I128:K128"/>
    <mergeCell ref="A129:C129"/>
    <mergeCell ref="I129:K129"/>
    <mergeCell ref="A130:C130"/>
    <mergeCell ref="I130:K130"/>
    <mergeCell ref="A125:G125"/>
    <mergeCell ref="I125:O125"/>
    <mergeCell ref="A126:C126"/>
    <mergeCell ref="I126:K126"/>
    <mergeCell ref="A127:C127"/>
    <mergeCell ref="I127:K127"/>
    <mergeCell ref="A124:B124"/>
    <mergeCell ref="C124:D124"/>
    <mergeCell ref="E124:F124"/>
    <mergeCell ref="I124:J124"/>
    <mergeCell ref="K124:L124"/>
    <mergeCell ref="M124:N124"/>
    <mergeCell ref="K123:L123"/>
    <mergeCell ref="A120:B120"/>
    <mergeCell ref="C120:D120"/>
    <mergeCell ref="E120:F120"/>
    <mergeCell ref="I120:J120"/>
    <mergeCell ref="K120:L120"/>
    <mergeCell ref="A114:F114"/>
    <mergeCell ref="I114:N114"/>
    <mergeCell ref="A116:B116"/>
    <mergeCell ref="C116:G116"/>
    <mergeCell ref="I116:J116"/>
    <mergeCell ref="K116:O116"/>
    <mergeCell ref="M123:N123"/>
    <mergeCell ref="M120:N120"/>
    <mergeCell ref="A117:B117"/>
    <mergeCell ref="C117:G117"/>
    <mergeCell ref="I117:J117"/>
    <mergeCell ref="K117:O117"/>
    <mergeCell ref="A118:B118"/>
    <mergeCell ref="C118:D118"/>
    <mergeCell ref="E118:G118"/>
    <mergeCell ref="I118:J118"/>
    <mergeCell ref="K118:L118"/>
    <mergeCell ref="M118:O118"/>
    <mergeCell ref="A119:B119"/>
    <mergeCell ref="C119:D119"/>
    <mergeCell ref="E119:G119"/>
    <mergeCell ref="I119:J119"/>
    <mergeCell ref="K119:L119"/>
    <mergeCell ref="M119:O119"/>
    <mergeCell ref="A121:B121"/>
    <mergeCell ref="C121:D121"/>
    <mergeCell ref="I113:N113"/>
    <mergeCell ref="A108:C108"/>
    <mergeCell ref="I108:K108"/>
    <mergeCell ref="A109:C109"/>
    <mergeCell ref="I109:K109"/>
    <mergeCell ref="A110:C110"/>
    <mergeCell ref="I110:K110"/>
    <mergeCell ref="A111:C111"/>
    <mergeCell ref="I111:K111"/>
    <mergeCell ref="A112:F112"/>
    <mergeCell ref="I112:N112"/>
    <mergeCell ref="A113:F113"/>
    <mergeCell ref="I121:J121"/>
    <mergeCell ref="K121:L121"/>
    <mergeCell ref="I102:K102"/>
    <mergeCell ref="A103:C103"/>
    <mergeCell ref="I103:K103"/>
    <mergeCell ref="A104:C104"/>
    <mergeCell ref="I104:K104"/>
    <mergeCell ref="A99:G99"/>
    <mergeCell ref="I99:O99"/>
    <mergeCell ref="A100:C100"/>
    <mergeCell ref="I100:K100"/>
    <mergeCell ref="A101:C101"/>
    <mergeCell ref="I101:K101"/>
    <mergeCell ref="A105:C105"/>
    <mergeCell ref="I105:K105"/>
    <mergeCell ref="A106:C106"/>
    <mergeCell ref="I106:K106"/>
    <mergeCell ref="A107:C107"/>
    <mergeCell ref="I107:K107"/>
    <mergeCell ref="A102:C102"/>
    <mergeCell ref="C95:D95"/>
    <mergeCell ref="I95:J95"/>
    <mergeCell ref="K95:L95"/>
    <mergeCell ref="A97:B97"/>
    <mergeCell ref="C97:D97"/>
    <mergeCell ref="E97:F97"/>
    <mergeCell ref="I97:J97"/>
    <mergeCell ref="K97:L97"/>
    <mergeCell ref="M97:N97"/>
    <mergeCell ref="A98:B98"/>
    <mergeCell ref="C98:D98"/>
    <mergeCell ref="E98:F98"/>
    <mergeCell ref="I98:J98"/>
    <mergeCell ref="K98:L98"/>
    <mergeCell ref="M98:N98"/>
    <mergeCell ref="A95:B95"/>
    <mergeCell ref="A94:B94"/>
    <mergeCell ref="C94:D94"/>
    <mergeCell ref="E94:F94"/>
    <mergeCell ref="I94:J94"/>
    <mergeCell ref="K94:L94"/>
    <mergeCell ref="M94:N94"/>
    <mergeCell ref="A96:B96"/>
    <mergeCell ref="C96:D96"/>
    <mergeCell ref="E96:F96"/>
    <mergeCell ref="I96:J96"/>
    <mergeCell ref="K96:L96"/>
    <mergeCell ref="M96:N96"/>
    <mergeCell ref="A91:B91"/>
    <mergeCell ref="C91:G91"/>
    <mergeCell ref="I91:J91"/>
    <mergeCell ref="K91:O91"/>
    <mergeCell ref="A92:B92"/>
    <mergeCell ref="C92:D92"/>
    <mergeCell ref="E92:G92"/>
    <mergeCell ref="I92:J92"/>
    <mergeCell ref="K92:L92"/>
    <mergeCell ref="M92:O92"/>
    <mergeCell ref="A93:B93"/>
    <mergeCell ref="C93:D93"/>
    <mergeCell ref="E93:G93"/>
    <mergeCell ref="I93:J93"/>
    <mergeCell ref="K93:L93"/>
    <mergeCell ref="M93:O93"/>
    <mergeCell ref="A88:F88"/>
    <mergeCell ref="I88:N88"/>
    <mergeCell ref="A90:B90"/>
    <mergeCell ref="C90:G90"/>
    <mergeCell ref="I90:J90"/>
    <mergeCell ref="K90:O90"/>
    <mergeCell ref="A85:C85"/>
    <mergeCell ref="I85:K85"/>
    <mergeCell ref="A86:F86"/>
    <mergeCell ref="I86:N86"/>
    <mergeCell ref="A87:F87"/>
    <mergeCell ref="I87:N87"/>
    <mergeCell ref="A82:C82"/>
    <mergeCell ref="I82:K82"/>
    <mergeCell ref="A83:C83"/>
    <mergeCell ref="I83:K83"/>
    <mergeCell ref="A84:C84"/>
    <mergeCell ref="I84:K84"/>
    <mergeCell ref="A79:C79"/>
    <mergeCell ref="I79:K79"/>
    <mergeCell ref="A80:C80"/>
    <mergeCell ref="I80:K80"/>
    <mergeCell ref="A81:C81"/>
    <mergeCell ref="I81:K81"/>
    <mergeCell ref="A76:C76"/>
    <mergeCell ref="I76:K76"/>
    <mergeCell ref="A77:C77"/>
    <mergeCell ref="I77:K77"/>
    <mergeCell ref="A78:C78"/>
    <mergeCell ref="I78:K78"/>
    <mergeCell ref="A73:G73"/>
    <mergeCell ref="I73:O73"/>
    <mergeCell ref="A74:C74"/>
    <mergeCell ref="I74:K74"/>
    <mergeCell ref="A75:C75"/>
    <mergeCell ref="I75:K75"/>
    <mergeCell ref="M71:N71"/>
    <mergeCell ref="A72:B72"/>
    <mergeCell ref="C72:D72"/>
    <mergeCell ref="E72:F72"/>
    <mergeCell ref="I72:J72"/>
    <mergeCell ref="K72:L72"/>
    <mergeCell ref="M72:N72"/>
    <mergeCell ref="A69:B69"/>
    <mergeCell ref="C69:D69"/>
    <mergeCell ref="I69:J69"/>
    <mergeCell ref="K69:L69"/>
    <mergeCell ref="A71:B71"/>
    <mergeCell ref="C71:D71"/>
    <mergeCell ref="E71:F71"/>
    <mergeCell ref="I71:J71"/>
    <mergeCell ref="K71:L71"/>
    <mergeCell ref="A68:B68"/>
    <mergeCell ref="C68:D68"/>
    <mergeCell ref="E68:F68"/>
    <mergeCell ref="I68:J68"/>
    <mergeCell ref="K68:L68"/>
    <mergeCell ref="M68:N68"/>
    <mergeCell ref="A65:B65"/>
    <mergeCell ref="C65:G65"/>
    <mergeCell ref="I65:J65"/>
    <mergeCell ref="K65:O65"/>
    <mergeCell ref="A66:B66"/>
    <mergeCell ref="C66:D66"/>
    <mergeCell ref="E66:G66"/>
    <mergeCell ref="I66:J66"/>
    <mergeCell ref="K66:L66"/>
    <mergeCell ref="M66:O66"/>
    <mergeCell ref="A67:B67"/>
    <mergeCell ref="C67:D67"/>
    <mergeCell ref="E67:G67"/>
    <mergeCell ref="I67:J67"/>
    <mergeCell ref="K67:L67"/>
    <mergeCell ref="M67:O67"/>
    <mergeCell ref="M70:N70"/>
    <mergeCell ref="A62:F62"/>
    <mergeCell ref="I62:N62"/>
    <mergeCell ref="A64:B64"/>
    <mergeCell ref="C64:G64"/>
    <mergeCell ref="I64:J64"/>
    <mergeCell ref="K64:O64"/>
    <mergeCell ref="A59:C59"/>
    <mergeCell ref="I59:K59"/>
    <mergeCell ref="A60:F60"/>
    <mergeCell ref="I60:N60"/>
    <mergeCell ref="A61:F61"/>
    <mergeCell ref="I61:N61"/>
    <mergeCell ref="A56:C56"/>
    <mergeCell ref="I56:K56"/>
    <mergeCell ref="A57:C57"/>
    <mergeCell ref="I57:K57"/>
    <mergeCell ref="A58:C58"/>
    <mergeCell ref="I58:K58"/>
    <mergeCell ref="A53:C53"/>
    <mergeCell ref="I53:K53"/>
    <mergeCell ref="A54:C54"/>
    <mergeCell ref="I54:K54"/>
    <mergeCell ref="A55:C55"/>
    <mergeCell ref="I55:K55"/>
    <mergeCell ref="I50:K50"/>
    <mergeCell ref="A50:C50"/>
    <mergeCell ref="I51:K51"/>
    <mergeCell ref="A52:C52"/>
    <mergeCell ref="I52:K52"/>
    <mergeCell ref="A47:G47"/>
    <mergeCell ref="I47:O47"/>
    <mergeCell ref="A48:C48"/>
    <mergeCell ref="I48:K48"/>
    <mergeCell ref="A49:C49"/>
    <mergeCell ref="I49:K49"/>
    <mergeCell ref="M45:N45"/>
    <mergeCell ref="A46:B46"/>
    <mergeCell ref="C46:D46"/>
    <mergeCell ref="E46:F46"/>
    <mergeCell ref="I46:J46"/>
    <mergeCell ref="K46:L46"/>
    <mergeCell ref="M46:N46"/>
    <mergeCell ref="A43:B43"/>
    <mergeCell ref="C43:D43"/>
    <mergeCell ref="I43:J43"/>
    <mergeCell ref="K43:L43"/>
    <mergeCell ref="A45:B45"/>
    <mergeCell ref="C45:D45"/>
    <mergeCell ref="E45:F45"/>
    <mergeCell ref="I45:J45"/>
    <mergeCell ref="K45:L45"/>
    <mergeCell ref="A42:B42"/>
    <mergeCell ref="C42:D42"/>
    <mergeCell ref="E42:F42"/>
    <mergeCell ref="I42:J42"/>
    <mergeCell ref="K42:L42"/>
    <mergeCell ref="M42:N42"/>
    <mergeCell ref="M44:N44"/>
    <mergeCell ref="A39:B39"/>
    <mergeCell ref="C39:G39"/>
    <mergeCell ref="I39:J39"/>
    <mergeCell ref="K39:O39"/>
    <mergeCell ref="A40:B40"/>
    <mergeCell ref="C40:D40"/>
    <mergeCell ref="E40:G40"/>
    <mergeCell ref="I40:J40"/>
    <mergeCell ref="K40:L40"/>
    <mergeCell ref="M40:O40"/>
    <mergeCell ref="A41:B41"/>
    <mergeCell ref="C41:D41"/>
    <mergeCell ref="E41:G41"/>
    <mergeCell ref="I41:J41"/>
    <mergeCell ref="K41:L41"/>
    <mergeCell ref="M41:O41"/>
    <mergeCell ref="A36:F36"/>
    <mergeCell ref="I36:N36"/>
    <mergeCell ref="A38:B38"/>
    <mergeCell ref="C38:G38"/>
    <mergeCell ref="I38:J38"/>
    <mergeCell ref="K38:O38"/>
    <mergeCell ref="A35:F35"/>
    <mergeCell ref="I35:N35"/>
    <mergeCell ref="I17:J17"/>
    <mergeCell ref="K17:L17"/>
    <mergeCell ref="A19:B19"/>
    <mergeCell ref="C19:D19"/>
    <mergeCell ref="E19:F19"/>
    <mergeCell ref="I19:J19"/>
    <mergeCell ref="K19:L19"/>
    <mergeCell ref="A30:C30"/>
    <mergeCell ref="I30:K30"/>
    <mergeCell ref="A31:C31"/>
    <mergeCell ref="I31:K31"/>
    <mergeCell ref="A32:C32"/>
    <mergeCell ref="I32:K32"/>
    <mergeCell ref="A27:C27"/>
    <mergeCell ref="I27:K27"/>
    <mergeCell ref="A28:C28"/>
    <mergeCell ref="I28:K28"/>
    <mergeCell ref="A29:C29"/>
    <mergeCell ref="I29:K29"/>
    <mergeCell ref="A24:C24"/>
    <mergeCell ref="I24:K24"/>
    <mergeCell ref="A25:C25"/>
    <mergeCell ref="I25:K25"/>
    <mergeCell ref="A26:C26"/>
    <mergeCell ref="I26:K26"/>
    <mergeCell ref="A21:G21"/>
    <mergeCell ref="I21:O21"/>
    <mergeCell ref="A22:C22"/>
    <mergeCell ref="I22:K22"/>
    <mergeCell ref="A23:C23"/>
    <mergeCell ref="I23:K23"/>
    <mergeCell ref="M19:N19"/>
    <mergeCell ref="A20:B20"/>
    <mergeCell ref="C20:D20"/>
    <mergeCell ref="E20:F20"/>
    <mergeCell ref="I20:J20"/>
    <mergeCell ref="A33:C33"/>
    <mergeCell ref="I33:K33"/>
    <mergeCell ref="M18:N18"/>
    <mergeCell ref="A34:F34"/>
    <mergeCell ref="I34:N34"/>
    <mergeCell ref="M16:N16"/>
    <mergeCell ref="A17:B17"/>
    <mergeCell ref="C17:D17"/>
    <mergeCell ref="A16:B16"/>
    <mergeCell ref="C16:D16"/>
    <mergeCell ref="E16:F16"/>
    <mergeCell ref="I16:J16"/>
    <mergeCell ref="K16:L16"/>
    <mergeCell ref="A12:B12"/>
    <mergeCell ref="C12:G12"/>
    <mergeCell ref="I12:J12"/>
    <mergeCell ref="K12:O12"/>
    <mergeCell ref="A9:B9"/>
    <mergeCell ref="C9:D9"/>
    <mergeCell ref="E9:F9"/>
    <mergeCell ref="A10:B10"/>
    <mergeCell ref="C10:D10"/>
    <mergeCell ref="E10:F10"/>
    <mergeCell ref="A15:B15"/>
    <mergeCell ref="C15:D15"/>
    <mergeCell ref="E15:G15"/>
    <mergeCell ref="I15:J15"/>
    <mergeCell ref="K15:L15"/>
    <mergeCell ref="M15:O15"/>
    <mergeCell ref="M14:O14"/>
    <mergeCell ref="A13:B13"/>
    <mergeCell ref="C13:G13"/>
    <mergeCell ref="I13:J13"/>
    <mergeCell ref="K13:O13"/>
    <mergeCell ref="A14:B14"/>
    <mergeCell ref="C14:D14"/>
    <mergeCell ref="E14:G14"/>
    <mergeCell ref="I14:J14"/>
    <mergeCell ref="K14:L14"/>
    <mergeCell ref="A122:B122"/>
    <mergeCell ref="C122:D122"/>
    <mergeCell ref="E122:F122"/>
    <mergeCell ref="I122:J122"/>
    <mergeCell ref="K122:L122"/>
    <mergeCell ref="M122:N122"/>
    <mergeCell ref="D3:E3"/>
    <mergeCell ref="D4:E4"/>
    <mergeCell ref="D5:E5"/>
    <mergeCell ref="A18:B18"/>
    <mergeCell ref="C18:D18"/>
    <mergeCell ref="E18:F18"/>
    <mergeCell ref="I18:J18"/>
    <mergeCell ref="K18:L18"/>
    <mergeCell ref="A44:B44"/>
    <mergeCell ref="C44:D44"/>
    <mergeCell ref="E44:F44"/>
    <mergeCell ref="I44:J44"/>
    <mergeCell ref="K44:L44"/>
    <mergeCell ref="A70:B70"/>
    <mergeCell ref="C70:D70"/>
    <mergeCell ref="I70:J70"/>
    <mergeCell ref="K70:L70"/>
    <mergeCell ref="E70:F70"/>
    <mergeCell ref="A51:C51"/>
    <mergeCell ref="A7:D7"/>
    <mergeCell ref="E7:G7"/>
    <mergeCell ref="A8:B8"/>
    <mergeCell ref="C8:D8"/>
    <mergeCell ref="E8:F8"/>
    <mergeCell ref="K20:L20"/>
    <mergeCell ref="M20:N20"/>
    <mergeCell ref="A174:B174"/>
    <mergeCell ref="C174:D174"/>
    <mergeCell ref="E174:F174"/>
    <mergeCell ref="I174:J174"/>
    <mergeCell ref="K174:L174"/>
    <mergeCell ref="M174:N174"/>
    <mergeCell ref="A200:B200"/>
    <mergeCell ref="C200:D200"/>
    <mergeCell ref="E200:F200"/>
    <mergeCell ref="I200:J200"/>
    <mergeCell ref="K200:L200"/>
    <mergeCell ref="M200:N200"/>
    <mergeCell ref="A226:B226"/>
    <mergeCell ref="C226:D226"/>
    <mergeCell ref="E226:F226"/>
    <mergeCell ref="I226:J226"/>
    <mergeCell ref="K226:L226"/>
    <mergeCell ref="M226:N226"/>
    <mergeCell ref="A179:C179"/>
    <mergeCell ref="I179:K179"/>
    <mergeCell ref="A176:B176"/>
    <mergeCell ref="C176:D176"/>
    <mergeCell ref="E176:F176"/>
    <mergeCell ref="I176:J176"/>
    <mergeCell ref="K176:L176"/>
    <mergeCell ref="M176:N176"/>
    <mergeCell ref="K175:L175"/>
    <mergeCell ref="A189:C189"/>
    <mergeCell ref="I189:K189"/>
    <mergeCell ref="A190:F190"/>
    <mergeCell ref="I190:N190"/>
    <mergeCell ref="A191:F191"/>
    <mergeCell ref="A281:G281"/>
    <mergeCell ref="I281:O281"/>
    <mergeCell ref="A293:C293"/>
    <mergeCell ref="I293:K293"/>
    <mergeCell ref="A296:F296"/>
    <mergeCell ref="I296:N296"/>
    <mergeCell ref="C299:G299"/>
    <mergeCell ref="K299:O299"/>
    <mergeCell ref="E301:G301"/>
    <mergeCell ref="M301:O301"/>
    <mergeCell ref="E302:F302"/>
    <mergeCell ref="M302:N302"/>
    <mergeCell ref="A282:C282"/>
    <mergeCell ref="I282:K282"/>
    <mergeCell ref="A298:B298"/>
    <mergeCell ref="C298:G298"/>
    <mergeCell ref="I298:J298"/>
    <mergeCell ref="K298:O298"/>
    <mergeCell ref="A299:B299"/>
    <mergeCell ref="I299:J299"/>
    <mergeCell ref="A300:B300"/>
    <mergeCell ref="C300:D300"/>
    <mergeCell ref="E300:G300"/>
    <mergeCell ref="I300:J300"/>
    <mergeCell ref="K300:L300"/>
    <mergeCell ref="M300:O300"/>
    <mergeCell ref="A294:F294"/>
    <mergeCell ref="I294:N294"/>
    <mergeCell ref="A289:C289"/>
    <mergeCell ref="I289:K289"/>
    <mergeCell ref="A290:C290"/>
    <mergeCell ref="I290:K290"/>
    <mergeCell ref="A330:B330"/>
    <mergeCell ref="C330:D330"/>
    <mergeCell ref="E330:F330"/>
    <mergeCell ref="I330:J330"/>
    <mergeCell ref="K330:L330"/>
    <mergeCell ref="M330:N330"/>
    <mergeCell ref="A331:B331"/>
    <mergeCell ref="C331:D331"/>
    <mergeCell ref="E331:F331"/>
    <mergeCell ref="I331:J331"/>
    <mergeCell ref="K331:L331"/>
    <mergeCell ref="M331:N331"/>
    <mergeCell ref="A332:B332"/>
    <mergeCell ref="C332:D332"/>
    <mergeCell ref="E332:F332"/>
    <mergeCell ref="I332:J332"/>
    <mergeCell ref="K332:L332"/>
    <mergeCell ref="M332:N332"/>
    <mergeCell ref="A333:G333"/>
    <mergeCell ref="I333:O333"/>
    <mergeCell ref="A343:C343"/>
    <mergeCell ref="I343:K343"/>
    <mergeCell ref="A344:C344"/>
    <mergeCell ref="I344:K344"/>
    <mergeCell ref="A345:C345"/>
    <mergeCell ref="I345:K345"/>
    <mergeCell ref="A346:F346"/>
    <mergeCell ref="I346:N346"/>
    <mergeCell ref="A347:F347"/>
    <mergeCell ref="I347:N347"/>
    <mergeCell ref="A342:C342"/>
    <mergeCell ref="I342:K342"/>
    <mergeCell ref="A339:C339"/>
    <mergeCell ref="I339:K339"/>
    <mergeCell ref="A340:C340"/>
    <mergeCell ref="I340:K340"/>
    <mergeCell ref="A341:C341"/>
    <mergeCell ref="I341:K341"/>
    <mergeCell ref="A336:C336"/>
    <mergeCell ref="I336:K336"/>
    <mergeCell ref="A337:C337"/>
    <mergeCell ref="I337:K337"/>
    <mergeCell ref="A338:C338"/>
    <mergeCell ref="I338:K338"/>
    <mergeCell ref="A334:C334"/>
    <mergeCell ref="I334:K334"/>
    <mergeCell ref="A335:C335"/>
    <mergeCell ref="I335:K335"/>
    <mergeCell ref="M356:N356"/>
    <mergeCell ref="A357:B357"/>
    <mergeCell ref="C357:D357"/>
    <mergeCell ref="E357:F357"/>
    <mergeCell ref="I357:J357"/>
    <mergeCell ref="K357:L357"/>
    <mergeCell ref="M357:N357"/>
    <mergeCell ref="A358:B358"/>
    <mergeCell ref="C358:D358"/>
    <mergeCell ref="E358:F358"/>
    <mergeCell ref="I358:J358"/>
    <mergeCell ref="K358:L358"/>
    <mergeCell ref="M358:N358"/>
    <mergeCell ref="A359:G359"/>
    <mergeCell ref="I359:O359"/>
    <mergeCell ref="A368:C368"/>
    <mergeCell ref="I368:K368"/>
    <mergeCell ref="A369:C369"/>
    <mergeCell ref="I369:K369"/>
    <mergeCell ref="A370:C370"/>
    <mergeCell ref="I370:K370"/>
    <mergeCell ref="A371:C371"/>
    <mergeCell ref="I371:K371"/>
    <mergeCell ref="A372:F372"/>
    <mergeCell ref="I372:N372"/>
    <mergeCell ref="A373:F373"/>
    <mergeCell ref="I373:N373"/>
    <mergeCell ref="A374:F374"/>
    <mergeCell ref="I374:N374"/>
    <mergeCell ref="C376:G376"/>
    <mergeCell ref="K376:O376"/>
    <mergeCell ref="C377:G377"/>
    <mergeCell ref="K377:O377"/>
    <mergeCell ref="E378:G378"/>
    <mergeCell ref="M378:O378"/>
    <mergeCell ref="K382:L382"/>
    <mergeCell ref="M382:N382"/>
    <mergeCell ref="A383:B383"/>
    <mergeCell ref="C383:D383"/>
    <mergeCell ref="E383:F383"/>
    <mergeCell ref="I383:J383"/>
    <mergeCell ref="K383:L383"/>
    <mergeCell ref="M383:N383"/>
    <mergeCell ref="A384:B384"/>
    <mergeCell ref="C384:D384"/>
    <mergeCell ref="E384:F384"/>
    <mergeCell ref="I384:J384"/>
    <mergeCell ref="K384:L384"/>
    <mergeCell ref="M384:N384"/>
    <mergeCell ref="A385:G385"/>
    <mergeCell ref="I385:O385"/>
    <mergeCell ref="A393:C393"/>
    <mergeCell ref="I393:K393"/>
    <mergeCell ref="A388:C388"/>
    <mergeCell ref="I388:K388"/>
    <mergeCell ref="A392:C392"/>
    <mergeCell ref="I392:K392"/>
    <mergeCell ref="A389:C389"/>
    <mergeCell ref="I389:K389"/>
    <mergeCell ref="A390:C390"/>
    <mergeCell ref="I390:K390"/>
    <mergeCell ref="A391:C391"/>
    <mergeCell ref="I391:K391"/>
    <mergeCell ref="C406:D406"/>
    <mergeCell ref="E406:F406"/>
    <mergeCell ref="I406:J406"/>
    <mergeCell ref="K406:L406"/>
    <mergeCell ref="M406:N406"/>
    <mergeCell ref="A407:B407"/>
    <mergeCell ref="C407:D407"/>
    <mergeCell ref="I407:J407"/>
    <mergeCell ref="K407:L407"/>
    <mergeCell ref="A408:B408"/>
    <mergeCell ref="C408:D408"/>
    <mergeCell ref="E408:F408"/>
    <mergeCell ref="I408:J408"/>
    <mergeCell ref="K408:L408"/>
    <mergeCell ref="M408:N408"/>
    <mergeCell ref="A421:C421"/>
    <mergeCell ref="I421:K421"/>
    <mergeCell ref="A422:C422"/>
    <mergeCell ref="I422:K422"/>
    <mergeCell ref="A423:C423"/>
    <mergeCell ref="I423:K423"/>
    <mergeCell ref="A424:F424"/>
    <mergeCell ref="I424:N424"/>
    <mergeCell ref="A425:F425"/>
    <mergeCell ref="I425:N425"/>
    <mergeCell ref="A426:F426"/>
    <mergeCell ref="I426:N426"/>
    <mergeCell ref="E409:F409"/>
    <mergeCell ref="I409:J409"/>
    <mergeCell ref="K409:L409"/>
    <mergeCell ref="M409:N409"/>
    <mergeCell ref="A410:B410"/>
    <mergeCell ref="C410:D410"/>
    <mergeCell ref="E410:F410"/>
    <mergeCell ref="I410:J410"/>
    <mergeCell ref="K410:L410"/>
    <mergeCell ref="M410:N410"/>
    <mergeCell ref="A411:G411"/>
    <mergeCell ref="I411:O411"/>
    <mergeCell ref="A418:C418"/>
    <mergeCell ref="I418:K418"/>
    <mergeCell ref="A419:C419"/>
    <mergeCell ref="I419:K419"/>
    <mergeCell ref="A420:C420"/>
    <mergeCell ref="I420:K420"/>
  </mergeCells>
  <phoneticPr fontId="6"/>
  <conditionalFormatting sqref="F23 A23:B32">
    <cfRule type="expression" dxfId="31" priority="64" stopIfTrue="1">
      <formula>#REF!=TRUE</formula>
    </cfRule>
  </conditionalFormatting>
  <conditionalFormatting sqref="F49 A49:B58">
    <cfRule type="expression" dxfId="30" priority="62" stopIfTrue="1">
      <formula>#REF!=TRUE</formula>
    </cfRule>
  </conditionalFormatting>
  <conditionalFormatting sqref="F75 A75:B84">
    <cfRule type="expression" dxfId="29" priority="28" stopIfTrue="1">
      <formula>#REF!=TRUE</formula>
    </cfRule>
  </conditionalFormatting>
  <conditionalFormatting sqref="F101 A101:B110">
    <cfRule type="expression" dxfId="28" priority="26" stopIfTrue="1">
      <formula>#REF!=TRUE</formula>
    </cfRule>
  </conditionalFormatting>
  <conditionalFormatting sqref="F127 A127:B136">
    <cfRule type="expression" dxfId="27" priority="24" stopIfTrue="1">
      <formula>#REF!=TRUE</formula>
    </cfRule>
  </conditionalFormatting>
  <conditionalFormatting sqref="F153 A153:B162">
    <cfRule type="expression" dxfId="26" priority="22" stopIfTrue="1">
      <formula>#REF!=TRUE</formula>
    </cfRule>
  </conditionalFormatting>
  <conditionalFormatting sqref="F179 A179:B188">
    <cfRule type="expression" dxfId="25" priority="20" stopIfTrue="1">
      <formula>#REF!=TRUE</formula>
    </cfRule>
  </conditionalFormatting>
  <conditionalFormatting sqref="F205 A205:B214">
    <cfRule type="expression" dxfId="24" priority="18" stopIfTrue="1">
      <formula>#REF!=TRUE</formula>
    </cfRule>
  </conditionalFormatting>
  <conditionalFormatting sqref="F231 A231:B240">
    <cfRule type="expression" dxfId="23" priority="48" stopIfTrue="1">
      <formula>#REF!=TRUE</formula>
    </cfRule>
  </conditionalFormatting>
  <conditionalFormatting sqref="F257 A257:B266">
    <cfRule type="expression" dxfId="22" priority="46" stopIfTrue="1">
      <formula>#REF!=TRUE</formula>
    </cfRule>
  </conditionalFormatting>
  <conditionalFormatting sqref="F283 A283:B292">
    <cfRule type="expression" dxfId="21" priority="16" stopIfTrue="1">
      <formula>#REF!=TRUE</formula>
    </cfRule>
  </conditionalFormatting>
  <conditionalFormatting sqref="F309 A309:B318">
    <cfRule type="expression" dxfId="20" priority="14" stopIfTrue="1">
      <formula>#REF!=TRUE</formula>
    </cfRule>
  </conditionalFormatting>
  <conditionalFormatting sqref="F335 A335:B344">
    <cfRule type="expression" dxfId="19" priority="12" stopIfTrue="1">
      <formula>#REF!=TRUE</formula>
    </cfRule>
  </conditionalFormatting>
  <conditionalFormatting sqref="F361 A361:B370">
    <cfRule type="expression" dxfId="18" priority="10" stopIfTrue="1">
      <formula>#REF!=TRUE</formula>
    </cfRule>
  </conditionalFormatting>
  <conditionalFormatting sqref="F387 A387:B396">
    <cfRule type="expression" dxfId="17" priority="8" stopIfTrue="1">
      <formula>#REF!=TRUE</formula>
    </cfRule>
  </conditionalFormatting>
  <conditionalFormatting sqref="F413 A413:B422">
    <cfRule type="expression" dxfId="16" priority="6" stopIfTrue="1">
      <formula>#REF!=TRUE</formula>
    </cfRule>
  </conditionalFormatting>
  <conditionalFormatting sqref="N23 I23:J32">
    <cfRule type="expression" dxfId="15" priority="63" stopIfTrue="1">
      <formula>#REF!=TRUE</formula>
    </cfRule>
  </conditionalFormatting>
  <conditionalFormatting sqref="N49 I49:J58">
    <cfRule type="expression" dxfId="14" priority="61" stopIfTrue="1">
      <formula>#REF!=TRUE</formula>
    </cfRule>
  </conditionalFormatting>
  <conditionalFormatting sqref="N75 I75:J84">
    <cfRule type="expression" dxfId="13" priority="27" stopIfTrue="1">
      <formula>#REF!=TRUE</formula>
    </cfRule>
  </conditionalFormatting>
  <conditionalFormatting sqref="N101 I101:J110">
    <cfRule type="expression" dxfId="12" priority="25" stopIfTrue="1">
      <formula>#REF!=TRUE</formula>
    </cfRule>
  </conditionalFormatting>
  <conditionalFormatting sqref="N127 I127:J136">
    <cfRule type="expression" dxfId="11" priority="23" stopIfTrue="1">
      <formula>#REF!=TRUE</formula>
    </cfRule>
  </conditionalFormatting>
  <conditionalFormatting sqref="N153 I153:J162">
    <cfRule type="expression" dxfId="10" priority="21" stopIfTrue="1">
      <formula>#REF!=TRUE</formula>
    </cfRule>
  </conditionalFormatting>
  <conditionalFormatting sqref="N179 I179:J188">
    <cfRule type="expression" dxfId="9" priority="19" stopIfTrue="1">
      <formula>#REF!=TRUE</formula>
    </cfRule>
  </conditionalFormatting>
  <conditionalFormatting sqref="N205 I205:J214">
    <cfRule type="expression" dxfId="8" priority="17" stopIfTrue="1">
      <formula>#REF!=TRUE</formula>
    </cfRule>
  </conditionalFormatting>
  <conditionalFormatting sqref="N231 I231:J240">
    <cfRule type="expression" dxfId="7" priority="47" stopIfTrue="1">
      <formula>#REF!=TRUE</formula>
    </cfRule>
  </conditionalFormatting>
  <conditionalFormatting sqref="N257 I257:J266">
    <cfRule type="expression" dxfId="6" priority="45" stopIfTrue="1">
      <formula>#REF!=TRUE</formula>
    </cfRule>
  </conditionalFormatting>
  <conditionalFormatting sqref="N283 I283:J292">
    <cfRule type="expression" dxfId="5" priority="15" stopIfTrue="1">
      <formula>#REF!=TRUE</formula>
    </cfRule>
  </conditionalFormatting>
  <conditionalFormatting sqref="N309 I309:J318">
    <cfRule type="expression" dxfId="4" priority="13" stopIfTrue="1">
      <formula>#REF!=TRUE</formula>
    </cfRule>
  </conditionalFormatting>
  <conditionalFormatting sqref="N335 I335:J344">
    <cfRule type="expression" dxfId="3" priority="11" stopIfTrue="1">
      <formula>#REF!=TRUE</formula>
    </cfRule>
  </conditionalFormatting>
  <conditionalFormatting sqref="N361 I361:J370">
    <cfRule type="expression" dxfId="2" priority="9" stopIfTrue="1">
      <formula>#REF!=TRUE</formula>
    </cfRule>
  </conditionalFormatting>
  <conditionalFormatting sqref="N387 I387:J396">
    <cfRule type="expression" dxfId="1" priority="7" stopIfTrue="1">
      <formula>#REF!=TRUE</formula>
    </cfRule>
  </conditionalFormatting>
  <conditionalFormatting sqref="N413 I413:J422">
    <cfRule type="expression" dxfId="0" priority="5" stopIfTrue="1">
      <formula>#REF!=TRUE</formula>
    </cfRule>
  </conditionalFormatting>
  <dataValidations count="2">
    <dataValidation type="whole" operator="lessThanOrEqual" allowBlank="1" showInputMessage="1" showErrorMessage="1" sqref="G35 G217 O35 G61 O61 O269 G87 G113 G139 O425 O87 O113 O399 G425 G165 G191 O139 O165 O243 G269 O191 G243 O373 G399 O347 G373 O321 G347 O295 G321 O217 G295" xr:uid="{8B979270-E318-46F5-BF1C-E81365B80A3A}">
      <formula1>0</formula1>
    </dataValidation>
    <dataValidation allowBlank="1" showInputMessage="1" showErrorMessage="1" prompt="会場の席数に関する備考欄" sqref="E14:E15 E222:E223 M404:M405 M378:M379 M274:M275 M248:M249 M14:M15 E40:E41 M196:M197 N248:O248 N274:O274 E196:E197 M40:M41 M300:M301 N404:O404 E274:E275 F222:G222 N300:O300 E404:E405 N378:O378 F404:G404 E300:E301 E66:E67 M66:M67 E92:E93 M92:M93 M170:M171 E378:E379 F352:G352 F378:G378 M326:M327 F300:G300 N326:O326 E326:E327 M352:M353 N352:O352 F274:G274 E118:E119 M118:M119 F326:G326 E144:E145 M144:M145 M222:M223 E248:E249 N222:O222 F248:G248 E352:E353 E170:E171" xr:uid="{A003253D-ECE9-4E56-B2FF-9C4E269F834D}"/>
  </dataValidations>
  <printOptions horizontalCentered="1"/>
  <pageMargins left="0.59055118110236227" right="0.59055118110236227" top="0.59055118110236227" bottom="0.59055118110236227" header="0.31496062992125984" footer="0.31496062992125984"/>
  <pageSetup paperSize="9" scale="62" fitToHeight="0" orientation="portrait" r:id="rId1"/>
  <headerFooter scaleWithDoc="0">
    <oddFooter>&amp;R&amp;12整理番号：（事務局記入欄）</oddFooter>
  </headerFooter>
  <rowBreaks count="8" manualBreakCount="8">
    <brk id="62" max="14" man="1"/>
    <brk id="114" max="14" man="1"/>
    <brk id="166" max="14" man="1"/>
    <brk id="218" max="14" man="1"/>
    <brk id="270" max="14" man="1"/>
    <brk id="320" max="14" man="1"/>
    <brk id="370" max="14" man="1"/>
    <brk id="42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E8B42-EE67-4703-B818-FBC13CAA3DC1}">
  <sheetPr>
    <tabColor theme="1" tint="0.499984740745262"/>
    <pageSetUpPr fitToPage="1"/>
  </sheetPr>
  <dimension ref="A1:D70"/>
  <sheetViews>
    <sheetView zoomScale="90" zoomScaleNormal="90" workbookViewId="0">
      <pane ySplit="1" topLeftCell="A2" activePane="bottomLeft" state="frozen"/>
      <selection activeCell="B4" sqref="B4:D4"/>
      <selection pane="bottomLeft" activeCell="E1" sqref="E1"/>
    </sheetView>
  </sheetViews>
  <sheetFormatPr defaultColWidth="9" defaultRowHeight="18.75"/>
  <cols>
    <col min="1" max="2" width="15.5" style="338" customWidth="1"/>
    <col min="3" max="3" width="20.5" style="339" customWidth="1"/>
    <col min="4" max="4" width="47" style="338" customWidth="1"/>
    <col min="5" max="16384" width="9" style="338"/>
  </cols>
  <sheetData>
    <row r="1" spans="1:4">
      <c r="A1" s="352" t="s">
        <v>78</v>
      </c>
      <c r="B1" s="352" t="s">
        <v>296</v>
      </c>
      <c r="C1" s="351" t="s">
        <v>295</v>
      </c>
      <c r="D1" s="350" t="s">
        <v>294</v>
      </c>
    </row>
    <row r="2" spans="1:4">
      <c r="A2" s="342" t="s">
        <v>237</v>
      </c>
      <c r="B2" s="342" t="s">
        <v>292</v>
      </c>
      <c r="C2" s="343" t="s">
        <v>293</v>
      </c>
      <c r="D2" s="340"/>
    </row>
    <row r="3" spans="1:4">
      <c r="A3" s="344" t="s">
        <v>237</v>
      </c>
      <c r="B3" s="342" t="s">
        <v>292</v>
      </c>
      <c r="C3" s="343" t="s">
        <v>291</v>
      </c>
      <c r="D3" s="340"/>
    </row>
    <row r="4" spans="1:4">
      <c r="A4" s="342" t="s">
        <v>237</v>
      </c>
      <c r="B4" s="346" t="s">
        <v>290</v>
      </c>
      <c r="C4" s="343" t="s">
        <v>289</v>
      </c>
      <c r="D4" s="340"/>
    </row>
    <row r="5" spans="1:4">
      <c r="A5" s="344" t="s">
        <v>237</v>
      </c>
      <c r="B5" s="348" t="s">
        <v>89</v>
      </c>
      <c r="C5" s="343" t="s">
        <v>288</v>
      </c>
      <c r="D5" s="349"/>
    </row>
    <row r="6" spans="1:4">
      <c r="A6" s="344" t="s">
        <v>237</v>
      </c>
      <c r="B6" s="348" t="s">
        <v>89</v>
      </c>
      <c r="C6" s="343" t="s">
        <v>287</v>
      </c>
      <c r="D6" s="340"/>
    </row>
    <row r="7" spans="1:4">
      <c r="A7" s="344" t="s">
        <v>237</v>
      </c>
      <c r="B7" s="348" t="s">
        <v>89</v>
      </c>
      <c r="C7" s="343" t="s">
        <v>286</v>
      </c>
      <c r="D7" s="340"/>
    </row>
    <row r="8" spans="1:4">
      <c r="A8" s="344" t="s">
        <v>237</v>
      </c>
      <c r="B8" s="348" t="s">
        <v>89</v>
      </c>
      <c r="C8" s="343" t="s">
        <v>285</v>
      </c>
      <c r="D8" s="340"/>
    </row>
    <row r="9" spans="1:4">
      <c r="A9" s="344" t="s">
        <v>237</v>
      </c>
      <c r="B9" s="348" t="s">
        <v>89</v>
      </c>
      <c r="C9" s="343" t="s">
        <v>284</v>
      </c>
      <c r="D9" s="340"/>
    </row>
    <row r="10" spans="1:4">
      <c r="A10" s="344" t="s">
        <v>237</v>
      </c>
      <c r="B10" s="348" t="s">
        <v>89</v>
      </c>
      <c r="C10" s="343" t="s">
        <v>283</v>
      </c>
      <c r="D10" s="340"/>
    </row>
    <row r="11" spans="1:4">
      <c r="A11" s="344" t="s">
        <v>237</v>
      </c>
      <c r="B11" s="348" t="s">
        <v>89</v>
      </c>
      <c r="C11" s="343" t="s">
        <v>282</v>
      </c>
      <c r="D11" s="340"/>
    </row>
    <row r="12" spans="1:4">
      <c r="A12" s="344" t="s">
        <v>237</v>
      </c>
      <c r="B12" s="348" t="s">
        <v>89</v>
      </c>
      <c r="C12" s="343" t="s">
        <v>281</v>
      </c>
      <c r="D12" s="340"/>
    </row>
    <row r="13" spans="1:4">
      <c r="A13" s="344" t="s">
        <v>237</v>
      </c>
      <c r="B13" s="348" t="s">
        <v>89</v>
      </c>
      <c r="C13" s="343" t="s">
        <v>280</v>
      </c>
      <c r="D13" s="340"/>
    </row>
    <row r="14" spans="1:4">
      <c r="A14" s="344" t="s">
        <v>237</v>
      </c>
      <c r="B14" s="348" t="s">
        <v>89</v>
      </c>
      <c r="C14" s="343" t="s">
        <v>279</v>
      </c>
      <c r="D14" s="340"/>
    </row>
    <row r="15" spans="1:4">
      <c r="A15" s="344" t="s">
        <v>237</v>
      </c>
      <c r="B15" s="348" t="s">
        <v>89</v>
      </c>
      <c r="C15" s="343" t="s">
        <v>278</v>
      </c>
      <c r="D15" s="340"/>
    </row>
    <row r="16" spans="1:4">
      <c r="A16" s="344" t="s">
        <v>237</v>
      </c>
      <c r="B16" s="347" t="s">
        <v>71</v>
      </c>
      <c r="C16" s="341" t="s">
        <v>337</v>
      </c>
      <c r="D16" s="340"/>
    </row>
    <row r="17" spans="1:4">
      <c r="A17" s="344" t="s">
        <v>237</v>
      </c>
      <c r="B17" s="347" t="s">
        <v>71</v>
      </c>
      <c r="C17" s="343" t="s">
        <v>306</v>
      </c>
      <c r="D17" s="340"/>
    </row>
    <row r="18" spans="1:4">
      <c r="A18" s="344" t="s">
        <v>237</v>
      </c>
      <c r="B18" s="347" t="s">
        <v>71</v>
      </c>
      <c r="C18" s="341" t="s">
        <v>307</v>
      </c>
      <c r="D18" s="340"/>
    </row>
    <row r="19" spans="1:4">
      <c r="A19" s="344" t="s">
        <v>237</v>
      </c>
      <c r="B19" s="347" t="s">
        <v>71</v>
      </c>
      <c r="C19" s="343" t="s">
        <v>276</v>
      </c>
      <c r="D19" s="340"/>
    </row>
    <row r="20" spans="1:4">
      <c r="A20" s="344" t="s">
        <v>237</v>
      </c>
      <c r="B20" s="347" t="s">
        <v>71</v>
      </c>
      <c r="C20" s="343" t="s">
        <v>275</v>
      </c>
      <c r="D20" s="340"/>
    </row>
    <row r="21" spans="1:4">
      <c r="A21" s="344" t="s">
        <v>237</v>
      </c>
      <c r="B21" s="347" t="s">
        <v>71</v>
      </c>
      <c r="C21" s="341" t="s">
        <v>274</v>
      </c>
      <c r="D21" s="340"/>
    </row>
    <row r="22" spans="1:4">
      <c r="A22" s="344" t="s">
        <v>237</v>
      </c>
      <c r="B22" s="347" t="s">
        <v>71</v>
      </c>
      <c r="C22" s="343" t="s">
        <v>273</v>
      </c>
      <c r="D22" s="340"/>
    </row>
    <row r="23" spans="1:4">
      <c r="A23" s="344" t="s">
        <v>237</v>
      </c>
      <c r="B23" s="347" t="s">
        <v>71</v>
      </c>
      <c r="C23" s="343" t="s">
        <v>272</v>
      </c>
      <c r="D23" s="340"/>
    </row>
    <row r="24" spans="1:4">
      <c r="A24" s="344" t="s">
        <v>237</v>
      </c>
      <c r="B24" s="347" t="s">
        <v>71</v>
      </c>
      <c r="C24" s="343" t="s">
        <v>271</v>
      </c>
      <c r="D24" s="340"/>
    </row>
    <row r="25" spans="1:4">
      <c r="A25" s="344" t="s">
        <v>237</v>
      </c>
      <c r="B25" s="347" t="s">
        <v>71</v>
      </c>
      <c r="C25" s="343" t="s">
        <v>270</v>
      </c>
      <c r="D25" s="340"/>
    </row>
    <row r="26" spans="1:4">
      <c r="A26" s="344" t="s">
        <v>237</v>
      </c>
      <c r="B26" s="347" t="s">
        <v>71</v>
      </c>
      <c r="C26" s="343" t="s">
        <v>269</v>
      </c>
      <c r="D26" s="340"/>
    </row>
    <row r="27" spans="1:4">
      <c r="A27" s="344" t="s">
        <v>237</v>
      </c>
      <c r="B27" s="347" t="s">
        <v>71</v>
      </c>
      <c r="C27" s="343" t="s">
        <v>268</v>
      </c>
      <c r="D27" s="340"/>
    </row>
    <row r="28" spans="1:4">
      <c r="A28" s="344" t="s">
        <v>237</v>
      </c>
      <c r="B28" s="347" t="s">
        <v>71</v>
      </c>
      <c r="C28" s="343" t="s">
        <v>267</v>
      </c>
      <c r="D28" s="340"/>
    </row>
    <row r="29" spans="1:4">
      <c r="A29" s="344" t="s">
        <v>237</v>
      </c>
      <c r="B29" s="347" t="s">
        <v>71</v>
      </c>
      <c r="C29" s="343" t="s">
        <v>266</v>
      </c>
      <c r="D29" s="340"/>
    </row>
    <row r="30" spans="1:4">
      <c r="A30" s="344" t="s">
        <v>237</v>
      </c>
      <c r="B30" s="347" t="s">
        <v>71</v>
      </c>
      <c r="C30" s="343" t="s">
        <v>265</v>
      </c>
      <c r="D30" s="340"/>
    </row>
    <row r="31" spans="1:4">
      <c r="A31" s="344" t="s">
        <v>237</v>
      </c>
      <c r="B31" s="347" t="s">
        <v>71</v>
      </c>
      <c r="C31" s="343" t="s">
        <v>264</v>
      </c>
      <c r="D31" s="340"/>
    </row>
    <row r="32" spans="1:4">
      <c r="A32" s="344" t="s">
        <v>237</v>
      </c>
      <c r="B32" s="347" t="s">
        <v>71</v>
      </c>
      <c r="C32" s="343" t="s">
        <v>374</v>
      </c>
      <c r="D32" s="340"/>
    </row>
    <row r="33" spans="1:4">
      <c r="A33" s="344" t="s">
        <v>237</v>
      </c>
      <c r="B33" s="347" t="s">
        <v>71</v>
      </c>
      <c r="C33" s="343" t="s">
        <v>375</v>
      </c>
      <c r="D33" s="340"/>
    </row>
    <row r="34" spans="1:4">
      <c r="A34" s="344" t="s">
        <v>237</v>
      </c>
      <c r="B34" s="347" t="s">
        <v>71</v>
      </c>
      <c r="C34" s="343" t="s">
        <v>263</v>
      </c>
      <c r="D34" s="340"/>
    </row>
    <row r="35" spans="1:4">
      <c r="A35" s="344" t="s">
        <v>237</v>
      </c>
      <c r="B35" s="347" t="s">
        <v>71</v>
      </c>
      <c r="C35" s="343" t="s">
        <v>262</v>
      </c>
      <c r="D35" s="340"/>
    </row>
    <row r="36" spans="1:4">
      <c r="A36" s="344" t="s">
        <v>237</v>
      </c>
      <c r="B36" s="347" t="s">
        <v>71</v>
      </c>
      <c r="C36" s="343" t="s">
        <v>261</v>
      </c>
      <c r="D36" s="340"/>
    </row>
    <row r="37" spans="1:4">
      <c r="A37" s="344" t="s">
        <v>237</v>
      </c>
      <c r="B37" s="347" t="s">
        <v>71</v>
      </c>
      <c r="C37" s="343" t="s">
        <v>260</v>
      </c>
      <c r="D37" s="340"/>
    </row>
    <row r="38" spans="1:4">
      <c r="A38" s="344" t="s">
        <v>237</v>
      </c>
      <c r="B38" s="347" t="s">
        <v>71</v>
      </c>
      <c r="C38" s="341" t="s">
        <v>277</v>
      </c>
      <c r="D38" s="340"/>
    </row>
    <row r="39" spans="1:4">
      <c r="A39" s="344" t="s">
        <v>237</v>
      </c>
      <c r="B39" s="347" t="s">
        <v>71</v>
      </c>
      <c r="C39" s="343" t="s">
        <v>308</v>
      </c>
      <c r="D39" s="340"/>
    </row>
    <row r="40" spans="1:4">
      <c r="A40" s="344" t="s">
        <v>237</v>
      </c>
      <c r="B40" s="347" t="s">
        <v>71</v>
      </c>
      <c r="C40" s="341" t="s">
        <v>348</v>
      </c>
      <c r="D40" s="340"/>
    </row>
    <row r="41" spans="1:4">
      <c r="A41" s="344" t="s">
        <v>237</v>
      </c>
      <c r="B41" s="347" t="s">
        <v>71</v>
      </c>
      <c r="C41" s="343" t="s">
        <v>309</v>
      </c>
      <c r="D41" s="340"/>
    </row>
    <row r="42" spans="1:4">
      <c r="A42" s="344" t="s">
        <v>237</v>
      </c>
      <c r="B42" s="342" t="s">
        <v>72</v>
      </c>
      <c r="C42" s="343" t="s">
        <v>258</v>
      </c>
      <c r="D42" s="340"/>
    </row>
    <row r="43" spans="1:4">
      <c r="A43" s="344" t="s">
        <v>237</v>
      </c>
      <c r="B43" s="342" t="s">
        <v>72</v>
      </c>
      <c r="C43" s="343" t="s">
        <v>257</v>
      </c>
      <c r="D43" s="340"/>
    </row>
    <row r="44" spans="1:4">
      <c r="A44" s="344" t="s">
        <v>237</v>
      </c>
      <c r="B44" s="346" t="s">
        <v>73</v>
      </c>
      <c r="C44" s="343" t="s">
        <v>256</v>
      </c>
      <c r="D44" s="340"/>
    </row>
    <row r="45" spans="1:4">
      <c r="A45" s="344" t="s">
        <v>237</v>
      </c>
      <c r="B45" s="376" t="s">
        <v>73</v>
      </c>
      <c r="C45" s="343" t="s">
        <v>255</v>
      </c>
      <c r="D45" s="340"/>
    </row>
    <row r="46" spans="1:4">
      <c r="A46" s="344" t="s">
        <v>237</v>
      </c>
      <c r="B46" s="376" t="s">
        <v>73</v>
      </c>
      <c r="C46" s="343" t="s">
        <v>310</v>
      </c>
      <c r="D46" s="340"/>
    </row>
    <row r="47" spans="1:4">
      <c r="A47" s="344" t="s">
        <v>237</v>
      </c>
      <c r="B47" s="376" t="s">
        <v>73</v>
      </c>
      <c r="C47" s="343" t="s">
        <v>254</v>
      </c>
      <c r="D47" s="340"/>
    </row>
    <row r="48" spans="1:4">
      <c r="A48" s="344" t="s">
        <v>237</v>
      </c>
      <c r="B48" s="376" t="s">
        <v>73</v>
      </c>
      <c r="C48" s="343" t="s">
        <v>253</v>
      </c>
      <c r="D48" s="340"/>
    </row>
    <row r="49" spans="1:4">
      <c r="A49" s="344" t="s">
        <v>237</v>
      </c>
      <c r="B49" s="376" t="s">
        <v>73</v>
      </c>
      <c r="C49" s="343" t="s">
        <v>252</v>
      </c>
      <c r="D49" s="340"/>
    </row>
    <row r="50" spans="1:4">
      <c r="A50" s="344" t="s">
        <v>237</v>
      </c>
      <c r="B50" s="376" t="s">
        <v>73</v>
      </c>
      <c r="C50" s="343" t="s">
        <v>251</v>
      </c>
      <c r="D50" s="340"/>
    </row>
    <row r="51" spans="1:4">
      <c r="A51" s="344" t="s">
        <v>237</v>
      </c>
      <c r="B51" s="376" t="s">
        <v>73</v>
      </c>
      <c r="C51" s="343" t="s">
        <v>250</v>
      </c>
      <c r="D51" s="340"/>
    </row>
    <row r="52" spans="1:4">
      <c r="A52" s="344" t="s">
        <v>237</v>
      </c>
      <c r="B52" s="376" t="s">
        <v>73</v>
      </c>
      <c r="C52" s="343" t="s">
        <v>249</v>
      </c>
      <c r="D52" s="340"/>
    </row>
    <row r="53" spans="1:4">
      <c r="A53" s="344" t="s">
        <v>237</v>
      </c>
      <c r="B53" s="376" t="s">
        <v>73</v>
      </c>
      <c r="C53" s="343" t="s">
        <v>248</v>
      </c>
      <c r="D53" s="340"/>
    </row>
    <row r="54" spans="1:4">
      <c r="A54" s="344" t="s">
        <v>237</v>
      </c>
      <c r="B54" s="376" t="s">
        <v>73</v>
      </c>
      <c r="C54" s="343" t="s">
        <v>247</v>
      </c>
      <c r="D54" s="340"/>
    </row>
    <row r="55" spans="1:4">
      <c r="A55" s="344" t="s">
        <v>237</v>
      </c>
      <c r="B55" s="376" t="s">
        <v>73</v>
      </c>
      <c r="C55" s="345" t="s">
        <v>246</v>
      </c>
      <c r="D55" s="340"/>
    </row>
    <row r="56" spans="1:4">
      <c r="A56" s="344" t="s">
        <v>237</v>
      </c>
      <c r="B56" s="376" t="s">
        <v>73</v>
      </c>
      <c r="C56" s="343" t="s">
        <v>245</v>
      </c>
      <c r="D56" s="340"/>
    </row>
    <row r="57" spans="1:4">
      <c r="A57" s="344" t="s">
        <v>237</v>
      </c>
      <c r="B57" s="376" t="s">
        <v>73</v>
      </c>
      <c r="C57" s="343" t="s">
        <v>244</v>
      </c>
      <c r="D57" s="340"/>
    </row>
    <row r="58" spans="1:4">
      <c r="A58" s="344" t="s">
        <v>237</v>
      </c>
      <c r="B58" s="376" t="s">
        <v>73</v>
      </c>
      <c r="C58" s="343" t="s">
        <v>243</v>
      </c>
      <c r="D58" s="340"/>
    </row>
    <row r="59" spans="1:4">
      <c r="A59" s="344" t="s">
        <v>237</v>
      </c>
      <c r="B59" s="376" t="s">
        <v>73</v>
      </c>
      <c r="C59" s="343" t="s">
        <v>242</v>
      </c>
      <c r="D59" s="340"/>
    </row>
    <row r="60" spans="1:4">
      <c r="A60" s="344" t="s">
        <v>237</v>
      </c>
      <c r="B60" s="376" t="s">
        <v>73</v>
      </c>
      <c r="C60" s="343" t="s">
        <v>311</v>
      </c>
      <c r="D60" s="340"/>
    </row>
    <row r="61" spans="1:4">
      <c r="A61" s="344" t="s">
        <v>237</v>
      </c>
      <c r="B61" s="376" t="s">
        <v>73</v>
      </c>
      <c r="C61" s="343" t="s">
        <v>313</v>
      </c>
      <c r="D61" s="340"/>
    </row>
    <row r="62" spans="1:4">
      <c r="A62" s="344" t="s">
        <v>237</v>
      </c>
      <c r="B62" s="376" t="s">
        <v>73</v>
      </c>
      <c r="C62" s="343" t="s">
        <v>312</v>
      </c>
      <c r="D62" s="340"/>
    </row>
    <row r="63" spans="1:4">
      <c r="A63" s="344" t="s">
        <v>237</v>
      </c>
      <c r="B63" s="342" t="s">
        <v>241</v>
      </c>
      <c r="C63" s="343" t="s">
        <v>241</v>
      </c>
      <c r="D63" s="340"/>
    </row>
    <row r="64" spans="1:4">
      <c r="A64" s="344" t="s">
        <v>237</v>
      </c>
      <c r="B64" s="342" t="s">
        <v>239</v>
      </c>
      <c r="C64" s="343" t="s">
        <v>240</v>
      </c>
      <c r="D64" s="340"/>
    </row>
    <row r="65" spans="1:4">
      <c r="A65" s="344" t="s">
        <v>237</v>
      </c>
      <c r="B65" s="342" t="s">
        <v>239</v>
      </c>
      <c r="C65" s="343" t="s">
        <v>324</v>
      </c>
      <c r="D65" s="340"/>
    </row>
    <row r="66" spans="1:4">
      <c r="A66" s="344" t="s">
        <v>237</v>
      </c>
      <c r="B66" s="342" t="s">
        <v>239</v>
      </c>
      <c r="C66" s="343" t="s">
        <v>325</v>
      </c>
      <c r="D66" s="340"/>
    </row>
    <row r="67" spans="1:4">
      <c r="A67" s="344" t="s">
        <v>237</v>
      </c>
      <c r="B67" s="342" t="s">
        <v>239</v>
      </c>
      <c r="C67" s="343" t="s">
        <v>326</v>
      </c>
      <c r="D67" s="340"/>
    </row>
    <row r="68" spans="1:4">
      <c r="A68" s="344" t="s">
        <v>237</v>
      </c>
      <c r="B68" s="377" t="s">
        <v>170</v>
      </c>
      <c r="C68" s="343" t="s">
        <v>238</v>
      </c>
      <c r="D68" s="340"/>
    </row>
    <row r="69" spans="1:4">
      <c r="A69" s="344" t="s">
        <v>237</v>
      </c>
      <c r="B69" s="377" t="s">
        <v>170</v>
      </c>
      <c r="C69" s="343" t="s">
        <v>305</v>
      </c>
      <c r="D69" s="340"/>
    </row>
    <row r="70" spans="1:4">
      <c r="A70" s="344" t="s">
        <v>237</v>
      </c>
      <c r="B70" s="377" t="s">
        <v>170</v>
      </c>
      <c r="C70" s="343" t="s">
        <v>259</v>
      </c>
      <c r="D70" s="340"/>
    </row>
  </sheetData>
  <phoneticPr fontId="6"/>
  <pageMargins left="0.7" right="0.7" top="0.75" bottom="0.75" header="0.3" footer="0.3"/>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0291F-8098-4363-A134-14A124DF75A7}">
  <dimension ref="A1:E9"/>
  <sheetViews>
    <sheetView workbookViewId="0">
      <selection activeCell="F18" sqref="F18"/>
    </sheetView>
  </sheetViews>
  <sheetFormatPr defaultRowHeight="18.75"/>
  <cols>
    <col min="1" max="1" width="13.125" customWidth="1"/>
    <col min="3" max="3" width="13.875" customWidth="1"/>
    <col min="4" max="4" width="21" customWidth="1"/>
  </cols>
  <sheetData>
    <row r="1" spans="1:5">
      <c r="A1" s="337" t="s">
        <v>206</v>
      </c>
      <c r="B1" s="337" t="s">
        <v>207</v>
      </c>
      <c r="C1" s="337" t="s">
        <v>208</v>
      </c>
      <c r="D1" s="337" t="s">
        <v>209</v>
      </c>
      <c r="E1" s="337" t="s">
        <v>210</v>
      </c>
    </row>
    <row r="2" spans="1:5">
      <c r="A2" s="337" t="s">
        <v>211</v>
      </c>
      <c r="B2" s="337" t="s">
        <v>212</v>
      </c>
      <c r="C2" s="337" t="s">
        <v>213</v>
      </c>
      <c r="D2" s="337" t="s">
        <v>214</v>
      </c>
      <c r="E2" s="337" t="s">
        <v>215</v>
      </c>
    </row>
    <row r="3" spans="1:5">
      <c r="A3" s="337" t="s">
        <v>216</v>
      </c>
      <c r="B3" s="337" t="s">
        <v>217</v>
      </c>
      <c r="C3" s="337" t="s">
        <v>218</v>
      </c>
      <c r="D3" s="337" t="s">
        <v>219</v>
      </c>
      <c r="E3" s="337" t="s">
        <v>220</v>
      </c>
    </row>
    <row r="4" spans="1:5">
      <c r="A4" s="337" t="s">
        <v>221</v>
      </c>
      <c r="B4" s="337" t="s">
        <v>222</v>
      </c>
      <c r="C4" s="337" t="s">
        <v>223</v>
      </c>
      <c r="D4" s="337" t="s">
        <v>224</v>
      </c>
      <c r="E4" s="337" t="s">
        <v>225</v>
      </c>
    </row>
    <row r="5" spans="1:5">
      <c r="A5" s="337" t="s">
        <v>226</v>
      </c>
      <c r="B5" s="337" t="s">
        <v>227</v>
      </c>
      <c r="C5" s="337" t="s">
        <v>228</v>
      </c>
      <c r="D5" s="337" t="s">
        <v>229</v>
      </c>
      <c r="E5" s="337" t="s">
        <v>230</v>
      </c>
    </row>
    <row r="6" spans="1:5">
      <c r="A6" s="337" t="s">
        <v>231</v>
      </c>
      <c r="B6" s="337" t="s">
        <v>320</v>
      </c>
      <c r="C6" s="337" t="s">
        <v>321</v>
      </c>
      <c r="D6" s="337" t="s">
        <v>232</v>
      </c>
      <c r="E6" s="337" t="s">
        <v>233</v>
      </c>
    </row>
    <row r="7" spans="1:5">
      <c r="A7" s="337" t="s">
        <v>319</v>
      </c>
      <c r="B7" s="337"/>
      <c r="C7" s="337"/>
      <c r="D7" s="337" t="s">
        <v>234</v>
      </c>
      <c r="E7" s="337" t="s">
        <v>235</v>
      </c>
    </row>
    <row r="8" spans="1:5">
      <c r="A8" s="337"/>
      <c r="B8" s="337"/>
      <c r="C8" s="337"/>
      <c r="D8" s="337" t="s">
        <v>236</v>
      </c>
      <c r="E8" s="337" t="s">
        <v>322</v>
      </c>
    </row>
    <row r="9" spans="1:5">
      <c r="A9" s="337"/>
      <c r="B9" s="337"/>
      <c r="C9" s="337"/>
      <c r="D9" s="337" t="s">
        <v>323</v>
      </c>
      <c r="E9" s="337"/>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25</vt:i4>
      </vt:variant>
    </vt:vector>
  </HeadingPairs>
  <TitlesOfParts>
    <vt:vector size="34" baseType="lpstr">
      <vt:lpstr>総表</vt:lpstr>
      <vt:lpstr>個表</vt:lpstr>
      <vt:lpstr>(別紙)個表</vt:lpstr>
      <vt:lpstr>支出予算書</vt:lpstr>
      <vt:lpstr>(別紙)稽古料・出演料内訳表</vt:lpstr>
      <vt:lpstr>収支計画書</vt:lpstr>
      <vt:lpstr>(別紙)入場料詳細</vt:lpstr>
      <vt:lpstr>【非表示】経費一覧</vt:lpstr>
      <vt:lpstr>【非表示】分野・ジャンル</vt:lpstr>
      <vt:lpstr>'(別紙)稽古料・出演料内訳表'!Print_Area</vt:lpstr>
      <vt:lpstr>'(別紙)個表'!Print_Area</vt:lpstr>
      <vt:lpstr>'(別紙)入場料詳細'!Print_Area</vt:lpstr>
      <vt:lpstr>【非表示】経費一覧!Print_Area</vt:lpstr>
      <vt:lpstr>個表!Print_Area</vt:lpstr>
      <vt:lpstr>支出予算書!Print_Area</vt:lpstr>
      <vt:lpstr>収支計画書!Print_Area</vt:lpstr>
      <vt:lpstr>総表!Print_Area</vt:lpstr>
      <vt:lpstr>運搬費</vt:lpstr>
      <vt:lpstr>演劇</vt:lpstr>
      <vt:lpstr>演劇_作品内容</vt:lpstr>
      <vt:lpstr>音楽</vt:lpstr>
      <vt:lpstr>音楽_作品内容</vt:lpstr>
      <vt:lpstr>音楽費</vt:lpstr>
      <vt:lpstr>会場費</vt:lpstr>
      <vt:lpstr>稽古費</vt:lpstr>
      <vt:lpstr>大衆芸能</vt:lpstr>
      <vt:lpstr>伝・大_出演費</vt:lpstr>
      <vt:lpstr>伝統芸能</vt:lpstr>
      <vt:lpstr>配信費</vt:lpstr>
      <vt:lpstr>舞台費</vt:lpstr>
      <vt:lpstr>舞踊</vt:lpstr>
      <vt:lpstr>舞踊_作品内容</vt:lpstr>
      <vt:lpstr>文芸費</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iwabuchi yuriko</dc:creator>
  <cp:lastModifiedBy>suzuki haruna</cp:lastModifiedBy>
  <cp:lastPrinted>2024-03-30T07:54:58Z</cp:lastPrinted>
  <dcterms:created xsi:type="dcterms:W3CDTF">2015-06-05T18:19:34Z</dcterms:created>
  <dcterms:modified xsi:type="dcterms:W3CDTF">2024-04-05T12:59:26Z</dcterms:modified>
</cp:coreProperties>
</file>