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K:\基金部\地域文化助成課\11．募集案内\R5年度募集\様式\"/>
    </mc:Choice>
  </mc:AlternateContent>
  <xr:revisionPtr revIDLastSave="0" documentId="13_ncr:1_{1FC4261F-32C0-405B-BB58-F44FC66E3DD9}" xr6:coauthVersionLast="47" xr6:coauthVersionMax="47" xr10:uidLastSave="{00000000-0000-0000-0000-000000000000}"/>
  <workbookProtection workbookAlgorithmName="SHA-512" workbookHashValue="DRULWMxCFu3Yog2Nj7idTGK7W8UOa9tklO/r5iTj3BPlh9KY+W0LLGCnh+QXGxnCMbxQZ8DQVeafBCBQn9UU7Q==" workbookSaltValue="8SJYXehnt0zfwTujBdOOtg==" workbookSpinCount="100000" lockStructure="1"/>
  <bookViews>
    <workbookView xWindow="-110" yWindow="-110" windowWidth="19420" windowHeight="10420" tabRatio="774" firstSheet="2" activeTab="2" xr2:uid="{00000000-000D-0000-FFFF-FFFF00000000}"/>
  </bookViews>
  <sheets>
    <sheet name="datas" sheetId="47" state="hidden" r:id="rId1"/>
    <sheet name="チェック表" sheetId="48" state="hidden" r:id="rId2"/>
    <sheet name="※初めにお読みください" sheetId="49" r:id="rId3"/>
    <sheet name="記載可能経費一覧" sheetId="46" r:id="rId4"/>
    <sheet name="①総表" sheetId="12" r:id="rId5"/>
    <sheet name="②個表１" sheetId="50" r:id="rId6"/>
    <sheet name="③個表２" sheetId="51" r:id="rId7"/>
    <sheet name="④収入" sheetId="14" r:id="rId8"/>
    <sheet name="⑤支出" sheetId="43" r:id="rId9"/>
    <sheet name="⑥団体施設概要" sheetId="16" r:id="rId10"/>
    <sheet name="⑦実行委員会等概要" sheetId="17" r:id="rId11"/>
  </sheets>
  <externalReferences>
    <externalReference r:id="rId12"/>
    <externalReference r:id="rId13"/>
    <externalReference r:id="rId14"/>
  </externalReferences>
  <definedNames>
    <definedName name="_xlnm._FilterDatabase" localSheetId="7" hidden="1">④収入!$A$15:$I$102</definedName>
    <definedName name="_xlnm._FilterDatabase" localSheetId="8" hidden="1">⑤支出!$B$12:$L$165</definedName>
    <definedName name="_xlnm._FilterDatabase" localSheetId="3" hidden="1">記載可能経費一覧!$A$2:$C$51</definedName>
    <definedName name="_xlnm.Print_Area" localSheetId="2">※初めにお読みください!$A$1:$I$34</definedName>
    <definedName name="_xlnm.Print_Area" localSheetId="4">①総表!$A$1:$H$42</definedName>
    <definedName name="_xlnm.Print_Area" localSheetId="5">②個表１!$B$1:$K$37</definedName>
    <definedName name="_xlnm.Print_Area" localSheetId="6">③個表２!$B$1:$M$67</definedName>
    <definedName name="_xlnm.Print_Area" localSheetId="7">④収入!$A$1:$I$102</definedName>
    <definedName name="_xlnm.Print_Area" localSheetId="8">⑤支出!$B$1:$L$167</definedName>
    <definedName name="_xlnm.Print_Area" localSheetId="9">⑥団体施設概要!$A$1:$N$48</definedName>
    <definedName name="_xlnm.Print_Area" localSheetId="10">⑦実行委員会等概要!$A$1:$N$36</definedName>
    <definedName name="_xlnm.Print_Area" localSheetId="1">チェック表!$A$1:$S$51</definedName>
    <definedName name="_xlnm.Print_Titles" localSheetId="1">チェック表!$2:$4</definedName>
    <definedName name="感染症対策経費">[1]④支出!$U$13:$U$17</definedName>
    <definedName name="記録費" localSheetId="2">#REF!</definedName>
    <definedName name="記録費">#REF!</definedName>
    <definedName name="謝金・旅費・宣伝費等" localSheetId="2">#REF!</definedName>
    <definedName name="謝金・旅費・宣伝費等">#REF!</definedName>
    <definedName name="出演費・音楽費・文芸費" localSheetId="2">#REF!</definedName>
    <definedName name="出演費・音楽費・文芸費">#REF!</definedName>
    <definedName name="多_音楽費">[2]《非表示》記載可能経費一覧!$B$60:$B$74</definedName>
    <definedName name="多_作品料">[2]《非表示》記載可能経費一覧!$B$249:$B$253</definedName>
    <definedName name="多_出演費">[2]《非表示》記載可能経費一覧!$B$15:$B$19</definedName>
    <definedName name="多_文芸費">[2]《非表示》記載可能経費一覧!$B$155:$B$188</definedName>
    <definedName name="不適合理由">'[3]チェック表(文化会館)'!$P$7:$P$24</definedName>
    <definedName name="舞台費・運搬費" localSheetId="2">#REF!</definedName>
    <definedName name="舞台費・運搬費">#REF!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 i="16" l="1"/>
  <c r="I7" i="51"/>
  <c r="I6" i="51"/>
  <c r="C5" i="16"/>
  <c r="B40" i="12" l="1"/>
  <c r="H91" i="14"/>
  <c r="F91" i="14"/>
  <c r="H90" i="14"/>
  <c r="F90" i="14"/>
  <c r="H89" i="14"/>
  <c r="F89" i="14"/>
  <c r="H88" i="14"/>
  <c r="F88" i="14"/>
  <c r="H87" i="14"/>
  <c r="F87" i="14"/>
  <c r="H86" i="14"/>
  <c r="F86" i="14"/>
  <c r="H85" i="14"/>
  <c r="F85" i="14"/>
  <c r="H84" i="14"/>
  <c r="F84" i="14"/>
  <c r="H83" i="14"/>
  <c r="F83" i="14"/>
  <c r="H76" i="14"/>
  <c r="F76" i="14"/>
  <c r="H75" i="14"/>
  <c r="F75" i="14"/>
  <c r="H74" i="14"/>
  <c r="F74" i="14"/>
  <c r="H73" i="14"/>
  <c r="F73" i="14"/>
  <c r="H72" i="14"/>
  <c r="F72" i="14"/>
  <c r="H71" i="14"/>
  <c r="F71" i="14"/>
  <c r="H70" i="14"/>
  <c r="F70" i="14"/>
  <c r="C8" i="16"/>
  <c r="J6" i="16"/>
  <c r="J5" i="16"/>
  <c r="H36" i="17"/>
  <c r="H35" i="17"/>
  <c r="H34" i="17"/>
  <c r="H48" i="16"/>
  <c r="H47" i="16"/>
  <c r="H46" i="16"/>
  <c r="D9" i="51" l="1"/>
  <c r="D3" i="51"/>
  <c r="D2" i="51"/>
  <c r="E2" i="50"/>
  <c r="E3" i="50"/>
  <c r="R1" i="48" l="1"/>
  <c r="D5" i="48" l="1"/>
  <c r="D4" i="48"/>
  <c r="D3" i="48"/>
  <c r="A1" i="48"/>
  <c r="D103" i="48"/>
  <c r="D102" i="48"/>
  <c r="D101" i="48"/>
  <c r="D100" i="48"/>
  <c r="D99" i="48"/>
  <c r="D98" i="48"/>
  <c r="D97" i="48"/>
  <c r="D96" i="48"/>
  <c r="D95" i="48"/>
  <c r="D94" i="48"/>
  <c r="D93" i="48"/>
  <c r="D92" i="48"/>
  <c r="D91" i="48"/>
  <c r="D90" i="48"/>
  <c r="D89" i="48"/>
  <c r="D88" i="48"/>
  <c r="D87" i="48"/>
  <c r="D86" i="48"/>
  <c r="D85" i="48"/>
  <c r="D84" i="48"/>
  <c r="D83" i="48"/>
  <c r="D82" i="48"/>
  <c r="D81" i="48"/>
  <c r="D80" i="48"/>
  <c r="D79" i="48"/>
  <c r="D78" i="48"/>
  <c r="D77" i="48"/>
  <c r="D76" i="48"/>
  <c r="D75" i="48"/>
  <c r="D74" i="48"/>
  <c r="D73" i="48"/>
  <c r="D72" i="48"/>
  <c r="D71" i="48"/>
  <c r="D70" i="48"/>
  <c r="D69" i="48"/>
  <c r="D68" i="48"/>
  <c r="D67" i="48"/>
  <c r="D66" i="48"/>
  <c r="D65" i="48"/>
  <c r="D64" i="48"/>
  <c r="D63" i="48"/>
  <c r="D62" i="48"/>
  <c r="D61" i="48"/>
  <c r="D60" i="48"/>
  <c r="D59" i="48"/>
  <c r="D58" i="48"/>
  <c r="D57" i="48"/>
  <c r="D56" i="48"/>
  <c r="D55" i="48"/>
  <c r="C21" i="16" l="1"/>
  <c r="E21" i="16"/>
  <c r="C7" i="16" l="1"/>
  <c r="E7" i="16"/>
  <c r="A49" i="14" l="1"/>
  <c r="A50" i="14"/>
  <c r="A51" i="14"/>
  <c r="A52" i="14"/>
  <c r="A53" i="14"/>
  <c r="A54" i="14"/>
  <c r="A55" i="14"/>
  <c r="A56" i="14"/>
  <c r="A59" i="14"/>
  <c r="A60" i="14"/>
  <c r="A61" i="14"/>
  <c r="A62" i="14"/>
  <c r="A63" i="14"/>
  <c r="A64" i="14"/>
  <c r="A65" i="14"/>
  <c r="A66" i="14"/>
  <c r="A67" i="14"/>
  <c r="A70" i="14"/>
  <c r="A71" i="14"/>
  <c r="A72" i="14"/>
  <c r="A73" i="14"/>
  <c r="A74" i="14"/>
  <c r="A75" i="14"/>
  <c r="A76" i="14"/>
  <c r="A83" i="14"/>
  <c r="A84" i="14"/>
  <c r="A85" i="14"/>
  <c r="A86" i="14"/>
  <c r="A87" i="14"/>
  <c r="A88" i="14"/>
  <c r="A89" i="14"/>
  <c r="A90" i="14"/>
  <c r="A91" i="14"/>
  <c r="A94" i="14"/>
  <c r="A95" i="14"/>
  <c r="A96" i="14"/>
  <c r="A97" i="14"/>
  <c r="A98" i="14"/>
  <c r="A99" i="14"/>
  <c r="A100" i="14"/>
  <c r="A101" i="14"/>
  <c r="A48" i="14"/>
  <c r="A39" i="14"/>
  <c r="A40" i="14"/>
  <c r="A41" i="14"/>
  <c r="A42" i="14"/>
  <c r="A43" i="14"/>
  <c r="A44" i="14"/>
  <c r="A45" i="14"/>
  <c r="A22" i="14"/>
  <c r="A23" i="14"/>
  <c r="A24" i="14"/>
  <c r="A25" i="14"/>
  <c r="A26" i="14"/>
  <c r="A27" i="14"/>
  <c r="A28" i="14"/>
  <c r="A21" i="14"/>
  <c r="E2" i="43" l="1"/>
  <c r="C2" i="14"/>
  <c r="H31" i="16" l="1"/>
  <c r="D101" i="47" l="1" a="1"/>
  <c r="D101" i="47" s="1"/>
  <c r="D91" i="47" a="1"/>
  <c r="D91" i="47" s="1"/>
  <c r="D89" i="47" a="1"/>
  <c r="D89" i="47" s="1"/>
  <c r="D88" i="47" a="1"/>
  <c r="D88" i="47" s="1"/>
  <c r="D77" i="47" a="1"/>
  <c r="D77" i="47" s="1"/>
  <c r="D76" i="47" a="1"/>
  <c r="D76" i="47" s="1"/>
  <c r="D75" i="47" a="1"/>
  <c r="D75" i="47" s="1"/>
  <c r="D74" i="47" a="1"/>
  <c r="D74" i="47" s="1"/>
  <c r="D73" i="47" a="1"/>
  <c r="D73" i="47" s="1"/>
  <c r="D72" i="47" a="1"/>
  <c r="D72" i="47" s="1"/>
  <c r="D71" i="47" a="1"/>
  <c r="D71" i="47" s="1"/>
  <c r="D70" i="47" a="1"/>
  <c r="D70" i="47" s="1"/>
  <c r="D69" i="47" a="1"/>
  <c r="D69" i="47" s="1"/>
  <c r="D68" i="47" a="1"/>
  <c r="D68" i="47" s="1"/>
  <c r="D67" i="47" a="1"/>
  <c r="D67" i="47" s="1"/>
  <c r="D66" i="47" a="1"/>
  <c r="D66" i="47" s="1"/>
  <c r="D65" i="47" a="1"/>
  <c r="D65" i="47" s="1"/>
  <c r="D64" i="47" a="1"/>
  <c r="D64" i="47" s="1"/>
  <c r="D63" i="47" a="1"/>
  <c r="D63" i="47" s="1"/>
  <c r="D62" i="47" a="1"/>
  <c r="D62" i="47" s="1"/>
  <c r="D61" i="47" a="1"/>
  <c r="D61" i="47" s="1"/>
  <c r="D60" i="47" a="1"/>
  <c r="D60" i="47" s="1"/>
  <c r="D59" i="47" a="1"/>
  <c r="D59" i="47" s="1"/>
  <c r="D58" i="47" a="1"/>
  <c r="D58" i="47" s="1"/>
  <c r="D57" i="47" a="1"/>
  <c r="D57" i="47" s="1"/>
  <c r="D56" i="47" a="1"/>
  <c r="D56" i="47" s="1"/>
  <c r="D55" i="47" a="1"/>
  <c r="D55" i="47" s="1"/>
  <c r="D54" i="47" a="1"/>
  <c r="D54" i="47" s="1"/>
  <c r="D53" i="47" a="1"/>
  <c r="D53" i="47" s="1"/>
  <c r="D52" i="47" a="1"/>
  <c r="D52" i="47" s="1"/>
  <c r="D51" i="47" a="1"/>
  <c r="D51" i="47" s="1"/>
  <c r="D50" i="47" a="1"/>
  <c r="D50" i="47" s="1"/>
  <c r="D49" i="47" a="1"/>
  <c r="D49" i="47" s="1"/>
  <c r="D48" i="47" a="1"/>
  <c r="D48" i="47" s="1"/>
  <c r="D47" i="47" a="1"/>
  <c r="D47" i="47" s="1"/>
  <c r="D46" i="47" a="1"/>
  <c r="D46" i="47" s="1"/>
  <c r="D45" i="47" a="1"/>
  <c r="D45" i="47" s="1"/>
  <c r="D44" i="47" a="1"/>
  <c r="D44" i="47" s="1"/>
  <c r="D43" i="47" a="1"/>
  <c r="D43" i="47" s="1"/>
  <c r="D42" i="47" a="1"/>
  <c r="D42" i="47" s="1"/>
  <c r="D41" i="47" a="1"/>
  <c r="D41" i="47" s="1"/>
  <c r="D40" i="47" a="1"/>
  <c r="D40" i="47" s="1"/>
  <c r="D39" i="47" a="1"/>
  <c r="D39" i="47" s="1"/>
  <c r="D38" i="47" a="1"/>
  <c r="D38" i="47" s="1"/>
  <c r="D37" i="47" a="1"/>
  <c r="D37" i="47" s="1"/>
  <c r="D36" i="47" a="1"/>
  <c r="D36" i="47" s="1"/>
  <c r="D27" i="47" a="1"/>
  <c r="D27" i="47" s="1"/>
  <c r="D26" i="47" a="1"/>
  <c r="D26" i="47" s="1"/>
  <c r="D25" i="47" a="1"/>
  <c r="D25" i="47" s="1"/>
  <c r="D24" i="47" a="1"/>
  <c r="D24" i="47" s="1"/>
  <c r="D23" i="47" a="1"/>
  <c r="D23" i="47" s="1"/>
  <c r="D22" i="47" a="1"/>
  <c r="D22" i="47" s="1"/>
  <c r="D21" i="47" a="1"/>
  <c r="D21" i="47" s="1"/>
  <c r="D20" i="47" a="1"/>
  <c r="D20" i="47" s="1"/>
  <c r="D19" i="47" a="1"/>
  <c r="D19" i="47" s="1"/>
  <c r="D18" i="47" a="1"/>
  <c r="D18" i="47" s="1"/>
  <c r="D17" i="47" a="1"/>
  <c r="D17" i="47" s="1"/>
  <c r="D16" i="47" a="1"/>
  <c r="D16" i="47" s="1"/>
  <c r="D15" i="47" a="1"/>
  <c r="D15" i="47" s="1"/>
  <c r="D14" i="47" a="1"/>
  <c r="D14" i="47" s="1"/>
  <c r="D7" i="47" a="1"/>
  <c r="D7" i="47" s="1"/>
  <c r="D87" i="47" a="1"/>
  <c r="D104" i="47" a="1"/>
  <c r="D31" i="47" a="1"/>
  <c r="D32" i="47" a="1"/>
  <c r="D102" i="47" a="1"/>
  <c r="D81" i="47" a="1"/>
  <c r="D109" i="47" a="1"/>
  <c r="D35" i="47"/>
  <c r="D103" i="47" a="1"/>
  <c r="D4" i="47" a="1"/>
  <c r="D79" i="47" a="1"/>
  <c r="D80" i="47" a="1"/>
  <c r="D96" i="47" a="1"/>
  <c r="D30" i="47" a="1"/>
  <c r="D97" i="47" a="1"/>
  <c r="D28" i="47" a="1"/>
  <c r="D105" i="47" a="1"/>
  <c r="D83" i="47" a="1"/>
  <c r="D29" i="47" a="1"/>
  <c r="D78" i="47" a="1"/>
  <c r="D107" i="47" a="1"/>
  <c r="D86" i="47" a="1"/>
  <c r="D92" i="47"/>
  <c r="D95" i="47" a="1"/>
  <c r="D99" i="47" a="1"/>
  <c r="D13" i="47" a="1"/>
  <c r="D84" i="47" a="1"/>
  <c r="D90" i="47" a="1"/>
  <c r="D11" i="47" a="1"/>
  <c r="D100" i="47" a="1"/>
  <c r="D85" i="47" a="1"/>
  <c r="D98" i="47" a="1"/>
  <c r="D94" i="47" a="1"/>
  <c r="D82" i="47" a="1"/>
  <c r="D34" i="47" a="1"/>
  <c r="D93" i="47" a="1"/>
  <c r="D33" i="47" a="1"/>
  <c r="D13" i="47" l="1"/>
  <c r="D29" i="47"/>
  <c r="D33" i="47"/>
  <c r="D94" i="47"/>
  <c r="D100" i="47"/>
  <c r="D78" i="47"/>
  <c r="D80" i="47"/>
  <c r="D82" i="47"/>
  <c r="D84" i="47"/>
  <c r="D86" i="47"/>
  <c r="D90" i="47"/>
  <c r="D11" i="47"/>
  <c r="D98" i="47"/>
  <c r="D102" i="47"/>
  <c r="D4" i="47"/>
  <c r="D28" i="47"/>
  <c r="D30" i="47"/>
  <c r="D32" i="47"/>
  <c r="D34" i="47"/>
  <c r="D93" i="47"/>
  <c r="D95" i="47"/>
  <c r="D97" i="47"/>
  <c r="D99" i="47"/>
  <c r="D103" i="47"/>
  <c r="D105" i="47"/>
  <c r="D107" i="47"/>
  <c r="D109" i="47"/>
  <c r="D31" i="47"/>
  <c r="D96" i="47"/>
  <c r="D104" i="47"/>
  <c r="D79" i="47"/>
  <c r="D81" i="47"/>
  <c r="D83" i="47"/>
  <c r="D85" i="47"/>
  <c r="D87" i="47"/>
  <c r="H28" i="14"/>
  <c r="F28" i="14"/>
  <c r="H27" i="14"/>
  <c r="F27" i="14"/>
  <c r="H26" i="14"/>
  <c r="F26" i="14"/>
  <c r="H25" i="14"/>
  <c r="F25" i="14"/>
  <c r="H24" i="14"/>
  <c r="F24" i="14"/>
  <c r="H23" i="14"/>
  <c r="F23" i="14"/>
  <c r="H22" i="14"/>
  <c r="F22" i="14"/>
  <c r="H21" i="14"/>
  <c r="F21" i="14"/>
  <c r="H20" i="14"/>
  <c r="F20" i="14"/>
  <c r="H19" i="14"/>
  <c r="F19" i="14"/>
  <c r="I18" i="14" l="1"/>
  <c r="I17" i="14" s="1"/>
  <c r="J4" i="17"/>
  <c r="J3" i="17"/>
  <c r="C3" i="17" l="1"/>
  <c r="C6" i="17" l="1"/>
  <c r="E5" i="17"/>
  <c r="C5" i="17"/>
  <c r="C3" i="14" l="1"/>
  <c r="I7" i="43"/>
  <c r="B42" i="12" s="1"/>
  <c r="I8" i="43" l="1"/>
  <c r="C22" i="16" l="1"/>
  <c r="C19" i="16"/>
  <c r="C150" i="43" l="1"/>
  <c r="C151" i="43"/>
  <c r="C152" i="43"/>
  <c r="C153" i="43"/>
  <c r="C154" i="43"/>
  <c r="C155" i="43"/>
  <c r="C156" i="43"/>
  <c r="C157" i="43"/>
  <c r="C158" i="43"/>
  <c r="C159" i="43"/>
  <c r="C160" i="43"/>
  <c r="C161" i="43"/>
  <c r="C162" i="43"/>
  <c r="C163" i="43"/>
  <c r="C164" i="43"/>
  <c r="C125" i="43"/>
  <c r="C126" i="43"/>
  <c r="C127" i="43"/>
  <c r="C128" i="43"/>
  <c r="C129" i="43"/>
  <c r="C130" i="43"/>
  <c r="C131" i="43"/>
  <c r="C132" i="43"/>
  <c r="C133" i="43"/>
  <c r="C134" i="43"/>
  <c r="C135" i="43"/>
  <c r="C136" i="43"/>
  <c r="C137" i="43"/>
  <c r="C138" i="43"/>
  <c r="C139" i="43"/>
  <c r="C140" i="43"/>
  <c r="C141" i="43"/>
  <c r="C142" i="43"/>
  <c r="C143" i="43"/>
  <c r="C124" i="43"/>
  <c r="C103" i="43"/>
  <c r="C104" i="43"/>
  <c r="C105" i="43"/>
  <c r="C106" i="43"/>
  <c r="C107" i="43"/>
  <c r="C108" i="43"/>
  <c r="C109" i="43"/>
  <c r="C110" i="43"/>
  <c r="C111" i="43"/>
  <c r="C112" i="43"/>
  <c r="C113" i="43"/>
  <c r="C114" i="43"/>
  <c r="C115" i="43"/>
  <c r="C116" i="43"/>
  <c r="C117" i="43"/>
  <c r="C118" i="43"/>
  <c r="C119" i="43"/>
  <c r="C120" i="43"/>
  <c r="C121" i="43"/>
  <c r="C102" i="43"/>
  <c r="C81" i="43"/>
  <c r="C82" i="43"/>
  <c r="C83" i="43"/>
  <c r="C84" i="43"/>
  <c r="C85" i="43"/>
  <c r="C86" i="43"/>
  <c r="C87" i="43"/>
  <c r="C88" i="43"/>
  <c r="C89" i="43"/>
  <c r="C90" i="43"/>
  <c r="C91" i="43"/>
  <c r="C92" i="43"/>
  <c r="C93" i="43"/>
  <c r="C94" i="43"/>
  <c r="C95" i="43"/>
  <c r="C96" i="43"/>
  <c r="C97" i="43"/>
  <c r="C98" i="43"/>
  <c r="C99" i="43"/>
  <c r="C80" i="43"/>
  <c r="C59" i="43"/>
  <c r="C60" i="43"/>
  <c r="C61" i="43"/>
  <c r="C62" i="43"/>
  <c r="C63" i="43"/>
  <c r="C64" i="43"/>
  <c r="C65" i="43"/>
  <c r="C66" i="43"/>
  <c r="C67" i="43"/>
  <c r="C68" i="43"/>
  <c r="C69" i="43"/>
  <c r="C70" i="43"/>
  <c r="C71" i="43"/>
  <c r="C72" i="43"/>
  <c r="C73" i="43"/>
  <c r="C74" i="43"/>
  <c r="C75" i="43"/>
  <c r="C76" i="43"/>
  <c r="C77" i="43"/>
  <c r="C58" i="43"/>
  <c r="C37" i="43"/>
  <c r="C38" i="43"/>
  <c r="C39" i="43"/>
  <c r="C40" i="43"/>
  <c r="C41" i="43"/>
  <c r="C42" i="43"/>
  <c r="C43" i="43"/>
  <c r="C44" i="43"/>
  <c r="C45" i="43"/>
  <c r="C46" i="43"/>
  <c r="C47" i="43"/>
  <c r="C48" i="43"/>
  <c r="C49" i="43"/>
  <c r="C50" i="43"/>
  <c r="C51" i="43"/>
  <c r="C52" i="43"/>
  <c r="C53" i="43"/>
  <c r="C54" i="43"/>
  <c r="C55" i="43"/>
  <c r="C36" i="43"/>
  <c r="C15" i="43"/>
  <c r="C16" i="43"/>
  <c r="C17" i="43"/>
  <c r="C18" i="43"/>
  <c r="C19" i="43"/>
  <c r="C20" i="43"/>
  <c r="C21" i="43"/>
  <c r="C22" i="43"/>
  <c r="C23" i="43"/>
  <c r="C24" i="43"/>
  <c r="C25" i="43"/>
  <c r="C26" i="43"/>
  <c r="C27" i="43"/>
  <c r="C28" i="43"/>
  <c r="C29" i="43"/>
  <c r="C30" i="43"/>
  <c r="C31" i="43"/>
  <c r="C32" i="43"/>
  <c r="C33" i="43"/>
  <c r="C14" i="43"/>
  <c r="K160" i="43"/>
  <c r="K159" i="43"/>
  <c r="K158" i="43"/>
  <c r="K157" i="43"/>
  <c r="K156" i="43"/>
  <c r="K138" i="43"/>
  <c r="K137" i="43"/>
  <c r="K136" i="43"/>
  <c r="K135" i="43"/>
  <c r="K134" i="43"/>
  <c r="K119" i="43"/>
  <c r="K118" i="43"/>
  <c r="K117" i="43"/>
  <c r="K116" i="43"/>
  <c r="K115" i="43"/>
  <c r="K97" i="43"/>
  <c r="K96" i="43"/>
  <c r="K95" i="43"/>
  <c r="K94" i="43"/>
  <c r="K93" i="43"/>
  <c r="K75" i="43"/>
  <c r="K74" i="43"/>
  <c r="K73" i="43"/>
  <c r="K72" i="43"/>
  <c r="K71" i="43"/>
  <c r="K51" i="43"/>
  <c r="K50" i="43"/>
  <c r="K49" i="43"/>
  <c r="K48" i="43"/>
  <c r="K47" i="43"/>
  <c r="K33" i="43"/>
  <c r="K20" i="43"/>
  <c r="K21" i="43"/>
  <c r="K22" i="43"/>
  <c r="K23" i="43"/>
  <c r="K24" i="43"/>
  <c r="K25" i="43"/>
  <c r="K26" i="43"/>
  <c r="K27" i="43"/>
  <c r="K28" i="43"/>
  <c r="K29" i="43"/>
  <c r="K30" i="43"/>
  <c r="K31" i="43"/>
  <c r="K32" i="43"/>
  <c r="B123" i="43"/>
  <c r="K146" i="43" l="1"/>
  <c r="K124" i="43"/>
  <c r="K125" i="43"/>
  <c r="K126" i="43"/>
  <c r="K102" i="43"/>
  <c r="K80" i="43"/>
  <c r="K58" i="43"/>
  <c r="B35" i="43"/>
  <c r="K36" i="43"/>
  <c r="B13" i="43" l="1"/>
  <c r="E3" i="43" l="1"/>
  <c r="G31" i="12"/>
  <c r="G32" i="12"/>
  <c r="G30" i="12"/>
  <c r="B57" i="43"/>
  <c r="B79" i="43"/>
  <c r="B101" i="43"/>
  <c r="K165" i="43"/>
  <c r="K164" i="43"/>
  <c r="K163" i="43"/>
  <c r="K162" i="43"/>
  <c r="K161" i="43"/>
  <c r="K155" i="43"/>
  <c r="K154" i="43"/>
  <c r="K153" i="43"/>
  <c r="K152" i="43"/>
  <c r="K151" i="43"/>
  <c r="K150" i="43"/>
  <c r="K149" i="43"/>
  <c r="K148" i="43"/>
  <c r="K147" i="43"/>
  <c r="K143" i="43"/>
  <c r="K142" i="43"/>
  <c r="K141" i="43"/>
  <c r="K140" i="43"/>
  <c r="K139" i="43"/>
  <c r="K133" i="43"/>
  <c r="K132" i="43"/>
  <c r="K131" i="43"/>
  <c r="K130" i="43"/>
  <c r="K129" i="43"/>
  <c r="K128" i="43"/>
  <c r="K127" i="43"/>
  <c r="K121" i="43"/>
  <c r="K120" i="43"/>
  <c r="K114" i="43"/>
  <c r="K113" i="43"/>
  <c r="K112" i="43"/>
  <c r="K111" i="43"/>
  <c r="K110" i="43"/>
  <c r="K109" i="43"/>
  <c r="K108" i="43"/>
  <c r="K107" i="43"/>
  <c r="K106" i="43"/>
  <c r="K105" i="43"/>
  <c r="K104" i="43"/>
  <c r="K103" i="43"/>
  <c r="K99" i="43"/>
  <c r="K98" i="43"/>
  <c r="K92" i="43"/>
  <c r="K91" i="43"/>
  <c r="K90" i="43"/>
  <c r="K89" i="43"/>
  <c r="K88" i="43"/>
  <c r="K87" i="43"/>
  <c r="K86" i="43"/>
  <c r="K85" i="43"/>
  <c r="K84" i="43"/>
  <c r="K83" i="43"/>
  <c r="K82" i="43"/>
  <c r="K81" i="43"/>
  <c r="K77" i="43"/>
  <c r="K76" i="43"/>
  <c r="K70" i="43"/>
  <c r="K69" i="43"/>
  <c r="K68" i="43"/>
  <c r="K67" i="43"/>
  <c r="K66" i="43"/>
  <c r="K65" i="43"/>
  <c r="K64" i="43"/>
  <c r="K63" i="43"/>
  <c r="K62" i="43"/>
  <c r="K61" i="43"/>
  <c r="K60" i="43"/>
  <c r="K59" i="43"/>
  <c r="K55" i="43"/>
  <c r="K54" i="43"/>
  <c r="K53" i="43"/>
  <c r="K52" i="43"/>
  <c r="K46" i="43"/>
  <c r="K45" i="43"/>
  <c r="K44" i="43"/>
  <c r="K43" i="43"/>
  <c r="K42" i="43"/>
  <c r="K41" i="43"/>
  <c r="K40" i="43"/>
  <c r="K39" i="43"/>
  <c r="K38" i="43"/>
  <c r="K37" i="43"/>
  <c r="K14" i="43"/>
  <c r="K15" i="43"/>
  <c r="K16" i="43"/>
  <c r="K17" i="43"/>
  <c r="K18" i="43"/>
  <c r="K19" i="43"/>
  <c r="D12" i="47"/>
  <c r="L57" i="43" l="1"/>
  <c r="L101" i="43"/>
  <c r="L79" i="43"/>
  <c r="F10" i="43" s="1"/>
  <c r="H32" i="12" s="1"/>
  <c r="L123" i="43"/>
  <c r="L147" i="43"/>
  <c r="L35" i="43"/>
  <c r="L13" i="43"/>
  <c r="F9" i="43" s="1"/>
  <c r="H31" i="12" s="1"/>
  <c r="F8" i="43" l="1"/>
  <c r="H30" i="12" s="1"/>
  <c r="L149" i="43"/>
  <c r="L145" i="43" s="1"/>
  <c r="F5" i="43" s="1"/>
  <c r="H34" i="12" s="1"/>
  <c r="K13" i="43"/>
  <c r="F6" i="43" l="1"/>
  <c r="H33" i="12"/>
  <c r="D35" i="12" s="1"/>
  <c r="D10" i="47" a="1"/>
  <c r="D10" i="47" l="1"/>
  <c r="B41" i="12"/>
  <c r="D34" i="12"/>
  <c r="A39" i="12" l="1"/>
  <c r="I82" i="14" l="1"/>
  <c r="E12" i="14" s="1"/>
  <c r="I69" i="14"/>
  <c r="E11" i="14" s="1"/>
  <c r="I38" i="14"/>
  <c r="E8" i="14" s="1"/>
  <c r="I58" i="14"/>
  <c r="E10" i="14" s="1"/>
  <c r="I93" i="14"/>
  <c r="E13" i="14" s="1"/>
  <c r="I47" i="14"/>
  <c r="E9" i="14" s="1"/>
  <c r="D31" i="12" l="1"/>
  <c r="E7" i="14"/>
  <c r="I16" i="14"/>
  <c r="E6" i="14" l="1"/>
  <c r="D30" i="12" l="1"/>
  <c r="E5" i="14"/>
  <c r="D5" i="47" a="1"/>
  <c r="D5" i="47" l="1"/>
  <c r="D32" i="12"/>
  <c r="D6" i="47" a="1"/>
  <c r="D6" i="47" l="1"/>
  <c r="D33" i="12"/>
  <c r="D8" i="47" a="1"/>
  <c r="D9" i="47" a="1"/>
  <c r="D9" i="47" l="1"/>
  <c r="D8" i="47"/>
</calcChain>
</file>

<file path=xl/sharedStrings.xml><?xml version="1.0" encoding="utf-8"?>
<sst xmlns="http://schemas.openxmlformats.org/spreadsheetml/2006/main" count="1091" uniqueCount="716">
  <si>
    <t>団体情報</t>
    <rPh sb="0" eb="2">
      <t>ダンタイ</t>
    </rPh>
    <rPh sb="2" eb="4">
      <t>ジョウホウ</t>
    </rPh>
    <phoneticPr fontId="5"/>
  </si>
  <si>
    <t>要望内容</t>
    <rPh sb="0" eb="2">
      <t>ヨウボウ</t>
    </rPh>
    <rPh sb="2" eb="4">
      <t>ナイヨウ</t>
    </rPh>
    <phoneticPr fontId="5"/>
  </si>
  <si>
    <t>活動名（フリガナ）</t>
    <rPh sb="0" eb="2">
      <t>カツドウ</t>
    </rPh>
    <rPh sb="2" eb="3">
      <t>メイ</t>
    </rPh>
    <phoneticPr fontId="5"/>
  </si>
  <si>
    <t>活動名</t>
    <rPh sb="0" eb="2">
      <t>カツドウ</t>
    </rPh>
    <rPh sb="2" eb="3">
      <t>メイ</t>
    </rPh>
    <phoneticPr fontId="5"/>
  </si>
  <si>
    <t>実施時期</t>
    <rPh sb="0" eb="2">
      <t>ジッシ</t>
    </rPh>
    <rPh sb="2" eb="4">
      <t>ジキ</t>
    </rPh>
    <phoneticPr fontId="5"/>
  </si>
  <si>
    <t>収支予算（千円）</t>
    <rPh sb="0" eb="2">
      <t>シュウシ</t>
    </rPh>
    <rPh sb="2" eb="4">
      <t>ヨサン</t>
    </rPh>
    <rPh sb="5" eb="7">
      <t>センエン</t>
    </rPh>
    <phoneticPr fontId="5"/>
  </si>
  <si>
    <t>共催者負担金</t>
    <phoneticPr fontId="5"/>
  </si>
  <si>
    <t>（イ） 収入小計</t>
    <rPh sb="4" eb="6">
      <t>シュウニュウ</t>
    </rPh>
    <phoneticPr fontId="5"/>
  </si>
  <si>
    <t>団体住所（所在地）〒</t>
  </si>
  <si>
    <t>-</t>
  </si>
  <si>
    <t>団体住所（所在地）</t>
  </si>
  <si>
    <t>代表者役職名</t>
  </si>
  <si>
    <t>代表者氏名</t>
  </si>
  <si>
    <t>入場料</t>
  </si>
  <si>
    <t>（ロ） 自己負担金</t>
  </si>
  <si>
    <t>収入総額（イ＋ロ）</t>
  </si>
  <si>
    <t>文化庁補助事業等への応募（予定を含む。）</t>
  </si>
  <si>
    <t>活動名</t>
  </si>
  <si>
    <t>区分</t>
    <rPh sb="0" eb="2">
      <t>クブン</t>
    </rPh>
    <phoneticPr fontId="5"/>
  </si>
  <si>
    <t>項目</t>
    <rPh sb="0" eb="2">
      <t>コウモク</t>
    </rPh>
    <phoneticPr fontId="5"/>
  </si>
  <si>
    <t>細目</t>
    <rPh sb="0" eb="2">
      <t>サイモク</t>
    </rPh>
    <phoneticPr fontId="5"/>
  </si>
  <si>
    <t>内訳</t>
    <rPh sb="0" eb="2">
      <t>ウチワケ</t>
    </rPh>
    <phoneticPr fontId="5"/>
  </si>
  <si>
    <t>内訳詳細</t>
    <rPh sb="0" eb="2">
      <t>ウチワケ</t>
    </rPh>
    <rPh sb="2" eb="4">
      <t>ショウサイ</t>
    </rPh>
    <phoneticPr fontId="5"/>
  </si>
  <si>
    <t>小計（千円）</t>
    <rPh sb="0" eb="2">
      <t>ショウケイ</t>
    </rPh>
    <rPh sb="3" eb="5">
      <t>センエン</t>
    </rPh>
    <phoneticPr fontId="5"/>
  </si>
  <si>
    <t>入場料収入</t>
    <phoneticPr fontId="5"/>
  </si>
  <si>
    <t>その他の収入</t>
    <rPh sb="2" eb="3">
      <t>タ</t>
    </rPh>
    <rPh sb="4" eb="6">
      <t>シュウニュウ</t>
    </rPh>
    <phoneticPr fontId="5"/>
  </si>
  <si>
    <t>共催者以外の補助金・助成金</t>
    <phoneticPr fontId="5"/>
  </si>
  <si>
    <t>寄付金・協賛金</t>
    <phoneticPr fontId="5"/>
  </si>
  <si>
    <t>参加費</t>
    <phoneticPr fontId="5"/>
  </si>
  <si>
    <t>広告料・その他の収入</t>
    <phoneticPr fontId="5"/>
  </si>
  <si>
    <t>謝金</t>
  </si>
  <si>
    <t>医師・看護師謝金</t>
  </si>
  <si>
    <t>手話通訳謝金</t>
  </si>
  <si>
    <t>要約筆記謝金</t>
  </si>
  <si>
    <t>団体名</t>
  </si>
  <si>
    <t>住所〒</t>
    <phoneticPr fontId="5"/>
  </si>
  <si>
    <t>住所</t>
    <rPh sb="0" eb="2">
      <t>ジュウショ</t>
    </rPh>
    <phoneticPr fontId="5"/>
  </si>
  <si>
    <t>組　織</t>
  </si>
  <si>
    <t>役　　職　　員</t>
  </si>
  <si>
    <t>経理担当者</t>
  </si>
  <si>
    <t>監査担当者</t>
  </si>
  <si>
    <t>（施設概要）</t>
  </si>
  <si>
    <t>施設名</t>
    <rPh sb="0" eb="2">
      <t>シセツ</t>
    </rPh>
    <rPh sb="2" eb="3">
      <t>メイ</t>
    </rPh>
    <phoneticPr fontId="5"/>
  </si>
  <si>
    <t>施設住所〒</t>
    <phoneticPr fontId="5"/>
  </si>
  <si>
    <t>ﾎｰﾑﾍﾟｰｼﾞｱﾄﾞﾚｽ</t>
    <phoneticPr fontId="5"/>
  </si>
  <si>
    <t>施設住所</t>
    <phoneticPr fontId="5"/>
  </si>
  <si>
    <t>目　的</t>
  </si>
  <si>
    <t xml:space="preserve">施　　設　　役　　職　　員 </t>
  </si>
  <si>
    <t>〔施設の設置条例等〕</t>
    <phoneticPr fontId="5"/>
  </si>
  <si>
    <t>沿　革</t>
  </si>
  <si>
    <t>年度</t>
  </si>
  <si>
    <t>施設の財務状況</t>
  </si>
  <si>
    <t>役　　職　　員</t>
    <phoneticPr fontId="5"/>
  </si>
  <si>
    <t>団体構成員及び加入条件</t>
    <phoneticPr fontId="5"/>
  </si>
  <si>
    <t>〔中核団体名〕</t>
    <phoneticPr fontId="5"/>
  </si>
  <si>
    <t>〔実行委員会等構成団体名〕</t>
    <phoneticPr fontId="5"/>
  </si>
  <si>
    <t>〔加入条件〕</t>
    <phoneticPr fontId="5"/>
  </si>
  <si>
    <t>財務状況</t>
    <phoneticPr fontId="5"/>
  </si>
  <si>
    <t>人数または枚数</t>
    <rPh sb="0" eb="2">
      <t>ニンズウ</t>
    </rPh>
    <rPh sb="5" eb="7">
      <t>マイスウ</t>
    </rPh>
    <phoneticPr fontId="5"/>
  </si>
  <si>
    <t>回数または泊数</t>
    <rPh sb="0" eb="2">
      <t>カイスウ</t>
    </rPh>
    <rPh sb="5" eb="6">
      <t>ハク</t>
    </rPh>
    <rPh sb="6" eb="7">
      <t>スウ</t>
    </rPh>
    <phoneticPr fontId="5"/>
  </si>
  <si>
    <t>金額（円）</t>
    <rPh sb="3" eb="4">
      <t>エン</t>
    </rPh>
    <phoneticPr fontId="5"/>
  </si>
  <si>
    <t>実施時期</t>
    <rPh sb="0" eb="2">
      <t>ジッシ</t>
    </rPh>
    <rPh sb="2" eb="4">
      <t>ジキ</t>
    </rPh>
    <phoneticPr fontId="4"/>
  </si>
  <si>
    <t>金額（円）</t>
    <rPh sb="0" eb="2">
      <t>キンガク</t>
    </rPh>
    <rPh sb="3" eb="4">
      <t>エン</t>
    </rPh>
    <phoneticPr fontId="5"/>
  </si>
  <si>
    <t>～</t>
    <phoneticPr fontId="4"/>
  </si>
  <si>
    <t>収入総額</t>
    <rPh sb="2" eb="4">
      <t>ソウガク</t>
    </rPh>
    <phoneticPr fontId="5"/>
  </si>
  <si>
    <t>入場料無料の場合は必ず理由を記入</t>
  </si>
  <si>
    <t>記入要領</t>
    <phoneticPr fontId="4"/>
  </si>
  <si>
    <t>収入総額（千円）</t>
    <rPh sb="0" eb="2">
      <t>シュウニュウ</t>
    </rPh>
    <phoneticPr fontId="4"/>
  </si>
  <si>
    <t>入場料収入</t>
    <phoneticPr fontId="4"/>
  </si>
  <si>
    <t>その他の収入</t>
    <rPh sb="2" eb="3">
      <t>タ</t>
    </rPh>
    <rPh sb="4" eb="6">
      <t>シュウニュウ</t>
    </rPh>
    <phoneticPr fontId="4"/>
  </si>
  <si>
    <t>共催者負担金</t>
    <rPh sb="0" eb="2">
      <t>キョウサイ</t>
    </rPh>
    <rPh sb="2" eb="3">
      <t>シャ</t>
    </rPh>
    <rPh sb="3" eb="6">
      <t>フタンキン</t>
    </rPh>
    <phoneticPr fontId="4"/>
  </si>
  <si>
    <t>共催者以外の補助金・助成金</t>
    <rPh sb="0" eb="2">
      <t>キョウサイ</t>
    </rPh>
    <rPh sb="2" eb="3">
      <t>シャ</t>
    </rPh>
    <rPh sb="3" eb="5">
      <t>イガイ</t>
    </rPh>
    <rPh sb="6" eb="9">
      <t>ホジョキン</t>
    </rPh>
    <rPh sb="10" eb="13">
      <t>ジョセイキン</t>
    </rPh>
    <phoneticPr fontId="4"/>
  </si>
  <si>
    <t>寄付金・協賛金</t>
    <rPh sb="0" eb="3">
      <t>キフキン</t>
    </rPh>
    <rPh sb="4" eb="7">
      <t>キョウサンキン</t>
    </rPh>
    <phoneticPr fontId="4"/>
  </si>
  <si>
    <t>参加費</t>
    <phoneticPr fontId="4"/>
  </si>
  <si>
    <t>広告料・その他の収入</t>
    <phoneticPr fontId="4"/>
  </si>
  <si>
    <t>実施文化施設名</t>
    <phoneticPr fontId="4"/>
  </si>
  <si>
    <t>実施文化施設住所〒</t>
    <phoneticPr fontId="4"/>
  </si>
  <si>
    <t>実施文化施設住所</t>
    <rPh sb="6" eb="8">
      <t>ジュウショ</t>
    </rPh>
    <phoneticPr fontId="4"/>
  </si>
  <si>
    <t>都道府県</t>
    <rPh sb="0" eb="4">
      <t>トドウフケン</t>
    </rPh>
    <phoneticPr fontId="4"/>
  </si>
  <si>
    <t>左記以外</t>
    <rPh sb="0" eb="2">
      <t>サキ</t>
    </rPh>
    <rPh sb="2" eb="4">
      <t>イガイ</t>
    </rPh>
    <phoneticPr fontId="4"/>
  </si>
  <si>
    <t>障害者対応に係る経費を含む</t>
    <rPh sb="0" eb="3">
      <t>ショウガイシャ</t>
    </rPh>
    <rPh sb="3" eb="5">
      <t>タイオウ</t>
    </rPh>
    <rPh sb="6" eb="7">
      <t>カカ</t>
    </rPh>
    <rPh sb="8" eb="10">
      <t>ケイヒ</t>
    </rPh>
    <rPh sb="11" eb="12">
      <t>フク</t>
    </rPh>
    <phoneticPr fontId="4"/>
  </si>
  <si>
    <t>細目</t>
    <rPh sb="0" eb="2">
      <t>サイモク</t>
    </rPh>
    <phoneticPr fontId="4"/>
  </si>
  <si>
    <t>（単位）</t>
    <rPh sb="1" eb="3">
      <t>タンイ</t>
    </rPh>
    <phoneticPr fontId="6"/>
  </si>
  <si>
    <t>（単位）</t>
    <phoneticPr fontId="6"/>
  </si>
  <si>
    <t>記録・配信費</t>
    <rPh sb="0" eb="2">
      <t>キロク</t>
    </rPh>
    <rPh sb="3" eb="5">
      <t>ハイシン</t>
    </rPh>
    <rPh sb="5" eb="6">
      <t>ヒ</t>
    </rPh>
    <phoneticPr fontId="4"/>
  </si>
  <si>
    <t>配信用録音録画・編集費</t>
    <rPh sb="0" eb="2">
      <t>ハイシン</t>
    </rPh>
    <rPh sb="2" eb="3">
      <t>ヨウ</t>
    </rPh>
    <rPh sb="3" eb="5">
      <t>ロクオン</t>
    </rPh>
    <rPh sb="5" eb="7">
      <t>ロクガ</t>
    </rPh>
    <rPh sb="10" eb="11">
      <t>ヒ</t>
    </rPh>
    <phoneticPr fontId="4"/>
  </si>
  <si>
    <t>配信用機材借料</t>
    <rPh sb="0" eb="2">
      <t>ハイシン</t>
    </rPh>
    <rPh sb="2" eb="3">
      <t>ヨウ</t>
    </rPh>
    <rPh sb="3" eb="5">
      <t>キザイ</t>
    </rPh>
    <rPh sb="5" eb="7">
      <t>シャクリョウ</t>
    </rPh>
    <phoneticPr fontId="4"/>
  </si>
  <si>
    <t>配信用サイト作成・利用料</t>
    <rPh sb="2" eb="3">
      <t>ヨウ</t>
    </rPh>
    <rPh sb="6" eb="8">
      <t>サクセイ</t>
    </rPh>
    <rPh sb="9" eb="12">
      <t>リヨウリョウ</t>
    </rPh>
    <phoneticPr fontId="4"/>
  </si>
  <si>
    <t>単価等（円）</t>
    <rPh sb="0" eb="2">
      <t>タンカ</t>
    </rPh>
    <rPh sb="2" eb="3">
      <t>トウ</t>
    </rPh>
    <rPh sb="4" eb="5">
      <t>エン</t>
    </rPh>
    <phoneticPr fontId="5"/>
  </si>
  <si>
    <t>【注意】本シートを編集・削除しないでください。</t>
    <rPh sb="1" eb="3">
      <t>チュウイ</t>
    </rPh>
    <rPh sb="4" eb="5">
      <t>ホン</t>
    </rPh>
    <rPh sb="9" eb="11">
      <t>ヘンシュウ</t>
    </rPh>
    <rPh sb="12" eb="14">
      <t>サクジョ</t>
    </rPh>
    <phoneticPr fontId="21"/>
  </si>
  <si>
    <t>連携先</t>
    <rPh sb="0" eb="2">
      <t>レンケイ</t>
    </rPh>
    <rPh sb="2" eb="3">
      <t>サキ</t>
    </rPh>
    <phoneticPr fontId="21"/>
  </si>
  <si>
    <t>行</t>
    <rPh sb="0" eb="1">
      <t>ギョウ</t>
    </rPh>
    <phoneticPr fontId="21"/>
  </si>
  <si>
    <t>連携元</t>
    <rPh sb="0" eb="2">
      <t>レンケイ</t>
    </rPh>
    <rPh sb="2" eb="3">
      <t>モト</t>
    </rPh>
    <phoneticPr fontId="21"/>
  </si>
  <si>
    <t>連携内容</t>
    <rPh sb="0" eb="2">
      <t>レンケイ</t>
    </rPh>
    <rPh sb="2" eb="4">
      <t>ナイヨウ</t>
    </rPh>
    <phoneticPr fontId="21"/>
  </si>
  <si>
    <t>様式の種類</t>
    <rPh sb="0" eb="2">
      <t>ヨウシキ</t>
    </rPh>
    <rPh sb="3" eb="5">
      <t>シュルイ</t>
    </rPh>
    <phoneticPr fontId="21"/>
  </si>
  <si>
    <t>要望書登録/要望内容/活動名</t>
    <rPh sb="0" eb="3">
      <t>ヨウボウショ</t>
    </rPh>
    <rPh sb="3" eb="5">
      <t>トウロク</t>
    </rPh>
    <rPh sb="6" eb="8">
      <t>ヨウボウ</t>
    </rPh>
    <rPh sb="8" eb="10">
      <t>ナイヨウ</t>
    </rPh>
    <rPh sb="11" eb="13">
      <t>カツドウ</t>
    </rPh>
    <rPh sb="13" eb="14">
      <t>メイ</t>
    </rPh>
    <phoneticPr fontId="4"/>
  </si>
  <si>
    <t>要望書登録/要望内容/入場料</t>
    <rPh sb="0" eb="3">
      <t>ヨウボウショ</t>
    </rPh>
    <rPh sb="3" eb="5">
      <t>トウロク</t>
    </rPh>
    <rPh sb="6" eb="8">
      <t>ヨウボウ</t>
    </rPh>
    <rPh sb="8" eb="10">
      <t>ナイヨウ</t>
    </rPh>
    <rPh sb="11" eb="14">
      <t>ニュウジョウリョウ</t>
    </rPh>
    <phoneticPr fontId="4"/>
  </si>
  <si>
    <t>要望書登録/要望内容/共催者負担金</t>
    <rPh sb="0" eb="3">
      <t>ヨウボウショ</t>
    </rPh>
    <rPh sb="3" eb="5">
      <t>トウロク</t>
    </rPh>
    <rPh sb="6" eb="8">
      <t>ヨウボウ</t>
    </rPh>
    <rPh sb="8" eb="10">
      <t>ナイヨウ</t>
    </rPh>
    <rPh sb="11" eb="14">
      <t>キョウサイシャ</t>
    </rPh>
    <rPh sb="14" eb="17">
      <t>フタンキン</t>
    </rPh>
    <phoneticPr fontId="4"/>
  </si>
  <si>
    <t>要望書登録/要望内容/(ｲ)小計</t>
    <rPh sb="0" eb="3">
      <t>ヨウボウショ</t>
    </rPh>
    <rPh sb="3" eb="5">
      <t>トウロク</t>
    </rPh>
    <rPh sb="6" eb="8">
      <t>ヨウボウ</t>
    </rPh>
    <rPh sb="8" eb="10">
      <t>ナイヨウ</t>
    </rPh>
    <rPh sb="14" eb="16">
      <t>ショウケイ</t>
    </rPh>
    <phoneticPr fontId="4"/>
  </si>
  <si>
    <t>要望書登録/要望内容/(ﾛ)自己負担金</t>
    <rPh sb="0" eb="3">
      <t>ヨウボウショ</t>
    </rPh>
    <rPh sb="3" eb="5">
      <t>トウロク</t>
    </rPh>
    <rPh sb="6" eb="8">
      <t>ヨウボウ</t>
    </rPh>
    <rPh sb="8" eb="10">
      <t>ナイヨウ</t>
    </rPh>
    <rPh sb="14" eb="16">
      <t>ジコ</t>
    </rPh>
    <rPh sb="16" eb="18">
      <t>フタン</t>
    </rPh>
    <rPh sb="18" eb="19">
      <t>キン</t>
    </rPh>
    <phoneticPr fontId="4"/>
  </si>
  <si>
    <t>要望書登録/要望内容/要望額</t>
    <rPh sb="0" eb="3">
      <t>ヨウボウショ</t>
    </rPh>
    <rPh sb="3" eb="5">
      <t>トウロク</t>
    </rPh>
    <rPh sb="6" eb="8">
      <t>ヨウボウ</t>
    </rPh>
    <rPh sb="8" eb="10">
      <t>ナイヨウ</t>
    </rPh>
    <rPh sb="11" eb="13">
      <t>ヨウボウ</t>
    </rPh>
    <rPh sb="13" eb="14">
      <t>ガク</t>
    </rPh>
    <phoneticPr fontId="4"/>
  </si>
  <si>
    <t>要望書登録/要望内容/文化庁チェック</t>
    <rPh sb="0" eb="3">
      <t>ヨウボウショ</t>
    </rPh>
    <rPh sb="3" eb="5">
      <t>トウロク</t>
    </rPh>
    <rPh sb="6" eb="8">
      <t>ヨウボウ</t>
    </rPh>
    <rPh sb="8" eb="10">
      <t>ナイヨウ</t>
    </rPh>
    <rPh sb="11" eb="14">
      <t>ブンカチョウ</t>
    </rPh>
    <phoneticPr fontId="4"/>
  </si>
  <si>
    <t>-</t>
    <phoneticPr fontId="21"/>
  </si>
  <si>
    <t>要望書登録/映画製作/時間</t>
    <rPh sb="0" eb="3">
      <t>ヨウボウショ</t>
    </rPh>
    <rPh sb="3" eb="5">
      <t>トウロク</t>
    </rPh>
    <rPh sb="6" eb="8">
      <t>エイガ</t>
    </rPh>
    <rPh sb="8" eb="10">
      <t>セイサク</t>
    </rPh>
    <rPh sb="11" eb="13">
      <t>ジカン</t>
    </rPh>
    <phoneticPr fontId="4"/>
  </si>
  <si>
    <t>要望書登録/映画製作/製作期間（開始）</t>
    <rPh sb="0" eb="3">
      <t>ヨウボウショ</t>
    </rPh>
    <rPh sb="3" eb="5">
      <t>トウロク</t>
    </rPh>
    <rPh sb="6" eb="8">
      <t>エイガ</t>
    </rPh>
    <rPh sb="8" eb="10">
      <t>セイサク</t>
    </rPh>
    <rPh sb="11" eb="13">
      <t>セイサク</t>
    </rPh>
    <rPh sb="13" eb="15">
      <t>キカン</t>
    </rPh>
    <rPh sb="16" eb="18">
      <t>カイシ</t>
    </rPh>
    <phoneticPr fontId="4"/>
  </si>
  <si>
    <t>要望書登録/映画製作/製作期間（終了）</t>
    <rPh sb="0" eb="3">
      <t>ヨウボウショ</t>
    </rPh>
    <rPh sb="3" eb="5">
      <t>トウロク</t>
    </rPh>
    <rPh sb="6" eb="8">
      <t>エイガ</t>
    </rPh>
    <rPh sb="8" eb="10">
      <t>セイサク</t>
    </rPh>
    <rPh sb="11" eb="13">
      <t>セイサク</t>
    </rPh>
    <rPh sb="13" eb="15">
      <t>キカン</t>
    </rPh>
    <rPh sb="16" eb="18">
      <t>シュウリョウ</t>
    </rPh>
    <phoneticPr fontId="4"/>
  </si>
  <si>
    <t>要望書登録/映画製作/完成形態</t>
    <rPh sb="0" eb="3">
      <t>ヨウボウショ</t>
    </rPh>
    <rPh sb="3" eb="5">
      <t>トウロク</t>
    </rPh>
    <rPh sb="6" eb="8">
      <t>エイガ</t>
    </rPh>
    <rPh sb="8" eb="10">
      <t>セイサク</t>
    </rPh>
    <rPh sb="11" eb="13">
      <t>カンセイ</t>
    </rPh>
    <rPh sb="13" eb="15">
      <t>ケイタイ</t>
    </rPh>
    <phoneticPr fontId="4"/>
  </si>
  <si>
    <t>要望書登録/映画製作/監督</t>
    <rPh sb="0" eb="3">
      <t>ヨウボウショ</t>
    </rPh>
    <rPh sb="3" eb="5">
      <t>トウロク</t>
    </rPh>
    <rPh sb="6" eb="8">
      <t>エイガ</t>
    </rPh>
    <rPh sb="8" eb="10">
      <t>セイサク</t>
    </rPh>
    <rPh sb="11" eb="13">
      <t>カントク</t>
    </rPh>
    <phoneticPr fontId="4"/>
  </si>
  <si>
    <t>要望書登録/映画製作/脚本</t>
    <rPh sb="0" eb="3">
      <t>ヨウボウショ</t>
    </rPh>
    <rPh sb="3" eb="5">
      <t>トウロク</t>
    </rPh>
    <rPh sb="6" eb="8">
      <t>エイガ</t>
    </rPh>
    <rPh sb="8" eb="10">
      <t>セイサク</t>
    </rPh>
    <rPh sb="11" eb="13">
      <t>キャクホン</t>
    </rPh>
    <phoneticPr fontId="4"/>
  </si>
  <si>
    <t>要望書登録/映画製作/撮影</t>
    <rPh sb="0" eb="3">
      <t>ヨウボウショ</t>
    </rPh>
    <rPh sb="3" eb="5">
      <t>トウロク</t>
    </rPh>
    <rPh sb="6" eb="8">
      <t>エイガ</t>
    </rPh>
    <rPh sb="8" eb="10">
      <t>セイサク</t>
    </rPh>
    <rPh sb="11" eb="13">
      <t>サツエイ</t>
    </rPh>
    <phoneticPr fontId="4"/>
  </si>
  <si>
    <t>要望書登録/映画製作/出演者</t>
    <rPh sb="0" eb="3">
      <t>ヨウボウショ</t>
    </rPh>
    <rPh sb="3" eb="5">
      <t>トウロク</t>
    </rPh>
    <rPh sb="6" eb="8">
      <t>エイガ</t>
    </rPh>
    <rPh sb="8" eb="10">
      <t>セイサク</t>
    </rPh>
    <rPh sb="11" eb="14">
      <t>シュツエンシャ</t>
    </rPh>
    <phoneticPr fontId="4"/>
  </si>
  <si>
    <t>要望書登録/映画製作/配給会社</t>
    <rPh sb="0" eb="3">
      <t>ヨウボウショ</t>
    </rPh>
    <rPh sb="3" eb="5">
      <t>トウロク</t>
    </rPh>
    <rPh sb="6" eb="8">
      <t>エイガ</t>
    </rPh>
    <rPh sb="8" eb="10">
      <t>セイサク</t>
    </rPh>
    <rPh sb="11" eb="13">
      <t>ハイキュウ</t>
    </rPh>
    <rPh sb="13" eb="15">
      <t>ガイシャ</t>
    </rPh>
    <phoneticPr fontId="4"/>
  </si>
  <si>
    <t>要望書登録/映画製作/公開予定時期（開始）</t>
    <rPh sb="0" eb="3">
      <t>ヨウボウショ</t>
    </rPh>
    <rPh sb="3" eb="5">
      <t>トウロク</t>
    </rPh>
    <rPh sb="6" eb="8">
      <t>エイガ</t>
    </rPh>
    <rPh sb="8" eb="10">
      <t>セイサク</t>
    </rPh>
    <rPh sb="11" eb="13">
      <t>コウカイ</t>
    </rPh>
    <rPh sb="13" eb="15">
      <t>ヨテイ</t>
    </rPh>
    <rPh sb="15" eb="17">
      <t>ジキ</t>
    </rPh>
    <rPh sb="18" eb="20">
      <t>カイシ</t>
    </rPh>
    <phoneticPr fontId="4"/>
  </si>
  <si>
    <t>要望書登録/映画製作/公開予定時期（終了）</t>
    <rPh sb="0" eb="3">
      <t>ヨウボウショ</t>
    </rPh>
    <rPh sb="3" eb="5">
      <t>トウロク</t>
    </rPh>
    <rPh sb="6" eb="8">
      <t>エイガ</t>
    </rPh>
    <rPh sb="8" eb="10">
      <t>セイサク</t>
    </rPh>
    <rPh sb="11" eb="13">
      <t>コウカイ</t>
    </rPh>
    <rPh sb="13" eb="15">
      <t>ヨテイ</t>
    </rPh>
    <rPh sb="15" eb="17">
      <t>ジキ</t>
    </rPh>
    <rPh sb="18" eb="20">
      <t>シュウリョウ</t>
    </rPh>
    <phoneticPr fontId="4"/>
  </si>
  <si>
    <t>要望書登録/基金/県NO</t>
    <rPh sb="0" eb="3">
      <t>ヨウボウショ</t>
    </rPh>
    <rPh sb="3" eb="5">
      <t>トウロク</t>
    </rPh>
    <rPh sb="6" eb="8">
      <t>キキン</t>
    </rPh>
    <rPh sb="9" eb="10">
      <t>ケン</t>
    </rPh>
    <phoneticPr fontId="4"/>
  </si>
  <si>
    <t>要望書登録/補助金/単位</t>
    <rPh sb="0" eb="3">
      <t>ヨウボウショ</t>
    </rPh>
    <rPh sb="3" eb="5">
      <t>トウロク</t>
    </rPh>
    <rPh sb="6" eb="9">
      <t>ホジョキン</t>
    </rPh>
    <rPh sb="10" eb="12">
      <t>タンイ</t>
    </rPh>
    <phoneticPr fontId="4"/>
  </si>
  <si>
    <t>要望書登録/補助金/個表番号</t>
    <rPh sb="0" eb="3">
      <t>ヨウボウショ</t>
    </rPh>
    <rPh sb="3" eb="5">
      <t>トウロク</t>
    </rPh>
    <rPh sb="6" eb="9">
      <t>ホジョキン</t>
    </rPh>
    <rPh sb="10" eb="12">
      <t>コヒョウ</t>
    </rPh>
    <rPh sb="12" eb="14">
      <t>バンゴウ</t>
    </rPh>
    <phoneticPr fontId="4"/>
  </si>
  <si>
    <t>要望書登録/基金/募集分類
要望書登録/補助金/募集分類</t>
    <rPh sb="0" eb="3">
      <t>ヨウボウショ</t>
    </rPh>
    <rPh sb="3" eb="5">
      <t>トウロク</t>
    </rPh>
    <rPh sb="6" eb="8">
      <t>キキン</t>
    </rPh>
    <rPh sb="9" eb="11">
      <t>ボシュウ</t>
    </rPh>
    <rPh sb="11" eb="13">
      <t>ブンルイ</t>
    </rPh>
    <rPh sb="20" eb="23">
      <t>ホジョキン</t>
    </rPh>
    <phoneticPr fontId="4"/>
  </si>
  <si>
    <t>要望書登録/基金/分野
要望書登録/補助金/分野</t>
    <rPh sb="0" eb="3">
      <t>ヨウボウショ</t>
    </rPh>
    <rPh sb="3" eb="5">
      <t>トウロク</t>
    </rPh>
    <rPh sb="6" eb="8">
      <t>キキン</t>
    </rPh>
    <rPh sb="9" eb="11">
      <t>ブンヤ</t>
    </rPh>
    <rPh sb="18" eb="21">
      <t>ホジョキン</t>
    </rPh>
    <phoneticPr fontId="4"/>
  </si>
  <si>
    <t>要望書登録/基金/ジャンル
要望書登録/補助金/ジャンル</t>
    <phoneticPr fontId="21"/>
  </si>
  <si>
    <t>要望書登録/基金/提出日
要望書登録/補助金/提出日</t>
    <rPh sb="0" eb="3">
      <t>ヨウボウショ</t>
    </rPh>
    <rPh sb="3" eb="5">
      <t>トウロク</t>
    </rPh>
    <rPh sb="6" eb="8">
      <t>キキン</t>
    </rPh>
    <rPh sb="9" eb="11">
      <t>テイシュツ</t>
    </rPh>
    <rPh sb="11" eb="12">
      <t>ビ</t>
    </rPh>
    <phoneticPr fontId="4"/>
  </si>
  <si>
    <t>要望書登録/基金/文書番号
要望書登録/補助金/文書番号</t>
    <rPh sb="0" eb="3">
      <t>ヨウボウショ</t>
    </rPh>
    <rPh sb="3" eb="5">
      <t>トウロク</t>
    </rPh>
    <rPh sb="6" eb="8">
      <t>キキン</t>
    </rPh>
    <rPh sb="9" eb="11">
      <t>ブンショ</t>
    </rPh>
    <rPh sb="11" eb="13">
      <t>バンゴウ</t>
    </rPh>
    <rPh sb="24" eb="26">
      <t>ブンショ</t>
    </rPh>
    <rPh sb="26" eb="28">
      <t>バンゴウ</t>
    </rPh>
    <phoneticPr fontId="4"/>
  </si>
  <si>
    <t>要望書登録/活動場所/開始日</t>
    <rPh sb="0" eb="3">
      <t>ヨウボウショ</t>
    </rPh>
    <rPh sb="3" eb="5">
      <t>トウロク</t>
    </rPh>
    <rPh sb="6" eb="8">
      <t>カツドウ</t>
    </rPh>
    <rPh sb="8" eb="10">
      <t>バショ</t>
    </rPh>
    <rPh sb="11" eb="14">
      <t>カイシビ</t>
    </rPh>
    <phoneticPr fontId="4"/>
  </si>
  <si>
    <t>要望書登録/活動場所/終了日</t>
    <rPh sb="0" eb="3">
      <t>ヨウボウショ</t>
    </rPh>
    <rPh sb="3" eb="5">
      <t>トウロク</t>
    </rPh>
    <rPh sb="6" eb="8">
      <t>カツドウ</t>
    </rPh>
    <rPh sb="8" eb="10">
      <t>バショ</t>
    </rPh>
    <rPh sb="11" eb="13">
      <t>シュウリョウ</t>
    </rPh>
    <rPh sb="13" eb="14">
      <t>ヒ</t>
    </rPh>
    <phoneticPr fontId="4"/>
  </si>
  <si>
    <t>要望書登録/活動場所/活動場所</t>
    <rPh sb="0" eb="3">
      <t>ヨウボウショ</t>
    </rPh>
    <rPh sb="3" eb="5">
      <t>トウロク</t>
    </rPh>
    <rPh sb="6" eb="8">
      <t>カツドウ</t>
    </rPh>
    <rPh sb="8" eb="10">
      <t>バショ</t>
    </rPh>
    <rPh sb="11" eb="13">
      <t>カツドウ</t>
    </rPh>
    <rPh sb="13" eb="15">
      <t>バショ</t>
    </rPh>
    <phoneticPr fontId="4"/>
  </si>
  <si>
    <t>団体登録/団体基本情報/団体名</t>
    <rPh sb="12" eb="14">
      <t>ダンタイ</t>
    </rPh>
    <rPh sb="14" eb="15">
      <t>メイ</t>
    </rPh>
    <phoneticPr fontId="4"/>
  </si>
  <si>
    <t>団体登録/団体基本情報/ヨミガナ</t>
  </si>
  <si>
    <t>団体登録/団体基本情報/代表者氏名</t>
    <rPh sb="12" eb="15">
      <t>ダイヒョウシャ</t>
    </rPh>
    <rPh sb="15" eb="17">
      <t>シメイ</t>
    </rPh>
    <phoneticPr fontId="4"/>
  </si>
  <si>
    <t>団体登録/団体基本情報/代表者役職</t>
    <rPh sb="12" eb="15">
      <t>ダイヒョウシャ</t>
    </rPh>
    <rPh sb="15" eb="17">
      <t>ヤクショク</t>
    </rPh>
    <phoneticPr fontId="4"/>
  </si>
  <si>
    <t>団体登録/団体基本情報/郵便番号</t>
    <rPh sb="12" eb="16">
      <t>ユウビンバンゴウ</t>
    </rPh>
    <phoneticPr fontId="4"/>
  </si>
  <si>
    <t>団体登録/団体基本情報/都道府県</t>
    <rPh sb="12" eb="16">
      <t>トドウフケン</t>
    </rPh>
    <phoneticPr fontId="4"/>
  </si>
  <si>
    <t>団体登録/団体基本情報/住所1</t>
    <rPh sb="12" eb="14">
      <t>ジュウショ</t>
    </rPh>
    <phoneticPr fontId="4"/>
  </si>
  <si>
    <t>団体登録/団体基本情報/住所2</t>
    <rPh sb="12" eb="14">
      <t>ジュウショ</t>
    </rPh>
    <phoneticPr fontId="4"/>
  </si>
  <si>
    <t>団体登録/団体基本情報/電話番号</t>
    <rPh sb="12" eb="14">
      <t>デンワ</t>
    </rPh>
    <rPh sb="14" eb="16">
      <t>バンゴウ</t>
    </rPh>
    <phoneticPr fontId="4"/>
  </si>
  <si>
    <t>団体登録/団体基本情報/FAX番号</t>
    <rPh sb="15" eb="17">
      <t>バンゴウ</t>
    </rPh>
    <phoneticPr fontId="4"/>
  </si>
  <si>
    <t>団体登録/団体基本情報/ホームページ</t>
    <phoneticPr fontId="4"/>
  </si>
  <si>
    <t>団体登録/団体基本情報/創立年/月</t>
    <rPh sb="12" eb="14">
      <t>ソウリツ</t>
    </rPh>
    <rPh sb="14" eb="15">
      <t>ネン</t>
    </rPh>
    <rPh sb="16" eb="17">
      <t>ツキ</t>
    </rPh>
    <phoneticPr fontId="4"/>
  </si>
  <si>
    <t>団体登録/標準連絡先/団体名</t>
    <rPh sb="5" eb="7">
      <t>ヒョウジュン</t>
    </rPh>
    <rPh sb="7" eb="10">
      <t>レンラクサキ</t>
    </rPh>
    <rPh sb="11" eb="13">
      <t>ダンタイ</t>
    </rPh>
    <rPh sb="13" eb="14">
      <t>メイ</t>
    </rPh>
    <phoneticPr fontId="4"/>
  </si>
  <si>
    <t>団体登録/団体基本情報/団体種別</t>
    <rPh sb="12" eb="14">
      <t>ダンタイ</t>
    </rPh>
    <rPh sb="14" eb="16">
      <t>シュベツ</t>
    </rPh>
    <phoneticPr fontId="4"/>
  </si>
  <si>
    <t>施設登録/施設/施設名</t>
    <rPh sb="0" eb="2">
      <t>シセツ</t>
    </rPh>
    <rPh sb="2" eb="4">
      <t>トウロク</t>
    </rPh>
    <rPh sb="5" eb="7">
      <t>シセツ</t>
    </rPh>
    <rPh sb="8" eb="10">
      <t>シセツ</t>
    </rPh>
    <rPh sb="10" eb="11">
      <t>メイ</t>
    </rPh>
    <phoneticPr fontId="4"/>
  </si>
  <si>
    <t>施設登録/施設/郵便番号</t>
    <rPh sb="0" eb="2">
      <t>シセツ</t>
    </rPh>
    <rPh sb="2" eb="4">
      <t>トウロク</t>
    </rPh>
    <rPh sb="5" eb="7">
      <t>シセツ</t>
    </rPh>
    <rPh sb="8" eb="12">
      <t>ユウビンバンゴウ</t>
    </rPh>
    <phoneticPr fontId="4"/>
  </si>
  <si>
    <t>施設登録/施設/都道府県</t>
    <rPh sb="0" eb="2">
      <t>シセツ</t>
    </rPh>
    <rPh sb="2" eb="4">
      <t>トウロク</t>
    </rPh>
    <rPh sb="5" eb="7">
      <t>シセツ</t>
    </rPh>
    <rPh sb="8" eb="12">
      <t>トドウフケン</t>
    </rPh>
    <phoneticPr fontId="4"/>
  </si>
  <si>
    <t>施設登録/施設/住所1</t>
    <rPh sb="0" eb="2">
      <t>シセツ</t>
    </rPh>
    <rPh sb="2" eb="4">
      <t>トウロク</t>
    </rPh>
    <rPh sb="5" eb="7">
      <t>シセツ</t>
    </rPh>
    <rPh sb="8" eb="10">
      <t>ジュウショ</t>
    </rPh>
    <phoneticPr fontId="4"/>
  </si>
  <si>
    <t>施設登録/施設/住所2</t>
    <rPh sb="0" eb="2">
      <t>シセツ</t>
    </rPh>
    <rPh sb="2" eb="4">
      <t>トウロク</t>
    </rPh>
    <rPh sb="5" eb="7">
      <t>シセツ</t>
    </rPh>
    <rPh sb="8" eb="10">
      <t>ジュウショ</t>
    </rPh>
    <phoneticPr fontId="4"/>
  </si>
  <si>
    <t>要望書登録/要望内容/控除税額計（C）</t>
    <phoneticPr fontId="4"/>
  </si>
  <si>
    <t>要望書登録/要望内容/備考</t>
    <rPh sb="0" eb="3">
      <t>ヨウボウショ</t>
    </rPh>
    <rPh sb="3" eb="5">
      <t>トウロク</t>
    </rPh>
    <rPh sb="6" eb="8">
      <t>ヨウボウ</t>
    </rPh>
    <rPh sb="8" eb="10">
      <t>ナイヨウ</t>
    </rPh>
    <rPh sb="11" eb="13">
      <t>ビコウ</t>
    </rPh>
    <phoneticPr fontId="4"/>
  </si>
  <si>
    <t>No.</t>
    <phoneticPr fontId="23"/>
  </si>
  <si>
    <t>活動名：</t>
    <rPh sb="0" eb="2">
      <t>カツドウ</t>
    </rPh>
    <rPh sb="2" eb="3">
      <t>メイ</t>
    </rPh>
    <phoneticPr fontId="23"/>
  </si>
  <si>
    <t>団体名：</t>
    <rPh sb="0" eb="2">
      <t>ダンタイ</t>
    </rPh>
    <rPh sb="2" eb="3">
      <t>メイ</t>
    </rPh>
    <phoneticPr fontId="23"/>
  </si>
  <si>
    <t>施設名：</t>
    <rPh sb="0" eb="2">
      <t>シセツ</t>
    </rPh>
    <rPh sb="2" eb="3">
      <t>メイ</t>
    </rPh>
    <phoneticPr fontId="23"/>
  </si>
  <si>
    <t>①【必要書類の確認】</t>
    <rPh sb="2" eb="4">
      <t>ヒツヨウ</t>
    </rPh>
    <rPh sb="4" eb="6">
      <t>ショルイ</t>
    </rPh>
    <rPh sb="7" eb="9">
      <t>カクニン</t>
    </rPh>
    <phoneticPr fontId="23"/>
  </si>
  <si>
    <t>③【応募要件の確認】</t>
    <rPh sb="2" eb="4">
      <t>オウボ</t>
    </rPh>
    <rPh sb="4" eb="6">
      <t>ヨウケン</t>
    </rPh>
    <rPh sb="7" eb="9">
      <t>カクニン</t>
    </rPh>
    <phoneticPr fontId="23"/>
  </si>
  <si>
    <t>□</t>
    <phoneticPr fontId="23"/>
  </si>
  <si>
    <t>欠落なし</t>
    <rPh sb="0" eb="2">
      <t>ケツラク</t>
    </rPh>
    <phoneticPr fontId="23"/>
  </si>
  <si>
    <t>□</t>
  </si>
  <si>
    <t>適合</t>
    <rPh sb="0" eb="2">
      <t>テキゴウ</t>
    </rPh>
    <phoneticPr fontId="23"/>
  </si>
  <si>
    <t>年度内・文化施設内・自ら主催・1活動</t>
    <rPh sb="10" eb="11">
      <t>ミズカ</t>
    </rPh>
    <rPh sb="16" eb="18">
      <t>カツドウ</t>
    </rPh>
    <phoneticPr fontId="23"/>
  </si>
  <si>
    <t>その他 応募できない活動　にあたらない</t>
    <rPh sb="2" eb="3">
      <t>タ</t>
    </rPh>
    <phoneticPr fontId="23"/>
  </si>
  <si>
    <t>不適合</t>
    <rPh sb="0" eb="1">
      <t>フ</t>
    </rPh>
    <rPh sb="1" eb="3">
      <t>テキゴウ</t>
    </rPh>
    <phoneticPr fontId="23"/>
  </si>
  <si>
    <t>不明</t>
    <rPh sb="0" eb="2">
      <t>フメイ</t>
    </rPh>
    <phoneticPr fontId="23"/>
  </si>
  <si>
    <t>②【応募履歴の確認】</t>
    <rPh sb="2" eb="4">
      <t>オウボ</t>
    </rPh>
    <rPh sb="4" eb="6">
      <t>リレキ</t>
    </rPh>
    <phoneticPr fontId="23"/>
  </si>
  <si>
    <t>④【連絡概要】</t>
    <rPh sb="2" eb="4">
      <t>レンラク</t>
    </rPh>
    <rPh sb="4" eb="6">
      <t>ガイヨウ</t>
    </rPh>
    <phoneticPr fontId="23"/>
  </si>
  <si>
    <t>※要望者に連絡した日時及び提出期限を記入し、連絡手段にチェック</t>
    <phoneticPr fontId="23"/>
  </si>
  <si>
    <t>《1回目》</t>
    <phoneticPr fontId="23"/>
  </si>
  <si>
    <t>連絡日時・手段</t>
    <rPh sb="0" eb="2">
      <t>レンラク</t>
    </rPh>
    <rPh sb="2" eb="4">
      <t>ニチジ</t>
    </rPh>
    <rPh sb="5" eb="7">
      <t>シュダン</t>
    </rPh>
    <phoneticPr fontId="23"/>
  </si>
  <si>
    <t>□電話 □メール</t>
    <phoneticPr fontId="23"/>
  </si>
  <si>
    <t>→</t>
    <phoneticPr fontId="23"/>
  </si>
  <si>
    <t>提出期限</t>
  </si>
  <si>
    <t>《2回目》</t>
    <phoneticPr fontId="23"/>
  </si>
  <si>
    <t>《結果》</t>
    <phoneticPr fontId="23"/>
  </si>
  <si>
    <t>要望者と連絡がとれた</t>
  </si>
  <si>
    <t>　　　</t>
    <phoneticPr fontId="23"/>
  </si>
  <si>
    <t>□ 期限までに提出あり　</t>
    <phoneticPr fontId="23"/>
  </si>
  <si>
    <t>　　　　</t>
    <phoneticPr fontId="23"/>
  </si>
  <si>
    <t>□ 期限までに提出なし</t>
    <phoneticPr fontId="23"/>
  </si>
  <si>
    <t>要望者と連絡がとれなかった</t>
  </si>
  <si>
    <t>【最終判断】</t>
    <rPh sb="1" eb="3">
      <t>サイシュウ</t>
    </rPh>
    <rPh sb="3" eb="5">
      <t>ハンダン</t>
    </rPh>
    <phoneticPr fontId="23"/>
  </si>
  <si>
    <t>不適合</t>
    <phoneticPr fontId="23"/>
  </si>
  <si>
    <t>【特記事項】</t>
    <rPh sb="1" eb="3">
      <t>トッキ</t>
    </rPh>
    <rPh sb="3" eb="5">
      <t>ジコウ</t>
    </rPh>
    <phoneticPr fontId="23"/>
  </si>
  <si>
    <t>要望書の作成にあたっては、特に以下の点に注意して作成ください。</t>
    <rPh sb="13" eb="14">
      <t>トク</t>
    </rPh>
    <phoneticPr fontId="21"/>
  </si>
  <si>
    <t>【 要望書作成に際しての注意事項 】</t>
    <rPh sb="2" eb="5">
      <t>ヨウボウショ</t>
    </rPh>
    <rPh sb="5" eb="7">
      <t>サクセイ</t>
    </rPh>
    <rPh sb="8" eb="9">
      <t>サイ</t>
    </rPh>
    <rPh sb="12" eb="14">
      <t>チュウイ</t>
    </rPh>
    <rPh sb="14" eb="16">
      <t>ジコウ</t>
    </rPh>
    <phoneticPr fontId="21"/>
  </si>
  <si>
    <t>・応募する活動区分ごとに様式が異なりますので、要望書の作成前に必ず確認してください。</t>
    <rPh sb="1" eb="3">
      <t>オウボ</t>
    </rPh>
    <rPh sb="5" eb="7">
      <t>カツドウ</t>
    </rPh>
    <rPh sb="7" eb="9">
      <t>クブン</t>
    </rPh>
    <rPh sb="12" eb="14">
      <t>ヨウシキ</t>
    </rPh>
    <rPh sb="15" eb="16">
      <t>コト</t>
    </rPh>
    <rPh sb="23" eb="26">
      <t>ヨウボウショ</t>
    </rPh>
    <rPh sb="27" eb="29">
      <t>サクセイ</t>
    </rPh>
    <rPh sb="29" eb="30">
      <t>マエ</t>
    </rPh>
    <rPh sb="31" eb="32">
      <t>カナラ</t>
    </rPh>
    <rPh sb="33" eb="35">
      <t>カクニン</t>
    </rPh>
    <phoneticPr fontId="21"/>
  </si>
  <si>
    <t>・主催者の形態や活動内容によって必要な提出書類が異なります。募集案内「必要書類と記入上の</t>
    <rPh sb="1" eb="4">
      <t>シュサイシャ</t>
    </rPh>
    <rPh sb="5" eb="7">
      <t>ケイタイ</t>
    </rPh>
    <rPh sb="8" eb="10">
      <t>カツドウ</t>
    </rPh>
    <rPh sb="10" eb="12">
      <t>ナイヨウ</t>
    </rPh>
    <rPh sb="16" eb="18">
      <t>ヒツヨウ</t>
    </rPh>
    <rPh sb="19" eb="21">
      <t>テイシュツ</t>
    </rPh>
    <rPh sb="21" eb="23">
      <t>ショルイ</t>
    </rPh>
    <rPh sb="24" eb="25">
      <t>コト</t>
    </rPh>
    <rPh sb="30" eb="32">
      <t>ボシュウ</t>
    </rPh>
    <rPh sb="32" eb="34">
      <t>アンナイ</t>
    </rPh>
    <rPh sb="35" eb="37">
      <t>ヒツヨウ</t>
    </rPh>
    <rPh sb="37" eb="39">
      <t>ショルイ</t>
    </rPh>
    <rPh sb="40" eb="42">
      <t>キニュウ</t>
    </rPh>
    <rPh sb="42" eb="43">
      <t>ジョウ</t>
    </rPh>
    <phoneticPr fontId="21"/>
  </si>
  <si>
    <t>　注意事項」を必ず確認し、書類を作成してください。なお、提出の必要がない書類については、</t>
    <phoneticPr fontId="21"/>
  </si>
  <si>
    <t>　空欄のままご提出ください。</t>
    <phoneticPr fontId="21"/>
  </si>
  <si>
    <t>・本様式にはファイル保護のためのロックを施しており、文字の大きさや入力欄の調整など、</t>
    <rPh sb="1" eb="2">
      <t>ホン</t>
    </rPh>
    <rPh sb="2" eb="4">
      <t>ヨウシキ</t>
    </rPh>
    <rPh sb="10" eb="12">
      <t>ホゴ</t>
    </rPh>
    <rPh sb="20" eb="21">
      <t>ホドコ</t>
    </rPh>
    <rPh sb="29" eb="30">
      <t>オオ</t>
    </rPh>
    <rPh sb="33" eb="35">
      <t>ニュウリョク</t>
    </rPh>
    <rPh sb="35" eb="36">
      <t>ラン</t>
    </rPh>
    <rPh sb="37" eb="39">
      <t>チョウセイ</t>
    </rPh>
    <phoneticPr fontId="21"/>
  </si>
  <si>
    <r>
      <t>　様式の変更ができない仕様になっていますので、必ず</t>
    </r>
    <r>
      <rPr>
        <b/>
        <u/>
        <sz val="10"/>
        <color theme="1"/>
        <rFont val="游ゴシック"/>
        <family val="3"/>
        <charset val="128"/>
        <scheme val="minor"/>
      </rPr>
      <t>既定の文字数・行数以内</t>
    </r>
    <r>
      <rPr>
        <sz val="10"/>
        <color theme="1"/>
        <rFont val="游ゴシック"/>
        <family val="3"/>
        <charset val="128"/>
        <scheme val="minor"/>
      </rPr>
      <t>で記入してください。</t>
    </r>
    <phoneticPr fontId="21"/>
  </si>
  <si>
    <t>【 入力に際しての注意事項 】</t>
    <rPh sb="2" eb="4">
      <t>ニュウリョク</t>
    </rPh>
    <rPh sb="5" eb="6">
      <t>サイ</t>
    </rPh>
    <rPh sb="9" eb="11">
      <t>チュウイ</t>
    </rPh>
    <rPh sb="11" eb="13">
      <t>ジコウ</t>
    </rPh>
    <phoneticPr fontId="21"/>
  </si>
  <si>
    <t>【 よく使う操作について 】</t>
    <rPh sb="4" eb="5">
      <t>ツカ</t>
    </rPh>
    <rPh sb="6" eb="8">
      <t>ソウサ</t>
    </rPh>
    <phoneticPr fontId="21"/>
  </si>
  <si>
    <t>・改行</t>
    <rPh sb="1" eb="3">
      <t>カイギョウ</t>
    </rPh>
    <phoneticPr fontId="21"/>
  </si>
  <si>
    <t>[Alt] + [Enter]</t>
    <phoneticPr fontId="21"/>
  </si>
  <si>
    <t>・全角⇔半角　変換</t>
    <rPh sb="1" eb="3">
      <t>ゼンカク</t>
    </rPh>
    <rPh sb="4" eb="6">
      <t>ハンカク</t>
    </rPh>
    <rPh sb="7" eb="9">
      <t>ヘンカン</t>
    </rPh>
    <phoneticPr fontId="21"/>
  </si>
  <si>
    <t>[半角/全角]</t>
    <rPh sb="1" eb="3">
      <t>ハンカク</t>
    </rPh>
    <rPh sb="4" eb="6">
      <t>ゼンカク</t>
    </rPh>
    <phoneticPr fontId="21"/>
  </si>
  <si>
    <t>キーボードの左上にある【半角/全角】キーを押すたびに、「ひらがな」→「半角英数」→「ひらがな」の順に入力モードが切り替わります。</t>
    <phoneticPr fontId="21"/>
  </si>
  <si>
    <t>関係書類送付先〒</t>
    <rPh sb="0" eb="2">
      <t>カンケイ</t>
    </rPh>
    <rPh sb="2" eb="4">
      <t>ショルイ</t>
    </rPh>
    <rPh sb="4" eb="7">
      <t>ソウフサキ</t>
    </rPh>
    <phoneticPr fontId="4"/>
  </si>
  <si>
    <t>関係書類送付先住所</t>
    <rPh sb="0" eb="2">
      <t>カンケイ</t>
    </rPh>
    <rPh sb="2" eb="4">
      <t>ショルイ</t>
    </rPh>
    <rPh sb="4" eb="7">
      <t>ソウフサキ</t>
    </rPh>
    <rPh sb="7" eb="9">
      <t>ジュウショ</t>
    </rPh>
    <phoneticPr fontId="4"/>
  </si>
  <si>
    <t>担当者氏名</t>
    <phoneticPr fontId="4"/>
  </si>
  <si>
    <t>担当者電話番号</t>
    <phoneticPr fontId="21"/>
  </si>
  <si>
    <t>E-mail</t>
    <phoneticPr fontId="4"/>
  </si>
  <si>
    <t>収入</t>
    <phoneticPr fontId="5"/>
  </si>
  <si>
    <t>支出</t>
    <phoneticPr fontId="4"/>
  </si>
  <si>
    <t>支払先及び備考</t>
    <phoneticPr fontId="6"/>
  </si>
  <si>
    <t>金額</t>
    <rPh sb="0" eb="2">
      <t>キンガク</t>
    </rPh>
    <phoneticPr fontId="6"/>
  </si>
  <si>
    <t>団体名（主催者）</t>
    <phoneticPr fontId="4"/>
  </si>
  <si>
    <t>実施文化施設名：</t>
    <phoneticPr fontId="6"/>
  </si>
  <si>
    <t>活動名：</t>
    <phoneticPr fontId="6"/>
  </si>
  <si>
    <t>①</t>
  </si>
  <si>
    <t>③</t>
  </si>
  <si>
    <t>通称・愛称</t>
    <rPh sb="0" eb="2">
      <t>ツウショウ</t>
    </rPh>
    <rPh sb="3" eb="5">
      <t>アイショウ</t>
    </rPh>
    <phoneticPr fontId="4"/>
  </si>
  <si>
    <t>経費　①</t>
    <phoneticPr fontId="5"/>
  </si>
  <si>
    <t>経費　②</t>
    <phoneticPr fontId="5"/>
  </si>
  <si>
    <t>経費　③</t>
    <phoneticPr fontId="5"/>
  </si>
  <si>
    <t>②</t>
    <phoneticPr fontId="21"/>
  </si>
  <si>
    <t>感染症予防用品購入費</t>
    <rPh sb="0" eb="3">
      <t>カンセンショウ</t>
    </rPh>
    <rPh sb="3" eb="6">
      <t>ヨボウヨウ</t>
    </rPh>
    <rPh sb="6" eb="7">
      <t>ヒン</t>
    </rPh>
    <rPh sb="7" eb="10">
      <t>コウニュウヒ</t>
    </rPh>
    <phoneticPr fontId="21"/>
  </si>
  <si>
    <t>単価10万円未満のものに限る</t>
    <rPh sb="0" eb="2">
      <t>タンカ</t>
    </rPh>
    <rPh sb="4" eb="6">
      <t>マンエン</t>
    </rPh>
    <rPh sb="6" eb="8">
      <t>ミマン</t>
    </rPh>
    <rPh sb="12" eb="13">
      <t>カギ</t>
    </rPh>
    <phoneticPr fontId="21"/>
  </si>
  <si>
    <t>消毒関係消耗品購入費</t>
    <rPh sb="0" eb="2">
      <t>ショウドク</t>
    </rPh>
    <rPh sb="2" eb="4">
      <t>カンケイ</t>
    </rPh>
    <rPh sb="4" eb="6">
      <t>ショウモウ</t>
    </rPh>
    <rPh sb="6" eb="7">
      <t>ヒン</t>
    </rPh>
    <rPh sb="7" eb="10">
      <t>コウニュウヒ</t>
    </rPh>
    <phoneticPr fontId="21"/>
  </si>
  <si>
    <t>消毒作業費</t>
    <rPh sb="0" eb="2">
      <t>ショウドク</t>
    </rPh>
    <rPh sb="2" eb="4">
      <t>サギョウ</t>
    </rPh>
    <rPh sb="4" eb="5">
      <t>ヒ</t>
    </rPh>
    <phoneticPr fontId="21"/>
  </si>
  <si>
    <t>感染症対策機材購入・借用費</t>
    <rPh sb="0" eb="3">
      <t>カンセンショウ</t>
    </rPh>
    <rPh sb="3" eb="5">
      <t>タイサク</t>
    </rPh>
    <rPh sb="5" eb="7">
      <t>キザイ</t>
    </rPh>
    <rPh sb="7" eb="9">
      <t>コウニュウ</t>
    </rPh>
    <rPh sb="10" eb="12">
      <t>シャクヨウ</t>
    </rPh>
    <rPh sb="12" eb="13">
      <t>ヒ</t>
    </rPh>
    <phoneticPr fontId="21"/>
  </si>
  <si>
    <t>購入の場合、単価10万円未満のものに限る</t>
    <rPh sb="0" eb="2">
      <t>コウニュウ</t>
    </rPh>
    <rPh sb="3" eb="5">
      <t>バアイ</t>
    </rPh>
    <phoneticPr fontId="21"/>
  </si>
  <si>
    <t>検査費</t>
    <rPh sb="0" eb="2">
      <t>ケンサ</t>
    </rPh>
    <rPh sb="2" eb="3">
      <t>ヒ</t>
    </rPh>
    <phoneticPr fontId="21"/>
  </si>
  <si>
    <t>出演者・スタッフのPCR検査、抗原検査費用</t>
    <rPh sb="0" eb="3">
      <t>シュツエンシャ</t>
    </rPh>
    <rPh sb="12" eb="14">
      <t>ケンサ</t>
    </rPh>
    <rPh sb="15" eb="17">
      <t>コウゲン</t>
    </rPh>
    <rPh sb="17" eb="19">
      <t>ケンサ</t>
    </rPh>
    <rPh sb="19" eb="21">
      <t>ヒヨウ</t>
    </rPh>
    <phoneticPr fontId="21"/>
  </si>
  <si>
    <t>担当部署名または役職名</t>
    <rPh sb="2" eb="4">
      <t>ブショ</t>
    </rPh>
    <rPh sb="4" eb="5">
      <t>メイ</t>
    </rPh>
    <rPh sb="8" eb="11">
      <t>ヤクショクメイ</t>
    </rPh>
    <phoneticPr fontId="4"/>
  </si>
  <si>
    <t>施設の設置条例　等</t>
    <phoneticPr fontId="4"/>
  </si>
  <si>
    <t>施設情報</t>
    <rPh sb="0" eb="2">
      <t>シセツ</t>
    </rPh>
    <rPh sb="2" eb="4">
      <t>ジョウホウ</t>
    </rPh>
    <phoneticPr fontId="4"/>
  </si>
  <si>
    <t>担当者情報</t>
    <rPh sb="0" eb="3">
      <t>タントウシャ</t>
    </rPh>
    <rPh sb="3" eb="5">
      <t>ジョウホウ</t>
    </rPh>
    <phoneticPr fontId="4"/>
  </si>
  <si>
    <t>←振興会使用欄</t>
    <rPh sb="1" eb="3">
      <t>シンコウ</t>
    </rPh>
    <rPh sb="3" eb="4">
      <t>カイ</t>
    </rPh>
    <rPh sb="4" eb="6">
      <t>シヨウ</t>
    </rPh>
    <rPh sb="6" eb="7">
      <t>ラン</t>
    </rPh>
    <phoneticPr fontId="4"/>
  </si>
  <si>
    <t>-</t>
    <phoneticPr fontId="4"/>
  </si>
  <si>
    <t>団体名（フリガナ）</t>
    <phoneticPr fontId="4"/>
  </si>
  <si>
    <t>小計（千円）</t>
    <rPh sb="0" eb="2">
      <t>ショウケイ</t>
    </rPh>
    <rPh sb="3" eb="4">
      <t>セン</t>
    </rPh>
    <rPh sb="4" eb="5">
      <t>エン</t>
    </rPh>
    <phoneticPr fontId="5"/>
  </si>
  <si>
    <t>項目</t>
    <phoneticPr fontId="21"/>
  </si>
  <si>
    <t>№</t>
    <phoneticPr fontId="6"/>
  </si>
  <si>
    <t>入力前にこちらを選択してください。実行委員会ですか？→</t>
    <rPh sb="0" eb="2">
      <t>ニュウリョク</t>
    </rPh>
    <rPh sb="2" eb="3">
      <t>マエ</t>
    </rPh>
    <rPh sb="8" eb="10">
      <t>センタク</t>
    </rPh>
    <rPh sb="17" eb="19">
      <t>ジッコウ</t>
    </rPh>
    <rPh sb="19" eb="22">
      <t>イインカイ</t>
    </rPh>
    <phoneticPr fontId="4"/>
  </si>
  <si>
    <t>神奈川県</t>
  </si>
  <si>
    <t>和歌山県</t>
  </si>
  <si>
    <t>.</t>
    <phoneticPr fontId="4"/>
  </si>
  <si>
    <t>R3</t>
    <phoneticPr fontId="21"/>
  </si>
  <si>
    <t>細目</t>
    <rPh sb="0" eb="2">
      <t>サイモク</t>
    </rPh>
    <phoneticPr fontId="6"/>
  </si>
  <si>
    <t>市町村または特別区</t>
    <rPh sb="0" eb="3">
      <t>シチョウソン</t>
    </rPh>
    <rPh sb="6" eb="9">
      <t>トクベツク</t>
    </rPh>
    <phoneticPr fontId="4"/>
  </si>
  <si>
    <t>東京都</t>
  </si>
  <si>
    <t>・他の項目の経費が含まれないよう見積書等により確認してください。</t>
    <rPh sb="1" eb="2">
      <t>ホカ</t>
    </rPh>
    <rPh sb="3" eb="5">
      <t>コウモク</t>
    </rPh>
    <rPh sb="6" eb="8">
      <t>ケイヒ</t>
    </rPh>
    <rPh sb="9" eb="10">
      <t>フク</t>
    </rPh>
    <rPh sb="16" eb="19">
      <t>ミツモリショ</t>
    </rPh>
    <rPh sb="19" eb="20">
      <t>トウ</t>
    </rPh>
    <rPh sb="23" eb="25">
      <t>カクニン</t>
    </rPh>
    <phoneticPr fontId="21"/>
  </si>
  <si>
    <t>　◆経費入力時の注意点</t>
    <rPh sb="2" eb="4">
      <t>ケイヒ</t>
    </rPh>
    <rPh sb="4" eb="7">
      <t>ニュウリョクジ</t>
    </rPh>
    <rPh sb="8" eb="10">
      <t>チュウイ</t>
    </rPh>
    <rPh sb="10" eb="11">
      <t>テン</t>
    </rPh>
    <phoneticPr fontId="21"/>
  </si>
  <si>
    <t>・経費は細目を必ず選択してください。</t>
    <rPh sb="1" eb="3">
      <t>ケイヒ</t>
    </rPh>
    <rPh sb="4" eb="6">
      <t>サイモク</t>
    </rPh>
    <rPh sb="7" eb="8">
      <t>カナラ</t>
    </rPh>
    <rPh sb="9" eb="11">
      <t>センタク</t>
    </rPh>
    <phoneticPr fontId="21"/>
  </si>
  <si>
    <t>　　（例）細目：チラシ印刷費　備考：〇〇印刷会社（デザイン料含む）</t>
    <rPh sb="5" eb="7">
      <t>サイモク</t>
    </rPh>
    <rPh sb="11" eb="13">
      <t>インサツ</t>
    </rPh>
    <rPh sb="13" eb="14">
      <t>ヒ</t>
    </rPh>
    <rPh sb="15" eb="17">
      <t>ビコウ</t>
    </rPh>
    <rPh sb="20" eb="24">
      <t>インサツガイシャ</t>
    </rPh>
    <rPh sb="29" eb="30">
      <t>リョウ</t>
    </rPh>
    <rPh sb="30" eb="31">
      <t>フク</t>
    </rPh>
    <phoneticPr fontId="21"/>
  </si>
  <si>
    <t>・同じ項目内であれば異なった細目の経費が含まれていても構いませんが、備考にその旨をご記入ください。</t>
    <rPh sb="1" eb="2">
      <t>オナ</t>
    </rPh>
    <rPh sb="3" eb="5">
      <t>コウモク</t>
    </rPh>
    <rPh sb="5" eb="6">
      <t>ナイ</t>
    </rPh>
    <rPh sb="10" eb="11">
      <t>コト</t>
    </rPh>
    <rPh sb="14" eb="16">
      <t>サイモク</t>
    </rPh>
    <rPh sb="17" eb="19">
      <t>ケイヒ</t>
    </rPh>
    <rPh sb="20" eb="21">
      <t>フク</t>
    </rPh>
    <rPh sb="27" eb="28">
      <t>カマ</t>
    </rPh>
    <rPh sb="34" eb="36">
      <t>ビコウ</t>
    </rPh>
    <rPh sb="39" eb="40">
      <t>ムネ</t>
    </rPh>
    <rPh sb="42" eb="44">
      <t>キニュウ</t>
    </rPh>
    <phoneticPr fontId="21"/>
  </si>
  <si>
    <t>活動区分</t>
    <phoneticPr fontId="4"/>
  </si>
  <si>
    <t>　(同じ項目を複数回選択しても総表に反映されませんのでお気を付けください。)</t>
    <rPh sb="4" eb="6">
      <t>コウモク</t>
    </rPh>
    <rPh sb="7" eb="10">
      <t>フクスウカイ</t>
    </rPh>
    <rPh sb="10" eb="12">
      <t>センタク</t>
    </rPh>
    <phoneticPr fontId="21"/>
  </si>
  <si>
    <t>細目</t>
    <phoneticPr fontId="6"/>
  </si>
  <si>
    <r>
      <rPr>
        <sz val="14"/>
        <color rgb="FF969696"/>
        <rFont val="游ゴシック"/>
        <family val="3"/>
        <charset val="128"/>
        <scheme val="minor"/>
      </rPr>
      <t>.</t>
    </r>
    <r>
      <rPr>
        <sz val="14"/>
        <color theme="1"/>
        <rFont val="游ゴシック"/>
        <family val="3"/>
        <charset val="128"/>
        <scheme val="minor"/>
      </rPr>
      <t>項目</t>
    </r>
    <phoneticPr fontId="21"/>
  </si>
  <si>
    <t>（千円）</t>
  </si>
  <si>
    <t>上限額↓</t>
    <phoneticPr fontId="21"/>
  </si>
  <si>
    <t>.</t>
    <phoneticPr fontId="21"/>
  </si>
  <si>
    <r>
      <rPr>
        <u/>
        <sz val="14"/>
        <color rgb="FF969696"/>
        <rFont val="游ゴシック"/>
        <family val="3"/>
        <charset val="128"/>
        <scheme val="minor"/>
      </rPr>
      <t>.</t>
    </r>
    <r>
      <rPr>
        <u/>
        <sz val="14"/>
        <color theme="1"/>
        <rFont val="游ゴシック"/>
        <family val="3"/>
        <charset val="128"/>
        <scheme val="minor"/>
      </rPr>
      <t>項目</t>
    </r>
    <phoneticPr fontId="21"/>
  </si>
  <si>
    <t>R2</t>
    <phoneticPr fontId="21"/>
  </si>
  <si>
    <t>→提出日　 　　月　　  日</t>
    <phoneticPr fontId="23"/>
  </si>
  <si>
    <t>　助成対象となる経費は3項目までです。選択欄で選択してください。</t>
    <rPh sb="1" eb="3">
      <t>ジョセイ</t>
    </rPh>
    <rPh sb="3" eb="5">
      <t>タイショウ</t>
    </rPh>
    <rPh sb="8" eb="10">
      <t>ケイヒ</t>
    </rPh>
    <rPh sb="12" eb="14">
      <t>コウモク</t>
    </rPh>
    <rPh sb="19" eb="21">
      <t>センタク</t>
    </rPh>
    <rPh sb="21" eb="22">
      <t>ラン</t>
    </rPh>
    <rPh sb="23" eb="25">
      <t>センタク</t>
    </rPh>
    <phoneticPr fontId="21"/>
  </si>
  <si>
    <t>①総表!D30</t>
  </si>
  <si>
    <t>①総表!D31</t>
  </si>
  <si>
    <t>①総表!D32</t>
  </si>
  <si>
    <t>①総表!C27</t>
  </si>
  <si>
    <t>①総表!C16</t>
  </si>
  <si>
    <t>①総表!C10</t>
  </si>
  <si>
    <t>①総表!C12</t>
  </si>
  <si>
    <t>①総表!C11</t>
  </si>
  <si>
    <t>①総表!C6</t>
  </si>
  <si>
    <t>①総表!C8</t>
  </si>
  <si>
    <t>①総表!D8</t>
  </si>
  <si>
    <t>①総表!F8</t>
  </si>
  <si>
    <t>①総表!C22</t>
  </si>
  <si>
    <t>①総表!C23</t>
  </si>
  <si>
    <t>①総表!C24</t>
  </si>
  <si>
    <t>①総表!I1</t>
  </si>
  <si>
    <t>①総表!J1</t>
  </si>
  <si>
    <t>施設コード</t>
    <rPh sb="0" eb="2">
      <t>シセツ</t>
    </rPh>
    <phoneticPr fontId="21"/>
  </si>
  <si>
    <t>都道府県番号</t>
    <rPh sb="0" eb="4">
      <t>トドウフケン</t>
    </rPh>
    <rPh sb="4" eb="6">
      <t>バンゴウ</t>
    </rPh>
    <phoneticPr fontId="21"/>
  </si>
  <si>
    <t>北海道</t>
  </si>
  <si>
    <t>岩手県</t>
  </si>
  <si>
    <t>宮城県</t>
  </si>
  <si>
    <t>秋田県</t>
  </si>
  <si>
    <t>山形県</t>
  </si>
  <si>
    <t>福島県</t>
  </si>
  <si>
    <t>茨城県</t>
  </si>
  <si>
    <t>栃木県</t>
  </si>
  <si>
    <t> 10</t>
  </si>
  <si>
    <t>群馬県</t>
  </si>
  <si>
    <t> 11</t>
  </si>
  <si>
    <t>埼玉県</t>
  </si>
  <si>
    <t> 12</t>
  </si>
  <si>
    <t>千葉県</t>
  </si>
  <si>
    <t> 13</t>
  </si>
  <si>
    <t> 14</t>
  </si>
  <si>
    <t> 15</t>
  </si>
  <si>
    <t>新潟県</t>
  </si>
  <si>
    <t> 16</t>
  </si>
  <si>
    <t>富山県</t>
  </si>
  <si>
    <t> 17</t>
  </si>
  <si>
    <t>石川県</t>
  </si>
  <si>
    <t> 18</t>
  </si>
  <si>
    <t>福井県</t>
  </si>
  <si>
    <t> 19</t>
  </si>
  <si>
    <t>山梨県</t>
  </si>
  <si>
    <t> 20</t>
  </si>
  <si>
    <t>長野県</t>
  </si>
  <si>
    <t> 21</t>
  </si>
  <si>
    <t>岐阜県</t>
  </si>
  <si>
    <t> 22</t>
  </si>
  <si>
    <t>静岡県</t>
  </si>
  <si>
    <t> 23</t>
  </si>
  <si>
    <t>愛知県</t>
  </si>
  <si>
    <t> 24</t>
  </si>
  <si>
    <t>三重県</t>
  </si>
  <si>
    <t> 25</t>
  </si>
  <si>
    <t>滋賀県</t>
  </si>
  <si>
    <t> 26</t>
  </si>
  <si>
    <t>京都府</t>
  </si>
  <si>
    <t> 27</t>
  </si>
  <si>
    <t>大阪府</t>
  </si>
  <si>
    <t> 28</t>
  </si>
  <si>
    <t>兵庫県</t>
  </si>
  <si>
    <t> 29</t>
  </si>
  <si>
    <t>奈良県</t>
  </si>
  <si>
    <t> 30</t>
  </si>
  <si>
    <t> 31</t>
  </si>
  <si>
    <t>鳥取県</t>
  </si>
  <si>
    <t> 32</t>
  </si>
  <si>
    <t>島根県</t>
  </si>
  <si>
    <t> 33</t>
  </si>
  <si>
    <t>岡山県</t>
  </si>
  <si>
    <t> 34</t>
  </si>
  <si>
    <t>広島県</t>
  </si>
  <si>
    <t> 35</t>
  </si>
  <si>
    <t>山口県</t>
  </si>
  <si>
    <t> 36</t>
  </si>
  <si>
    <t>徳島県</t>
  </si>
  <si>
    <t> 37</t>
  </si>
  <si>
    <t>香川県</t>
  </si>
  <si>
    <t> 38</t>
  </si>
  <si>
    <t>愛媛県</t>
  </si>
  <si>
    <t> 39</t>
  </si>
  <si>
    <t>高知県</t>
  </si>
  <si>
    <t> 40</t>
  </si>
  <si>
    <t>福岡県</t>
  </si>
  <si>
    <t> 41</t>
  </si>
  <si>
    <t>佐賀県</t>
  </si>
  <si>
    <t> 42</t>
  </si>
  <si>
    <t>長崎県</t>
  </si>
  <si>
    <t> 43</t>
  </si>
  <si>
    <t>熊本県</t>
  </si>
  <si>
    <t> 44</t>
  </si>
  <si>
    <t>大分県</t>
  </si>
  <si>
    <t> 45</t>
  </si>
  <si>
    <t>宮崎県</t>
  </si>
  <si>
    <t> 46</t>
  </si>
  <si>
    <t> 47</t>
  </si>
  <si>
    <t>沖縄県</t>
  </si>
  <si>
    <t>青森県</t>
  </si>
  <si>
    <t>鹿児島県</t>
  </si>
  <si>
    <t>電話番号</t>
    <phoneticPr fontId="21"/>
  </si>
  <si>
    <t>①総表!C28</t>
  </si>
  <si>
    <t>①総表!E28</t>
  </si>
  <si>
    <t>①総表!C17</t>
  </si>
  <si>
    <t>①総表!C14</t>
  </si>
  <si>
    <t>①総表!D16</t>
  </si>
  <si>
    <t>①総表!F16</t>
  </si>
  <si>
    <t>①総表!C19</t>
  </si>
  <si>
    <t>①総表!F21</t>
  </si>
  <si>
    <t>①総表!C25</t>
  </si>
  <si>
    <t>法人設立年月</t>
    <phoneticPr fontId="4"/>
  </si>
  <si>
    <t>法 人 番 号</t>
    <phoneticPr fontId="4"/>
  </si>
  <si>
    <t>団体設立年月</t>
    <phoneticPr fontId="4"/>
  </si>
  <si>
    <t>施設電話</t>
    <phoneticPr fontId="4"/>
  </si>
  <si>
    <t>代表者役職名</t>
    <phoneticPr fontId="4"/>
  </si>
  <si>
    <t>ﾎｰﾑﾍﾟｰｼﾞｱﾄﾞﾚｽ</t>
    <phoneticPr fontId="4"/>
  </si>
  <si>
    <t>①総表!D33</t>
  </si>
  <si>
    <t>①総表!H33</t>
  </si>
  <si>
    <t>①総表!H35</t>
  </si>
  <si>
    <t>.</t>
    <phoneticPr fontId="4"/>
  </si>
  <si>
    <t>本活動の企画意図</t>
    <rPh sb="0" eb="1">
      <t>ホン</t>
    </rPh>
    <rPh sb="1" eb="3">
      <t>カツドウ</t>
    </rPh>
    <rPh sb="4" eb="6">
      <t>キカク</t>
    </rPh>
    <rPh sb="6" eb="8">
      <t>イト</t>
    </rPh>
    <phoneticPr fontId="4"/>
  </si>
  <si>
    <t>実施文化施設名</t>
    <rPh sb="2" eb="4">
      <t>ブンカ</t>
    </rPh>
    <rPh sb="4" eb="6">
      <t>シセツ</t>
    </rPh>
    <rPh sb="6" eb="7">
      <t>メイ</t>
    </rPh>
    <phoneticPr fontId="4"/>
  </si>
  <si>
    <t>出品点数　　　　</t>
    <phoneticPr fontId="4"/>
  </si>
  <si>
    <t>総数</t>
    <phoneticPr fontId="21"/>
  </si>
  <si>
    <t>（ うち・所蔵品</t>
    <rPh sb="5" eb="8">
      <t>ショゾウヒン</t>
    </rPh>
    <phoneticPr fontId="4"/>
  </si>
  <si>
    <t>・借用品</t>
    <rPh sb="1" eb="4">
      <t>シャクヨウヒン</t>
    </rPh>
    <rPh sb="3" eb="4">
      <t>ヒン</t>
    </rPh>
    <phoneticPr fontId="4"/>
  </si>
  <si>
    <t>ー</t>
  </si>
  <si>
    <t>絵画</t>
    <rPh sb="0" eb="2">
      <t>カイガ</t>
    </rPh>
    <phoneticPr fontId="21"/>
  </si>
  <si>
    <t>彫刻</t>
    <rPh sb="0" eb="2">
      <t>チョウコク</t>
    </rPh>
    <phoneticPr fontId="21"/>
  </si>
  <si>
    <t>インスタレーション</t>
    <phoneticPr fontId="21"/>
  </si>
  <si>
    <t>写真</t>
    <rPh sb="0" eb="2">
      <t>シャシン</t>
    </rPh>
    <phoneticPr fontId="21"/>
  </si>
  <si>
    <t>映像</t>
    <rPh sb="0" eb="2">
      <t>エイゾウ</t>
    </rPh>
    <phoneticPr fontId="21"/>
  </si>
  <si>
    <t>工芸</t>
    <rPh sb="0" eb="2">
      <t>コウゲイ</t>
    </rPh>
    <phoneticPr fontId="21"/>
  </si>
  <si>
    <t>デザイン</t>
    <phoneticPr fontId="21"/>
  </si>
  <si>
    <t>建築</t>
    <rPh sb="0" eb="2">
      <t>ケンチク</t>
    </rPh>
    <phoneticPr fontId="21"/>
  </si>
  <si>
    <t>漫画</t>
    <rPh sb="0" eb="2">
      <t>マンガ</t>
    </rPh>
    <phoneticPr fontId="21"/>
  </si>
  <si>
    <t>アニメーション</t>
    <phoneticPr fontId="21"/>
  </si>
  <si>
    <t>メディアアート</t>
    <phoneticPr fontId="21"/>
  </si>
  <si>
    <t>その他（右に種類をご記入ください）</t>
    <phoneticPr fontId="21"/>
  </si>
  <si>
    <t>地域文化施設公演・展示活動（美術館等展示）</t>
    <phoneticPr fontId="4"/>
  </si>
  <si>
    <t>項目</t>
    <phoneticPr fontId="4"/>
  </si>
  <si>
    <t>作品料</t>
    <rPh sb="0" eb="2">
      <t>サクヒン</t>
    </rPh>
    <rPh sb="2" eb="3">
      <t>リョウ</t>
    </rPh>
    <phoneticPr fontId="4"/>
  </si>
  <si>
    <t>作品借料</t>
    <rPh sb="0" eb="2">
      <t>サクヒン</t>
    </rPh>
    <rPh sb="2" eb="4">
      <t>シャクリョウ</t>
    </rPh>
    <phoneticPr fontId="4"/>
  </si>
  <si>
    <t>作品保険料</t>
    <rPh sb="0" eb="2">
      <t>サクヒン</t>
    </rPh>
    <rPh sb="2" eb="5">
      <t>ホケンリョウ</t>
    </rPh>
    <phoneticPr fontId="4"/>
  </si>
  <si>
    <t>著作権使用料</t>
    <rPh sb="0" eb="3">
      <t>チョサクケン</t>
    </rPh>
    <rPh sb="3" eb="6">
      <t>シヨウリョウ</t>
    </rPh>
    <phoneticPr fontId="4"/>
  </si>
  <si>
    <t>ネット配信を行う場合の使用料を含む</t>
    <rPh sb="3" eb="5">
      <t>ハイシン</t>
    </rPh>
    <rPh sb="6" eb="7">
      <t>オコナ</t>
    </rPh>
    <rPh sb="8" eb="10">
      <t>バアイ</t>
    </rPh>
    <rPh sb="11" eb="13">
      <t>シヨウ</t>
    </rPh>
    <rPh sb="13" eb="14">
      <t>リョウ</t>
    </rPh>
    <rPh sb="15" eb="16">
      <t>フク</t>
    </rPh>
    <phoneticPr fontId="21"/>
  </si>
  <si>
    <t>開催分担金</t>
    <rPh sb="0" eb="2">
      <t>カイサイ</t>
    </rPh>
    <rPh sb="2" eb="5">
      <t>ブンタンキン</t>
    </rPh>
    <phoneticPr fontId="4"/>
  </si>
  <si>
    <t>活動終了後、解体・撤去によって主催者の財産とならない形態の展示品（インスタレーション等）については計上できる。</t>
    <rPh sb="0" eb="2">
      <t>カツドウ</t>
    </rPh>
    <rPh sb="2" eb="4">
      <t>シュウリョウ</t>
    </rPh>
    <rPh sb="4" eb="5">
      <t>ゴ</t>
    </rPh>
    <rPh sb="6" eb="8">
      <t>カイタイ</t>
    </rPh>
    <rPh sb="9" eb="11">
      <t>テッキョ</t>
    </rPh>
    <rPh sb="15" eb="18">
      <t>シュサイシャ</t>
    </rPh>
    <rPh sb="19" eb="21">
      <t>ザイサン</t>
    </rPh>
    <rPh sb="26" eb="28">
      <t>ケイタイ</t>
    </rPh>
    <rPh sb="29" eb="31">
      <t>テンジ</t>
    </rPh>
    <rPh sb="31" eb="32">
      <t>ヒン</t>
    </rPh>
    <rPh sb="42" eb="43">
      <t>ナド</t>
    </rPh>
    <rPh sb="49" eb="51">
      <t>ケイジョウ</t>
    </rPh>
    <phoneticPr fontId="4"/>
  </si>
  <si>
    <t>設営・運搬費</t>
    <rPh sb="0" eb="2">
      <t>セツエイ</t>
    </rPh>
    <rPh sb="3" eb="5">
      <t>ウンパン</t>
    </rPh>
    <rPh sb="5" eb="6">
      <t>ヒ</t>
    </rPh>
    <phoneticPr fontId="4"/>
  </si>
  <si>
    <t>会場設営費</t>
    <rPh sb="0" eb="2">
      <t>カイジョウ</t>
    </rPh>
    <rPh sb="2" eb="4">
      <t>セツエイ</t>
    </rPh>
    <rPh sb="4" eb="5">
      <t>ヒ</t>
    </rPh>
    <phoneticPr fontId="4"/>
  </si>
  <si>
    <t>会場撤去費</t>
    <rPh sb="0" eb="2">
      <t>カイジョウ</t>
    </rPh>
    <rPh sb="2" eb="4">
      <t>テッキョ</t>
    </rPh>
    <rPh sb="4" eb="5">
      <t>ヒ</t>
    </rPh>
    <phoneticPr fontId="4"/>
  </si>
  <si>
    <t>会場設営・撤去補助人件費</t>
    <rPh sb="0" eb="2">
      <t>カイジョウ</t>
    </rPh>
    <rPh sb="2" eb="4">
      <t>セツエイ</t>
    </rPh>
    <rPh sb="5" eb="7">
      <t>テッキョ</t>
    </rPh>
    <rPh sb="7" eb="9">
      <t>ホジョ</t>
    </rPh>
    <rPh sb="9" eb="12">
      <t>ジンケンヒ</t>
    </rPh>
    <phoneticPr fontId="21"/>
  </si>
  <si>
    <t>作家や専門家等による監修・立会いに係る経費を含む</t>
    <rPh sb="0" eb="2">
      <t>サッカ</t>
    </rPh>
    <rPh sb="3" eb="6">
      <t>センモンカ</t>
    </rPh>
    <rPh sb="6" eb="7">
      <t>トウ</t>
    </rPh>
    <rPh sb="10" eb="12">
      <t>カンシュウ</t>
    </rPh>
    <rPh sb="13" eb="15">
      <t>タチア</t>
    </rPh>
    <rPh sb="17" eb="18">
      <t>カカ</t>
    </rPh>
    <rPh sb="19" eb="21">
      <t>ケイヒ</t>
    </rPh>
    <rPh sb="22" eb="23">
      <t>フク</t>
    </rPh>
    <phoneticPr fontId="21"/>
  </si>
  <si>
    <t>字幕費・音声ガイド費</t>
    <rPh sb="0" eb="2">
      <t>ジマク</t>
    </rPh>
    <rPh sb="2" eb="3">
      <t>ヒ</t>
    </rPh>
    <rPh sb="4" eb="6">
      <t>オンセイ</t>
    </rPh>
    <rPh sb="9" eb="10">
      <t>ヒ</t>
    </rPh>
    <phoneticPr fontId="4"/>
  </si>
  <si>
    <t>機材借料</t>
    <rPh sb="0" eb="2">
      <t>キザイ</t>
    </rPh>
    <rPh sb="2" eb="4">
      <t>シャクリョウ</t>
    </rPh>
    <phoneticPr fontId="4"/>
  </si>
  <si>
    <t>作品梱包・運搬費</t>
    <rPh sb="0" eb="2">
      <t>サクヒン</t>
    </rPh>
    <rPh sb="2" eb="4">
      <t>コンポウ</t>
    </rPh>
    <rPh sb="5" eb="7">
      <t>ウンパン</t>
    </rPh>
    <rPh sb="7" eb="8">
      <t>ヒ</t>
    </rPh>
    <phoneticPr fontId="4"/>
  </si>
  <si>
    <t>謝金</t>
    <rPh sb="0" eb="2">
      <t>シャキン</t>
    </rPh>
    <phoneticPr fontId="4"/>
  </si>
  <si>
    <t>図録等編集謝金</t>
    <rPh sb="0" eb="2">
      <t>ズロク</t>
    </rPh>
    <rPh sb="2" eb="3">
      <t>トウ</t>
    </rPh>
    <rPh sb="3" eb="5">
      <t>ヘンシュウ</t>
    </rPh>
    <rPh sb="5" eb="7">
      <t>シャキン</t>
    </rPh>
    <phoneticPr fontId="4"/>
  </si>
  <si>
    <t>図録等原稿執筆謝金</t>
    <rPh sb="0" eb="2">
      <t>ズロク</t>
    </rPh>
    <rPh sb="2" eb="3">
      <t>トウ</t>
    </rPh>
    <rPh sb="3" eb="5">
      <t>ゲンコウ</t>
    </rPh>
    <rPh sb="5" eb="7">
      <t>シッピツ</t>
    </rPh>
    <rPh sb="7" eb="9">
      <t>シャキン</t>
    </rPh>
    <phoneticPr fontId="4"/>
  </si>
  <si>
    <t>図録等翻訳謝金</t>
    <rPh sb="0" eb="2">
      <t>ズロク</t>
    </rPh>
    <rPh sb="2" eb="3">
      <t>トウ</t>
    </rPh>
    <rPh sb="3" eb="5">
      <t>ホンヤク</t>
    </rPh>
    <rPh sb="5" eb="7">
      <t>シャキン</t>
    </rPh>
    <phoneticPr fontId="21"/>
  </si>
  <si>
    <t>各種翻訳謝金</t>
    <rPh sb="0" eb="2">
      <t>カクシュ</t>
    </rPh>
    <rPh sb="2" eb="4">
      <t>ホンヤク</t>
    </rPh>
    <rPh sb="4" eb="6">
      <t>シャキン</t>
    </rPh>
    <phoneticPr fontId="21"/>
  </si>
  <si>
    <t>会場監視員謝金</t>
    <rPh sb="0" eb="2">
      <t>カイジョウ</t>
    </rPh>
    <rPh sb="2" eb="5">
      <t>カンシイン</t>
    </rPh>
    <rPh sb="5" eb="7">
      <t>シャキン</t>
    </rPh>
    <phoneticPr fontId="4"/>
  </si>
  <si>
    <t>駐車場整理謝金</t>
    <rPh sb="0" eb="3">
      <t>チュウシャジョウ</t>
    </rPh>
    <rPh sb="3" eb="5">
      <t>セイリ</t>
    </rPh>
    <rPh sb="5" eb="7">
      <t>シャキン</t>
    </rPh>
    <phoneticPr fontId="4"/>
  </si>
  <si>
    <t>託児謝金</t>
    <rPh sb="0" eb="2">
      <t>タクジ</t>
    </rPh>
    <rPh sb="2" eb="4">
      <t>シャキン</t>
    </rPh>
    <phoneticPr fontId="4"/>
  </si>
  <si>
    <t>パフォーマンス等出演謝金</t>
    <rPh sb="7" eb="8">
      <t>トウ</t>
    </rPh>
    <rPh sb="8" eb="10">
      <t>シュツエン</t>
    </rPh>
    <rPh sb="10" eb="12">
      <t>シャキン</t>
    </rPh>
    <phoneticPr fontId="4"/>
  </si>
  <si>
    <t>展示の一環として同一会場で行われるものに限る</t>
    <rPh sb="0" eb="2">
      <t>テンジ</t>
    </rPh>
    <rPh sb="3" eb="5">
      <t>イッカン</t>
    </rPh>
    <rPh sb="8" eb="10">
      <t>ドウイツ</t>
    </rPh>
    <rPh sb="10" eb="12">
      <t>カイジョウ</t>
    </rPh>
    <rPh sb="13" eb="14">
      <t>オコナ</t>
    </rPh>
    <rPh sb="20" eb="21">
      <t>カギ</t>
    </rPh>
    <phoneticPr fontId="4"/>
  </si>
  <si>
    <t>関連行事・ワークショップ講師謝金</t>
    <rPh sb="0" eb="2">
      <t>カンレン</t>
    </rPh>
    <rPh sb="2" eb="4">
      <t>ギョウジ</t>
    </rPh>
    <rPh sb="12" eb="14">
      <t>コウシ</t>
    </rPh>
    <rPh sb="14" eb="16">
      <t>シャキン</t>
    </rPh>
    <phoneticPr fontId="4"/>
  </si>
  <si>
    <t>旅費</t>
    <rPh sb="0" eb="2">
      <t>リョヒ</t>
    </rPh>
    <phoneticPr fontId="4"/>
  </si>
  <si>
    <t>交通費</t>
    <rPh sb="0" eb="3">
      <t>コウツウヒ</t>
    </rPh>
    <phoneticPr fontId="4"/>
  </si>
  <si>
    <t>搬入（設営）から搬出（撤去）までの期間で必要な場合にのみ計上できる（ただし作品借用・返却に係る旅費は搬入から搬出までの期間外であっても計上可）。日当、作品の制作に係る旅費は除く。</t>
    <rPh sb="0" eb="2">
      <t>ハンニュウ</t>
    </rPh>
    <rPh sb="3" eb="5">
      <t>セツエイ</t>
    </rPh>
    <rPh sb="8" eb="10">
      <t>ハンシュツ</t>
    </rPh>
    <rPh sb="11" eb="13">
      <t>テッキョ</t>
    </rPh>
    <rPh sb="17" eb="19">
      <t>キカン</t>
    </rPh>
    <rPh sb="20" eb="22">
      <t>ヒツヨウ</t>
    </rPh>
    <rPh sb="23" eb="25">
      <t>バアイ</t>
    </rPh>
    <rPh sb="28" eb="30">
      <t>ケイジョウ</t>
    </rPh>
    <rPh sb="37" eb="39">
      <t>サクヒン</t>
    </rPh>
    <rPh sb="39" eb="41">
      <t>シャクヨウ</t>
    </rPh>
    <rPh sb="42" eb="44">
      <t>ヘンキャク</t>
    </rPh>
    <rPh sb="45" eb="46">
      <t>カカ</t>
    </rPh>
    <rPh sb="47" eb="49">
      <t>リョヒ</t>
    </rPh>
    <rPh sb="50" eb="52">
      <t>ハンニュウ</t>
    </rPh>
    <rPh sb="54" eb="56">
      <t>ハンシュツ</t>
    </rPh>
    <rPh sb="59" eb="61">
      <t>キカン</t>
    </rPh>
    <rPh sb="61" eb="62">
      <t>ガイ</t>
    </rPh>
    <rPh sb="67" eb="69">
      <t>ケイジョウ</t>
    </rPh>
    <rPh sb="69" eb="70">
      <t>カ</t>
    </rPh>
    <rPh sb="75" eb="77">
      <t>サクヒン</t>
    </rPh>
    <rPh sb="78" eb="80">
      <t>セイサク</t>
    </rPh>
    <rPh sb="81" eb="82">
      <t>カカ</t>
    </rPh>
    <rPh sb="83" eb="85">
      <t>リョヒ</t>
    </rPh>
    <rPh sb="86" eb="87">
      <t>ノゾ</t>
    </rPh>
    <phoneticPr fontId="4"/>
  </si>
  <si>
    <t>宿泊費</t>
    <rPh sb="0" eb="3">
      <t>シュクハクヒ</t>
    </rPh>
    <phoneticPr fontId="4"/>
  </si>
  <si>
    <t>食事代は除く</t>
    <rPh sb="0" eb="3">
      <t>ショクジダイ</t>
    </rPh>
    <rPh sb="4" eb="5">
      <t>ノゾ</t>
    </rPh>
    <phoneticPr fontId="4"/>
  </si>
  <si>
    <t>宣伝・印刷費</t>
    <rPh sb="0" eb="2">
      <t>センデン</t>
    </rPh>
    <rPh sb="3" eb="5">
      <t>インサツ</t>
    </rPh>
    <rPh sb="5" eb="6">
      <t>ヒ</t>
    </rPh>
    <phoneticPr fontId="4"/>
  </si>
  <si>
    <t>宣伝物送付料</t>
    <rPh sb="0" eb="2">
      <t>センデン</t>
    </rPh>
    <rPh sb="2" eb="3">
      <t>ブツ</t>
    </rPh>
    <rPh sb="3" eb="5">
      <t>ソウフ</t>
    </rPh>
    <rPh sb="5" eb="6">
      <t>リョウ</t>
    </rPh>
    <phoneticPr fontId="21"/>
  </si>
  <si>
    <t>資料交換を目的とした図録の送付料は除く</t>
    <rPh sb="0" eb="2">
      <t>シリョウ</t>
    </rPh>
    <rPh sb="2" eb="4">
      <t>コウカン</t>
    </rPh>
    <rPh sb="5" eb="7">
      <t>モクテキ</t>
    </rPh>
    <rPh sb="10" eb="12">
      <t>ズロク</t>
    </rPh>
    <rPh sb="13" eb="15">
      <t>ソウフ</t>
    </rPh>
    <rPh sb="15" eb="16">
      <t>リョウ</t>
    </rPh>
    <rPh sb="17" eb="18">
      <t>ノゾ</t>
    </rPh>
    <phoneticPr fontId="21"/>
  </si>
  <si>
    <t>広告宣伝費</t>
    <rPh sb="0" eb="2">
      <t>コウコク</t>
    </rPh>
    <rPh sb="2" eb="5">
      <t>センデンヒ</t>
    </rPh>
    <phoneticPr fontId="4"/>
  </si>
  <si>
    <t>立看板費</t>
    <rPh sb="0" eb="1">
      <t>タ</t>
    </rPh>
    <rPh sb="1" eb="3">
      <t>カンバン</t>
    </rPh>
    <rPh sb="3" eb="4">
      <t>ヒ</t>
    </rPh>
    <phoneticPr fontId="4"/>
  </si>
  <si>
    <t>ウェブサイト作成料</t>
    <rPh sb="6" eb="9">
      <t>サクセイリョウ</t>
    </rPh>
    <phoneticPr fontId="4"/>
  </si>
  <si>
    <t>当該活動の告知用に限る</t>
    <rPh sb="0" eb="2">
      <t>トウガイ</t>
    </rPh>
    <rPh sb="2" eb="4">
      <t>カツドウ</t>
    </rPh>
    <rPh sb="5" eb="7">
      <t>コクチ</t>
    </rPh>
    <rPh sb="7" eb="8">
      <t>ヨウ</t>
    </rPh>
    <rPh sb="9" eb="10">
      <t>カギ</t>
    </rPh>
    <phoneticPr fontId="4"/>
  </si>
  <si>
    <t>入場券販売手数料</t>
    <rPh sb="0" eb="3">
      <t>ニュウジョウケン</t>
    </rPh>
    <rPh sb="3" eb="5">
      <t>ハンバイ</t>
    </rPh>
    <rPh sb="5" eb="8">
      <t>テスウリョウ</t>
    </rPh>
    <phoneticPr fontId="21"/>
  </si>
  <si>
    <t>各種デザイン料</t>
    <rPh sb="0" eb="2">
      <t>カクシュ</t>
    </rPh>
    <rPh sb="6" eb="7">
      <t>リョウ</t>
    </rPh>
    <phoneticPr fontId="21"/>
  </si>
  <si>
    <t>チラシ印刷費</t>
    <rPh sb="3" eb="5">
      <t>インサツ</t>
    </rPh>
    <rPh sb="5" eb="6">
      <t>ヒ</t>
    </rPh>
    <phoneticPr fontId="4"/>
  </si>
  <si>
    <t>作品の募集案内に係る経費を含む</t>
    <rPh sb="0" eb="2">
      <t>サクヒン</t>
    </rPh>
    <rPh sb="3" eb="5">
      <t>ボシュウ</t>
    </rPh>
    <rPh sb="5" eb="7">
      <t>アンナイ</t>
    </rPh>
    <rPh sb="8" eb="9">
      <t>カカ</t>
    </rPh>
    <rPh sb="10" eb="12">
      <t>ケイヒ</t>
    </rPh>
    <phoneticPr fontId="4"/>
  </si>
  <si>
    <t>ポスター印刷費</t>
    <rPh sb="4" eb="6">
      <t>インサツ</t>
    </rPh>
    <rPh sb="6" eb="7">
      <t>ヒ</t>
    </rPh>
    <phoneticPr fontId="4"/>
  </si>
  <si>
    <t>入場券印刷費</t>
    <rPh sb="0" eb="3">
      <t>ニュウジョウケン</t>
    </rPh>
    <rPh sb="3" eb="5">
      <t>インサツ</t>
    </rPh>
    <rPh sb="5" eb="6">
      <t>ヒ</t>
    </rPh>
    <phoneticPr fontId="4"/>
  </si>
  <si>
    <t>アンケート用紙印刷費</t>
    <rPh sb="5" eb="7">
      <t>ヨウシ</t>
    </rPh>
    <rPh sb="7" eb="9">
      <t>インサツ</t>
    </rPh>
    <rPh sb="9" eb="10">
      <t>ヒ</t>
    </rPh>
    <phoneticPr fontId="4"/>
  </si>
  <si>
    <t>図録製作費</t>
    <rPh sb="0" eb="2">
      <t>ズロク</t>
    </rPh>
    <rPh sb="2" eb="5">
      <t>セイサクヒ</t>
    </rPh>
    <phoneticPr fontId="4"/>
  </si>
  <si>
    <t>会期後に製作する記録集に係る経費は除く</t>
    <rPh sb="0" eb="2">
      <t>カイキ</t>
    </rPh>
    <rPh sb="2" eb="3">
      <t>ゴ</t>
    </rPh>
    <rPh sb="4" eb="6">
      <t>セイサク</t>
    </rPh>
    <rPh sb="8" eb="10">
      <t>キロク</t>
    </rPh>
    <rPh sb="10" eb="11">
      <t>シュウ</t>
    </rPh>
    <rPh sb="12" eb="13">
      <t>カカ</t>
    </rPh>
    <rPh sb="14" eb="16">
      <t>ケイヒ</t>
    </rPh>
    <rPh sb="17" eb="18">
      <t>ノゾ</t>
    </rPh>
    <phoneticPr fontId="4"/>
  </si>
  <si>
    <t>録画費</t>
    <rPh sb="0" eb="2">
      <t>ロクガ</t>
    </rPh>
    <rPh sb="2" eb="3">
      <t>ヒ</t>
    </rPh>
    <phoneticPr fontId="4"/>
  </si>
  <si>
    <t>当該活動の成果として記録するものに限る</t>
    <rPh sb="0" eb="2">
      <t>トウガイ</t>
    </rPh>
    <rPh sb="2" eb="4">
      <t>カツドウ</t>
    </rPh>
    <rPh sb="5" eb="7">
      <t>セイカ</t>
    </rPh>
    <rPh sb="10" eb="12">
      <t>キロク</t>
    </rPh>
    <rPh sb="17" eb="18">
      <t>カギ</t>
    </rPh>
    <phoneticPr fontId="4"/>
  </si>
  <si>
    <t>写真費</t>
    <rPh sb="0" eb="2">
      <t>シャシン</t>
    </rPh>
    <rPh sb="2" eb="3">
      <t>ヒ</t>
    </rPh>
    <phoneticPr fontId="4"/>
  </si>
  <si>
    <t>複製に係る経費は除く。当該活動の成果として記録するものに限る。</t>
    <rPh sb="0" eb="2">
      <t>フクセイ</t>
    </rPh>
    <rPh sb="3" eb="4">
      <t>カカ</t>
    </rPh>
    <rPh sb="5" eb="7">
      <t>ケイヒ</t>
    </rPh>
    <rPh sb="8" eb="9">
      <t>ノゾ</t>
    </rPh>
    <phoneticPr fontId="4"/>
  </si>
  <si>
    <t>外注費を含む</t>
    <rPh sb="0" eb="2">
      <t>ガイチュウ</t>
    </rPh>
    <rPh sb="2" eb="3">
      <t>ヒ</t>
    </rPh>
    <rPh sb="4" eb="5">
      <t>フク</t>
    </rPh>
    <phoneticPr fontId="21"/>
  </si>
  <si>
    <t>作品料</t>
  </si>
  <si>
    <t>設営・運搬費</t>
  </si>
  <si>
    <t>旅費</t>
    <phoneticPr fontId="21"/>
  </si>
  <si>
    <t>宣伝・印刷費</t>
    <phoneticPr fontId="21"/>
  </si>
  <si>
    <t>記録・配信費</t>
    <phoneticPr fontId="21"/>
  </si>
  <si>
    <t>券種</t>
    <rPh sb="0" eb="2">
      <t>ケンシュ</t>
    </rPh>
    <phoneticPr fontId="4"/>
  </si>
  <si>
    <t>単価</t>
    <rPh sb="0" eb="2">
      <t>タンカ</t>
    </rPh>
    <phoneticPr fontId="4"/>
  </si>
  <si>
    <t>×</t>
    <phoneticPr fontId="4"/>
  </si>
  <si>
    <t>枚数</t>
    <rPh sb="0" eb="2">
      <t>マイスウ</t>
    </rPh>
    <phoneticPr fontId="4"/>
  </si>
  <si>
    <t>単価×枚数</t>
    <rPh sb="0" eb="2">
      <t>タンカ</t>
    </rPh>
    <rPh sb="3" eb="5">
      <t>マイスウ</t>
    </rPh>
    <phoneticPr fontId="4"/>
  </si>
  <si>
    <t>助成対象経費の総額</t>
    <rPh sb="0" eb="2">
      <t>ジョセイ</t>
    </rPh>
    <rPh sb="2" eb="4">
      <t>タイショウ</t>
    </rPh>
    <rPh sb="4" eb="6">
      <t>ケイヒ</t>
    </rPh>
    <rPh sb="7" eb="9">
      <t>ソウガク</t>
    </rPh>
    <phoneticPr fontId="4"/>
  </si>
  <si>
    <t>助成金要望額</t>
    <rPh sb="0" eb="3">
      <t>ジョセイキン</t>
    </rPh>
    <rPh sb="3" eb="5">
      <t>ヨウボウ</t>
    </rPh>
    <rPh sb="5" eb="6">
      <t>ガク</t>
    </rPh>
    <phoneticPr fontId="4"/>
  </si>
  <si>
    <t>要望書登録/要望内容/対象経費（A）</t>
    <rPh sb="0" eb="3">
      <t>ヨウボウショ</t>
    </rPh>
    <rPh sb="3" eb="5">
      <t>トウロク</t>
    </rPh>
    <rPh sb="6" eb="8">
      <t>ヨウボウ</t>
    </rPh>
    <rPh sb="8" eb="10">
      <t>ナイヨウ</t>
    </rPh>
    <rPh sb="11" eb="13">
      <t>タイショウ</t>
    </rPh>
    <rPh sb="13" eb="15">
      <t>ケイヒ</t>
    </rPh>
    <phoneticPr fontId="4"/>
  </si>
  <si>
    <t>①総表!F36</t>
    <phoneticPr fontId="21"/>
  </si>
  <si>
    <t>①総表!C5</t>
    <phoneticPr fontId="21"/>
  </si>
  <si>
    <t>①総表!C9</t>
  </si>
  <si>
    <t>①総表!C13</t>
  </si>
  <si>
    <t>①総表!C17</t>
    <phoneticPr fontId="21"/>
  </si>
  <si>
    <t>要望書登録/連絡先/郵便番号</t>
    <rPh sb="0" eb="3">
      <t>ヨウボウショ</t>
    </rPh>
    <rPh sb="3" eb="5">
      <t>トウロク</t>
    </rPh>
    <rPh sb="6" eb="9">
      <t>レンラクサキ</t>
    </rPh>
    <rPh sb="10" eb="14">
      <t>ユウビンバンゴウ</t>
    </rPh>
    <phoneticPr fontId="21"/>
  </si>
  <si>
    <t>要望書登録/連絡先/住所1</t>
    <rPh sb="0" eb="3">
      <t>ヨウボウショ</t>
    </rPh>
    <rPh sb="3" eb="5">
      <t>トウロク</t>
    </rPh>
    <rPh sb="6" eb="9">
      <t>レンラクサキ</t>
    </rPh>
    <rPh sb="10" eb="12">
      <t>ジュウショ</t>
    </rPh>
    <phoneticPr fontId="21"/>
  </si>
  <si>
    <t>①総表!C21</t>
    <phoneticPr fontId="21"/>
  </si>
  <si>
    <t>要望書登録/連絡先/住所2</t>
    <rPh sb="0" eb="3">
      <t>ヨウボウショ</t>
    </rPh>
    <rPh sb="3" eb="5">
      <t>トウロク</t>
    </rPh>
    <rPh sb="6" eb="9">
      <t>レンラクサキ</t>
    </rPh>
    <rPh sb="10" eb="12">
      <t>ジュウショ</t>
    </rPh>
    <phoneticPr fontId="21"/>
  </si>
  <si>
    <t>要望書登録/連絡先/担当者</t>
    <rPh sb="0" eb="3">
      <t>ヨウボウショ</t>
    </rPh>
    <rPh sb="3" eb="5">
      <t>トウロク</t>
    </rPh>
    <rPh sb="6" eb="9">
      <t>レンラクサキ</t>
    </rPh>
    <rPh sb="10" eb="13">
      <t>タントウシャ</t>
    </rPh>
    <phoneticPr fontId="21"/>
  </si>
  <si>
    <t>要望書登録/連絡先/担当役職</t>
    <rPh sb="0" eb="3">
      <t>ヨウボウショ</t>
    </rPh>
    <rPh sb="3" eb="5">
      <t>トウロク</t>
    </rPh>
    <rPh sb="6" eb="9">
      <t>レンラクサキ</t>
    </rPh>
    <rPh sb="10" eb="12">
      <t>タントウ</t>
    </rPh>
    <rPh sb="12" eb="14">
      <t>ヤクショク</t>
    </rPh>
    <phoneticPr fontId="21"/>
  </si>
  <si>
    <t>要望書登録/連絡先/担当部署</t>
    <rPh sb="0" eb="3">
      <t>ヨウボウショ</t>
    </rPh>
    <rPh sb="3" eb="5">
      <t>トウロク</t>
    </rPh>
    <rPh sb="6" eb="9">
      <t>レンラクサキ</t>
    </rPh>
    <rPh sb="10" eb="12">
      <t>タントウ</t>
    </rPh>
    <rPh sb="12" eb="14">
      <t>ブショ</t>
    </rPh>
    <phoneticPr fontId="21"/>
  </si>
  <si>
    <t>要望書登録/連絡先/電話番号</t>
    <rPh sb="0" eb="3">
      <t>ヨウボウショ</t>
    </rPh>
    <rPh sb="3" eb="5">
      <t>トウロク</t>
    </rPh>
    <rPh sb="6" eb="9">
      <t>レンラクサキ</t>
    </rPh>
    <rPh sb="10" eb="12">
      <t>デンワ</t>
    </rPh>
    <rPh sb="12" eb="14">
      <t>バンゴウ</t>
    </rPh>
    <phoneticPr fontId="21"/>
  </si>
  <si>
    <t>要望書登録/連絡先/FAX</t>
    <rPh sb="0" eb="3">
      <t>ヨウボウショ</t>
    </rPh>
    <rPh sb="3" eb="5">
      <t>トウロク</t>
    </rPh>
    <rPh sb="6" eb="9">
      <t>レンラクサキ</t>
    </rPh>
    <phoneticPr fontId="21"/>
  </si>
  <si>
    <t>要望書登録/連絡先/メールアドレス</t>
    <rPh sb="0" eb="3">
      <t>ヨウボウショ</t>
    </rPh>
    <rPh sb="3" eb="5">
      <t>トウロク</t>
    </rPh>
    <rPh sb="6" eb="9">
      <t>レンラクサキ</t>
    </rPh>
    <phoneticPr fontId="21"/>
  </si>
  <si>
    <t>団体更新フラグ</t>
    <rPh sb="0" eb="2">
      <t>ダンタイ</t>
    </rPh>
    <rPh sb="2" eb="4">
      <t>コウシン</t>
    </rPh>
    <phoneticPr fontId="21"/>
  </si>
  <si>
    <t>団体コード</t>
    <rPh sb="0" eb="2">
      <t>ダンタイ</t>
    </rPh>
    <phoneticPr fontId="21"/>
  </si>
  <si>
    <t>施設更新フラグ</t>
    <rPh sb="0" eb="2">
      <t>シセツ</t>
    </rPh>
    <rPh sb="2" eb="4">
      <t>コウシン</t>
    </rPh>
    <phoneticPr fontId="21"/>
  </si>
  <si>
    <t>地域文化施設公演・展示活動（美術館等展示）</t>
  </si>
  <si>
    <t>額装費</t>
    <rPh sb="0" eb="2">
      <t>ガクソウ</t>
    </rPh>
    <rPh sb="2" eb="3">
      <t>ヒ</t>
    </rPh>
    <phoneticPr fontId="4"/>
  </si>
  <si>
    <t>終了後主催者等の財産にならない場合のみ計上可能</t>
    <rPh sb="0" eb="3">
      <t>シュウリョウゴ</t>
    </rPh>
    <rPh sb="3" eb="6">
      <t>シュサイシャ</t>
    </rPh>
    <rPh sb="6" eb="7">
      <t>トウ</t>
    </rPh>
    <rPh sb="8" eb="10">
      <t>ザイサン</t>
    </rPh>
    <rPh sb="15" eb="17">
      <t>バアイ</t>
    </rPh>
    <rPh sb="19" eb="21">
      <t>ケイジョウ</t>
    </rPh>
    <rPh sb="21" eb="23">
      <t>カノウ</t>
    </rPh>
    <phoneticPr fontId="21"/>
  </si>
  <si>
    <t>文化施設に対する役割</t>
    <rPh sb="0" eb="2">
      <t>ブンカ</t>
    </rPh>
    <rPh sb="2" eb="4">
      <t>シセツ</t>
    </rPh>
    <rPh sb="5" eb="6">
      <t>タイ</t>
    </rPh>
    <rPh sb="8" eb="10">
      <t>ヤクワリ</t>
    </rPh>
    <phoneticPr fontId="4"/>
  </si>
  <si>
    <t>設置者</t>
    <rPh sb="0" eb="3">
      <t>セッチシャ</t>
    </rPh>
    <phoneticPr fontId="4"/>
  </si>
  <si>
    <t>指定管理者</t>
    <rPh sb="0" eb="2">
      <t>シテイ</t>
    </rPh>
    <rPh sb="2" eb="4">
      <t>カンリ</t>
    </rPh>
    <rPh sb="4" eb="5">
      <t>シャ</t>
    </rPh>
    <phoneticPr fontId="4"/>
  </si>
  <si>
    <t>指定管理者が共同事業体の場合その構成団体</t>
    <phoneticPr fontId="4"/>
  </si>
  <si>
    <t>その他</t>
    <rPh sb="2" eb="3">
      <t>タ</t>
    </rPh>
    <phoneticPr fontId="4"/>
  </si>
  <si>
    <t>〔施設の管理形態〕</t>
    <phoneticPr fontId="4"/>
  </si>
  <si>
    <t>インスタレーション作品制作謝金</t>
    <rPh sb="9" eb="11">
      <t>サクヒン</t>
    </rPh>
    <rPh sb="11" eb="13">
      <t>セイサク</t>
    </rPh>
    <rPh sb="13" eb="15">
      <t>シャキン</t>
    </rPh>
    <phoneticPr fontId="4"/>
  </si>
  <si>
    <t>インスタレーション作品制作材料費</t>
    <rPh sb="9" eb="11">
      <t>サクヒン</t>
    </rPh>
    <rPh sb="11" eb="13">
      <t>セイサク</t>
    </rPh>
    <rPh sb="13" eb="16">
      <t>ザイリョウヒ</t>
    </rPh>
    <phoneticPr fontId="4"/>
  </si>
  <si>
    <t>図録等売上収入</t>
    <rPh sb="0" eb="2">
      <t>ズロク</t>
    </rPh>
    <phoneticPr fontId="5"/>
  </si>
  <si>
    <t>無料配布の場合は必ず理由を記入</t>
    <rPh sb="0" eb="2">
      <t>ムリョウ</t>
    </rPh>
    <rPh sb="2" eb="4">
      <t>ハイフ</t>
    </rPh>
    <phoneticPr fontId="4"/>
  </si>
  <si>
    <t>助成対象経費の総額</t>
  </si>
  <si>
    <t>助成金要望額</t>
  </si>
  <si>
    <t>500千円（50万円）以上</t>
  </si>
  <si>
    <t>1,000千円（100万円）以上</t>
  </si>
  <si>
    <t>2,000千円（200万円）以上</t>
  </si>
  <si>
    <t>3,000千円（300万円）以上</t>
  </si>
  <si>
    <t>1,500千円（150万円）以上</t>
  </si>
  <si>
    <t>6,000千円（600万円）以上</t>
  </si>
  <si>
    <t>9,000千円（900万円）以上</t>
  </si>
  <si>
    <t>助成金要望額は上の表を参考に選択してください。</t>
  </si>
  <si>
    <t>【助成金の額の区分】</t>
    <phoneticPr fontId="4"/>
  </si>
  <si>
    <t>【記入要領】</t>
    <phoneticPr fontId="4"/>
  </si>
  <si>
    <t>【記入要領】</t>
    <rPh sb="1" eb="3">
      <t>キニュウ</t>
    </rPh>
    <rPh sb="3" eb="5">
      <t>ヨウリョウ</t>
    </rPh>
    <phoneticPr fontId="4"/>
  </si>
  <si>
    <t>・選択できる経費は3項目までですが、審査時参考にさせていただきますので、それ以外の経費についてもご記入ください。</t>
    <rPh sb="1" eb="3">
      <t>センタク</t>
    </rPh>
    <rPh sb="6" eb="8">
      <t>ケイヒ</t>
    </rPh>
    <rPh sb="10" eb="12">
      <t>コウモク</t>
    </rPh>
    <rPh sb="18" eb="20">
      <t>シンサ</t>
    </rPh>
    <rPh sb="20" eb="21">
      <t>ジ</t>
    </rPh>
    <rPh sb="21" eb="23">
      <t>サンコウ</t>
    </rPh>
    <rPh sb="38" eb="40">
      <t>イガイ</t>
    </rPh>
    <rPh sb="41" eb="43">
      <t>ケイヒ</t>
    </rPh>
    <rPh sb="49" eb="51">
      <t>キニュウ</t>
    </rPh>
    <phoneticPr fontId="21"/>
  </si>
  <si>
    <t>グレーのセルの数字はすべて自動入力されます。
白いセルの単価や数字のみ入力してください。</t>
    <rPh sb="31" eb="33">
      <t>スウジ</t>
    </rPh>
    <phoneticPr fontId="21"/>
  </si>
  <si>
    <t>感染症対策費</t>
    <phoneticPr fontId="4"/>
  </si>
  <si>
    <t>助成金算定基礎経費の合計額</t>
    <rPh sb="0" eb="3">
      <t>ジョセイキン</t>
    </rPh>
    <rPh sb="3" eb="5">
      <t>サンテイ</t>
    </rPh>
    <rPh sb="5" eb="7">
      <t>キソ</t>
    </rPh>
    <rPh sb="7" eb="9">
      <t>ケイヒ</t>
    </rPh>
    <rPh sb="10" eb="12">
      <t>ゴウケイ</t>
    </rPh>
    <rPh sb="12" eb="13">
      <t>ガク</t>
    </rPh>
    <phoneticPr fontId="4"/>
  </si>
  <si>
    <t>助成金算定基礎経費の合計額</t>
    <rPh sb="12" eb="13">
      <t>ガク</t>
    </rPh>
    <phoneticPr fontId="4"/>
  </si>
  <si>
    <r>
      <t xml:space="preserve">感染症対策費 </t>
    </r>
    <r>
      <rPr>
        <sz val="16"/>
        <color theme="1"/>
        <rFont val="游ゴシック"/>
        <family val="3"/>
        <charset val="128"/>
        <scheme val="minor"/>
      </rPr>
      <t>（その他の助成対象経費の10%を上限に計上可能です。）</t>
    </r>
    <phoneticPr fontId="21"/>
  </si>
  <si>
    <t>感染症対策費計↓</t>
    <rPh sb="0" eb="3">
      <t>カンセンショウ</t>
    </rPh>
    <rPh sb="3" eb="5">
      <t>タイサク</t>
    </rPh>
    <rPh sb="5" eb="6">
      <t>ヒ</t>
    </rPh>
    <rPh sb="6" eb="7">
      <t>ケイ</t>
    </rPh>
    <phoneticPr fontId="21"/>
  </si>
  <si>
    <t>⇐感染症対策費計または上限額
　（他の対象経費の合計の10％）の
　どちらか低い金額が自動で入ります。</t>
    <phoneticPr fontId="21"/>
  </si>
  <si>
    <t>助成金算定基礎経費の合計額</t>
    <rPh sb="0" eb="3">
      <t>ジョセイキン</t>
    </rPh>
    <rPh sb="3" eb="5">
      <t>サンテイ</t>
    </rPh>
    <rPh sb="5" eb="7">
      <t>キソ</t>
    </rPh>
    <rPh sb="7" eb="9">
      <t>ケイヒ</t>
    </rPh>
    <rPh sb="10" eb="12">
      <t>ゴウケイ</t>
    </rPh>
    <rPh sb="12" eb="13">
      <t>ガク</t>
    </rPh>
    <phoneticPr fontId="21"/>
  </si>
  <si>
    <t>助成対象経費の総額</t>
    <phoneticPr fontId="4"/>
  </si>
  <si>
    <t>内容詳細欄に一人当たりの参加費×見込参加人数を記入してください。</t>
    <rPh sb="6" eb="8">
      <t>ヒトリ</t>
    </rPh>
    <rPh sb="8" eb="9">
      <t>ア</t>
    </rPh>
    <rPh sb="12" eb="15">
      <t>サンカヒ</t>
    </rPh>
    <rPh sb="18" eb="20">
      <t>サンカ</t>
    </rPh>
    <rPh sb="20" eb="22">
      <t>ニンズウ</t>
    </rPh>
    <phoneticPr fontId="4"/>
  </si>
  <si>
    <t>①総表!G30</t>
    <phoneticPr fontId="21"/>
  </si>
  <si>
    <t>法人番号がある場合のみ記入してください。</t>
    <rPh sb="0" eb="2">
      <t>ホウジン</t>
    </rPh>
    <rPh sb="2" eb="4">
      <t>バンゴウ</t>
    </rPh>
    <rPh sb="7" eb="9">
      <t>バアイ</t>
    </rPh>
    <rPh sb="11" eb="13">
      <t>キニュウ</t>
    </rPh>
    <phoneticPr fontId="4"/>
  </si>
  <si>
    <t>当該事業の企画制作担当者については、団体か施設のいずれか
所属する方の役職員欄に氏名を記入してください。</t>
    <rPh sb="35" eb="38">
      <t>ヤクショクイン</t>
    </rPh>
    <rPh sb="38" eb="39">
      <t>ラン</t>
    </rPh>
    <phoneticPr fontId="4"/>
  </si>
  <si>
    <t>設置条例、規約、学則等に規定されている施設の設置目的を記入してください。</t>
    <phoneticPr fontId="4"/>
  </si>
  <si>
    <t>施設の設置から現在までの沿革を記入してください。</t>
    <phoneticPr fontId="4"/>
  </si>
  <si>
    <t>定款・規約等の事業目的を記入してください。</t>
    <phoneticPr fontId="4"/>
  </si>
  <si>
    <t>役職員欄には、主な役職員の役職名・氏名を記入してください。</t>
    <phoneticPr fontId="4"/>
  </si>
  <si>
    <t>経理担当者と監査担当者が同一は不可です。</t>
    <phoneticPr fontId="4"/>
  </si>
  <si>
    <t>実行委員会の設立から現在までの沿革を簡単に記入してください。</t>
  </si>
  <si>
    <t>A1のセルについて。施設の都道府県番号を表示している。大学と全国はドロップダウンリストで修正。会館と展示以外は団体の住所の都道府県番号。</t>
    <rPh sb="10" eb="12">
      <t>シセツ</t>
    </rPh>
    <rPh sb="13" eb="17">
      <t>トドウフケン</t>
    </rPh>
    <rPh sb="17" eb="19">
      <t>バンゴウ</t>
    </rPh>
    <rPh sb="20" eb="22">
      <t>ヒョウジ</t>
    </rPh>
    <rPh sb="27" eb="29">
      <t>ダイガク</t>
    </rPh>
    <rPh sb="30" eb="32">
      <t>ゼンコク</t>
    </rPh>
    <rPh sb="44" eb="46">
      <t>シュウセイ</t>
    </rPh>
    <rPh sb="47" eb="49">
      <t>カイカン</t>
    </rPh>
    <rPh sb="50" eb="52">
      <t>テンジ</t>
    </rPh>
    <rPh sb="52" eb="54">
      <t>イガイ</t>
    </rPh>
    <rPh sb="55" eb="57">
      <t>ダンタイ</t>
    </rPh>
    <rPh sb="58" eb="60">
      <t>ジュウショ</t>
    </rPh>
    <rPh sb="61" eb="65">
      <t>トドウフケン</t>
    </rPh>
    <rPh sb="65" eb="67">
      <t>バンゴウ</t>
    </rPh>
    <phoneticPr fontId="21"/>
  </si>
  <si>
    <t>NO,は総表のIJK1を参照。団体コード・施設コード・到達番号</t>
    <rPh sb="4" eb="6">
      <t>ソウヒョウ</t>
    </rPh>
    <rPh sb="12" eb="14">
      <t>サンショウ</t>
    </rPh>
    <rPh sb="15" eb="17">
      <t>ダンタイ</t>
    </rPh>
    <rPh sb="21" eb="23">
      <t>シセツ</t>
    </rPh>
    <rPh sb="27" eb="29">
      <t>トウタツ</t>
    </rPh>
    <rPh sb="29" eb="31">
      <t>バンゴウ</t>
    </rPh>
    <phoneticPr fontId="21"/>
  </si>
  <si>
    <t>欠落あり（提出なしまたは必須項目に漏れあり）</t>
    <rPh sb="0" eb="2">
      <t>ケツラク</t>
    </rPh>
    <rPh sb="5" eb="7">
      <t>テイシュツ</t>
    </rPh>
    <rPh sb="12" eb="14">
      <t>ヒッス</t>
    </rPh>
    <rPh sb="14" eb="16">
      <t>コウモク</t>
    </rPh>
    <rPh sb="17" eb="18">
      <t>モ</t>
    </rPh>
    <phoneticPr fontId="23"/>
  </si>
  <si>
    <r>
      <t>《提出のあった書類にチェック》</t>
    </r>
    <r>
      <rPr>
        <sz val="8"/>
        <rFont val="游ゴシック"/>
        <family val="3"/>
        <charset val="128"/>
        <scheme val="minor"/>
      </rPr>
      <t>※提出不要の場合は　</t>
    </r>
    <r>
      <rPr>
        <strike/>
        <sz val="8"/>
        <rFont val="游ゴシック"/>
        <family val="3"/>
        <charset val="128"/>
        <scheme val="minor"/>
      </rPr>
      <t>書類名</t>
    </r>
    <rPh sb="1" eb="3">
      <t>テイシュツ</t>
    </rPh>
    <rPh sb="7" eb="9">
      <t>ショルイ</t>
    </rPh>
    <rPh sb="16" eb="18">
      <t>テイシュツ</t>
    </rPh>
    <rPh sb="18" eb="20">
      <t>フヨウ</t>
    </rPh>
    <rPh sb="21" eb="23">
      <t>バアイ</t>
    </rPh>
    <rPh sb="25" eb="27">
      <t>ショルイ</t>
    </rPh>
    <rPh sb="27" eb="28">
      <t>メイ</t>
    </rPh>
    <phoneticPr fontId="23"/>
  </si>
  <si>
    <t>指定管理の期間（　 　　　         　～　　　　　        　）</t>
    <phoneticPr fontId="23"/>
  </si>
  <si>
    <t>　1 自治体</t>
    <phoneticPr fontId="23"/>
  </si>
  <si>
    <t>　2 法人格を有する団体</t>
    <rPh sb="3" eb="5">
      <t>ホウジン</t>
    </rPh>
    <rPh sb="5" eb="6">
      <t>カク</t>
    </rPh>
    <rPh sb="7" eb="8">
      <t>ユウ</t>
    </rPh>
    <rPh sb="10" eb="12">
      <t>ダンタイ</t>
    </rPh>
    <phoneticPr fontId="23"/>
  </si>
  <si>
    <r>
      <t>　3 任意団体　</t>
    </r>
    <r>
      <rPr>
        <sz val="8"/>
        <rFont val="游ゴシック"/>
        <family val="3"/>
        <charset val="128"/>
        <scheme val="minor"/>
      </rPr>
      <t>(組織・経理・事務所・設立後1年以上)</t>
    </r>
    <rPh sb="3" eb="5">
      <t>ニンイ</t>
    </rPh>
    <rPh sb="5" eb="7">
      <t>ダンタイ</t>
    </rPh>
    <rPh sb="9" eb="11">
      <t>ソシキ</t>
    </rPh>
    <rPh sb="12" eb="14">
      <t>ケイリ</t>
    </rPh>
    <rPh sb="15" eb="17">
      <t>ジム</t>
    </rPh>
    <rPh sb="17" eb="18">
      <t>ショ</t>
    </rPh>
    <rPh sb="19" eb="21">
      <t>セツリツ</t>
    </rPh>
    <rPh sb="21" eb="22">
      <t>ゴ</t>
    </rPh>
    <rPh sb="23" eb="26">
      <t>ネンイジョウ</t>
    </rPh>
    <phoneticPr fontId="23"/>
  </si>
  <si>
    <r>
      <t>　4 実行委員会</t>
    </r>
    <r>
      <rPr>
        <sz val="8"/>
        <rFont val="游ゴシック"/>
        <family val="3"/>
        <charset val="128"/>
        <scheme val="minor"/>
      </rPr>
      <t>（中核団体が1～3に該当する設置者・運営者）</t>
    </r>
    <rPh sb="3" eb="5">
      <t>ジッコウ</t>
    </rPh>
    <rPh sb="5" eb="8">
      <t>イインカイ</t>
    </rPh>
    <phoneticPr fontId="23"/>
  </si>
  <si>
    <t>□ 活動</t>
    <rPh sb="2" eb="4">
      <t>カツドウ</t>
    </rPh>
    <phoneticPr fontId="23"/>
  </si>
  <si>
    <t>応募履歴有</t>
    <rPh sb="0" eb="2">
      <t>オウボ</t>
    </rPh>
    <rPh sb="2" eb="4">
      <t>リレキ</t>
    </rPh>
    <rPh sb="4" eb="5">
      <t>アリ</t>
    </rPh>
    <phoneticPr fontId="23"/>
  </si>
  <si>
    <t>□ 要望額</t>
    <rPh sb="2" eb="4">
      <t>ヨウボウ</t>
    </rPh>
    <rPh sb="4" eb="5">
      <t>ガク</t>
    </rPh>
    <phoneticPr fontId="23"/>
  </si>
  <si>
    <t>助成金算定基礎経費の合計が500千円（50万円）以上</t>
    <rPh sb="0" eb="3">
      <t>ジョセイキン</t>
    </rPh>
    <rPh sb="3" eb="5">
      <t>サンテイ</t>
    </rPh>
    <rPh sb="5" eb="7">
      <t>キソ</t>
    </rPh>
    <rPh sb="7" eb="9">
      <t>ケイヒ</t>
    </rPh>
    <rPh sb="10" eb="12">
      <t>ゴウケイ</t>
    </rPh>
    <rPh sb="16" eb="17">
      <t>チ</t>
    </rPh>
    <rPh sb="17" eb="18">
      <t>エン</t>
    </rPh>
    <rPh sb="21" eb="23">
      <t>マンエン</t>
    </rPh>
    <rPh sb="24" eb="26">
      <t>イジョウ</t>
    </rPh>
    <phoneticPr fontId="23"/>
  </si>
  <si>
    <t>採択</t>
    <phoneticPr fontId="21"/>
  </si>
  <si>
    <t>不採択</t>
    <phoneticPr fontId="21"/>
  </si>
  <si>
    <t>応募なし</t>
    <rPh sb="0" eb="2">
      <t>オウボ</t>
    </rPh>
    <phoneticPr fontId="21"/>
  </si>
  <si>
    <t>助成対象経費の総額1,500千円（150万円）以上</t>
    <rPh sb="20" eb="21">
      <t>マン</t>
    </rPh>
    <rPh sb="21" eb="22">
      <t>エン</t>
    </rPh>
    <phoneticPr fontId="23"/>
  </si>
  <si>
    <t>※提出された書類の不足（あるいは必須項目の記入漏れ）により応募要件に適合するかどうかの判断ができない場合、要望者に連絡を行い、追加提出を求める。</t>
    <phoneticPr fontId="21"/>
  </si>
  <si>
    <t>不明の内容</t>
    <phoneticPr fontId="21"/>
  </si>
  <si>
    <t>新規（応募履歴なし）</t>
    <rPh sb="0" eb="2">
      <t>シンキ</t>
    </rPh>
    <rPh sb="3" eb="5">
      <t>オウボ</t>
    </rPh>
    <rPh sb="5" eb="7">
      <t>リレキ</t>
    </rPh>
    <phoneticPr fontId="23"/>
  </si>
  <si>
    <r>
      <t xml:space="preserve">連絡内容
</t>
    </r>
    <r>
      <rPr>
        <sz val="9"/>
        <rFont val="游ゴシック"/>
        <family val="3"/>
        <charset val="128"/>
        <scheme val="minor"/>
      </rPr>
      <t>（提出を求めた書類）</t>
    </r>
    <rPh sb="0" eb="2">
      <t>レンラク</t>
    </rPh>
    <rPh sb="2" eb="4">
      <t>ナイヨウ</t>
    </rPh>
    <rPh sb="6" eb="8">
      <t>テイシュツ</t>
    </rPh>
    <rPh sb="9" eb="10">
      <t>モト</t>
    </rPh>
    <rPh sb="12" eb="14">
      <t>ショルイ</t>
    </rPh>
    <phoneticPr fontId="23"/>
  </si>
  <si>
    <r>
      <rPr>
        <sz val="14"/>
        <rFont val="游ゴシック"/>
        <family val="3"/>
        <charset val="128"/>
        <scheme val="minor"/>
      </rPr>
      <t>□</t>
    </r>
    <r>
      <rPr>
        <sz val="11"/>
        <rFont val="游ゴシック"/>
        <family val="3"/>
        <charset val="128"/>
        <scheme val="minor"/>
      </rPr>
      <t>　</t>
    </r>
    <phoneticPr fontId="23"/>
  </si>
  <si>
    <t>《理由》</t>
  </si>
  <si>
    <t>全国</t>
    <rPh sb="0" eb="2">
      <t>ゼンコク</t>
    </rPh>
    <phoneticPr fontId="21"/>
  </si>
  <si>
    <t>大学</t>
    <rPh sb="0" eb="2">
      <t>ダイガク</t>
    </rPh>
    <phoneticPr fontId="21"/>
  </si>
  <si>
    <t>01</t>
    <phoneticPr fontId="21"/>
  </si>
  <si>
    <t>02</t>
    <phoneticPr fontId="21"/>
  </si>
  <si>
    <t>03</t>
    <phoneticPr fontId="21"/>
  </si>
  <si>
    <t>04</t>
    <phoneticPr fontId="21"/>
  </si>
  <si>
    <t>05</t>
    <phoneticPr fontId="21"/>
  </si>
  <si>
    <t>06</t>
    <phoneticPr fontId="21"/>
  </si>
  <si>
    <t>07</t>
    <phoneticPr fontId="21"/>
  </si>
  <si>
    <t>08</t>
    <phoneticPr fontId="21"/>
  </si>
  <si>
    <t>09</t>
    <phoneticPr fontId="21"/>
  </si>
  <si>
    <t xml:space="preserve"> 応募団体名・指定期間・文化施設名の確認ができるもの</t>
    <rPh sb="1" eb="3">
      <t>オウボ</t>
    </rPh>
    <rPh sb="3" eb="5">
      <t>ダンタイ</t>
    </rPh>
    <rPh sb="5" eb="6">
      <t>メイ</t>
    </rPh>
    <rPh sb="7" eb="9">
      <t>シテイ</t>
    </rPh>
    <rPh sb="9" eb="11">
      <t>キカン</t>
    </rPh>
    <rPh sb="12" eb="14">
      <t>ブンカ</t>
    </rPh>
    <rPh sb="14" eb="16">
      <t>シセツ</t>
    </rPh>
    <rPh sb="16" eb="17">
      <t>メイ</t>
    </rPh>
    <rPh sb="18" eb="20">
      <t>カクニン</t>
    </rPh>
    <phoneticPr fontId="21"/>
  </si>
  <si>
    <t>展示作品販売／所蔵品のみ・常設展／コンクール・コンテストが主目的／
展示を伴わない講演会等／ショールーム等での活動／
政治的・宗教的／寄付目的／名称冠公演／振興会と共催</t>
    <rPh sb="0" eb="4">
      <t>テンジサクヒン</t>
    </rPh>
    <rPh sb="4" eb="6">
      <t>ハンバイ</t>
    </rPh>
    <rPh sb="7" eb="10">
      <t>ショゾウヒン</t>
    </rPh>
    <rPh sb="13" eb="15">
      <t>ジョウセツ</t>
    </rPh>
    <rPh sb="15" eb="16">
      <t>テン</t>
    </rPh>
    <rPh sb="29" eb="32">
      <t>シュモクテキ</t>
    </rPh>
    <rPh sb="34" eb="36">
      <t>テンジ</t>
    </rPh>
    <rPh sb="37" eb="38">
      <t>トモナ</t>
    </rPh>
    <rPh sb="41" eb="44">
      <t>コウエンカイ</t>
    </rPh>
    <rPh sb="44" eb="45">
      <t>トウ</t>
    </rPh>
    <rPh sb="52" eb="53">
      <t>トウ</t>
    </rPh>
    <rPh sb="55" eb="57">
      <t>カツドウ</t>
    </rPh>
    <rPh sb="59" eb="62">
      <t>セイジテキ</t>
    </rPh>
    <rPh sb="63" eb="66">
      <t>シュウキョウテキ</t>
    </rPh>
    <rPh sb="67" eb="69">
      <t>キフ</t>
    </rPh>
    <rPh sb="69" eb="71">
      <t>モクテキ</t>
    </rPh>
    <rPh sb="72" eb="74">
      <t>メイショウ</t>
    </rPh>
    <rPh sb="74" eb="75">
      <t>カンムリ</t>
    </rPh>
    <rPh sb="75" eb="77">
      <t>コウエン</t>
    </rPh>
    <rPh sb="78" eb="81">
      <t>シンコウカイ</t>
    </rPh>
    <rPh sb="82" eb="84">
      <t>キョウサイ</t>
    </rPh>
    <phoneticPr fontId="23"/>
  </si>
  <si>
    <t xml:space="preserve"> 文化施設の 設置者 もしくは 運営者 (指定管理者・その他）</t>
    <rPh sb="21" eb="23">
      <t>シテイ</t>
    </rPh>
    <rPh sb="23" eb="26">
      <t>カンリシャ</t>
    </rPh>
    <rPh sb="29" eb="30">
      <t>タ</t>
    </rPh>
    <phoneticPr fontId="23"/>
  </si>
  <si>
    <t>□ 主催者</t>
    <rPh sb="2" eb="5">
      <t>シュサイシャ</t>
    </rPh>
    <phoneticPr fontId="23"/>
  </si>
  <si>
    <t>・活動に対する「助成金算定基礎経費の合計額」と「助成対象経費の総額」によって選択可能な</t>
    <rPh sb="1" eb="3">
      <t>カツドウ</t>
    </rPh>
    <rPh sb="4" eb="5">
      <t>タイ</t>
    </rPh>
    <rPh sb="8" eb="11">
      <t>ジョセイキン</t>
    </rPh>
    <rPh sb="11" eb="13">
      <t>サンテイ</t>
    </rPh>
    <rPh sb="13" eb="15">
      <t>キソ</t>
    </rPh>
    <rPh sb="15" eb="17">
      <t>ケイヒ</t>
    </rPh>
    <rPh sb="18" eb="20">
      <t>ゴウケイ</t>
    </rPh>
    <rPh sb="20" eb="21">
      <t>ガク</t>
    </rPh>
    <rPh sb="24" eb="26">
      <t>ジョセイ</t>
    </rPh>
    <rPh sb="26" eb="28">
      <t>タイショウ</t>
    </rPh>
    <rPh sb="28" eb="30">
      <t>ケイヒ</t>
    </rPh>
    <rPh sb="31" eb="33">
      <t>ソウガク</t>
    </rPh>
    <rPh sb="38" eb="40">
      <t>センタク</t>
    </rPh>
    <rPh sb="40" eb="42">
      <t>カノウ</t>
    </rPh>
    <phoneticPr fontId="21"/>
  </si>
  <si>
    <t>　助成金要望額が異なりますので、募集案内「助成金の額及び助成の仕組み」を必ず確認してください。</t>
    <rPh sb="16" eb="18">
      <t>ボシュウ</t>
    </rPh>
    <rPh sb="18" eb="20">
      <t>アンナイ</t>
    </rPh>
    <rPh sb="21" eb="24">
      <t>ジョセイキン</t>
    </rPh>
    <rPh sb="25" eb="26">
      <t>ガク</t>
    </rPh>
    <rPh sb="26" eb="27">
      <t>オヨ</t>
    </rPh>
    <rPh sb="28" eb="30">
      <t>ジョセイ</t>
    </rPh>
    <rPh sb="31" eb="33">
      <t>シク</t>
    </rPh>
    <rPh sb="36" eb="37">
      <t>カナラ</t>
    </rPh>
    <rPh sb="38" eb="40">
      <t>カクニン</t>
    </rPh>
    <phoneticPr fontId="21"/>
  </si>
  <si>
    <t>・団体情報や収入・支出の金額等、各シートの入力情報が別のシートに自動反映される箇所があります。</t>
    <rPh sb="1" eb="3">
      <t>ダンタイ</t>
    </rPh>
    <rPh sb="3" eb="5">
      <t>ジョウホウ</t>
    </rPh>
    <rPh sb="6" eb="8">
      <t>シュウニュウ</t>
    </rPh>
    <rPh sb="9" eb="11">
      <t>シシュツ</t>
    </rPh>
    <rPh sb="12" eb="14">
      <t>キンガク</t>
    </rPh>
    <rPh sb="14" eb="15">
      <t>ナド</t>
    </rPh>
    <rPh sb="16" eb="17">
      <t>カク</t>
    </rPh>
    <rPh sb="21" eb="23">
      <t>ニュウリョク</t>
    </rPh>
    <rPh sb="23" eb="25">
      <t>ジョウホウ</t>
    </rPh>
    <rPh sb="26" eb="27">
      <t>ベツ</t>
    </rPh>
    <rPh sb="32" eb="34">
      <t>ジドウ</t>
    </rPh>
    <rPh sb="34" eb="36">
      <t>ハンエイ</t>
    </rPh>
    <rPh sb="39" eb="41">
      <t>カショ</t>
    </rPh>
    <phoneticPr fontId="21"/>
  </si>
  <si>
    <r>
      <t>　特に①総表は収支予算が正しく反映されているか確認の上、</t>
    </r>
    <r>
      <rPr>
        <b/>
        <u/>
        <sz val="10"/>
        <color theme="1"/>
        <rFont val="游ゴシック"/>
        <family val="3"/>
        <charset val="128"/>
        <scheme val="minor"/>
      </rPr>
      <t>助成金要望額を必ず選択してください。</t>
    </r>
    <rPh sb="1" eb="2">
      <t>トク</t>
    </rPh>
    <rPh sb="4" eb="6">
      <t>ソウヒョウ</t>
    </rPh>
    <rPh sb="7" eb="9">
      <t>シュウシ</t>
    </rPh>
    <rPh sb="9" eb="11">
      <t>ヨサン</t>
    </rPh>
    <rPh sb="12" eb="13">
      <t>タダ</t>
    </rPh>
    <rPh sb="15" eb="17">
      <t>ハンエイ</t>
    </rPh>
    <rPh sb="23" eb="25">
      <t>カクニン</t>
    </rPh>
    <rPh sb="26" eb="27">
      <t>ウエ</t>
    </rPh>
    <rPh sb="28" eb="31">
      <t>ジョセイキン</t>
    </rPh>
    <rPh sb="31" eb="33">
      <t>ヨウボウ</t>
    </rPh>
    <rPh sb="33" eb="34">
      <t>ガク</t>
    </rPh>
    <rPh sb="35" eb="36">
      <t>カナラ</t>
    </rPh>
    <rPh sb="37" eb="39">
      <t>センタク</t>
    </rPh>
    <phoneticPr fontId="21"/>
  </si>
  <si>
    <t>・Wordやメモ帳など別のファイルからテキストをコピーして貼り付ける際には、入力するセルを</t>
    <rPh sb="8" eb="9">
      <t>チョウ</t>
    </rPh>
    <rPh sb="11" eb="12">
      <t>ベツ</t>
    </rPh>
    <rPh sb="29" eb="30">
      <t>ハ</t>
    </rPh>
    <rPh sb="31" eb="32">
      <t>ツ</t>
    </rPh>
    <rPh sb="34" eb="35">
      <t>サイ</t>
    </rPh>
    <rPh sb="38" eb="40">
      <t>ニュウリョク</t>
    </rPh>
    <phoneticPr fontId="21"/>
  </si>
  <si>
    <t>　ダブルクリックし、入力状態にしてから貼り付けてください。</t>
    <phoneticPr fontId="21"/>
  </si>
  <si>
    <r>
      <t>・</t>
    </r>
    <r>
      <rPr>
        <u/>
        <sz val="10"/>
        <color theme="1"/>
        <rFont val="游ゴシック"/>
        <family val="3"/>
        <charset val="128"/>
        <scheme val="minor"/>
      </rPr>
      <t>薄水色のセル</t>
    </r>
    <r>
      <rPr>
        <sz val="10"/>
        <color theme="1"/>
        <rFont val="游ゴシック"/>
        <family val="3"/>
        <charset val="128"/>
        <scheme val="minor"/>
      </rPr>
      <t>は選択式ですので、右下の</t>
    </r>
    <rPh sb="8" eb="10">
      <t>センタク</t>
    </rPh>
    <rPh sb="10" eb="11">
      <t>シキ</t>
    </rPh>
    <rPh sb="16" eb="18">
      <t>ミギシタ</t>
    </rPh>
    <phoneticPr fontId="21"/>
  </si>
  <si>
    <t>　をクリックして選択肢を開き、選択してください。</t>
    <rPh sb="8" eb="11">
      <t>センタクシ</t>
    </rPh>
    <rPh sb="12" eb="13">
      <t>ヒラ</t>
    </rPh>
    <rPh sb="15" eb="17">
      <t>センタク</t>
    </rPh>
    <phoneticPr fontId="21"/>
  </si>
  <si>
    <t>例）</t>
    <rPh sb="0" eb="1">
      <t>レイ</t>
    </rPh>
    <phoneticPr fontId="21"/>
  </si>
  <si>
    <t>選択してください。</t>
    <rPh sb="0" eb="2">
      <t>センタク</t>
    </rPh>
    <phoneticPr fontId="21"/>
  </si>
  <si>
    <t>・本応募様式は自動計算やセルの参照機能等を利用しており、「Microsoft Excel」以外の表計算ソフトで</t>
    <rPh sb="1" eb="2">
      <t>ホン</t>
    </rPh>
    <phoneticPr fontId="21"/>
  </si>
  <si>
    <r>
      <t>　作成すると不具合が発生する可能性があります。</t>
    </r>
    <r>
      <rPr>
        <b/>
        <u/>
        <sz val="10"/>
        <color theme="1"/>
        <rFont val="游ゴシック"/>
        <family val="3"/>
        <charset val="128"/>
        <scheme val="minor"/>
      </rPr>
      <t>必ず「Microsoft Excel」ソフトをご利用ください</t>
    </r>
    <r>
      <rPr>
        <sz val="10"/>
        <color theme="1"/>
        <rFont val="游ゴシック"/>
        <family val="3"/>
        <charset val="128"/>
        <scheme val="minor"/>
      </rPr>
      <t>。</t>
    </r>
    <phoneticPr fontId="21"/>
  </si>
  <si>
    <r>
      <t>対象経費の入力後は、上表の助成金算定基礎経費を選択し、</t>
    </r>
    <r>
      <rPr>
        <b/>
        <u/>
        <sz val="16"/>
        <color theme="1"/>
        <rFont val="游ゴシック"/>
        <family val="3"/>
        <charset val="128"/>
        <scheme val="minor"/>
      </rPr>
      <t>①総表に戻って助成金要望額を必ず選択してください</t>
    </r>
    <r>
      <rPr>
        <b/>
        <sz val="16"/>
        <color theme="1"/>
        <rFont val="游ゴシック"/>
        <family val="3"/>
        <charset val="128"/>
        <scheme val="minor"/>
      </rPr>
      <t>。</t>
    </r>
    <phoneticPr fontId="21"/>
  </si>
  <si>
    <t>2,000字・30行以内</t>
    <rPh sb="5" eb="6">
      <t>ジ</t>
    </rPh>
    <rPh sb="9" eb="10">
      <t>ギョウ</t>
    </rPh>
    <rPh sb="10" eb="12">
      <t>イナイ</t>
    </rPh>
    <phoneticPr fontId="4"/>
  </si>
  <si>
    <t>収入に係る自助努力を期待する観点から有料入場を原則としていますので、入場料無料とする場合は、必ず理由を記入してください。入場料収入が団体の収入にならない場合も、その理由を記入してください。</t>
    <phoneticPr fontId="4"/>
  </si>
  <si>
    <r>
      <t>　◆経費の選択について</t>
    </r>
    <r>
      <rPr>
        <b/>
        <sz val="14"/>
        <color rgb="FFFF0000"/>
        <rFont val="游ゴシック"/>
        <family val="3"/>
        <charset val="128"/>
        <scheme val="minor"/>
      </rPr>
      <t>(提出後変更不可）</t>
    </r>
    <rPh sb="2" eb="4">
      <t>ケイヒ</t>
    </rPh>
    <rPh sb="5" eb="7">
      <t>センタク</t>
    </rPh>
    <rPh sb="12" eb="14">
      <t>テイシュツ</t>
    </rPh>
    <rPh sb="14" eb="15">
      <t>ゴ</t>
    </rPh>
    <rPh sb="15" eb="17">
      <t>ヘンコウ</t>
    </rPh>
    <rPh sb="17" eb="19">
      <t>フカ</t>
    </rPh>
    <phoneticPr fontId="21"/>
  </si>
  <si>
    <t>主な役職員の役職名・氏名を記入してください。
共同事業体の場合は、構成される全ての企業等の名称と中核団体の主な役職員を記入してください。</t>
    <phoneticPr fontId="4"/>
  </si>
  <si>
    <r>
      <rPr>
        <b/>
        <sz val="12"/>
        <rFont val="游ゴシック"/>
        <family val="3"/>
        <charset val="128"/>
        <scheme val="minor"/>
      </rPr>
      <t>令和5年度助成対象活動募集　地域の文化振興等の活動</t>
    </r>
    <r>
      <rPr>
        <sz val="12"/>
        <rFont val="游ゴシック"/>
        <family val="3"/>
        <charset val="128"/>
        <scheme val="minor"/>
      </rPr>
      <t xml:space="preserve">
助成金交付要望書の作成にあたっての注意事項</t>
    </r>
    <phoneticPr fontId="21"/>
  </si>
  <si>
    <t>【令和5年度　記載可能経費一覧（美術館等展示）】</t>
    <phoneticPr fontId="21"/>
  </si>
  <si>
    <t>令和5年度　芸術文化振興基金 助成金交付要望書</t>
    <phoneticPr fontId="4"/>
  </si>
  <si>
    <t>「団体名」は文化施設の設置者名又は運営者名、「代表者」は地方公共団体であれば知事または市町村長、法人であれば理事長・代表取締役社長などになります。文化施設の代表者（館長）や教育委員会教育長名では応募できません。
指定管理者が共同事業体の場合
　共同事業体で応募の場合は団体名は共同事業体名、代表者役職名は代表団体名と役職名
　　例）団体名：〇〇共同事業体　　代表者役職名：〇〇〇株式会社　代表
　構成団体からの応募の場合は文化施設を管理し当該活動の事業主体となる団体名
　　例）団体名：〇〇〇株式会社　　代表者役職名：代表
※法人格部分(一般財団法人,株式会社など）のフリガナは不要です。数字もカタカナで記入してください。</t>
    <rPh sb="23" eb="26">
      <t>ダイヒョウシャ</t>
    </rPh>
    <rPh sb="28" eb="30">
      <t>チホウ</t>
    </rPh>
    <rPh sb="30" eb="32">
      <t>コウキョウ</t>
    </rPh>
    <rPh sb="32" eb="34">
      <t>ダンタイ</t>
    </rPh>
    <rPh sb="38" eb="40">
      <t>チジ</t>
    </rPh>
    <rPh sb="43" eb="45">
      <t>シチョウ</t>
    </rPh>
    <rPh sb="45" eb="47">
      <t>ソンチョウ</t>
    </rPh>
    <rPh sb="48" eb="50">
      <t>ホウジン</t>
    </rPh>
    <rPh sb="54" eb="57">
      <t>リジチョウ</t>
    </rPh>
    <rPh sb="58" eb="60">
      <t>ダイヒョウ</t>
    </rPh>
    <rPh sb="60" eb="63">
      <t>トリシマリヤク</t>
    </rPh>
    <rPh sb="63" eb="65">
      <t>シャチョウ</t>
    </rPh>
    <rPh sb="73" eb="75">
      <t>ブンカ</t>
    </rPh>
    <rPh sb="75" eb="77">
      <t>シセツ</t>
    </rPh>
    <rPh sb="78" eb="81">
      <t>ダイヒョウシャ</t>
    </rPh>
    <rPh sb="82" eb="84">
      <t>カンチョウ</t>
    </rPh>
    <rPh sb="86" eb="88">
      <t>キョウイク</t>
    </rPh>
    <rPh sb="88" eb="91">
      <t>イインカイ</t>
    </rPh>
    <rPh sb="91" eb="94">
      <t>キョウイクチョウ</t>
    </rPh>
    <rPh sb="94" eb="95">
      <t>メイ</t>
    </rPh>
    <rPh sb="97" eb="99">
      <t>オウボ</t>
    </rPh>
    <phoneticPr fontId="4"/>
  </si>
  <si>
    <t>※300字・6行以内</t>
    <phoneticPr fontId="4"/>
  </si>
  <si>
    <t>※300字・6行以内</t>
    <rPh sb="4" eb="5">
      <t>ジ</t>
    </rPh>
    <rPh sb="7" eb="8">
      <t>ギョウ</t>
    </rPh>
    <rPh sb="8" eb="10">
      <t>イナイ</t>
    </rPh>
    <phoneticPr fontId="4"/>
  </si>
  <si>
    <t>記入要領</t>
    <rPh sb="0" eb="2">
      <t>キニュウ</t>
    </rPh>
    <rPh sb="2" eb="4">
      <t>ヨウリョウ</t>
    </rPh>
    <phoneticPr fontId="4"/>
  </si>
  <si>
    <t>活動名：</t>
    <phoneticPr fontId="4"/>
  </si>
  <si>
    <t>実施文化施設名：</t>
    <phoneticPr fontId="4"/>
  </si>
  <si>
    <t>共催者名(役割)・後援者名(役割)・協賛者名(役割)・助成団体</t>
    <phoneticPr fontId="4"/>
  </si>
  <si>
    <t>見込み入場者数</t>
    <rPh sb="0" eb="2">
      <t>ミコ</t>
    </rPh>
    <rPh sb="3" eb="5">
      <t>ニュウジョウ</t>
    </rPh>
    <rPh sb="5" eb="6">
      <t>シャ</t>
    </rPh>
    <rPh sb="6" eb="7">
      <t>スウ</t>
    </rPh>
    <phoneticPr fontId="21"/>
  </si>
  <si>
    <t>実施日数</t>
    <rPh sb="2" eb="4">
      <t>ニッスウ</t>
    </rPh>
    <phoneticPr fontId="4"/>
  </si>
  <si>
    <t xml:space="preserve">） </t>
    <phoneticPr fontId="21"/>
  </si>
  <si>
    <t>展示作品の種類　
　(複数選択可）</t>
    <rPh sb="0" eb="2">
      <t>テンジ</t>
    </rPh>
    <rPh sb="2" eb="4">
      <t>サクヒン</t>
    </rPh>
    <rPh sb="5" eb="7">
      <t>シュルイ</t>
    </rPh>
    <rPh sb="11" eb="13">
      <t>フクスウ</t>
    </rPh>
    <rPh sb="13" eb="15">
      <t>センタク</t>
    </rPh>
    <rPh sb="15" eb="16">
      <t>カ</t>
    </rPh>
    <phoneticPr fontId="21"/>
  </si>
  <si>
    <t>巡回の有無</t>
    <rPh sb="0" eb="2">
      <t>ジュンカイ</t>
    </rPh>
    <rPh sb="3" eb="5">
      <t>ウム</t>
    </rPh>
    <phoneticPr fontId="21"/>
  </si>
  <si>
    <t>出版社等からの買取</t>
    <rPh sb="0" eb="3">
      <t>シュッパンシャ</t>
    </rPh>
    <rPh sb="3" eb="4">
      <t>トウ</t>
    </rPh>
    <rPh sb="7" eb="9">
      <t>カイトリ</t>
    </rPh>
    <phoneticPr fontId="4"/>
  </si>
  <si>
    <t>（制作する図録の詳細）</t>
    <rPh sb="1" eb="3">
      <t>セイサク</t>
    </rPh>
    <rPh sb="5" eb="7">
      <t>ズロク</t>
    </rPh>
    <rPh sb="8" eb="10">
      <t>ショウサイ</t>
    </rPh>
    <phoneticPr fontId="21"/>
  </si>
  <si>
    <t>制作なしの場合、右に該当するものがあれば選択してください。</t>
    <rPh sb="0" eb="2">
      <t>セイサク</t>
    </rPh>
    <rPh sb="5" eb="7">
      <t>バアイ</t>
    </rPh>
    <rPh sb="8" eb="9">
      <t>ミギ</t>
    </rPh>
    <rPh sb="10" eb="12">
      <t>ガイトウ</t>
    </rPh>
    <rPh sb="20" eb="22">
      <t>センタク</t>
    </rPh>
    <phoneticPr fontId="21"/>
  </si>
  <si>
    <t>巡回展である場合には、当該施設が担当する内容</t>
    <rPh sb="0" eb="2">
      <t>ジュンカイ</t>
    </rPh>
    <rPh sb="2" eb="3">
      <t>テン</t>
    </rPh>
    <rPh sb="6" eb="8">
      <t>バアイ</t>
    </rPh>
    <rPh sb="11" eb="13">
      <t>トウガイ</t>
    </rPh>
    <rPh sb="13" eb="15">
      <t>シセツ</t>
    </rPh>
    <rPh sb="16" eb="18">
      <t>タントウ</t>
    </rPh>
    <rPh sb="20" eb="22">
      <t>ナイヨウ</t>
    </rPh>
    <phoneticPr fontId="21"/>
  </si>
  <si>
    <t>（令和4年11月1日現在）</t>
    <phoneticPr fontId="5"/>
  </si>
  <si>
    <t>回数
（回）</t>
    <rPh sb="4" eb="5">
      <t>カイ</t>
    </rPh>
    <phoneticPr fontId="4"/>
  </si>
  <si>
    <t>観客数
（人）</t>
    <rPh sb="5" eb="6">
      <t>ニン</t>
    </rPh>
    <phoneticPr fontId="4"/>
  </si>
  <si>
    <t>事業費
（千円）</t>
    <rPh sb="5" eb="7">
      <t>センエン</t>
    </rPh>
    <phoneticPr fontId="4"/>
  </si>
  <si>
    <t>助成金・補助金名</t>
    <rPh sb="7" eb="8">
      <t>メイ</t>
    </rPh>
    <phoneticPr fontId="4"/>
  </si>
  <si>
    <t>助成金・補助金
（千円）</t>
    <phoneticPr fontId="4"/>
  </si>
  <si>
    <t>令和2年度</t>
    <phoneticPr fontId="4"/>
  </si>
  <si>
    <t>令和3年度</t>
    <phoneticPr fontId="4"/>
  </si>
  <si>
    <t>令和4年度</t>
    <phoneticPr fontId="4"/>
  </si>
  <si>
    <t>総収入（A）（千円）</t>
    <rPh sb="7" eb="9">
      <t>センエン</t>
    </rPh>
    <phoneticPr fontId="4"/>
  </si>
  <si>
    <t>総支出（B）（千円）</t>
    <phoneticPr fontId="4"/>
  </si>
  <si>
    <t>収支差（A-B）（千円）</t>
    <rPh sb="9" eb="11">
      <t>センエン</t>
    </rPh>
    <phoneticPr fontId="4"/>
  </si>
  <si>
    <t>上記以外の助成金・補助金名</t>
    <phoneticPr fontId="4"/>
  </si>
  <si>
    <t>上記以外の助成金・補助金（千円）</t>
    <phoneticPr fontId="4"/>
  </si>
  <si>
    <t>令和4年度
※予算額</t>
    <phoneticPr fontId="4"/>
  </si>
  <si>
    <t>施設で主催した主な展示実績</t>
    <rPh sb="9" eb="10">
      <t>テン</t>
    </rPh>
    <rPh sb="10" eb="11">
      <t>ジ</t>
    </rPh>
    <phoneticPr fontId="4"/>
  </si>
  <si>
    <r>
      <t xml:space="preserve">主な展示作品の作品名、作者名、製作年代、サイズ、所有者を記入し、
備考に展示作品の種類、借用品についても必ず記載してください。
文化財の場合は国又は地方公共団体指定について明記してください。
インスタレーション作品制作謝金やインスタレーション作品制作材料費を計上する場合は、作品について可能な限り具体的に記載してください。
</t>
    </r>
    <r>
      <rPr>
        <b/>
        <sz val="14"/>
        <color rgb="FF0070C0"/>
        <rFont val="游ゴシック"/>
        <family val="3"/>
        <charset val="128"/>
        <scheme val="minor"/>
      </rPr>
      <t>作品借料や借用旅費を計上する場合は、その根拠となる主な作品を必ず記載してください。</t>
    </r>
    <phoneticPr fontId="21"/>
  </si>
  <si>
    <t>図録等売上収入</t>
    <rPh sb="0" eb="2">
      <t>ズロク</t>
    </rPh>
    <phoneticPr fontId="4"/>
  </si>
  <si>
    <t>内訳</t>
    <rPh sb="0" eb="2">
      <t>ウチワケ</t>
    </rPh>
    <phoneticPr fontId="4"/>
  </si>
  <si>
    <t>部数</t>
    <rPh sb="0" eb="2">
      <t>ブスウ</t>
    </rPh>
    <phoneticPr fontId="4"/>
  </si>
  <si>
    <t>単価×部数</t>
    <rPh sb="0" eb="2">
      <t>タンカ</t>
    </rPh>
    <rPh sb="3" eb="5">
      <t>ブスウ</t>
    </rPh>
    <phoneticPr fontId="4"/>
  </si>
  <si>
    <t>人数</t>
    <rPh sb="0" eb="2">
      <t>ニンズウ</t>
    </rPh>
    <phoneticPr fontId="4"/>
  </si>
  <si>
    <t>単価×人数</t>
    <rPh sb="0" eb="2">
      <t>タンカ</t>
    </rPh>
    <rPh sb="3" eb="5">
      <t>ニンズウ</t>
    </rPh>
    <phoneticPr fontId="4"/>
  </si>
  <si>
    <t>地域の振興に資する本活動の特色（地域の活動として特に強調したい点をご記入ください。）</t>
    <rPh sb="0" eb="2">
      <t>チイキ</t>
    </rPh>
    <rPh sb="3" eb="5">
      <t>シンコウ</t>
    </rPh>
    <rPh sb="6" eb="7">
      <t>シ</t>
    </rPh>
    <rPh sb="9" eb="12">
      <t>ホンカツドウ</t>
    </rPh>
    <rPh sb="13" eb="15">
      <t>トクショク</t>
    </rPh>
    <phoneticPr fontId="4"/>
  </si>
  <si>
    <t>（巡回先と期間）</t>
    <rPh sb="0" eb="2">
      <t>ジュンカイ</t>
    </rPh>
    <rPh sb="2" eb="3">
      <t>サキ</t>
    </rPh>
    <rPh sb="4" eb="6">
      <t>キカン</t>
    </rPh>
    <phoneticPr fontId="21"/>
  </si>
  <si>
    <t>収支差（A-B）
（千円）</t>
    <rPh sb="10" eb="12">
      <t>センエン</t>
    </rPh>
    <phoneticPr fontId="4"/>
  </si>
  <si>
    <t>チラシ等の広報に使用される具体的な活動名とフリガナを記入してください。
セル内で改行する場合は「ALT+ENTER」を同時に押して改行し、スペースでの改行はしないようにしてください。</t>
    <rPh sb="75" eb="77">
      <t>カイギョウ</t>
    </rPh>
    <phoneticPr fontId="5"/>
  </si>
  <si>
    <t>搬入・搬出の期間は含まず、展示期間を記入してください。
(2023/4/1～2024/3/31）</t>
    <rPh sb="0" eb="2">
      <t>ハンニュウ</t>
    </rPh>
    <rPh sb="3" eb="5">
      <t>ハンシュツ</t>
    </rPh>
    <rPh sb="9" eb="10">
      <t>フク</t>
    </rPh>
    <rPh sb="13" eb="15">
      <t>テンジ</t>
    </rPh>
    <phoneticPr fontId="4"/>
  </si>
  <si>
    <t>共催者負担金</t>
    <phoneticPr fontId="4"/>
  </si>
  <si>
    <r>
      <t>本活動の企画制作
(</t>
    </r>
    <r>
      <rPr>
        <b/>
        <sz val="11"/>
        <color theme="1"/>
        <rFont val="游ゴシック"/>
        <family val="3"/>
        <charset val="128"/>
        <scheme val="minor"/>
      </rPr>
      <t>自主企画・共同企画・その他)</t>
    </r>
    <rPh sb="0" eb="1">
      <t>ホン</t>
    </rPh>
    <rPh sb="1" eb="3">
      <t>カツドウ</t>
    </rPh>
    <rPh sb="4" eb="6">
      <t>キカク</t>
    </rPh>
    <rPh sb="6" eb="8">
      <t>セイサク</t>
    </rPh>
    <rPh sb="10" eb="12">
      <t>ジシュ</t>
    </rPh>
    <rPh sb="12" eb="14">
      <t>キカク</t>
    </rPh>
    <rPh sb="15" eb="17">
      <t>キョウドウ</t>
    </rPh>
    <rPh sb="17" eb="19">
      <t>キカク</t>
    </rPh>
    <rPh sb="22" eb="23">
      <t>タ</t>
    </rPh>
    <phoneticPr fontId="21"/>
  </si>
  <si>
    <t>書籍</t>
    <rPh sb="0" eb="2">
      <t>ショセキ</t>
    </rPh>
    <phoneticPr fontId="21"/>
  </si>
  <si>
    <t>1.総表</t>
    <rPh sb="2" eb="4">
      <t>ソウヒョウ</t>
    </rPh>
    <phoneticPr fontId="23"/>
  </si>
  <si>
    <t>2.個表１</t>
    <rPh sb="2" eb="3">
      <t>コ</t>
    </rPh>
    <rPh sb="3" eb="4">
      <t>ヒョウ</t>
    </rPh>
    <phoneticPr fontId="23"/>
  </si>
  <si>
    <t>3.個表２</t>
    <rPh sb="2" eb="3">
      <t>コ</t>
    </rPh>
    <rPh sb="3" eb="4">
      <t>ヒョウ</t>
    </rPh>
    <phoneticPr fontId="23"/>
  </si>
  <si>
    <t>4,5.活動の収支予算</t>
    <rPh sb="4" eb="6">
      <t>カツドウ</t>
    </rPh>
    <rPh sb="7" eb="9">
      <t>シュウシ</t>
    </rPh>
    <rPh sb="9" eb="11">
      <t>ヨサン</t>
    </rPh>
    <phoneticPr fontId="23"/>
  </si>
  <si>
    <t>6.団体施設概要</t>
    <rPh sb="2" eb="4">
      <t>ダンタイ</t>
    </rPh>
    <rPh sb="4" eb="6">
      <t>シセツ</t>
    </rPh>
    <rPh sb="6" eb="8">
      <t>ガイヨウ</t>
    </rPh>
    <phoneticPr fontId="23"/>
  </si>
  <si>
    <t>7.実行委員会等概要</t>
    <rPh sb="2" eb="4">
      <t>ジッコウ</t>
    </rPh>
    <rPh sb="4" eb="7">
      <t>イインカイ</t>
    </rPh>
    <rPh sb="7" eb="8">
      <t>トウ</t>
    </rPh>
    <rPh sb="8" eb="10">
      <t>ガイヨウ</t>
    </rPh>
    <phoneticPr fontId="23"/>
  </si>
  <si>
    <r>
      <t xml:space="preserve"> □</t>
    </r>
    <r>
      <rPr>
        <sz val="11"/>
        <rFont val="游ゴシック"/>
        <family val="3"/>
        <charset val="128"/>
        <scheme val="minor"/>
      </rPr>
      <t xml:space="preserve"> 7-1.中核団体の規約</t>
    </r>
    <phoneticPr fontId="23"/>
  </si>
  <si>
    <t>8.規約等　（□ 自治体は不要）</t>
    <rPh sb="2" eb="4">
      <t>キヤク</t>
    </rPh>
    <rPh sb="4" eb="5">
      <t>トウ</t>
    </rPh>
    <rPh sb="9" eb="12">
      <t>ジチタイ</t>
    </rPh>
    <rPh sb="13" eb="15">
      <t>フヨウ</t>
    </rPh>
    <phoneticPr fontId="23"/>
  </si>
  <si>
    <t>9.指定管理指定書または協定書　（該当の場合のみ）</t>
    <rPh sb="2" eb="4">
      <t>シテイ</t>
    </rPh>
    <rPh sb="4" eb="6">
      <t>カンリ</t>
    </rPh>
    <rPh sb="6" eb="8">
      <t>シテイ</t>
    </rPh>
    <rPh sb="8" eb="9">
      <t>ショ</t>
    </rPh>
    <rPh sb="12" eb="15">
      <t>キョウテイショ</t>
    </rPh>
    <phoneticPr fontId="23"/>
  </si>
  <si>
    <t>10.開催分担金・負担金見積書　（該当の場合のみ）</t>
    <rPh sb="3" eb="8">
      <t>カイサイブンタンキン</t>
    </rPh>
    <rPh sb="9" eb="12">
      <t>フタンキン</t>
    </rPh>
    <rPh sb="12" eb="15">
      <t>ミツモリショ</t>
    </rPh>
    <rPh sb="17" eb="19">
      <t>ガイトウ</t>
    </rPh>
    <rPh sb="20" eb="22">
      <t>バアイ</t>
    </rPh>
    <phoneticPr fontId="23"/>
  </si>
  <si>
    <t>R4</t>
    <phoneticPr fontId="21"/>
  </si>
  <si>
    <t>　・3年以内の応募・採択状況</t>
    <rPh sb="12" eb="14">
      <t>ジョウキョウ</t>
    </rPh>
    <phoneticPr fontId="21"/>
  </si>
  <si>
    <t>　・過去（3年以上前）の応募・採択状況</t>
    <rPh sb="17" eb="19">
      <t>ジョウキョウ</t>
    </rPh>
    <phoneticPr fontId="21"/>
  </si>
  <si>
    <t>採択実績あり</t>
    <rPh sb="2" eb="4">
      <t>ジッセキ</t>
    </rPh>
    <phoneticPr fontId="21"/>
  </si>
  <si>
    <t>主 催 し た 主 な 活 動 実 績</t>
    <rPh sb="12" eb="13">
      <t>カツ</t>
    </rPh>
    <rPh sb="14" eb="15">
      <t>ドウ</t>
    </rPh>
    <phoneticPr fontId="5"/>
  </si>
  <si>
    <t>令和5年度芸術文化振興基金助成金交付要望書チェック表【美術館等展示】</t>
    <rPh sb="0" eb="2">
      <t>レイワ</t>
    </rPh>
    <phoneticPr fontId="23"/>
  </si>
  <si>
    <t>2,000千円（200万円）</t>
    <phoneticPr fontId="4"/>
  </si>
  <si>
    <t>500千円（50万円）</t>
    <phoneticPr fontId="4"/>
  </si>
  <si>
    <t>1,000千円（100万円）</t>
    <phoneticPr fontId="4"/>
  </si>
  <si>
    <t>3,000千円（300万円）</t>
    <phoneticPr fontId="4"/>
  </si>
  <si>
    <t>施設情報
・「実施文化施設名」設置条例等に記載されている正式な名称を記入してください。
・「通称・愛称」通称、愛称がある場合は記入してください。
（ない場合は空欄でかまいません。）</t>
    <rPh sb="0" eb="2">
      <t>シセツ</t>
    </rPh>
    <rPh sb="2" eb="4">
      <t>ジョウホウ</t>
    </rPh>
    <rPh sb="7" eb="9">
      <t>ジッシ</t>
    </rPh>
    <rPh sb="9" eb="11">
      <t>ブンカ</t>
    </rPh>
    <rPh sb="11" eb="13">
      <t>シセツ</t>
    </rPh>
    <rPh sb="13" eb="14">
      <t>メイ</t>
    </rPh>
    <rPh sb="15" eb="17">
      <t>セッチ</t>
    </rPh>
    <rPh sb="17" eb="19">
      <t>ジョウレイ</t>
    </rPh>
    <rPh sb="19" eb="20">
      <t>トウ</t>
    </rPh>
    <rPh sb="21" eb="23">
      <t>キサイ</t>
    </rPh>
    <rPh sb="28" eb="30">
      <t>セイシキ</t>
    </rPh>
    <rPh sb="31" eb="33">
      <t>メイショウ</t>
    </rPh>
    <rPh sb="34" eb="36">
      <t>キニュウ</t>
    </rPh>
    <rPh sb="47" eb="49">
      <t>ツウショウ</t>
    </rPh>
    <rPh sb="50" eb="52">
      <t>アイショウ</t>
    </rPh>
    <rPh sb="53" eb="55">
      <t>ツウショウ</t>
    </rPh>
    <rPh sb="56" eb="58">
      <t>アイショウ</t>
    </rPh>
    <rPh sb="61" eb="63">
      <t>バアイ</t>
    </rPh>
    <rPh sb="64" eb="66">
      <t>キニュウ</t>
    </rPh>
    <rPh sb="77" eb="79">
      <t>バアイ</t>
    </rPh>
    <rPh sb="80" eb="82">
      <t>クウラン</t>
    </rPh>
    <phoneticPr fontId="4"/>
  </si>
  <si>
    <t>応募する活動区分に間違いないかどうかを確認してください。</t>
    <phoneticPr fontId="4"/>
  </si>
  <si>
    <t>図録制作に係る経費を計上する場合は、部数等、⑤支出と内容が合うように記載してください。</t>
    <rPh sb="0" eb="2">
      <t>ズロク</t>
    </rPh>
    <rPh sb="2" eb="4">
      <t>セイサク</t>
    </rPh>
    <rPh sb="5" eb="6">
      <t>カカワ</t>
    </rPh>
    <rPh sb="7" eb="9">
      <t>ケイヒ</t>
    </rPh>
    <rPh sb="10" eb="12">
      <t>ケイジョウ</t>
    </rPh>
    <rPh sb="14" eb="16">
      <t>バアイ</t>
    </rPh>
    <rPh sb="18" eb="20">
      <t>ブスウ</t>
    </rPh>
    <rPh sb="20" eb="21">
      <t>トウ</t>
    </rPh>
    <rPh sb="23" eb="25">
      <t>シシュツ</t>
    </rPh>
    <rPh sb="26" eb="28">
      <t>ナイヨウ</t>
    </rPh>
    <rPh sb="29" eb="30">
      <t>ア</t>
    </rPh>
    <rPh sb="34" eb="36">
      <t>キサイ</t>
    </rPh>
    <phoneticPr fontId="21"/>
  </si>
  <si>
    <t>入場券の販売単価×見込枚数を記入してください。
販売手数料がかかる場合は、入場料収入を減額するのではなく、⑤支出「宣伝・印刷費」の「入場券販売手数料」として計上してください。</t>
    <phoneticPr fontId="4"/>
  </si>
  <si>
    <t>印刷費は作成部数、送付物は通数がわかるように計上してください。
単価欄は整数のみ入力できます。
単価に小数点以下が発生する場合には、一式で入力した上で備考欄に作成部数を記入してください。</t>
    <phoneticPr fontId="21"/>
  </si>
  <si>
    <t xml:space="preserve">当該文化施設の設置者と管理者が
・同一の場合：「直営」を選択 　・異なる場合：「指定管理」「その他」を選択
指定管理の場合は管理者名と契約期間を、その他の場合は具体的な状況を右のセルに記入してください。
</t>
    <phoneticPr fontId="4"/>
  </si>
  <si>
    <t>会期後に記録集として発行
（助成対象外）</t>
    <rPh sb="0" eb="2">
      <t>カイキ</t>
    </rPh>
    <rPh sb="2" eb="3">
      <t>ゴ</t>
    </rPh>
    <rPh sb="4" eb="6">
      <t>キロク</t>
    </rPh>
    <rPh sb="6" eb="7">
      <t>シュウ</t>
    </rPh>
    <rPh sb="10" eb="12">
      <t>ハッコウ</t>
    </rPh>
    <rPh sb="14" eb="16">
      <t>ジョセイ</t>
    </rPh>
    <rPh sb="16" eb="18">
      <t>タイショウ</t>
    </rPh>
    <rPh sb="18" eb="19">
      <t>ガイ</t>
    </rPh>
    <phoneticPr fontId="4"/>
  </si>
  <si>
    <t>図録制作の有無</t>
    <rPh sb="0" eb="2">
      <t>ズロク</t>
    </rPh>
    <rPh sb="2" eb="4">
      <t>セイサク</t>
    </rPh>
    <rPh sb="5" eb="7">
      <t>ウム</t>
    </rPh>
    <phoneticPr fontId="21"/>
  </si>
  <si>
    <r>
      <t>展示内容（</t>
    </r>
    <r>
      <rPr>
        <b/>
        <sz val="14"/>
        <color theme="1"/>
        <rFont val="游ゴシック"/>
        <family val="3"/>
        <charset val="128"/>
        <scheme val="minor"/>
      </rPr>
      <t>展示作品の点数・種類・主な作品名・出品者等）</t>
    </r>
    <rPh sb="0" eb="2">
      <t>テンジ</t>
    </rPh>
    <rPh sb="2" eb="4">
      <t>ナイヨウ</t>
    </rPh>
    <rPh sb="5" eb="7">
      <t>テンジ</t>
    </rPh>
    <rPh sb="7" eb="9">
      <t>サクヒン</t>
    </rPh>
    <rPh sb="10" eb="12">
      <t>テンスウ</t>
    </rPh>
    <rPh sb="13" eb="15">
      <t>シュルイ</t>
    </rPh>
    <rPh sb="16" eb="17">
      <t>オモ</t>
    </rPh>
    <rPh sb="18" eb="20">
      <t>サクヒン</t>
    </rPh>
    <rPh sb="20" eb="21">
      <t>メイ</t>
    </rPh>
    <rPh sb="22" eb="25">
      <t>シュッピンシャ</t>
    </rPh>
    <rPh sb="25" eb="26">
      <t>トウ</t>
    </rPh>
    <phoneticPr fontId="4"/>
  </si>
  <si>
    <t>共同企画の場合には共同企画者・
その他の場合にはその詳細</t>
    <rPh sb="0" eb="2">
      <t>キョウドウ</t>
    </rPh>
    <rPh sb="2" eb="4">
      <t>キカク</t>
    </rPh>
    <rPh sb="5" eb="7">
      <t>バアイ</t>
    </rPh>
    <rPh sb="9" eb="11">
      <t>キョウドウ</t>
    </rPh>
    <rPh sb="11" eb="14">
      <t>キカクシャ</t>
    </rPh>
    <rPh sb="18" eb="19">
      <t>タ</t>
    </rPh>
    <rPh sb="20" eb="22">
      <t>バアイ</t>
    </rPh>
    <rPh sb="26" eb="28">
      <t>ショウサイ</t>
    </rPh>
    <phoneticPr fontId="21"/>
  </si>
  <si>
    <t>（指定管理の場合のR5年度状況　□確認済　□採択時要確認）</t>
  </si>
  <si>
    <t>独立行政法人日本芸術文化振興会理事長　殿
　　　　　　　　下記の活動を行いたいので、芸術文化振興基金助成金交付要綱第3条の規定に基づき、助成金の交付を要望します。</t>
    <rPh sb="0" eb="2">
      <t>ドクリツ</t>
    </rPh>
    <rPh sb="2" eb="4">
      <t>ギョウセイ</t>
    </rPh>
    <rPh sb="4" eb="6">
      <t>ホウジン</t>
    </rPh>
    <rPh sb="6" eb="8">
      <t>ニホン</t>
    </rPh>
    <rPh sb="8" eb="10">
      <t>ゲイジュツ</t>
    </rPh>
    <rPh sb="10" eb="12">
      <t>ブンカ</t>
    </rPh>
    <rPh sb="12" eb="15">
      <t>シンコウカイ</t>
    </rPh>
    <rPh sb="15" eb="18">
      <t>リジチョウ</t>
    </rPh>
    <rPh sb="19" eb="20">
      <t>ドノ</t>
    </rPh>
    <rPh sb="29" eb="31">
      <t>カキ</t>
    </rPh>
    <rPh sb="32" eb="34">
      <t>カツドウ</t>
    </rPh>
    <rPh sb="35" eb="36">
      <t>オコナ</t>
    </rPh>
    <rPh sb="42" eb="44">
      <t>ゲイジュツ</t>
    </rPh>
    <rPh sb="44" eb="46">
      <t>ブンカ</t>
    </rPh>
    <rPh sb="46" eb="48">
      <t>シンコウ</t>
    </rPh>
    <rPh sb="48" eb="50">
      <t>キキン</t>
    </rPh>
    <rPh sb="50" eb="52">
      <t>ジョセイ</t>
    </rPh>
    <rPh sb="52" eb="53">
      <t>キン</t>
    </rPh>
    <rPh sb="53" eb="55">
      <t>コウフ</t>
    </rPh>
    <rPh sb="55" eb="57">
      <t>ヨウコウ</t>
    </rPh>
    <rPh sb="57" eb="58">
      <t>ダイ</t>
    </rPh>
    <rPh sb="59" eb="60">
      <t>ジョウ</t>
    </rPh>
    <rPh sb="61" eb="63">
      <t>キテイ</t>
    </rPh>
    <rPh sb="64" eb="65">
      <t>モト</t>
    </rPh>
    <rPh sb="68" eb="71">
      <t>ジョセイキン</t>
    </rPh>
    <rPh sb="72" eb="74">
      <t>コウフ</t>
    </rPh>
    <rPh sb="75" eb="77">
      <t>ヨウボウ</t>
    </rPh>
    <phoneticPr fontId="4"/>
  </si>
  <si>
    <t>半角数字とハイフンを用いて012-3456-7890 形式で入力してください。</t>
    <rPh sb="0" eb="2">
      <t>ハンカク</t>
    </rPh>
    <rPh sb="2" eb="4">
      <t>スウジ</t>
    </rPh>
    <rPh sb="10" eb="11">
      <t>モチ</t>
    </rPh>
    <rPh sb="27" eb="29">
      <t>ケイシキ</t>
    </rPh>
    <rPh sb="30" eb="32">
      <t>ニュウリョク</t>
    </rPh>
    <phoneticPr fontId="4"/>
  </si>
  <si>
    <t>担当者情報
実務担当者と必ず連絡の取れる連絡先を記入してください。 
・担当者氏名はお一人でお願いします。
・姓と名の間を１文字空けてください（代表者氏名も同様）。
・メールアドレスは4月以降も連絡が取れるものを記入してください。</t>
    <rPh sb="72" eb="74">
      <t>ダイヒョウ</t>
    </rPh>
    <rPh sb="74" eb="75">
      <t>シャ</t>
    </rPh>
    <rPh sb="75" eb="77">
      <t>シメイ</t>
    </rPh>
    <rPh sb="78" eb="80">
      <t>ドウヨウ</t>
    </rPh>
    <rPh sb="93" eb="96">
      <t>ガツイコウ</t>
    </rPh>
    <rPh sb="97" eb="99">
      <t>レンラク</t>
    </rPh>
    <rPh sb="100" eb="101">
      <t>ト</t>
    </rPh>
    <rPh sb="106" eb="108">
      <t>キニュウ</t>
    </rPh>
    <phoneticPr fontId="4"/>
  </si>
  <si>
    <t>助成を受けて充実させたい点、その他PR事項</t>
    <rPh sb="0" eb="2">
      <t>ジョセイ</t>
    </rPh>
    <rPh sb="3" eb="4">
      <t>ウ</t>
    </rPh>
    <rPh sb="6" eb="8">
      <t>ジュウジツ</t>
    </rPh>
    <rPh sb="12" eb="13">
      <t>テン</t>
    </rPh>
    <rPh sb="16" eb="17">
      <t>タ</t>
    </rPh>
    <rPh sb="19" eb="21">
      <t>ジコウ</t>
    </rPh>
    <phoneticPr fontId="4"/>
  </si>
  <si>
    <t>※800字・16行以内</t>
    <phoneticPr fontId="4"/>
  </si>
  <si>
    <r>
      <t xml:space="preserve">別紙資料添付の有無
</t>
    </r>
    <r>
      <rPr>
        <b/>
        <sz val="12"/>
        <color theme="1"/>
        <rFont val="游ゴシック"/>
        <family val="3"/>
        <charset val="128"/>
        <scheme val="minor"/>
      </rPr>
      <t>添付する場合は〇を選択</t>
    </r>
    <rPh sb="0" eb="2">
      <t>ベッシ</t>
    </rPh>
    <rPh sb="2" eb="4">
      <t>シリョウ</t>
    </rPh>
    <rPh sb="10" eb="12">
      <t>テンプ</t>
    </rPh>
    <rPh sb="14" eb="16">
      <t>バアイ</t>
    </rPh>
    <rPh sb="19" eb="21">
      <t>センタク</t>
    </rPh>
    <phoneticPr fontId="21"/>
  </si>
  <si>
    <t>本活動の企画意図を簡潔明瞭に記入してください。
※団体の概要については「⑥団体施設概要」に記入してください。</t>
    <phoneticPr fontId="21"/>
  </si>
  <si>
    <t>巡回展の場合は、地域の文化振興の観点もふまえた企画意図を、【本活動の企画意図】または【地域の振興に資する本活動の特色】の欄に含めて記入してください。</t>
    <phoneticPr fontId="21"/>
  </si>
  <si>
    <t>地域の振興に資することを目的に行う特色ある取組内容や、活動の成果を当該地域に対してどのように活かすかについて、目標や展望を記入してください。</t>
    <phoneticPr fontId="21"/>
  </si>
  <si>
    <t>助成を受けて充実させたい点、その他出品作家や作品に関する情報等、本活動の特色や、当該施設の取組等、PR事項があればご記入ください。</t>
    <phoneticPr fontId="21"/>
  </si>
  <si>
    <t>【令和5年度　助成金交付要望書　②個表１（美術館等展示）】</t>
    <rPh sb="21" eb="24">
      <t>ビジュツカン</t>
    </rPh>
    <rPh sb="24" eb="25">
      <t>トウ</t>
    </rPh>
    <rPh sb="25" eb="27">
      <t>テンジ</t>
    </rPh>
    <phoneticPr fontId="4"/>
  </si>
  <si>
    <t>【令和5年度　助成金交付要望書　③個表２（美術館等展示）】</t>
    <rPh sb="21" eb="24">
      <t>ビジュツカン</t>
    </rPh>
    <rPh sb="24" eb="25">
      <t>トウ</t>
    </rPh>
    <rPh sb="25" eb="27">
      <t>テンジ</t>
    </rPh>
    <phoneticPr fontId="4"/>
  </si>
  <si>
    <t>「あり」の場合は当該活動か他活動を選択し、補助事業等の名称を記入してください。</t>
    <rPh sb="5" eb="7">
      <t>バアイ</t>
    </rPh>
    <rPh sb="8" eb="10">
      <t>トウガイ</t>
    </rPh>
    <rPh sb="10" eb="12">
      <t>カツドウ</t>
    </rPh>
    <rPh sb="13" eb="14">
      <t>タ</t>
    </rPh>
    <rPh sb="14" eb="16">
      <t>カツドウ</t>
    </rPh>
    <rPh sb="17" eb="19">
      <t>センタク</t>
    </rPh>
    <rPh sb="21" eb="23">
      <t>ホジョ</t>
    </rPh>
    <rPh sb="23" eb="25">
      <t>ジギョウ</t>
    </rPh>
    <rPh sb="25" eb="26">
      <t>トウ</t>
    </rPh>
    <rPh sb="27" eb="29">
      <t>メイショウ</t>
    </rPh>
    <rPh sb="30" eb="32">
      <t>キニュウ</t>
    </rPh>
    <phoneticPr fontId="4"/>
  </si>
  <si>
    <t>【令和5年度　助成金交付要望書　④収入（美術館等展示）】</t>
    <phoneticPr fontId="4"/>
  </si>
  <si>
    <t>実施時期：見込みであっても具体的な日付を記入してください。
実施日数：休館日を除く会期中の開館日数を記入してください。
見込み入場者数：会期中の本展への入場者見込み総数（有料・無料に関わらず）を記入してください。
出品点数の総数：自動入力されます。所蔵品と借用品の数を記入してください。所蔵品のみの展示は応募できません。
展示作品の種類：作品の種類を選択してください。美術展示でないものは応募できません。</t>
    <rPh sb="144" eb="147">
      <t>ショゾウヒン</t>
    </rPh>
    <rPh sb="150" eb="152">
      <t>テンジ</t>
    </rPh>
    <rPh sb="153" eb="155">
      <t>オウボ</t>
    </rPh>
    <rPh sb="186" eb="188">
      <t>ビジュツ</t>
    </rPh>
    <rPh sb="188" eb="190">
      <t>テンジ</t>
    </rPh>
    <rPh sb="196" eb="198">
      <t>オウボ</t>
    </rPh>
    <phoneticPr fontId="21"/>
  </si>
  <si>
    <t>　※展示期間外もしくは当該文化施設以外の場所で実施されるもの（助成対象経費としては計上できません。）</t>
    <rPh sb="2" eb="4">
      <t>テンジ</t>
    </rPh>
    <rPh sb="4" eb="6">
      <t>キカン</t>
    </rPh>
    <rPh sb="6" eb="7">
      <t>ガイ</t>
    </rPh>
    <rPh sb="11" eb="13">
      <t>トウガイ</t>
    </rPh>
    <rPh sb="13" eb="15">
      <t>ブンカ</t>
    </rPh>
    <rPh sb="15" eb="17">
      <t>シセツ</t>
    </rPh>
    <rPh sb="17" eb="19">
      <t>イガイ</t>
    </rPh>
    <rPh sb="20" eb="22">
      <t>バショ</t>
    </rPh>
    <rPh sb="23" eb="25">
      <t>ジッシ</t>
    </rPh>
    <rPh sb="31" eb="33">
      <t>ジョセイ</t>
    </rPh>
    <rPh sb="33" eb="35">
      <t>タイショウ</t>
    </rPh>
    <rPh sb="35" eb="37">
      <t>ケイヒ</t>
    </rPh>
    <rPh sb="41" eb="43">
      <t>ケイジョウ</t>
    </rPh>
    <phoneticPr fontId="4"/>
  </si>
  <si>
    <t>関連行事</t>
    <rPh sb="0" eb="2">
      <t>カンレン</t>
    </rPh>
    <rPh sb="2" eb="4">
      <t>ギョウジ</t>
    </rPh>
    <phoneticPr fontId="4"/>
  </si>
  <si>
    <t>　※展示期間中、当該文化施設内で実施されるもの（助成対象経費として計上できます。）</t>
    <rPh sb="2" eb="4">
      <t>テンジ</t>
    </rPh>
    <phoneticPr fontId="21"/>
  </si>
  <si>
    <t>【令和5年度　助成金交付要望書　⑤支出（美術館等展示）】</t>
    <phoneticPr fontId="21"/>
  </si>
  <si>
    <r>
      <t xml:space="preserve">
</t>
    </r>
    <r>
      <rPr>
        <b/>
        <u/>
        <sz val="14"/>
        <color theme="1"/>
        <rFont val="游ゴシック"/>
        <family val="3"/>
        <charset val="128"/>
        <scheme val="minor"/>
      </rPr>
      <t>展示期間中、実施文化施設内</t>
    </r>
    <r>
      <rPr>
        <b/>
        <sz val="14"/>
        <color theme="1"/>
        <rFont val="游ゴシック"/>
        <family val="3"/>
        <charset val="128"/>
        <scheme val="minor"/>
      </rPr>
      <t>で本活動に関連する「講演会」、「シンポジウム」、「ワークショップ」等を行う場合は、日時・会場・内容・講師名（旅費を計上する場合には居住地）等を記入してください。
参加料が有料の行事は、【④収入】シートにも計上してください。</t>
    </r>
    <rPh sb="1" eb="3">
      <t>テンジ</t>
    </rPh>
    <rPh sb="24" eb="27">
      <t>コウエンカイ</t>
    </rPh>
    <rPh sb="64" eb="67">
      <t>コウシメイ</t>
    </rPh>
    <rPh sb="68" eb="70">
      <t>リョヒ</t>
    </rPh>
    <rPh sb="71" eb="73">
      <t>ケイジョウ</t>
    </rPh>
    <rPh sb="75" eb="77">
      <t>バアイ</t>
    </rPh>
    <rPh sb="79" eb="82">
      <t>キョジュウチ</t>
    </rPh>
    <rPh sb="95" eb="98">
      <t>サンカリョウ</t>
    </rPh>
    <rPh sb="99" eb="101">
      <t>ユウリョウ</t>
    </rPh>
    <rPh sb="102" eb="104">
      <t>ギョウジ</t>
    </rPh>
    <rPh sb="108" eb="110">
      <t>シュウニュウ</t>
    </rPh>
    <rPh sb="116" eb="118">
      <t>ケイジョウ</t>
    </rPh>
    <phoneticPr fontId="4"/>
  </si>
  <si>
    <t xml:space="preserve">
本活動に関連する「講演会」、「シンポジウム」、「ワークショップ」等を展示期間外に行う場合や、期間内であっても当該施設外で行う場合は、日時・会場・内容等を記入してください。
</t>
    <rPh sb="10" eb="13">
      <t>コウエンカイ</t>
    </rPh>
    <rPh sb="33" eb="34">
      <t>ナド</t>
    </rPh>
    <rPh sb="35" eb="37">
      <t>テンジ</t>
    </rPh>
    <rPh sb="37" eb="39">
      <t>キカン</t>
    </rPh>
    <rPh sb="39" eb="40">
      <t>ソト</t>
    </rPh>
    <rPh sb="47" eb="49">
      <t>キカン</t>
    </rPh>
    <rPh sb="49" eb="50">
      <t>ナイ</t>
    </rPh>
    <phoneticPr fontId="4"/>
  </si>
  <si>
    <t>本活動の共催者や後援者等の名称及び具体的な役割を記入してください。
 申請中や、これから申請する場合は、（申請中）又は（申請予定）と記入してください。</t>
    <phoneticPr fontId="21"/>
  </si>
  <si>
    <t>自主制作、共同企画、その他いずれかを選択してください。共同企画の場合には共同企画者について、その他の場合には具体的に記入してください。</t>
    <rPh sb="0" eb="2">
      <t>ジシュ</t>
    </rPh>
    <rPh sb="2" eb="4">
      <t>セイサク</t>
    </rPh>
    <rPh sb="5" eb="7">
      <t>キョウドウ</t>
    </rPh>
    <rPh sb="7" eb="9">
      <t>キカク</t>
    </rPh>
    <rPh sb="12" eb="13">
      <t>タ</t>
    </rPh>
    <rPh sb="18" eb="20">
      <t>センタク</t>
    </rPh>
    <rPh sb="27" eb="29">
      <t>キョウドウ</t>
    </rPh>
    <rPh sb="29" eb="31">
      <t>キカク</t>
    </rPh>
    <rPh sb="32" eb="34">
      <t>バアイ</t>
    </rPh>
    <rPh sb="36" eb="38">
      <t>キョウドウ</t>
    </rPh>
    <rPh sb="38" eb="41">
      <t>キカクシャ</t>
    </rPh>
    <rPh sb="48" eb="49">
      <t>タ</t>
    </rPh>
    <rPh sb="50" eb="52">
      <t>バアイ</t>
    </rPh>
    <rPh sb="54" eb="56">
      <t>グタイ</t>
    </rPh>
    <rPh sb="56" eb="57">
      <t>テキ</t>
    </rPh>
    <rPh sb="58" eb="60">
      <t>キニュウ</t>
    </rPh>
    <phoneticPr fontId="21"/>
  </si>
  <si>
    <t>巡回展か否かを選択してください。巡回展の場合は役割および巡回先・期間について記入してください。巡回予定で巡回先が未定の場合は、「巡回展である」を選択し、「巡回先と期間」欄に未定と記入してください。</t>
    <rPh sb="38" eb="40">
      <t>キニュウ</t>
    </rPh>
    <rPh sb="81" eb="83">
      <t>キカン</t>
    </rPh>
    <rPh sb="84" eb="85">
      <t>ラン</t>
    </rPh>
    <phoneticPr fontId="21"/>
  </si>
  <si>
    <r>
      <t xml:space="preserve">グレーのセルの数字はすべて自動入力されます。
白いセルの単価、枚数、金額のみ入力してください。
細目ごとに入力をすると、左の収入総額欄に自動で反映されます。
</t>
    </r>
    <r>
      <rPr>
        <b/>
        <sz val="14"/>
        <color rgb="FFFF0000"/>
        <rFont val="游ゴシック"/>
        <family val="3"/>
        <charset val="128"/>
        <scheme val="minor"/>
      </rPr>
      <t>④収入・⑤支出シートの入力が済んだら、①総表シートの【助成金要望額】を選択してください。</t>
    </r>
    <rPh sb="7" eb="9">
      <t>スウジ</t>
    </rPh>
    <rPh sb="13" eb="15">
      <t>ジドウ</t>
    </rPh>
    <rPh sb="15" eb="17">
      <t>ニュウリョク</t>
    </rPh>
    <rPh sb="23" eb="24">
      <t>シロ</t>
    </rPh>
    <rPh sb="28" eb="30">
      <t>タンカ</t>
    </rPh>
    <rPh sb="31" eb="33">
      <t>マイスウ</t>
    </rPh>
    <rPh sb="34" eb="36">
      <t>キンガク</t>
    </rPh>
    <rPh sb="38" eb="40">
      <t>ニュウリョク</t>
    </rPh>
    <phoneticPr fontId="4"/>
  </si>
  <si>
    <t>共催者からの負担金等がある場合は、その金額を記入してください。</t>
    <phoneticPr fontId="4"/>
  </si>
  <si>
    <t>地方公共団体、民間の財団法人等から助成金・補助金等がある場合は、要望書提出時の状況（申請予定・申請中・決定済）を必ず記入し、見込額・予定額を計上してください。</t>
    <rPh sb="0" eb="2">
      <t>チホウ</t>
    </rPh>
    <rPh sb="2" eb="4">
      <t>コウキョウ</t>
    </rPh>
    <rPh sb="4" eb="6">
      <t>ダンタイ</t>
    </rPh>
    <rPh sb="7" eb="9">
      <t>ミンカン</t>
    </rPh>
    <rPh sb="10" eb="12">
      <t>ザイダン</t>
    </rPh>
    <rPh sb="12" eb="14">
      <t>ホウジン</t>
    </rPh>
    <rPh sb="14" eb="15">
      <t>トウ</t>
    </rPh>
    <rPh sb="17" eb="20">
      <t>ジョセイキン</t>
    </rPh>
    <rPh sb="21" eb="25">
      <t>ホジョキンナド</t>
    </rPh>
    <rPh sb="28" eb="30">
      <t>バアイ</t>
    </rPh>
    <rPh sb="32" eb="35">
      <t>ヨウボウショ</t>
    </rPh>
    <rPh sb="35" eb="37">
      <t>テイシュツ</t>
    </rPh>
    <rPh sb="37" eb="38">
      <t>ジ</t>
    </rPh>
    <rPh sb="39" eb="41">
      <t>ジョウキョウ</t>
    </rPh>
    <rPh sb="42" eb="44">
      <t>シンセイ</t>
    </rPh>
    <rPh sb="44" eb="46">
      <t>ヨテイ</t>
    </rPh>
    <rPh sb="47" eb="50">
      <t>シンセイチュウ</t>
    </rPh>
    <rPh sb="51" eb="53">
      <t>ケッテイ</t>
    </rPh>
    <rPh sb="53" eb="54">
      <t>ズミ</t>
    </rPh>
    <rPh sb="56" eb="57">
      <t>カナラ</t>
    </rPh>
    <rPh sb="58" eb="60">
      <t>キニュウ</t>
    </rPh>
    <rPh sb="62" eb="64">
      <t>ミコミ</t>
    </rPh>
    <rPh sb="64" eb="65">
      <t>ガク</t>
    </rPh>
    <rPh sb="66" eb="68">
      <t>ヨテイ</t>
    </rPh>
    <rPh sb="68" eb="69">
      <t>ガク</t>
    </rPh>
    <rPh sb="70" eb="72">
      <t>ケイジョウ</t>
    </rPh>
    <phoneticPr fontId="4"/>
  </si>
  <si>
    <t>当該活動に係る寄付金・協賛金がある場合は、要望書提出時の状況（交渉予定・交渉中・決定済、クラウドファンディングの場合には予定・実施中・達成）を記入し、見込額・予定額を計上してください。
他の活動に対する寄付金・協賛金や、寄付金・協賛金の使途が「助成対象とならない経費」に充当することとされているものについては計上不要です。</t>
    <phoneticPr fontId="4"/>
  </si>
  <si>
    <t>販売単価×見込売上部数を記入してください。</t>
    <rPh sb="0" eb="2">
      <t>ハンバイ</t>
    </rPh>
    <rPh sb="7" eb="9">
      <t>ウリアゲ</t>
    </rPh>
    <rPh sb="9" eb="11">
      <t>ブスウ</t>
    </rPh>
    <phoneticPr fontId="4"/>
  </si>
  <si>
    <t xml:space="preserve">
複数の活動内容がある場合、どの活動に関する経費であるかがわかるように記載してください。</t>
    <rPh sb="1" eb="3">
      <t>フクスウ</t>
    </rPh>
    <rPh sb="4" eb="6">
      <t>カツドウ</t>
    </rPh>
    <rPh sb="6" eb="8">
      <t>ナイヨウ</t>
    </rPh>
    <rPh sb="11" eb="13">
      <t>バアイ</t>
    </rPh>
    <rPh sb="16" eb="18">
      <t>カツドウ</t>
    </rPh>
    <rPh sb="19" eb="20">
      <t>カン</t>
    </rPh>
    <rPh sb="22" eb="24">
      <t>ケイヒ</t>
    </rPh>
    <rPh sb="35" eb="37">
      <t>キサイ</t>
    </rPh>
    <phoneticPr fontId="21"/>
  </si>
  <si>
    <t>いいえ</t>
  </si>
  <si>
    <t>【施設役職員】主な役職員の役職名・氏名を記入してください。</t>
    <rPh sb="1" eb="3">
      <t>シセツ</t>
    </rPh>
    <rPh sb="3" eb="6">
      <t>ヤクショクイン</t>
    </rPh>
    <phoneticPr fontId="4"/>
  </si>
  <si>
    <t>【施設の設置条例　等】施設の設立目的が規定されている設置条例、規約、学則等の名称を記入してください。</t>
    <rPh sb="1" eb="3">
      <t>シセツ</t>
    </rPh>
    <rPh sb="4" eb="6">
      <t>セッチ</t>
    </rPh>
    <rPh sb="6" eb="8">
      <t>ジョウレイ</t>
    </rPh>
    <rPh sb="9" eb="10">
      <t>トウ</t>
    </rPh>
    <phoneticPr fontId="4"/>
  </si>
  <si>
    <t xml:space="preserve">
自ら主催した実績のある活動について、今回応募する活動と関連する活動がある場合は、３つまで記入してください。
文化庁、当振興会、地方公共団体、その他の助成団体等からの助成実績がある場合は、助成事業名と助成金額を記入してください。
当振興会からの助成実績については、必ず記入してください。</t>
    <phoneticPr fontId="4"/>
  </si>
  <si>
    <r>
      <rPr>
        <b/>
        <sz val="14"/>
        <color rgb="FFFF0000"/>
        <rFont val="游ゴシック"/>
        <family val="3"/>
        <charset val="128"/>
        <scheme val="minor"/>
      </rPr>
      <t xml:space="preserve">※【⑥団体施設概要】のH1セルで【はい】を選択してください。
</t>
    </r>
    <r>
      <rPr>
        <b/>
        <sz val="14"/>
        <color rgb="FF000000"/>
        <rFont val="游ゴシック"/>
        <family val="3"/>
        <charset val="128"/>
        <scheme val="minor"/>
      </rPr>
      <t xml:space="preserve">
※実行委員会等の形式で応募する場合は、その概要を本紙に
　記入し、⑥団体施設概要に中核団体についての概要を記入して
　ください。</t>
    </r>
    <phoneticPr fontId="4"/>
  </si>
  <si>
    <t>※実行委員会等の形式で応募する場合は、本紙に中核団体についての概要を記入するとともに、⑦実行委員会等概要に実行委員会についての概要を記入してください。
団体名が○○実行委員会という名称であっても、単一の団体である場合には法人格のない団体（任意団体）の扱いとなります。ご注意ください。</t>
    <rPh sb="6" eb="7">
      <t>トウ</t>
    </rPh>
    <phoneticPr fontId="4"/>
  </si>
  <si>
    <t>【中核団体名】
団体施設概要と同じ団体名を記入してください。</t>
    <rPh sb="1" eb="3">
      <t>チュウカク</t>
    </rPh>
    <rPh sb="3" eb="5">
      <t>ダンタイ</t>
    </rPh>
    <rPh sb="5" eb="6">
      <t>メイ</t>
    </rPh>
    <phoneticPr fontId="4"/>
  </si>
  <si>
    <r>
      <t xml:space="preserve">・自ら主催した実績のある活動について、今回応募する活動と
　関連する活動がある場合は、３つまで記入してください。
・文化庁、その他助成団体や地方公共団体から助成を受けた場合
　は、助成事業名と助成金額を記入してください。
</t>
    </r>
    <r>
      <rPr>
        <b/>
        <sz val="14"/>
        <color rgb="FFFF0000"/>
        <rFont val="游ゴシック"/>
        <family val="3"/>
        <charset val="128"/>
        <scheme val="minor"/>
      </rPr>
      <t>・当振興会からの助成実績については必ず記入してください。</t>
    </r>
    <phoneticPr fontId="4"/>
  </si>
  <si>
    <t>　※出品作家や作品について、写真等を含めた資料に限り、任意でA4判1枚まで
　　添付することができます。（文字のみの資料は不可）</t>
    <phoneticPr fontId="21"/>
  </si>
  <si>
    <t>・③個表２【展示内容】の入力に際して、画面がうまく表示されない場合は、数式バーを活用ください。</t>
    <rPh sb="2" eb="4">
      <t>コヒョウ</t>
    </rPh>
    <rPh sb="6" eb="8">
      <t>テンジ</t>
    </rPh>
    <rPh sb="8" eb="10">
      <t>ナイヨウ</t>
    </rPh>
    <rPh sb="12" eb="14">
      <t>ニュウリョク</t>
    </rPh>
    <rPh sb="15" eb="16">
      <t>サイ</t>
    </rPh>
    <rPh sb="19" eb="21">
      <t>ガメン</t>
    </rPh>
    <rPh sb="25" eb="27">
      <t>ヒョウジ</t>
    </rPh>
    <rPh sb="31" eb="33">
      <t>バアイ</t>
    </rPh>
    <rPh sb="35" eb="37">
      <t>スウシキ</t>
    </rPh>
    <rPh sb="40" eb="42">
      <t>カツヨウ</t>
    </rPh>
    <phoneticPr fontId="21"/>
  </si>
  <si>
    <t>関連行事・ワークショップ材料費</t>
    <phoneticPr fontId="21"/>
  </si>
  <si>
    <t>展示期間中、当該文化施設内で実施される行事に係る経費のみ計上可能</t>
    <rPh sb="8" eb="10">
      <t>ブンカ</t>
    </rPh>
    <rPh sb="19" eb="21">
      <t>ギョウジ</t>
    </rPh>
    <rPh sb="22" eb="23">
      <t>カカ</t>
    </rPh>
    <rPh sb="24" eb="26">
      <t>ケイヒ</t>
    </rPh>
    <rPh sb="28" eb="30">
      <t>ケイジョウ</t>
    </rPh>
    <rPh sb="30" eb="32">
      <t>カノウ</t>
    </rPh>
    <phoneticPr fontId="21"/>
  </si>
  <si>
    <r>
      <t xml:space="preserve">交通費については、移動の目的を明記してください。
作品の借用先や講師の移動区間など経路が確定していない場合は、積算根拠となるおおまかな地域等を記入してください。
</t>
    </r>
    <r>
      <rPr>
        <b/>
        <sz val="14"/>
        <color rgb="FF0070C0"/>
        <rFont val="游ゴシック"/>
        <family val="3"/>
        <charset val="128"/>
        <scheme val="minor"/>
      </rPr>
      <t>借用旅費を計上する場合は、
③個表２「展示内容」に行先の根拠となる主な作品を必ず記載してください。</t>
    </r>
    <rPh sb="101" eb="103">
      <t>テンジ</t>
    </rPh>
    <rPh sb="103" eb="105">
      <t>ナイヨウ</t>
    </rPh>
    <phoneticPr fontId="21"/>
  </si>
  <si>
    <r>
      <t xml:space="preserve">
 ・支払先及び備考には、具体的な支払先（予定や調整中の
　場合はその状況を含めて）を記入してください。
・数量及び単位については、</t>
    </r>
    <r>
      <rPr>
        <b/>
        <u/>
        <sz val="14"/>
        <rFont val="游ゴシック"/>
        <family val="3"/>
        <charset val="128"/>
        <scheme val="minor"/>
      </rPr>
      <t xml:space="preserve">積算根拠が明確になるように
</t>
    </r>
    <r>
      <rPr>
        <b/>
        <sz val="14"/>
        <rFont val="游ゴシック"/>
        <family val="3"/>
        <charset val="128"/>
        <scheme val="minor"/>
      </rPr>
      <t>　</t>
    </r>
    <r>
      <rPr>
        <b/>
        <u/>
        <sz val="14"/>
        <rFont val="游ゴシック"/>
        <family val="3"/>
        <charset val="128"/>
        <scheme val="minor"/>
      </rPr>
      <t xml:space="preserve">可能な限り単価や日数等を具体的に記入し、③個表２の
</t>
    </r>
    <r>
      <rPr>
        <b/>
        <sz val="14"/>
        <rFont val="游ゴシック"/>
        <family val="3"/>
        <charset val="128"/>
        <scheme val="minor"/>
      </rPr>
      <t>　</t>
    </r>
    <r>
      <rPr>
        <b/>
        <u/>
        <sz val="14"/>
        <rFont val="游ゴシック"/>
        <family val="3"/>
        <charset val="128"/>
        <scheme val="minor"/>
      </rPr>
      <t>内容と齟齬がないように注意してください。</t>
    </r>
    <r>
      <rPr>
        <b/>
        <sz val="14"/>
        <rFont val="游ゴシック"/>
        <family val="3"/>
        <charset val="128"/>
        <scheme val="minor"/>
      </rPr>
      <t xml:space="preserve">
・開催分担金、負担金等が生じる場合は、開催分担金の根
　拠となる内訳を添付してください。
　（例：新聞社等から提示された開催分担金の見積書・明
　　細書等）
・活動終了後、解体・撤去等によって主催者の財産となら
　ない形態の展示品（インスタレーション等）について
　は、作品制作謝金及び作品制作材料費を計上できます。
　計上する場合は、③個表２「展示内容」に作品について
　わかる範囲で記載してください。
</t>
    </r>
    <r>
      <rPr>
        <b/>
        <sz val="14"/>
        <color rgb="FF0070C0"/>
        <rFont val="游ゴシック"/>
        <family val="3"/>
        <charset val="128"/>
        <scheme val="minor"/>
      </rPr>
      <t>・作品借料を計上する場合は、
　③個表２「展示内容」にその根拠となる主な作品を
　必ず記載してください。</t>
    </r>
    <r>
      <rPr>
        <b/>
        <sz val="14"/>
        <rFont val="游ゴシック"/>
        <family val="3"/>
        <charset val="128"/>
        <scheme val="minor"/>
      </rPr>
      <t xml:space="preserve">
</t>
    </r>
    <rPh sb="305" eb="307">
      <t>テンジ</t>
    </rPh>
    <rPh sb="357" eb="359">
      <t>テンジ</t>
    </rPh>
    <rPh sb="359" eb="361">
      <t>ナイヨウ</t>
    </rPh>
    <phoneticPr fontId="21"/>
  </si>
  <si>
    <t>選択してください。</t>
  </si>
  <si>
    <t>―</t>
  </si>
  <si>
    <t xml:space="preserve">［展示期間：　　　　       ～ 　　　　　　　］
［開館時間：　  　　　  　～　　　　　　　］
</t>
    <rPh sb="0" eb="53">
      <t>カイカン</t>
    </rPh>
    <phoneticPr fontId="4"/>
  </si>
  <si>
    <t>選択してください</t>
  </si>
  <si>
    <t>様式第1号（第3条関係）
【①総表】</t>
    <rPh sb="15" eb="16">
      <t>ソウ</t>
    </rPh>
    <phoneticPr fontId="4"/>
  </si>
  <si>
    <t>【令和5年度　助成金交付要望書　⑥団体施設概要（美術館等展示）】</t>
    <rPh sb="7" eb="10">
      <t>ジョセイキン</t>
    </rPh>
    <rPh sb="10" eb="12">
      <t>コウフ</t>
    </rPh>
    <rPh sb="12" eb="15">
      <t>ヨウボウショ</t>
    </rPh>
    <phoneticPr fontId="4"/>
  </si>
  <si>
    <t>【令和5年度　助成金交付要望書　⑦実行委員会等概要（美術館等展示）】</t>
    <phoneticPr fontId="4"/>
  </si>
  <si>
    <r>
      <t>運営者</t>
    </r>
    <r>
      <rPr>
        <sz val="10"/>
        <color theme="0" tint="-0.499984740745262"/>
        <rFont val="游ゴシック"/>
        <family val="3"/>
        <charset val="128"/>
        <scheme val="minor"/>
      </rPr>
      <t>（運営者の場合は下記の3つから選択してください。その他は具体的な内容を記入してください）　</t>
    </r>
    <rPh sb="4" eb="7">
      <t>ウンエイシャ</t>
    </rPh>
    <rPh sb="8" eb="10">
      <t>バアイ</t>
    </rPh>
    <rPh sb="11" eb="13">
      <t>カキ</t>
    </rPh>
    <rPh sb="18" eb="20">
      <t>センタク</t>
    </rPh>
    <rPh sb="31" eb="33">
      <t>グタイ</t>
    </rPh>
    <phoneticPr fontId="4"/>
  </si>
  <si>
    <t>（団体概要）</t>
    <rPh sb="1" eb="3">
      <t>ダンタイ</t>
    </rPh>
    <phoneticPr fontId="4"/>
  </si>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</sst>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176" formatCode="#,##0_ "/>
    <numFmt numFmtId="177" formatCode="#,##0_);[Red]\(#,##0\)"/>
    <numFmt numFmtId="178" formatCode="#,##0_ ;[Red]\-#,##0\ "/>
    <numFmt numFmtId="179" formatCode="000"/>
    <numFmt numFmtId="180" formatCode="0000"/>
    <numFmt numFmtId="181" formatCode="[$-411]ggge&quot;年&quot;m&quot;月&quot;d&quot;日&quot;;@"/>
    <numFmt numFmtId="182" formatCode="#,##0;&quot;△ &quot;#,##0"/>
    <numFmt numFmtId="183" formatCode="&quot;〔&quot;@&quot;〕&quot;"/>
    <numFmt numFmtId="184" formatCode="m&quot;月&quot;d&quot;日&quot;;@"/>
    <numFmt numFmtId="185" formatCode="#,###"/>
    <numFmt numFmtId="186" formatCode="0_);[Red]\(0\)"/>
    <numFmt numFmtId="187" formatCode="#,##0&quot;  点&quot;"/>
    <numFmt numFmtId="188" formatCode="#,###\ &quot;千&quot;&quot;円&quot;"/>
  </numFmts>
  <fonts count="73"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11"/>
      <color theme="1"/>
      <name val="游ゴシック"/>
      <family val="3"/>
      <charset val="128"/>
      <scheme val="minor"/>
    </font>
    <font>
      <b/>
      <sz val="11"/>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0"/>
      <color theme="1"/>
      <name val="游ゴシック"/>
      <family val="3"/>
      <charset val="128"/>
      <scheme val="minor"/>
    </font>
    <font>
      <sz val="10"/>
      <color rgb="FF000000"/>
      <name val="游ゴシック"/>
      <family val="3"/>
      <charset val="128"/>
      <scheme val="minor"/>
    </font>
    <font>
      <sz val="18"/>
      <color theme="1"/>
      <name val="游ゴシック"/>
      <family val="3"/>
      <charset val="128"/>
      <scheme val="minor"/>
    </font>
    <font>
      <b/>
      <sz val="14"/>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sz val="22"/>
      <color theme="1"/>
      <name val="游ゴシック"/>
      <family val="3"/>
      <charset val="128"/>
      <scheme val="minor"/>
    </font>
    <font>
      <sz val="8"/>
      <color theme="1"/>
      <name val="游ゴシック"/>
      <family val="3"/>
      <charset val="128"/>
      <scheme val="minor"/>
    </font>
    <font>
      <b/>
      <sz val="11"/>
      <color rgb="FFFF0000"/>
      <name val="游ゴシック"/>
      <family val="3"/>
      <charset val="128"/>
      <scheme val="minor"/>
    </font>
    <font>
      <sz val="11"/>
      <name val="游ゴシック"/>
      <family val="3"/>
      <charset val="128"/>
      <scheme val="minor"/>
    </font>
    <font>
      <sz val="6"/>
      <name val="游ゴシック"/>
      <family val="3"/>
      <charset val="128"/>
      <scheme val="minor"/>
    </font>
    <font>
      <sz val="11"/>
      <color rgb="FFFF0000"/>
      <name val="游ゴシック"/>
      <family val="3"/>
      <charset val="128"/>
      <scheme val="minor"/>
    </font>
    <font>
      <sz val="6"/>
      <name val="游ゴシック"/>
      <family val="2"/>
      <charset val="128"/>
      <scheme val="minor"/>
    </font>
    <font>
      <b/>
      <sz val="28"/>
      <color theme="1"/>
      <name val="游ゴシック"/>
      <family val="3"/>
      <charset val="128"/>
      <scheme val="minor"/>
    </font>
    <font>
      <sz val="48"/>
      <color theme="1"/>
      <name val="HG行書体"/>
      <family val="4"/>
      <charset val="128"/>
    </font>
    <font>
      <b/>
      <u/>
      <sz val="10"/>
      <color theme="1"/>
      <name val="游ゴシック"/>
      <family val="3"/>
      <charset val="128"/>
      <scheme val="minor"/>
    </font>
    <font>
      <u/>
      <sz val="11"/>
      <color theme="1"/>
      <name val="游ゴシック"/>
      <family val="3"/>
      <charset val="128"/>
      <scheme val="minor"/>
    </font>
    <font>
      <sz val="10"/>
      <color theme="0"/>
      <name val="游ゴシック"/>
      <family val="3"/>
      <charset val="128"/>
      <scheme val="minor"/>
    </font>
    <font>
      <sz val="12"/>
      <name val="游ゴシック"/>
      <family val="3"/>
      <charset val="128"/>
      <scheme val="minor"/>
    </font>
    <font>
      <b/>
      <sz val="10"/>
      <color theme="1"/>
      <name val="游ゴシック"/>
      <family val="3"/>
      <charset val="128"/>
      <scheme val="minor"/>
    </font>
    <font>
      <b/>
      <sz val="18"/>
      <color theme="1"/>
      <name val="游ゴシック"/>
      <family val="3"/>
      <charset val="128"/>
      <scheme val="minor"/>
    </font>
    <font>
      <sz val="14"/>
      <color rgb="FFFF0000"/>
      <name val="游ゴシック"/>
      <family val="3"/>
      <charset val="128"/>
      <scheme val="minor"/>
    </font>
    <font>
      <sz val="14"/>
      <name val="游ゴシック"/>
      <family val="3"/>
      <charset val="128"/>
      <scheme val="minor"/>
    </font>
    <font>
      <b/>
      <sz val="14"/>
      <color rgb="FFFF0000"/>
      <name val="游ゴシック"/>
      <family val="3"/>
      <charset val="128"/>
      <scheme val="minor"/>
    </font>
    <font>
      <b/>
      <sz val="16"/>
      <color theme="1"/>
      <name val="游ゴシック"/>
      <family val="3"/>
      <charset val="128"/>
      <scheme val="minor"/>
    </font>
    <font>
      <sz val="6"/>
      <color theme="0" tint="-0.14999847407452621"/>
      <name val="游ゴシック"/>
      <family val="3"/>
      <charset val="128"/>
      <scheme val="minor"/>
    </font>
    <font>
      <sz val="11"/>
      <color theme="0" tint="-0.14999847407452621"/>
      <name val="游ゴシック"/>
      <family val="3"/>
      <charset val="128"/>
      <scheme val="minor"/>
    </font>
    <font>
      <b/>
      <sz val="12"/>
      <color rgb="FFFF0000"/>
      <name val="游ゴシック"/>
      <family val="3"/>
      <charset val="128"/>
      <scheme val="minor"/>
    </font>
    <font>
      <sz val="6"/>
      <color theme="0" tint="-0.249977111117893"/>
      <name val="游ゴシック"/>
      <family val="3"/>
      <charset val="128"/>
      <scheme val="minor"/>
    </font>
    <font>
      <sz val="8"/>
      <color theme="0" tint="-0.249977111117893"/>
      <name val="游ゴシック"/>
      <family val="3"/>
      <charset val="128"/>
      <scheme val="minor"/>
    </font>
    <font>
      <sz val="14"/>
      <color rgb="FF969696"/>
      <name val="游ゴシック"/>
      <family val="3"/>
      <charset val="128"/>
      <scheme val="minor"/>
    </font>
    <font>
      <sz val="10"/>
      <name val="游ゴシック"/>
      <family val="3"/>
      <charset val="128"/>
      <scheme val="minor"/>
    </font>
    <font>
      <u/>
      <sz val="14"/>
      <color theme="1"/>
      <name val="游ゴシック"/>
      <family val="3"/>
      <charset val="128"/>
      <scheme val="minor"/>
    </font>
    <font>
      <u/>
      <sz val="14"/>
      <color rgb="FF969696"/>
      <name val="游ゴシック"/>
      <family val="3"/>
      <charset val="128"/>
      <scheme val="minor"/>
    </font>
    <font>
      <sz val="12"/>
      <color theme="0"/>
      <name val="游ゴシック"/>
      <family val="3"/>
      <charset val="128"/>
      <scheme val="minor"/>
    </font>
    <font>
      <sz val="9"/>
      <name val="游ゴシック"/>
      <family val="3"/>
      <charset val="128"/>
      <scheme val="minor"/>
    </font>
    <font>
      <sz val="16"/>
      <name val="游ゴシック"/>
      <family val="3"/>
      <charset val="128"/>
      <scheme val="minor"/>
    </font>
    <font>
      <b/>
      <sz val="11"/>
      <name val="游ゴシック"/>
      <family val="3"/>
      <charset val="128"/>
      <scheme val="minor"/>
    </font>
    <font>
      <sz val="11"/>
      <color indexed="8"/>
      <name val="游ゴシック"/>
      <family val="3"/>
      <charset val="128"/>
    </font>
    <font>
      <b/>
      <u/>
      <sz val="14"/>
      <color rgb="FFFF0000"/>
      <name val="游ゴシック"/>
      <family val="3"/>
      <charset val="128"/>
      <scheme val="minor"/>
    </font>
    <font>
      <b/>
      <sz val="18"/>
      <name val="游ゴシック"/>
      <family val="3"/>
      <charset val="128"/>
      <scheme val="minor"/>
    </font>
    <font>
      <b/>
      <sz val="14"/>
      <name val="游ゴシック"/>
      <family val="3"/>
      <charset val="128"/>
      <scheme val="minor"/>
    </font>
    <font>
      <b/>
      <sz val="28"/>
      <name val="游ゴシック"/>
      <family val="3"/>
      <charset val="128"/>
      <scheme val="minor"/>
    </font>
    <font>
      <sz val="8"/>
      <name val="游ゴシック"/>
      <family val="3"/>
      <charset val="128"/>
      <scheme val="minor"/>
    </font>
    <font>
      <strike/>
      <sz val="8"/>
      <name val="游ゴシック"/>
      <family val="3"/>
      <charset val="128"/>
      <scheme val="minor"/>
    </font>
    <font>
      <sz val="7"/>
      <name val="游ゴシック"/>
      <family val="3"/>
      <charset val="128"/>
      <scheme val="minor"/>
    </font>
    <font>
      <u/>
      <sz val="10"/>
      <color theme="1"/>
      <name val="游ゴシック"/>
      <family val="3"/>
      <charset val="128"/>
      <scheme val="minor"/>
    </font>
    <font>
      <b/>
      <sz val="12"/>
      <name val="游ゴシック"/>
      <family val="3"/>
      <charset val="128"/>
      <scheme val="minor"/>
    </font>
    <font>
      <b/>
      <u/>
      <sz val="16"/>
      <color theme="1"/>
      <name val="游ゴシック"/>
      <family val="3"/>
      <charset val="128"/>
      <scheme val="minor"/>
    </font>
    <font>
      <b/>
      <u/>
      <sz val="14"/>
      <name val="游ゴシック"/>
      <family val="3"/>
      <charset val="128"/>
      <scheme val="minor"/>
    </font>
    <font>
      <b/>
      <sz val="14"/>
      <color rgb="FF000000"/>
      <name val="游ゴシック"/>
      <family val="3"/>
      <charset val="128"/>
      <scheme val="minor"/>
    </font>
    <font>
      <b/>
      <sz val="12"/>
      <color theme="1"/>
      <name val="游ゴシック"/>
      <family val="3"/>
      <charset val="128"/>
      <scheme val="minor"/>
    </font>
    <font>
      <b/>
      <sz val="16"/>
      <name val="游ゴシック"/>
      <family val="3"/>
      <charset val="128"/>
      <scheme val="minor"/>
    </font>
    <font>
      <sz val="11"/>
      <color rgb="FF000000"/>
      <name val="游ゴシック"/>
      <family val="3"/>
      <charset val="128"/>
      <scheme val="minor"/>
    </font>
    <font>
      <sz val="12"/>
      <color rgb="FF000000"/>
      <name val="游ゴシック"/>
      <family val="3"/>
      <charset val="128"/>
      <scheme val="minor"/>
    </font>
    <font>
      <sz val="14"/>
      <color rgb="FF000000"/>
      <name val="游ゴシック"/>
      <family val="3"/>
      <charset val="128"/>
      <scheme val="minor"/>
    </font>
    <font>
      <b/>
      <sz val="14"/>
      <color rgb="FF0070C0"/>
      <name val="游ゴシック"/>
      <family val="3"/>
      <charset val="128"/>
      <scheme val="minor"/>
    </font>
    <font>
      <u/>
      <sz val="12"/>
      <color theme="1"/>
      <name val="游ゴシック"/>
      <family val="3"/>
      <charset val="128"/>
      <scheme val="minor"/>
    </font>
    <font>
      <u/>
      <sz val="16"/>
      <color theme="1"/>
      <name val="游ゴシック"/>
      <family val="3"/>
      <charset val="128"/>
      <scheme val="minor"/>
    </font>
    <font>
      <b/>
      <sz val="22"/>
      <color theme="1"/>
      <name val="游ゴシック"/>
      <family val="3"/>
      <charset val="128"/>
      <scheme val="minor"/>
    </font>
    <font>
      <b/>
      <u/>
      <sz val="14"/>
      <color theme="1"/>
      <name val="游ゴシック"/>
      <family val="3"/>
      <charset val="128"/>
      <scheme val="minor"/>
    </font>
    <font>
      <sz val="10"/>
      <color theme="0" tint="-0.499984740745262"/>
      <name val="游ゴシック"/>
      <family val="3"/>
      <charset val="128"/>
      <scheme val="minor"/>
    </font>
  </fonts>
  <fills count="17">
    <fill>
      <patternFill patternType="none"/>
    </fill>
    <fill>
      <patternFill patternType="gray125"/>
    </fill>
    <fill>
      <patternFill patternType="solid">
        <fgColor rgb="FFFFFFFF"/>
        <bgColor indexed="64"/>
      </patternFill>
    </fill>
    <fill>
      <patternFill patternType="solid">
        <fgColor rgb="FFC0C0C0"/>
        <bgColor indexed="64"/>
      </patternFill>
    </fill>
    <fill>
      <patternFill patternType="solid">
        <fgColor rgb="FF969696"/>
        <bgColor indexed="64"/>
      </patternFill>
    </fill>
    <fill>
      <patternFill patternType="solid">
        <fgColor rgb="FFCCFFFF"/>
        <bgColor indexed="64"/>
      </patternFill>
    </fill>
    <fill>
      <patternFill patternType="solid">
        <fgColor rgb="FFEAEAEA"/>
        <bgColor indexed="64"/>
      </patternFill>
    </fill>
    <fill>
      <patternFill patternType="solid">
        <fgColor rgb="FFFFFF00"/>
        <bgColor indexed="64"/>
      </patternFill>
    </fill>
    <fill>
      <patternFill patternType="solid">
        <fgColor them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rgb="FFF7C1D4"/>
        <bgColor indexed="64"/>
      </patternFill>
    </fill>
  </fills>
  <borders count="206">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hair">
        <color indexed="64"/>
      </top>
      <bottom/>
      <diagonal/>
    </border>
    <border>
      <left style="medium">
        <color indexed="64"/>
      </left>
      <right style="hair">
        <color indexed="64"/>
      </right>
      <top style="thin">
        <color indexed="64"/>
      </top>
      <bottom style="hair">
        <color indexed="64"/>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right style="medium">
        <color indexed="64"/>
      </right>
      <top style="medium">
        <color indexed="64"/>
      </top>
      <bottom/>
      <diagonal/>
    </border>
    <border>
      <left style="hair">
        <color indexed="64"/>
      </left>
      <right style="medium">
        <color indexed="64"/>
      </right>
      <top style="hair">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right style="hair">
        <color indexed="64"/>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hair">
        <color indexed="64"/>
      </left>
      <right style="thin">
        <color indexed="64"/>
      </right>
      <top/>
      <bottom style="medium">
        <color indexed="64"/>
      </bottom>
      <diagonal/>
    </border>
    <border>
      <left style="hair">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style="hair">
        <color indexed="64"/>
      </left>
      <right/>
      <top/>
      <bottom style="hair">
        <color indexed="64"/>
      </bottom>
      <diagonal/>
    </border>
    <border>
      <left/>
      <right style="hair">
        <color indexed="64"/>
      </right>
      <top style="hair">
        <color indexed="64"/>
      </top>
      <bottom style="medium">
        <color indexed="64"/>
      </bottom>
      <diagonal/>
    </border>
    <border>
      <left/>
      <right style="hair">
        <color indexed="64"/>
      </right>
      <top/>
      <bottom/>
      <diagonal/>
    </border>
    <border>
      <left style="hair">
        <color indexed="64"/>
      </left>
      <right style="hair">
        <color indexed="64"/>
      </right>
      <top/>
      <bottom/>
      <diagonal/>
    </border>
    <border>
      <left/>
      <right style="thin">
        <color indexed="64"/>
      </right>
      <top/>
      <bottom style="hair">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bottom style="hair">
        <color indexed="64"/>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style="hair">
        <color indexed="64"/>
      </left>
      <right style="medium">
        <color indexed="64"/>
      </right>
      <top style="hair">
        <color indexed="64"/>
      </top>
      <bottom/>
      <diagonal/>
    </border>
    <border>
      <left/>
      <right style="thin">
        <color indexed="64"/>
      </right>
      <top style="medium">
        <color indexed="64"/>
      </top>
      <bottom style="thin">
        <color indexed="64"/>
      </bottom>
      <diagonal/>
    </border>
    <border>
      <left/>
      <right style="thin">
        <color indexed="64"/>
      </right>
      <top style="hair">
        <color indexed="64"/>
      </top>
      <bottom style="medium">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hair">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top style="medium">
        <color indexed="64"/>
      </top>
      <bottom style="thin">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hair">
        <color indexed="64"/>
      </top>
      <bottom style="medium">
        <color indexed="64"/>
      </bottom>
      <diagonal style="thin">
        <color indexed="64"/>
      </diagonal>
    </border>
    <border>
      <left style="medium">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hair">
        <color indexed="64"/>
      </right>
      <top/>
      <bottom style="medium">
        <color indexed="64"/>
      </bottom>
      <diagonal/>
    </border>
  </borders>
  <cellStyleXfs count="14">
    <xf numFmtId="0" fontId="0"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3" fillId="0" borderId="0">
      <alignment vertical="center"/>
    </xf>
    <xf numFmtId="0" fontId="49" fillId="0" borderId="0">
      <alignment vertical="center"/>
    </xf>
    <xf numFmtId="0" fontId="49" fillId="0" borderId="0">
      <alignment vertical="center"/>
    </xf>
    <xf numFmtId="181" fontId="7" fillId="0" borderId="0">
      <alignment vertical="center"/>
    </xf>
    <xf numFmtId="181" fontId="7" fillId="0" borderId="0">
      <alignment vertical="center"/>
    </xf>
    <xf numFmtId="181" fontId="7" fillId="0" borderId="0">
      <alignment vertical="center"/>
    </xf>
    <xf numFmtId="181" fontId="2" fillId="0" borderId="0">
      <alignment vertical="center"/>
    </xf>
    <xf numFmtId="0" fontId="2" fillId="0" borderId="0">
      <alignment vertical="center"/>
    </xf>
    <xf numFmtId="0" fontId="1" fillId="0" borderId="0">
      <alignment vertical="center"/>
    </xf>
  </cellStyleXfs>
  <cellXfs count="1308">
    <xf numFmtId="0" fontId="0" fillId="0" borderId="0" xfId="0">
      <alignment vertical="center"/>
    </xf>
    <xf numFmtId="0" fontId="11" fillId="0" borderId="0" xfId="3" applyFont="1">
      <alignment vertical="center"/>
    </xf>
    <xf numFmtId="0" fontId="12" fillId="0" borderId="0" xfId="3" applyFont="1" applyAlignment="1">
      <alignment horizontal="left" vertical="center"/>
    </xf>
    <xf numFmtId="0" fontId="12" fillId="0" borderId="0" xfId="3" applyFont="1" applyAlignment="1">
      <alignment horizontal="left" vertical="center" indent="1"/>
    </xf>
    <xf numFmtId="0" fontId="11" fillId="0" borderId="0" xfId="3" applyFont="1" applyAlignment="1">
      <alignment horizontal="justify" vertical="center"/>
    </xf>
    <xf numFmtId="179" fontId="0" fillId="0" borderId="134" xfId="0" applyNumberFormat="1" applyBorder="1" applyAlignment="1" applyProtection="1">
      <alignment horizontal="center" vertical="center"/>
      <protection locked="0"/>
    </xf>
    <xf numFmtId="180" fontId="0" fillId="0" borderId="109" xfId="0" applyNumberFormat="1" applyBorder="1" applyAlignment="1" applyProtection="1">
      <alignment horizontal="center" vertical="center"/>
      <protection locked="0"/>
    </xf>
    <xf numFmtId="0" fontId="20" fillId="5" borderId="135" xfId="0" applyFont="1" applyFill="1" applyBorder="1" applyAlignment="1" applyProtection="1">
      <alignment vertical="center" wrapText="1"/>
      <protection locked="0"/>
    </xf>
    <xf numFmtId="14" fontId="0" fillId="0" borderId="111" xfId="0" applyNumberFormat="1" applyBorder="1" applyAlignment="1" applyProtection="1">
      <alignment horizontal="center" vertical="center"/>
      <protection locked="0"/>
    </xf>
    <xf numFmtId="14" fontId="0" fillId="0" borderId="112" xfId="0" applyNumberFormat="1" applyBorder="1" applyAlignment="1" applyProtection="1">
      <alignment horizontal="center" vertical="center"/>
      <protection locked="0"/>
    </xf>
    <xf numFmtId="177" fontId="7" fillId="0" borderId="8" xfId="3" applyNumberFormat="1" applyBorder="1" applyAlignment="1" applyProtection="1">
      <alignment horizontal="right" vertical="center"/>
      <protection locked="0"/>
    </xf>
    <xf numFmtId="177" fontId="7" fillId="0" borderId="9" xfId="3" applyNumberFormat="1" applyBorder="1" applyAlignment="1" applyProtection="1">
      <alignment horizontal="right" vertical="center"/>
      <protection locked="0"/>
    </xf>
    <xf numFmtId="177" fontId="7" fillId="0" borderId="10" xfId="3" applyNumberFormat="1" applyBorder="1" applyAlignment="1" applyProtection="1">
      <alignment horizontal="right" vertical="center"/>
      <protection locked="0"/>
    </xf>
    <xf numFmtId="177" fontId="7" fillId="0" borderId="4" xfId="3" applyNumberFormat="1" applyBorder="1" applyAlignment="1" applyProtection="1">
      <alignment horizontal="right" vertical="center"/>
      <protection locked="0"/>
    </xf>
    <xf numFmtId="177" fontId="7" fillId="0" borderId="5" xfId="3" applyNumberFormat="1" applyBorder="1" applyAlignment="1" applyProtection="1">
      <alignment horizontal="right" vertical="center"/>
      <protection locked="0"/>
    </xf>
    <xf numFmtId="177" fontId="7" fillId="0" borderId="7" xfId="3" applyNumberFormat="1" applyBorder="1" applyAlignment="1" applyProtection="1">
      <alignment horizontal="right" vertical="center"/>
      <protection locked="0"/>
    </xf>
    <xf numFmtId="177" fontId="7" fillId="0" borderId="41" xfId="3" applyNumberFormat="1" applyBorder="1" applyAlignment="1" applyProtection="1">
      <alignment horizontal="right" vertical="center"/>
      <protection locked="0"/>
    </xf>
    <xf numFmtId="0" fontId="20" fillId="0" borderId="1" xfId="3" applyFont="1" applyBorder="1" applyAlignment="1">
      <alignment horizontal="left" vertical="top"/>
    </xf>
    <xf numFmtId="0" fontId="19" fillId="0" borderId="0" xfId="0" applyFont="1">
      <alignment vertical="center"/>
    </xf>
    <xf numFmtId="0" fontId="11" fillId="0" borderId="0" xfId="0" applyFont="1">
      <alignment vertical="center"/>
    </xf>
    <xf numFmtId="0" fontId="25" fillId="0" borderId="0" xfId="0" applyFont="1">
      <alignment vertical="center"/>
    </xf>
    <xf numFmtId="0" fontId="26" fillId="0" borderId="0" xfId="0" applyFont="1">
      <alignment vertical="center"/>
    </xf>
    <xf numFmtId="0" fontId="11" fillId="0" borderId="16" xfId="0" applyFont="1" applyBorder="1">
      <alignment vertical="center"/>
    </xf>
    <xf numFmtId="0" fontId="11" fillId="0" borderId="51" xfId="0" applyFont="1" applyBorder="1">
      <alignment vertical="center"/>
    </xf>
    <xf numFmtId="0" fontId="11" fillId="0" borderId="44" xfId="0" applyFont="1" applyBorder="1">
      <alignment vertical="center"/>
    </xf>
    <xf numFmtId="0" fontId="11" fillId="0" borderId="79" xfId="0" applyFont="1" applyBorder="1">
      <alignment vertical="center"/>
    </xf>
    <xf numFmtId="0" fontId="11" fillId="0" borderId="121" xfId="0" applyFont="1" applyBorder="1">
      <alignment vertical="center"/>
    </xf>
    <xf numFmtId="0" fontId="11" fillId="0" borderId="16" xfId="0" applyFont="1" applyBorder="1" applyAlignment="1">
      <alignment vertical="center" wrapText="1"/>
    </xf>
    <xf numFmtId="0" fontId="11" fillId="0" borderId="17" xfId="0" applyFont="1" applyBorder="1" applyAlignment="1">
      <alignment vertical="center" wrapText="1"/>
    </xf>
    <xf numFmtId="179" fontId="0" fillId="0" borderId="106" xfId="0" applyNumberFormat="1" applyBorder="1" applyAlignment="1" applyProtection="1">
      <alignment horizontal="center" vertical="center"/>
      <protection locked="0"/>
    </xf>
    <xf numFmtId="180" fontId="0" fillId="0" borderId="152" xfId="0" applyNumberFormat="1" applyBorder="1" applyAlignment="1" applyProtection="1">
      <alignment horizontal="center" vertical="center"/>
      <protection locked="0"/>
    </xf>
    <xf numFmtId="0" fontId="0" fillId="0" borderId="0" xfId="0" applyAlignment="1"/>
    <xf numFmtId="178" fontId="8" fillId="0" borderId="0" xfId="2" applyNumberFormat="1" applyFont="1" applyFill="1" applyBorder="1" applyProtection="1">
      <alignment vertical="center"/>
    </xf>
    <xf numFmtId="177" fontId="0" fillId="0" borderId="0" xfId="0" applyNumberFormat="1">
      <alignment vertical="center"/>
    </xf>
    <xf numFmtId="177" fontId="0" fillId="0" borderId="0" xfId="0" applyNumberFormat="1" applyAlignment="1">
      <alignment horizontal="right" vertical="center"/>
    </xf>
    <xf numFmtId="0" fontId="0" fillId="0" borderId="0" xfId="0" applyAlignment="1">
      <alignment horizontal="center" vertical="center"/>
    </xf>
    <xf numFmtId="185" fontId="0" fillId="0" borderId="0" xfId="0" applyNumberFormat="1" applyAlignment="1">
      <alignment horizontal="center" vertical="center"/>
    </xf>
    <xf numFmtId="0" fontId="0" fillId="0" borderId="0" xfId="0" applyAlignment="1">
      <alignment vertical="center" wrapText="1" shrinkToFit="1"/>
    </xf>
    <xf numFmtId="0" fontId="0" fillId="0" borderId="0" xfId="0" applyAlignment="1">
      <alignment horizontal="right" vertical="top"/>
    </xf>
    <xf numFmtId="177" fontId="0" fillId="10" borderId="67" xfId="0" applyNumberFormat="1" applyFill="1" applyBorder="1" applyAlignment="1">
      <alignment vertical="top"/>
    </xf>
    <xf numFmtId="0" fontId="0" fillId="10" borderId="67" xfId="0" applyFill="1" applyBorder="1" applyAlignment="1">
      <alignment vertical="top"/>
    </xf>
    <xf numFmtId="0" fontId="0" fillId="10" borderId="103" xfId="0" applyFill="1" applyBorder="1" applyAlignment="1">
      <alignment vertical="top"/>
    </xf>
    <xf numFmtId="0" fontId="7" fillId="0" borderId="0" xfId="3">
      <alignment vertical="center"/>
    </xf>
    <xf numFmtId="0" fontId="7" fillId="0" borderId="0" xfId="3" applyAlignment="1">
      <alignment horizontal="left" vertical="center"/>
    </xf>
    <xf numFmtId="0" fontId="22" fillId="0" borderId="0" xfId="3" applyFont="1" applyAlignment="1">
      <alignment horizontal="center" vertical="center" wrapText="1"/>
    </xf>
    <xf numFmtId="177" fontId="7" fillId="0" borderId="0" xfId="2" applyNumberFormat="1" applyFont="1" applyFill="1" applyBorder="1" applyAlignment="1" applyProtection="1">
      <alignment horizontal="right" vertical="top"/>
    </xf>
    <xf numFmtId="0" fontId="19" fillId="0" borderId="0" xfId="0" applyFont="1" applyAlignment="1">
      <alignment horizontal="right" vertical="top"/>
    </xf>
    <xf numFmtId="0" fontId="7" fillId="0" borderId="0" xfId="0" applyFont="1">
      <alignment vertical="center"/>
    </xf>
    <xf numFmtId="178" fontId="9" fillId="0" borderId="0" xfId="2" applyNumberFormat="1" applyFont="1" applyFill="1" applyBorder="1" applyProtection="1">
      <alignment vertical="center"/>
    </xf>
    <xf numFmtId="0" fontId="9" fillId="0" borderId="0" xfId="3" applyFont="1">
      <alignment vertical="center"/>
    </xf>
    <xf numFmtId="0" fontId="9" fillId="0" borderId="0" xfId="0" applyFont="1">
      <alignment vertical="center"/>
    </xf>
    <xf numFmtId="0" fontId="14" fillId="11" borderId="43" xfId="3" applyFont="1" applyFill="1" applyBorder="1" applyAlignment="1">
      <alignment horizontal="left" vertical="center"/>
    </xf>
    <xf numFmtId="0" fontId="9" fillId="11" borderId="15" xfId="3" applyFont="1" applyFill="1" applyBorder="1" applyAlignment="1">
      <alignment horizontal="left" vertical="center"/>
    </xf>
    <xf numFmtId="0" fontId="34" fillId="0" borderId="0" xfId="3" applyFont="1">
      <alignment vertical="center"/>
    </xf>
    <xf numFmtId="0" fontId="9" fillId="11" borderId="16" xfId="3" applyFont="1" applyFill="1" applyBorder="1" applyAlignment="1">
      <alignment horizontal="left" vertical="center"/>
    </xf>
    <xf numFmtId="0" fontId="32" fillId="0" borderId="0" xfId="0" applyFont="1" applyAlignment="1">
      <alignment vertical="center" wrapText="1" shrinkToFit="1"/>
    </xf>
    <xf numFmtId="0" fontId="9" fillId="11" borderId="16" xfId="3" applyFont="1" applyFill="1" applyBorder="1">
      <alignment vertical="center"/>
    </xf>
    <xf numFmtId="0" fontId="32" fillId="0" borderId="0" xfId="0" applyFont="1">
      <alignment vertical="center"/>
    </xf>
    <xf numFmtId="177" fontId="9" fillId="0" borderId="0" xfId="2" applyNumberFormat="1" applyFont="1" applyBorder="1" applyAlignment="1" applyProtection="1">
      <alignment vertical="top" wrapText="1" shrinkToFit="1"/>
    </xf>
    <xf numFmtId="0" fontId="9" fillId="0" borderId="0" xfId="0" applyFont="1" applyAlignment="1">
      <alignment horizontal="center" vertical="center"/>
    </xf>
    <xf numFmtId="0" fontId="9" fillId="3" borderId="160" xfId="0" applyFont="1" applyFill="1" applyBorder="1" applyAlignment="1">
      <alignment horizontal="center" vertical="center" shrinkToFit="1"/>
    </xf>
    <xf numFmtId="185" fontId="10" fillId="3" borderId="91" xfId="0" applyNumberFormat="1" applyFont="1" applyFill="1" applyBorder="1" applyAlignment="1">
      <alignment horizontal="center" vertical="center" shrinkToFit="1"/>
    </xf>
    <xf numFmtId="0" fontId="31" fillId="11" borderId="16" xfId="0" applyFont="1" applyFill="1" applyBorder="1">
      <alignment vertical="center"/>
    </xf>
    <xf numFmtId="177" fontId="0" fillId="11" borderId="30" xfId="0" applyNumberFormat="1" applyFill="1" applyBorder="1" applyAlignment="1">
      <alignment horizontal="right" vertical="center" shrinkToFit="1"/>
    </xf>
    <xf numFmtId="0" fontId="9" fillId="3" borderId="133" xfId="0" applyFont="1" applyFill="1" applyBorder="1" applyAlignment="1">
      <alignment horizontal="center" vertical="center" shrinkToFit="1"/>
    </xf>
    <xf numFmtId="177" fontId="9" fillId="3" borderId="133" xfId="0" applyNumberFormat="1" applyFont="1" applyFill="1" applyBorder="1" applyAlignment="1">
      <alignment horizontal="center" vertical="center" shrinkToFit="1"/>
    </xf>
    <xf numFmtId="177" fontId="9" fillId="3" borderId="108" xfId="0" applyNumberFormat="1" applyFont="1" applyFill="1" applyBorder="1" applyAlignment="1">
      <alignment horizontal="center" vertical="center" shrinkToFit="1"/>
    </xf>
    <xf numFmtId="177" fontId="9" fillId="3" borderId="162" xfId="0" applyNumberFormat="1" applyFont="1" applyFill="1" applyBorder="1" applyAlignment="1">
      <alignment horizontal="center" vertical="center" shrinkToFit="1"/>
    </xf>
    <xf numFmtId="177" fontId="9" fillId="3" borderId="161" xfId="0" applyNumberFormat="1" applyFont="1" applyFill="1" applyBorder="1" applyAlignment="1">
      <alignment horizontal="center" vertical="center" shrinkToFit="1"/>
    </xf>
    <xf numFmtId="0" fontId="0" fillId="11" borderId="163" xfId="0" applyFill="1" applyBorder="1" applyAlignment="1">
      <alignment vertical="center" shrinkToFit="1"/>
    </xf>
    <xf numFmtId="0" fontId="0" fillId="11" borderId="163" xfId="0" applyFill="1" applyBorder="1" applyAlignment="1">
      <alignment horizontal="left" vertical="center" wrapText="1"/>
    </xf>
    <xf numFmtId="177" fontId="0" fillId="11" borderId="163" xfId="0" applyNumberFormat="1" applyFill="1" applyBorder="1" applyAlignment="1">
      <alignment horizontal="right" vertical="center" shrinkToFit="1"/>
    </xf>
    <xf numFmtId="0" fontId="0" fillId="11" borderId="107" xfId="0" applyFill="1" applyBorder="1" applyAlignment="1">
      <alignment vertical="center" shrinkToFit="1"/>
    </xf>
    <xf numFmtId="0" fontId="31" fillId="11" borderId="34" xfId="0" applyFont="1" applyFill="1" applyBorder="1" applyAlignment="1">
      <alignment horizontal="left" vertical="center"/>
    </xf>
    <xf numFmtId="0" fontId="9" fillId="3" borderId="141" xfId="0" applyFont="1" applyFill="1" applyBorder="1" applyAlignment="1">
      <alignment vertical="center" shrinkToFit="1"/>
    </xf>
    <xf numFmtId="0" fontId="35" fillId="11" borderId="142" xfId="0" applyFont="1" applyFill="1" applyBorder="1">
      <alignment vertical="center"/>
    </xf>
    <xf numFmtId="0" fontId="35" fillId="11" borderId="108" xfId="0" applyFont="1" applyFill="1" applyBorder="1">
      <alignment vertical="center"/>
    </xf>
    <xf numFmtId="0" fontId="36" fillId="11" borderId="29" xfId="0" applyFont="1" applyFill="1" applyBorder="1" applyAlignment="1">
      <alignment vertical="center" shrinkToFit="1"/>
    </xf>
    <xf numFmtId="0" fontId="36" fillId="11" borderId="136" xfId="0" applyFont="1" applyFill="1" applyBorder="1" applyAlignment="1">
      <alignment vertical="center" shrinkToFit="1"/>
    </xf>
    <xf numFmtId="0" fontId="36" fillId="11" borderId="29" xfId="0" applyFont="1" applyFill="1" applyBorder="1">
      <alignment vertical="center"/>
    </xf>
    <xf numFmtId="0" fontId="36" fillId="11" borderId="136" xfId="0" applyFont="1" applyFill="1" applyBorder="1">
      <alignment vertical="center"/>
    </xf>
    <xf numFmtId="0" fontId="36" fillId="11" borderId="136" xfId="0" applyFont="1" applyFill="1" applyBorder="1" applyAlignment="1">
      <alignment horizontal="left" vertical="center"/>
    </xf>
    <xf numFmtId="0" fontId="36" fillId="11" borderId="51" xfId="0" applyFont="1" applyFill="1" applyBorder="1" applyAlignment="1">
      <alignment horizontal="left" vertical="center"/>
    </xf>
    <xf numFmtId="0" fontId="37" fillId="11" borderId="51" xfId="0" applyFont="1" applyFill="1" applyBorder="1" applyAlignment="1">
      <alignment horizontal="left" vertical="center"/>
    </xf>
    <xf numFmtId="0" fontId="16" fillId="0" borderId="0" xfId="3" applyFont="1">
      <alignment vertical="center"/>
    </xf>
    <xf numFmtId="0" fontId="27" fillId="0" borderId="0" xfId="0" applyFont="1" applyAlignment="1">
      <alignment vertical="center" shrinkToFit="1"/>
    </xf>
    <xf numFmtId="0" fontId="12" fillId="0" borderId="0" xfId="3" applyFont="1">
      <alignment vertical="center"/>
    </xf>
    <xf numFmtId="0" fontId="14" fillId="13" borderId="34" xfId="3" applyFont="1" applyFill="1" applyBorder="1" applyAlignment="1">
      <alignment horizontal="left" vertical="center"/>
    </xf>
    <xf numFmtId="0" fontId="9" fillId="13" borderId="34" xfId="3" applyFont="1" applyFill="1" applyBorder="1" applyAlignment="1">
      <alignment horizontal="left" vertical="center"/>
    </xf>
    <xf numFmtId="0" fontId="9" fillId="3" borderId="54" xfId="3" applyFont="1" applyFill="1" applyBorder="1" applyAlignment="1">
      <alignment horizontal="center" vertical="center"/>
    </xf>
    <xf numFmtId="0" fontId="9" fillId="11" borderId="39" xfId="3" applyFont="1" applyFill="1" applyBorder="1">
      <alignment vertical="center"/>
    </xf>
    <xf numFmtId="0" fontId="42" fillId="0" borderId="0" xfId="0" applyFont="1" applyAlignment="1">
      <alignment vertical="center" shrinkToFit="1"/>
    </xf>
    <xf numFmtId="0" fontId="0" fillId="12" borderId="92" xfId="0" applyFill="1" applyBorder="1" applyAlignment="1">
      <alignment horizontal="left" vertical="center"/>
    </xf>
    <xf numFmtId="0" fontId="0" fillId="12" borderId="150" xfId="0" applyFill="1" applyBorder="1" applyAlignment="1">
      <alignment horizontal="left" vertical="center"/>
    </xf>
    <xf numFmtId="0" fontId="0" fillId="0" borderId="0" xfId="3" applyFont="1">
      <alignment vertical="center"/>
    </xf>
    <xf numFmtId="0" fontId="8" fillId="13" borderId="35" xfId="3" applyFont="1" applyFill="1" applyBorder="1" applyAlignment="1">
      <alignment horizontal="left" vertical="center"/>
    </xf>
    <xf numFmtId="0" fontId="0" fillId="13" borderId="35" xfId="3" applyFont="1" applyFill="1" applyBorder="1" applyAlignment="1">
      <alignment horizontal="left" vertical="center"/>
    </xf>
    <xf numFmtId="0" fontId="0" fillId="13" borderId="35" xfId="3" applyFont="1" applyFill="1" applyBorder="1">
      <alignment vertical="center"/>
    </xf>
    <xf numFmtId="0" fontId="0" fillId="13" borderId="36" xfId="3" applyFont="1" applyFill="1" applyBorder="1">
      <alignment vertical="center"/>
    </xf>
    <xf numFmtId="185" fontId="0" fillId="0" borderId="0" xfId="3" applyNumberFormat="1" applyFont="1" applyAlignment="1">
      <alignment horizontal="center" vertical="center"/>
    </xf>
    <xf numFmtId="185" fontId="0" fillId="3" borderId="91" xfId="0" applyNumberFormat="1" applyFill="1" applyBorder="1" applyAlignment="1">
      <alignment horizontal="center" vertical="top" shrinkToFit="1"/>
    </xf>
    <xf numFmtId="185" fontId="0" fillId="3" borderId="91" xfId="0" applyNumberFormat="1" applyFill="1" applyBorder="1" applyAlignment="1">
      <alignment horizontal="center" vertical="center" shrinkToFit="1"/>
    </xf>
    <xf numFmtId="185" fontId="0" fillId="3" borderId="92" xfId="0" applyNumberFormat="1" applyFill="1" applyBorder="1" applyAlignment="1">
      <alignment horizontal="center" vertical="center" shrinkToFit="1"/>
    </xf>
    <xf numFmtId="185" fontId="0" fillId="3" borderId="150" xfId="0" applyNumberFormat="1" applyFill="1" applyBorder="1" applyAlignment="1">
      <alignment horizontal="center" vertical="center" shrinkToFit="1"/>
    </xf>
    <xf numFmtId="0" fontId="0" fillId="3" borderId="33" xfId="0" applyFill="1" applyBorder="1" applyAlignment="1">
      <alignment vertical="center" shrinkToFit="1"/>
    </xf>
    <xf numFmtId="0" fontId="35" fillId="12" borderId="91" xfId="0" applyFont="1" applyFill="1" applyBorder="1" applyAlignment="1">
      <alignment horizontal="left" vertical="center"/>
    </xf>
    <xf numFmtId="0" fontId="9" fillId="3" borderId="164" xfId="0" applyFont="1" applyFill="1" applyBorder="1" applyAlignment="1">
      <alignment horizontal="center" vertical="center" shrinkToFit="1"/>
    </xf>
    <xf numFmtId="177" fontId="9" fillId="3" borderId="164" xfId="0" applyNumberFormat="1" applyFont="1" applyFill="1" applyBorder="1" applyAlignment="1">
      <alignment horizontal="center" vertical="center" shrinkToFit="1"/>
    </xf>
    <xf numFmtId="177" fontId="9" fillId="3" borderId="129" xfId="0" applyNumberFormat="1" applyFont="1" applyFill="1" applyBorder="1" applyAlignment="1">
      <alignment horizontal="center" vertical="center" shrinkToFit="1"/>
    </xf>
    <xf numFmtId="0" fontId="43" fillId="3" borderId="164" xfId="0" applyFont="1" applyFill="1" applyBorder="1" applyAlignment="1">
      <alignment horizontal="center" vertical="center" shrinkToFit="1"/>
    </xf>
    <xf numFmtId="0" fontId="0" fillId="0" borderId="0" xfId="0" applyAlignment="1">
      <alignment vertical="center" shrinkToFit="1"/>
    </xf>
    <xf numFmtId="0" fontId="11" fillId="0" borderId="0" xfId="3" applyFont="1" applyAlignment="1">
      <alignment vertical="center" shrinkToFit="1"/>
    </xf>
    <xf numFmtId="0" fontId="9" fillId="13" borderId="34" xfId="3" applyFont="1" applyFill="1" applyBorder="1" applyAlignment="1">
      <alignment horizontal="left" vertical="center" shrinkToFit="1"/>
    </xf>
    <xf numFmtId="0" fontId="9" fillId="11" borderId="15" xfId="3" applyFont="1" applyFill="1" applyBorder="1" applyAlignment="1">
      <alignment horizontal="left" vertical="center" shrinkToFit="1"/>
    </xf>
    <xf numFmtId="0" fontId="9" fillId="3" borderId="62" xfId="3" applyFont="1" applyFill="1" applyBorder="1" applyAlignment="1">
      <alignment vertical="center" shrinkToFit="1"/>
    </xf>
    <xf numFmtId="185" fontId="9" fillId="10" borderId="44" xfId="3" applyNumberFormat="1" applyFont="1" applyFill="1" applyBorder="1" applyAlignment="1">
      <alignment horizontal="center" vertical="center" shrinkToFit="1"/>
    </xf>
    <xf numFmtId="185" fontId="9" fillId="10" borderId="16" xfId="3" applyNumberFormat="1" applyFont="1" applyFill="1" applyBorder="1" applyAlignment="1">
      <alignment horizontal="center" vertical="center" shrinkToFit="1"/>
    </xf>
    <xf numFmtId="185" fontId="9" fillId="10" borderId="40" xfId="3" applyNumberFormat="1" applyFont="1" applyFill="1" applyBorder="1" applyAlignment="1">
      <alignment horizontal="center" vertical="center" shrinkToFit="1"/>
    </xf>
    <xf numFmtId="0" fontId="7" fillId="0" borderId="0" xfId="3" applyAlignment="1">
      <alignment horizontal="left" vertical="center" shrinkToFit="1"/>
    </xf>
    <xf numFmtId="0" fontId="20" fillId="11" borderId="30" xfId="0" applyFont="1" applyFill="1" applyBorder="1" applyAlignment="1">
      <alignment vertical="center" shrinkToFit="1"/>
    </xf>
    <xf numFmtId="0" fontId="0" fillId="5" borderId="2" xfId="0" applyFill="1" applyBorder="1" applyAlignment="1" applyProtection="1">
      <alignment vertical="center" shrinkToFit="1"/>
      <protection locked="0"/>
    </xf>
    <xf numFmtId="0" fontId="0" fillId="5" borderId="19" xfId="0" applyFill="1" applyBorder="1" applyAlignment="1" applyProtection="1">
      <alignment vertical="center" shrinkToFit="1"/>
      <protection locked="0"/>
    </xf>
    <xf numFmtId="0" fontId="0" fillId="5" borderId="40" xfId="0" applyFill="1" applyBorder="1" applyAlignment="1" applyProtection="1">
      <alignment vertical="center" shrinkToFit="1"/>
      <protection locked="0"/>
    </xf>
    <xf numFmtId="0" fontId="0" fillId="0" borderId="3" xfId="0" applyBorder="1" applyAlignment="1" applyProtection="1">
      <alignment horizontal="left" vertical="center" wrapText="1"/>
      <protection locked="0"/>
    </xf>
    <xf numFmtId="177" fontId="0" fillId="0" borderId="3" xfId="0" applyNumberFormat="1" applyBorder="1" applyAlignment="1" applyProtection="1">
      <alignment horizontal="right" vertical="center" shrinkToFit="1"/>
      <protection locked="0"/>
    </xf>
    <xf numFmtId="0" fontId="0" fillId="0" borderId="12" xfId="0" applyBorder="1" applyAlignment="1" applyProtection="1">
      <alignment horizontal="left" vertical="center" wrapText="1"/>
      <protection locked="0"/>
    </xf>
    <xf numFmtId="177" fontId="0" fillId="0" borderId="12" xfId="0" applyNumberFormat="1" applyBorder="1" applyAlignment="1" applyProtection="1">
      <alignment horizontal="right" vertical="center" shrinkToFit="1"/>
      <protection locked="0"/>
    </xf>
    <xf numFmtId="0" fontId="0" fillId="0" borderId="99" xfId="0" applyBorder="1" applyAlignment="1" applyProtection="1">
      <alignment horizontal="left" vertical="center" wrapText="1"/>
      <protection locked="0"/>
    </xf>
    <xf numFmtId="177" fontId="0" fillId="0" borderId="99" xfId="0" applyNumberFormat="1" applyBorder="1" applyAlignment="1" applyProtection="1">
      <alignment horizontal="right" vertical="center" shrinkToFit="1"/>
      <protection locked="0"/>
    </xf>
    <xf numFmtId="0" fontId="45" fillId="0" borderId="159" xfId="0" applyFont="1" applyBorder="1" applyAlignment="1" applyProtection="1">
      <alignment vertical="center" wrapText="1"/>
      <protection locked="0"/>
    </xf>
    <xf numFmtId="0" fontId="45" fillId="0" borderId="159" xfId="0" applyFont="1" applyBorder="1" applyProtection="1">
      <alignment vertical="center"/>
      <protection locked="0"/>
    </xf>
    <xf numFmtId="186" fontId="45" fillId="0" borderId="159" xfId="0" applyNumberFormat="1" applyFont="1" applyBorder="1" applyProtection="1">
      <alignment vertical="center"/>
      <protection locked="0"/>
    </xf>
    <xf numFmtId="0" fontId="38" fillId="0" borderId="0" xfId="3" applyFont="1" applyAlignment="1">
      <alignment horizontal="right" vertical="center"/>
    </xf>
    <xf numFmtId="0" fontId="38" fillId="0" borderId="0" xfId="3" applyFont="1" applyAlignment="1">
      <alignment horizontal="left" vertical="center" shrinkToFit="1"/>
    </xf>
    <xf numFmtId="0" fontId="38" fillId="0" borderId="0" xfId="3" applyFont="1" applyAlignment="1" applyProtection="1">
      <alignment horizontal="center" vertical="center"/>
      <protection locked="0" hidden="1"/>
    </xf>
    <xf numFmtId="0" fontId="20" fillId="0" borderId="1" xfId="3" applyFont="1" applyBorder="1">
      <alignment vertical="center"/>
    </xf>
    <xf numFmtId="0" fontId="0" fillId="6" borderId="88" xfId="0" applyFill="1" applyBorder="1">
      <alignment vertical="center"/>
    </xf>
    <xf numFmtId="0" fontId="0" fillId="6" borderId="88" xfId="0" applyFill="1" applyBorder="1" applyAlignment="1">
      <alignment vertical="center" shrinkToFit="1"/>
    </xf>
    <xf numFmtId="0" fontId="0" fillId="0" borderId="16" xfId="0" applyBorder="1">
      <alignment vertical="center"/>
    </xf>
    <xf numFmtId="0" fontId="0" fillId="0" borderId="172" xfId="0" applyBorder="1" applyAlignment="1">
      <alignment vertical="center" shrinkToFit="1"/>
    </xf>
    <xf numFmtId="0" fontId="0" fillId="0" borderId="173" xfId="0" applyBorder="1" applyAlignment="1">
      <alignment vertical="center" shrinkToFit="1"/>
    </xf>
    <xf numFmtId="0" fontId="0" fillId="14" borderId="174" xfId="0" applyFill="1" applyBorder="1">
      <alignment vertical="center"/>
    </xf>
    <xf numFmtId="0" fontId="0" fillId="0" borderId="0" xfId="0" applyAlignment="1">
      <alignment horizontal="right" vertical="center"/>
    </xf>
    <xf numFmtId="0" fontId="20" fillId="0" borderId="77" xfId="0" applyFont="1" applyBorder="1" applyAlignment="1">
      <alignment vertical="center" shrinkToFit="1"/>
    </xf>
    <xf numFmtId="0" fontId="20" fillId="0" borderId="175" xfId="0" applyFont="1" applyBorder="1" applyAlignment="1">
      <alignment vertical="center" shrinkToFit="1"/>
    </xf>
    <xf numFmtId="0" fontId="20" fillId="14" borderId="77" xfId="0" applyFont="1" applyFill="1" applyBorder="1" applyAlignment="1">
      <alignment vertical="center" shrinkToFit="1"/>
    </xf>
    <xf numFmtId="0" fontId="0" fillId="0" borderId="77" xfId="0" applyBorder="1">
      <alignment vertical="center"/>
    </xf>
    <xf numFmtId="0" fontId="20" fillId="0" borderId="59" xfId="0" applyFont="1" applyBorder="1" applyAlignment="1">
      <alignment vertical="center" shrinkToFit="1"/>
    </xf>
    <xf numFmtId="0" fontId="20" fillId="0" borderId="176" xfId="0" applyFont="1" applyBorder="1" applyAlignment="1">
      <alignment vertical="center" shrinkToFit="1"/>
    </xf>
    <xf numFmtId="0" fontId="20" fillId="14" borderId="59" xfId="0" applyFont="1" applyFill="1" applyBorder="1" applyAlignment="1">
      <alignment vertical="center" shrinkToFit="1"/>
    </xf>
    <xf numFmtId="0" fontId="0" fillId="0" borderId="59" xfId="0" applyBorder="1">
      <alignment vertical="center"/>
    </xf>
    <xf numFmtId="0" fontId="20" fillId="14" borderId="59" xfId="0" applyFont="1" applyFill="1" applyBorder="1" applyAlignment="1">
      <alignment horizontal="center" vertical="center" shrinkToFit="1"/>
    </xf>
    <xf numFmtId="0" fontId="20" fillId="0" borderId="20" xfId="0" applyFont="1" applyBorder="1" applyAlignment="1">
      <alignment vertical="center" shrinkToFit="1"/>
    </xf>
    <xf numFmtId="0" fontId="20" fillId="0" borderId="177" xfId="0" applyFont="1" applyBorder="1" applyAlignment="1">
      <alignment vertical="center" shrinkToFit="1"/>
    </xf>
    <xf numFmtId="0" fontId="20" fillId="14" borderId="20" xfId="0" applyFont="1" applyFill="1" applyBorder="1" applyAlignment="1">
      <alignment vertical="center" shrinkToFit="1"/>
    </xf>
    <xf numFmtId="0" fontId="0" fillId="7" borderId="20" xfId="0" applyFill="1" applyBorder="1">
      <alignment vertical="center"/>
    </xf>
    <xf numFmtId="0" fontId="0" fillId="0" borderId="61" xfId="0" applyBorder="1">
      <alignment vertical="center"/>
    </xf>
    <xf numFmtId="0" fontId="0" fillId="0" borderId="178" xfId="0" applyBorder="1">
      <alignment vertical="center"/>
    </xf>
    <xf numFmtId="0" fontId="20" fillId="14" borderId="61" xfId="0" applyFont="1" applyFill="1" applyBorder="1" applyAlignment="1">
      <alignment horizontal="center" vertical="center" shrinkToFit="1"/>
    </xf>
    <xf numFmtId="0" fontId="0" fillId="0" borderId="176" xfId="0" applyBorder="1">
      <alignment vertical="center"/>
    </xf>
    <xf numFmtId="14" fontId="0" fillId="0" borderId="59" xfId="0" applyNumberFormat="1" applyBorder="1">
      <alignment vertical="center"/>
    </xf>
    <xf numFmtId="0" fontId="8" fillId="0" borderId="0" xfId="0" applyFont="1">
      <alignment vertical="center"/>
    </xf>
    <xf numFmtId="0" fontId="0" fillId="0" borderId="20" xfId="0" applyBorder="1">
      <alignment vertical="center"/>
    </xf>
    <xf numFmtId="0" fontId="0" fillId="0" borderId="177" xfId="0" applyBorder="1">
      <alignment vertical="center"/>
    </xf>
    <xf numFmtId="14" fontId="0" fillId="0" borderId="20" xfId="0" applyNumberFormat="1" applyBorder="1">
      <alignment vertical="center"/>
    </xf>
    <xf numFmtId="0" fontId="0" fillId="0" borderId="59" xfId="0" applyBorder="1" applyAlignment="1">
      <alignment vertical="center" wrapText="1"/>
    </xf>
    <xf numFmtId="0" fontId="0" fillId="14" borderId="59" xfId="0" applyFill="1" applyBorder="1" applyAlignment="1">
      <alignment vertical="center" shrinkToFit="1"/>
    </xf>
    <xf numFmtId="0" fontId="0" fillId="0" borderId="59" xfId="0" applyBorder="1" applyAlignment="1">
      <alignment vertical="center" wrapText="1" shrinkToFit="1"/>
    </xf>
    <xf numFmtId="0" fontId="20" fillId="0" borderId="59" xfId="0" applyFont="1" applyBorder="1" applyAlignment="1">
      <alignment vertical="center" wrapText="1" shrinkToFit="1"/>
    </xf>
    <xf numFmtId="0" fontId="20" fillId="0" borderId="20" xfId="0" applyFont="1" applyBorder="1" applyAlignment="1">
      <alignment vertical="center" wrapText="1" shrinkToFit="1"/>
    </xf>
    <xf numFmtId="0" fontId="20" fillId="0" borderId="61" xfId="0" applyFont="1" applyBorder="1" applyAlignment="1">
      <alignment vertical="center" shrinkToFit="1"/>
    </xf>
    <xf numFmtId="0" fontId="0" fillId="14" borderId="61" xfId="0" applyFill="1" applyBorder="1" applyAlignment="1">
      <alignment vertical="center" shrinkToFit="1"/>
    </xf>
    <xf numFmtId="14" fontId="0" fillId="0" borderId="61" xfId="0" applyNumberFormat="1" applyBorder="1">
      <alignment vertical="center"/>
    </xf>
    <xf numFmtId="0" fontId="0" fillId="7" borderId="59" xfId="0" applyFill="1" applyBorder="1">
      <alignment vertical="center"/>
    </xf>
    <xf numFmtId="0" fontId="20" fillId="0" borderId="178" xfId="0" applyFont="1" applyBorder="1" applyAlignment="1">
      <alignment vertical="center" shrinkToFit="1"/>
    </xf>
    <xf numFmtId="0" fontId="20" fillId="14" borderId="61" xfId="0" applyFont="1" applyFill="1" applyBorder="1" applyAlignment="1">
      <alignment vertical="center" shrinkToFit="1"/>
    </xf>
    <xf numFmtId="0" fontId="0" fillId="0" borderId="60" xfId="0" applyBorder="1">
      <alignment vertical="center"/>
    </xf>
    <xf numFmtId="0" fontId="0" fillId="0" borderId="179" xfId="0" applyBorder="1">
      <alignment vertical="center"/>
    </xf>
    <xf numFmtId="0" fontId="20" fillId="14" borderId="60" xfId="0" applyFont="1" applyFill="1" applyBorder="1" applyAlignment="1">
      <alignment horizontal="center" vertical="center" shrinkToFit="1"/>
    </xf>
    <xf numFmtId="14" fontId="0" fillId="0" borderId="60" xfId="0" applyNumberFormat="1" applyBorder="1">
      <alignment vertical="center"/>
    </xf>
    <xf numFmtId="0" fontId="20" fillId="14" borderId="20" xfId="0" applyFont="1" applyFill="1" applyBorder="1" applyAlignment="1">
      <alignment horizontal="center" vertical="center" shrinkToFit="1"/>
    </xf>
    <xf numFmtId="0" fontId="0" fillId="7" borderId="61" xfId="0" applyFill="1" applyBorder="1">
      <alignment vertical="center"/>
    </xf>
    <xf numFmtId="0" fontId="20" fillId="0" borderId="78" xfId="0" applyFont="1" applyBorder="1" applyAlignment="1">
      <alignment vertical="center" shrinkToFit="1"/>
    </xf>
    <xf numFmtId="0" fontId="20" fillId="0" borderId="180" xfId="0" applyFont="1" applyBorder="1" applyAlignment="1">
      <alignment vertical="center" shrinkToFit="1"/>
    </xf>
    <xf numFmtId="0" fontId="20" fillId="14" borderId="78" xfId="0" applyFont="1" applyFill="1" applyBorder="1" applyAlignment="1">
      <alignment horizontal="center" vertical="center" shrinkToFit="1"/>
    </xf>
    <xf numFmtId="0" fontId="0" fillId="0" borderId="78" xfId="0" applyBorder="1">
      <alignment vertical="center"/>
    </xf>
    <xf numFmtId="0" fontId="20" fillId="0" borderId="181" xfId="0" applyFont="1" applyBorder="1" applyAlignment="1">
      <alignment vertical="center" shrinkToFit="1"/>
    </xf>
    <xf numFmtId="0" fontId="20" fillId="0" borderId="182" xfId="0" applyFont="1" applyBorder="1" applyAlignment="1">
      <alignment vertical="center" shrinkToFit="1"/>
    </xf>
    <xf numFmtId="0" fontId="20" fillId="14" borderId="58" xfId="0" applyFont="1" applyFill="1" applyBorder="1" applyAlignment="1">
      <alignment horizontal="center" vertical="center" shrinkToFit="1"/>
    </xf>
    <xf numFmtId="0" fontId="0" fillId="14" borderId="183" xfId="0" applyFill="1" applyBorder="1">
      <alignment vertical="center"/>
    </xf>
    <xf numFmtId="0" fontId="20" fillId="0" borderId="184" xfId="0" applyFont="1" applyBorder="1" applyAlignment="1">
      <alignment vertical="center" shrinkToFit="1"/>
    </xf>
    <xf numFmtId="0" fontId="0" fillId="14" borderId="185" xfId="0" applyFill="1" applyBorder="1">
      <alignment vertical="center"/>
    </xf>
    <xf numFmtId="0" fontId="20" fillId="0" borderId="186" xfId="0" applyFont="1" applyBorder="1" applyAlignment="1">
      <alignment vertical="center" shrinkToFit="1"/>
    </xf>
    <xf numFmtId="0" fontId="0" fillId="14" borderId="187" xfId="0" applyFill="1" applyBorder="1">
      <alignment vertical="center"/>
    </xf>
    <xf numFmtId="0" fontId="47" fillId="0" borderId="0" xfId="3" applyFont="1">
      <alignment vertical="center"/>
    </xf>
    <xf numFmtId="0" fontId="20" fillId="0" borderId="0" xfId="3" applyFont="1">
      <alignment vertical="center"/>
    </xf>
    <xf numFmtId="0" fontId="48" fillId="3" borderId="1" xfId="3" applyFont="1" applyFill="1" applyBorder="1" applyAlignment="1">
      <alignment horizontal="center" vertical="center"/>
    </xf>
    <xf numFmtId="0" fontId="20" fillId="3" borderId="1" xfId="3" applyFont="1" applyFill="1" applyBorder="1">
      <alignment vertical="center"/>
    </xf>
    <xf numFmtId="0" fontId="20" fillId="0" borderId="1" xfId="3" applyFont="1" applyBorder="1" applyAlignment="1">
      <alignment vertical="center" wrapText="1"/>
    </xf>
    <xf numFmtId="0" fontId="20" fillId="0" borderId="1" xfId="3" applyFont="1" applyBorder="1" applyAlignment="1">
      <alignment horizontal="left" vertical="top" wrapText="1"/>
    </xf>
    <xf numFmtId="0" fontId="20" fillId="0" borderId="1" xfId="3" applyFont="1" applyBorder="1" applyAlignment="1">
      <alignment vertical="top"/>
    </xf>
    <xf numFmtId="0" fontId="28" fillId="0" borderId="0" xfId="0" applyFont="1">
      <alignment vertical="center"/>
    </xf>
    <xf numFmtId="0" fontId="0" fillId="0" borderId="0" xfId="0" applyAlignment="1">
      <alignment vertical="center" wrapText="1"/>
    </xf>
    <xf numFmtId="0" fontId="20" fillId="0" borderId="0" xfId="0" applyFont="1">
      <alignment vertical="center"/>
    </xf>
    <xf numFmtId="0" fontId="0" fillId="6" borderId="141" xfId="0" applyFill="1" applyBorder="1">
      <alignment vertical="center"/>
    </xf>
    <xf numFmtId="0" fontId="0" fillId="6" borderId="109" xfId="0" applyFill="1" applyBorder="1" applyAlignment="1">
      <alignment horizontal="center" vertical="center"/>
    </xf>
    <xf numFmtId="0" fontId="20" fillId="6" borderId="63" xfId="0" applyFont="1" applyFill="1" applyBorder="1" applyAlignment="1">
      <alignment vertical="center" wrapText="1"/>
    </xf>
    <xf numFmtId="0" fontId="0" fillId="6" borderId="63" xfId="0" applyFill="1" applyBorder="1">
      <alignment vertical="center"/>
    </xf>
    <xf numFmtId="0" fontId="0" fillId="6" borderId="50" xfId="0" applyFill="1" applyBorder="1">
      <alignment vertical="center"/>
    </xf>
    <xf numFmtId="0" fontId="0" fillId="8" borderId="95" xfId="0" applyFill="1" applyBorder="1">
      <alignment vertical="center"/>
    </xf>
    <xf numFmtId="0" fontId="0" fillId="6" borderId="157" xfId="0" applyFill="1" applyBorder="1">
      <alignment vertical="center"/>
    </xf>
    <xf numFmtId="0" fontId="0" fillId="6" borderId="152" xfId="0" applyFill="1" applyBorder="1" applyAlignment="1">
      <alignment horizontal="center" vertical="center"/>
    </xf>
    <xf numFmtId="0" fontId="20" fillId="0" borderId="0" xfId="0" applyFont="1" applyAlignment="1">
      <alignment vertical="top" wrapText="1"/>
    </xf>
    <xf numFmtId="0" fontId="0" fillId="6" borderId="51" xfId="0" applyFill="1" applyBorder="1">
      <alignment vertical="center"/>
    </xf>
    <xf numFmtId="0" fontId="20" fillId="6" borderId="158" xfId="0" applyFont="1" applyFill="1" applyBorder="1" applyAlignment="1">
      <alignment vertical="center" shrinkToFit="1"/>
    </xf>
    <xf numFmtId="0" fontId="0" fillId="8" borderId="157" xfId="0" applyFill="1" applyBorder="1" applyAlignment="1">
      <alignment vertical="center" shrinkToFit="1"/>
    </xf>
    <xf numFmtId="0" fontId="20" fillId="0" borderId="0" xfId="0" applyFont="1" applyAlignment="1">
      <alignment vertical="center" wrapText="1"/>
    </xf>
    <xf numFmtId="0" fontId="20" fillId="8" borderId="63" xfId="0" applyFont="1" applyFill="1" applyBorder="1" applyAlignment="1">
      <alignment vertical="center" shrinkToFit="1"/>
    </xf>
    <xf numFmtId="0" fontId="0" fillId="8" borderId="63" xfId="0" applyFill="1" applyBorder="1">
      <alignment vertical="center"/>
    </xf>
    <xf numFmtId="0" fontId="0" fillId="6" borderId="58" xfId="0" applyFill="1" applyBorder="1">
      <alignment vertical="center"/>
    </xf>
    <xf numFmtId="0" fontId="0" fillId="6" borderId="20" xfId="0" applyFill="1" applyBorder="1" applyAlignment="1">
      <alignment vertical="center" wrapText="1"/>
    </xf>
    <xf numFmtId="0" fontId="0" fillId="6" borderId="29" xfId="0" applyFill="1" applyBorder="1">
      <alignment vertical="center"/>
    </xf>
    <xf numFmtId="0" fontId="0" fillId="6" borderId="112" xfId="0" applyFill="1" applyBorder="1" applyAlignment="1">
      <alignment horizontal="center" vertical="center"/>
    </xf>
    <xf numFmtId="0" fontId="20" fillId="0" borderId="0" xfId="0" applyFont="1" applyAlignment="1">
      <alignment horizontal="left" vertical="top" wrapText="1"/>
    </xf>
    <xf numFmtId="0" fontId="0" fillId="6" borderId="123" xfId="0" applyFill="1" applyBorder="1">
      <alignment vertical="center"/>
    </xf>
    <xf numFmtId="0" fontId="0" fillId="6" borderId="46" xfId="0" applyFill="1" applyBorder="1">
      <alignment vertical="center"/>
    </xf>
    <xf numFmtId="0" fontId="8" fillId="6" borderId="74" xfId="0" applyFont="1" applyFill="1" applyBorder="1" applyAlignment="1">
      <alignment vertical="center" shrinkToFit="1"/>
    </xf>
    <xf numFmtId="176" fontId="0" fillId="6" borderId="22" xfId="0" applyNumberFormat="1" applyFill="1" applyBorder="1" applyAlignment="1">
      <alignment horizontal="right" vertical="center"/>
    </xf>
    <xf numFmtId="0" fontId="0" fillId="6" borderId="19" xfId="0" applyFill="1" applyBorder="1">
      <alignment vertical="center"/>
    </xf>
    <xf numFmtId="0" fontId="0" fillId="6" borderId="143" xfId="0" applyFill="1" applyBorder="1">
      <alignment vertical="center"/>
    </xf>
    <xf numFmtId="0" fontId="0" fillId="6" borderId="85" xfId="0" applyFill="1" applyBorder="1" applyAlignment="1">
      <alignment vertical="center" wrapText="1"/>
    </xf>
    <xf numFmtId="176" fontId="8" fillId="6" borderId="156" xfId="0" applyNumberFormat="1" applyFont="1" applyFill="1" applyBorder="1" applyAlignment="1">
      <alignment horizontal="right" vertical="center"/>
    </xf>
    <xf numFmtId="0" fontId="0" fillId="6" borderId="6" xfId="0" applyFill="1" applyBorder="1">
      <alignment vertical="center"/>
    </xf>
    <xf numFmtId="0" fontId="21" fillId="0" borderId="0" xfId="0" applyFont="1" applyAlignment="1">
      <alignment horizontal="left" vertical="center" wrapText="1"/>
    </xf>
    <xf numFmtId="0" fontId="35" fillId="6" borderId="62" xfId="0" applyFont="1" applyFill="1" applyBorder="1" applyAlignment="1">
      <alignment horizontal="right" vertical="center"/>
    </xf>
    <xf numFmtId="0" fontId="0" fillId="0" borderId="0" xfId="0" applyAlignment="1">
      <alignment horizontal="left" vertical="center" shrinkToFit="1"/>
    </xf>
    <xf numFmtId="176" fontId="0" fillId="0" borderId="0" xfId="0" applyNumberFormat="1" applyAlignment="1">
      <alignment horizontal="right" vertical="center" shrinkToFit="1"/>
    </xf>
    <xf numFmtId="0" fontId="0" fillId="0" borderId="0" xfId="0" applyAlignment="1">
      <alignment vertical="top" wrapText="1"/>
    </xf>
    <xf numFmtId="188" fontId="24" fillId="5" borderId="28" xfId="0" applyNumberFormat="1" applyFont="1" applyFill="1" applyBorder="1" applyAlignment="1" applyProtection="1">
      <alignment horizontal="right" vertical="center" shrinkToFit="1"/>
      <protection locked="0"/>
    </xf>
    <xf numFmtId="0" fontId="7" fillId="0" borderId="0" xfId="3" applyAlignment="1">
      <alignment vertical="center" textRotation="255"/>
    </xf>
    <xf numFmtId="177" fontId="7" fillId="0" borderId="0" xfId="3" applyNumberFormat="1">
      <alignment vertical="center"/>
    </xf>
    <xf numFmtId="0" fontId="7" fillId="0" borderId="0" xfId="3" applyAlignment="1">
      <alignment horizontal="left" vertical="top"/>
    </xf>
    <xf numFmtId="0" fontId="15" fillId="0" borderId="0" xfId="3" applyFont="1">
      <alignment vertical="center"/>
    </xf>
    <xf numFmtId="0" fontId="16" fillId="3" borderId="33" xfId="3" applyFont="1" applyFill="1" applyBorder="1">
      <alignment vertical="center"/>
    </xf>
    <xf numFmtId="0" fontId="16" fillId="3" borderId="34" xfId="3" applyFont="1" applyFill="1" applyBorder="1">
      <alignment vertical="center"/>
    </xf>
    <xf numFmtId="177" fontId="7" fillId="0" borderId="0" xfId="2" applyNumberFormat="1" applyFont="1" applyBorder="1" applyProtection="1">
      <alignment vertical="center"/>
    </xf>
    <xf numFmtId="0" fontId="16" fillId="3" borderId="35" xfId="3" applyFont="1" applyFill="1" applyBorder="1">
      <alignment vertical="center"/>
    </xf>
    <xf numFmtId="177" fontId="11" fillId="0" borderId="0" xfId="2" applyNumberFormat="1" applyFont="1" applyBorder="1" applyAlignment="1" applyProtection="1">
      <alignment horizontal="left" vertical="top"/>
    </xf>
    <xf numFmtId="0" fontId="16" fillId="4" borderId="43" xfId="3" applyFont="1" applyFill="1" applyBorder="1">
      <alignment vertical="center"/>
    </xf>
    <xf numFmtId="0" fontId="16" fillId="4" borderId="16" xfId="3" applyFont="1" applyFill="1" applyBorder="1">
      <alignment vertical="center"/>
    </xf>
    <xf numFmtId="0" fontId="16" fillId="3" borderId="36" xfId="3" applyFont="1" applyFill="1" applyBorder="1">
      <alignment vertical="center"/>
    </xf>
    <xf numFmtId="0" fontId="16" fillId="4" borderId="39" xfId="3" applyFont="1" applyFill="1" applyBorder="1">
      <alignment vertical="center"/>
    </xf>
    <xf numFmtId="0" fontId="27" fillId="3" borderId="42" xfId="3" applyFont="1" applyFill="1" applyBorder="1" applyAlignment="1">
      <alignment horizontal="center" vertical="center"/>
    </xf>
    <xf numFmtId="0" fontId="7" fillId="3" borderId="31" xfId="3" applyFill="1" applyBorder="1" applyAlignment="1">
      <alignment horizontal="center" vertical="center"/>
    </xf>
    <xf numFmtId="177" fontId="7" fillId="3" borderId="31" xfId="3" applyNumberFormat="1" applyFill="1" applyBorder="1" applyAlignment="1">
      <alignment horizontal="center" vertical="center"/>
    </xf>
    <xf numFmtId="177" fontId="7" fillId="3" borderId="32" xfId="3" applyNumberFormat="1" applyFill="1" applyBorder="1" applyAlignment="1">
      <alignment horizontal="center" vertical="center"/>
    </xf>
    <xf numFmtId="0" fontId="7" fillId="0" borderId="0" xfId="3" applyAlignment="1">
      <alignment horizontal="center" vertical="center"/>
    </xf>
    <xf numFmtId="177" fontId="7" fillId="3" borderId="34" xfId="3" applyNumberFormat="1" applyFill="1" applyBorder="1" applyAlignment="1">
      <alignment horizontal="center" vertical="center"/>
    </xf>
    <xf numFmtId="177" fontId="9" fillId="3" borderId="28" xfId="3" applyNumberFormat="1" applyFont="1" applyFill="1" applyBorder="1" applyAlignment="1">
      <alignment horizontal="center" vertical="center"/>
    </xf>
    <xf numFmtId="0" fontId="39" fillId="3" borderId="35" xfId="3" applyFont="1" applyFill="1" applyBorder="1" applyAlignment="1">
      <alignment horizontal="left" vertical="center" textRotation="255"/>
    </xf>
    <xf numFmtId="0" fontId="13" fillId="4" borderId="43" xfId="3" applyFont="1" applyFill="1" applyBorder="1" applyAlignment="1">
      <alignment horizontal="left" vertical="center"/>
    </xf>
    <xf numFmtId="0" fontId="7" fillId="4" borderId="15" xfId="3" applyFill="1" applyBorder="1" applyAlignment="1">
      <alignment horizontal="center" vertical="center" textRotation="255"/>
    </xf>
    <xf numFmtId="177" fontId="7" fillId="4" borderId="15" xfId="3" applyNumberFormat="1" applyFill="1" applyBorder="1" applyAlignment="1">
      <alignment horizontal="center" vertical="center"/>
    </xf>
    <xf numFmtId="177" fontId="9" fillId="4" borderId="28" xfId="3" applyNumberFormat="1" applyFont="1" applyFill="1" applyBorder="1" applyAlignment="1">
      <alignment horizontal="center" vertical="center"/>
    </xf>
    <xf numFmtId="0" fontId="7" fillId="4" borderId="16" xfId="3" applyFill="1" applyBorder="1" applyAlignment="1">
      <alignment vertical="center" textRotation="255"/>
    </xf>
    <xf numFmtId="177" fontId="0" fillId="6" borderId="15" xfId="3" applyNumberFormat="1" applyFont="1" applyFill="1" applyBorder="1" applyAlignment="1">
      <alignment horizontal="center" vertical="center"/>
    </xf>
    <xf numFmtId="38" fontId="7" fillId="6" borderId="67" xfId="4" applyFont="1" applyFill="1" applyBorder="1" applyAlignment="1" applyProtection="1">
      <alignment horizontal="right" vertical="top"/>
    </xf>
    <xf numFmtId="177" fontId="7" fillId="6" borderId="5" xfId="3" applyNumberFormat="1" applyFill="1" applyBorder="1">
      <alignment vertical="center"/>
    </xf>
    <xf numFmtId="177" fontId="7" fillId="6" borderId="9" xfId="3" applyNumberFormat="1" applyFill="1" applyBorder="1">
      <alignment vertical="center"/>
    </xf>
    <xf numFmtId="0" fontId="7" fillId="0" borderId="0" xfId="3" applyAlignment="1">
      <alignment vertical="top" wrapText="1"/>
    </xf>
    <xf numFmtId="177" fontId="7" fillId="6" borderId="7" xfId="3" applyNumberFormat="1" applyFill="1" applyBorder="1">
      <alignment vertical="center"/>
    </xf>
    <xf numFmtId="0" fontId="14" fillId="6" borderId="43" xfId="3" applyFont="1" applyFill="1" applyBorder="1">
      <alignment vertical="center"/>
    </xf>
    <xf numFmtId="0" fontId="7" fillId="6" borderId="15" xfId="3" applyFill="1" applyBorder="1">
      <alignment vertical="center"/>
    </xf>
    <xf numFmtId="177" fontId="7" fillId="6" borderId="37" xfId="3" applyNumberFormat="1" applyFill="1" applyBorder="1" applyAlignment="1">
      <alignment vertical="top"/>
    </xf>
    <xf numFmtId="0" fontId="7" fillId="6" borderId="16" xfId="3" applyFill="1" applyBorder="1" applyAlignment="1">
      <alignment vertical="center" textRotation="255"/>
    </xf>
    <xf numFmtId="0" fontId="7" fillId="4" borderId="29" xfId="3" applyFill="1" applyBorder="1" applyAlignment="1">
      <alignment vertical="center" textRotation="255"/>
    </xf>
    <xf numFmtId="0" fontId="7" fillId="6" borderId="89" xfId="3" applyFill="1" applyBorder="1" applyAlignment="1">
      <alignment vertical="center" textRotation="255"/>
    </xf>
    <xf numFmtId="0" fontId="13" fillId="4" borderId="43" xfId="3" applyFont="1" applyFill="1" applyBorder="1">
      <alignment vertical="center"/>
    </xf>
    <xf numFmtId="0" fontId="7" fillId="4" borderId="15" xfId="3" applyFill="1" applyBorder="1" applyAlignment="1">
      <alignment horizontal="left" vertical="center"/>
    </xf>
    <xf numFmtId="177" fontId="7" fillId="4" borderId="0" xfId="3" applyNumberFormat="1" applyFill="1" applyAlignment="1">
      <alignment horizontal="left" vertical="center"/>
    </xf>
    <xf numFmtId="177" fontId="7" fillId="4" borderId="37" xfId="3" applyNumberFormat="1" applyFill="1" applyBorder="1" applyAlignment="1">
      <alignment horizontal="right" vertical="top"/>
    </xf>
    <xf numFmtId="0" fontId="7" fillId="0" borderId="0" xfId="3" applyAlignment="1">
      <alignment horizontal="left" vertical="top" wrapText="1"/>
    </xf>
    <xf numFmtId="0" fontId="40" fillId="3" borderId="35" xfId="3" applyFont="1" applyFill="1" applyBorder="1" applyAlignment="1">
      <alignment horizontal="left" vertical="center" textRotation="255"/>
    </xf>
    <xf numFmtId="0" fontId="18" fillId="4" borderId="16" xfId="3" applyFont="1" applyFill="1" applyBorder="1">
      <alignment vertical="center"/>
    </xf>
    <xf numFmtId="0" fontId="18" fillId="0" borderId="0" xfId="3" applyFont="1" applyAlignment="1">
      <alignment horizontal="left" vertical="top" wrapText="1"/>
    </xf>
    <xf numFmtId="0" fontId="18" fillId="0" borderId="0" xfId="3" applyFont="1">
      <alignment vertical="center"/>
    </xf>
    <xf numFmtId="0" fontId="7" fillId="4" borderId="16" xfId="3" applyFill="1" applyBorder="1">
      <alignment vertical="center"/>
    </xf>
    <xf numFmtId="0" fontId="14" fillId="6" borderId="43" xfId="3" applyFont="1" applyFill="1" applyBorder="1" applyAlignment="1">
      <alignment horizontal="left" vertical="center"/>
    </xf>
    <xf numFmtId="177" fontId="7" fillId="6" borderId="52" xfId="3" applyNumberFormat="1" applyFill="1" applyBorder="1" applyAlignment="1">
      <alignment horizontal="left" vertical="center"/>
    </xf>
    <xf numFmtId="177" fontId="7" fillId="6" borderId="65" xfId="3" applyNumberFormat="1" applyFill="1" applyBorder="1" applyAlignment="1">
      <alignment horizontal="right" vertical="top"/>
    </xf>
    <xf numFmtId="0" fontId="7" fillId="6" borderId="17" xfId="3" applyFill="1" applyBorder="1" applyAlignment="1">
      <alignment vertical="center" textRotation="255"/>
    </xf>
    <xf numFmtId="177" fontId="7" fillId="6" borderId="15" xfId="3" applyNumberFormat="1" applyFill="1" applyBorder="1">
      <alignment vertical="center"/>
    </xf>
    <xf numFmtId="0" fontId="7" fillId="6" borderId="16" xfId="3" applyFill="1" applyBorder="1" applyAlignment="1">
      <alignment vertical="center" textRotation="255" shrinkToFit="1"/>
    </xf>
    <xf numFmtId="0" fontId="7" fillId="6" borderId="17" xfId="3" applyFill="1" applyBorder="1" applyAlignment="1">
      <alignment vertical="center" textRotation="255" shrinkToFit="1"/>
    </xf>
    <xf numFmtId="177" fontId="7" fillId="6" borderId="37" xfId="3" applyNumberFormat="1" applyFill="1" applyBorder="1" applyAlignment="1">
      <alignment horizontal="right" vertical="top"/>
    </xf>
    <xf numFmtId="0" fontId="7" fillId="4" borderId="39" xfId="3" applyFill="1" applyBorder="1" applyAlignment="1">
      <alignment vertical="center" textRotation="255"/>
    </xf>
    <xf numFmtId="0" fontId="7" fillId="6" borderId="39" xfId="3" applyFill="1" applyBorder="1" applyAlignment="1">
      <alignment vertical="center" textRotation="255" shrinkToFit="1"/>
    </xf>
    <xf numFmtId="0" fontId="7" fillId="0" borderId="34" xfId="3" applyBorder="1" applyAlignment="1">
      <alignment vertical="center" textRotation="255"/>
    </xf>
    <xf numFmtId="0" fontId="9" fillId="5" borderId="3" xfId="0" applyFont="1" applyFill="1" applyBorder="1" applyAlignment="1" applyProtection="1">
      <alignment vertical="center" shrinkToFit="1"/>
      <protection locked="0"/>
    </xf>
    <xf numFmtId="0" fontId="9" fillId="5" borderId="9" xfId="3" applyFont="1" applyFill="1" applyBorder="1" applyProtection="1">
      <alignment vertical="center"/>
      <protection locked="0"/>
    </xf>
    <xf numFmtId="0" fontId="9" fillId="5" borderId="132" xfId="3" applyFont="1" applyFill="1" applyBorder="1" applyProtection="1">
      <alignment vertical="center"/>
      <protection locked="0"/>
    </xf>
    <xf numFmtId="0" fontId="14" fillId="6" borderId="29" xfId="3" applyFont="1" applyFill="1" applyBorder="1">
      <alignment vertical="center"/>
    </xf>
    <xf numFmtId="0" fontId="0" fillId="0" borderId="35" xfId="3" applyFont="1" applyBorder="1" applyAlignment="1">
      <alignment vertical="top" wrapText="1"/>
    </xf>
    <xf numFmtId="0" fontId="0" fillId="0" borderId="0" xfId="3" applyFont="1" applyAlignment="1">
      <alignment vertical="top" wrapText="1"/>
    </xf>
    <xf numFmtId="0" fontId="7" fillId="0" borderId="0" xfId="3" applyAlignment="1">
      <alignment vertical="center" wrapText="1"/>
    </xf>
    <xf numFmtId="0" fontId="16" fillId="3" borderId="34" xfId="3" applyFont="1" applyFill="1" applyBorder="1" applyAlignment="1">
      <alignment vertical="center" wrapText="1"/>
    </xf>
    <xf numFmtId="0" fontId="16" fillId="4" borderId="15" xfId="3" applyFont="1" applyFill="1" applyBorder="1" applyAlignment="1">
      <alignment vertical="center" wrapText="1"/>
    </xf>
    <xf numFmtId="0" fontId="16" fillId="3" borderId="44" xfId="3" applyFont="1" applyFill="1" applyBorder="1" applyAlignment="1">
      <alignment vertical="center" wrapText="1"/>
    </xf>
    <xf numFmtId="0" fontId="16" fillId="3" borderId="19" xfId="3" applyFont="1" applyFill="1" applyBorder="1" applyAlignment="1">
      <alignment vertical="center" wrapText="1"/>
    </xf>
    <xf numFmtId="0" fontId="16" fillId="3" borderId="19" xfId="3" applyFont="1" applyFill="1" applyBorder="1" applyAlignment="1">
      <alignment horizontal="left" vertical="center" wrapText="1"/>
    </xf>
    <xf numFmtId="0" fontId="16" fillId="3" borderId="40" xfId="3" applyFont="1" applyFill="1" applyBorder="1" applyAlignment="1">
      <alignment horizontal="left" vertical="center" wrapText="1"/>
    </xf>
    <xf numFmtId="0" fontId="7" fillId="3" borderId="31" xfId="3" applyFill="1" applyBorder="1" applyAlignment="1">
      <alignment horizontal="center" vertical="center" wrapText="1"/>
    </xf>
    <xf numFmtId="0" fontId="7" fillId="4" borderId="15" xfId="3" applyFill="1" applyBorder="1" applyAlignment="1">
      <alignment horizontal="center" vertical="center" wrapText="1"/>
    </xf>
    <xf numFmtId="0" fontId="7" fillId="6" borderId="43" xfId="3" applyFill="1" applyBorder="1" applyAlignment="1">
      <alignment vertical="center" wrapText="1"/>
    </xf>
    <xf numFmtId="0" fontId="7" fillId="4" borderId="15" xfId="3" applyFill="1" applyBorder="1" applyAlignment="1">
      <alignment horizontal="left" vertical="center" wrapText="1"/>
    </xf>
    <xf numFmtId="0" fontId="7" fillId="6" borderId="15" xfId="3" applyFill="1" applyBorder="1" applyAlignment="1">
      <alignment horizontal="left" vertical="center" wrapText="1"/>
    </xf>
    <xf numFmtId="0" fontId="0" fillId="0" borderId="2" xfId="3" applyFont="1" applyBorder="1" applyAlignment="1" applyProtection="1">
      <alignment horizontal="left" vertical="center" wrapText="1"/>
      <protection locked="0"/>
    </xf>
    <xf numFmtId="0" fontId="0" fillId="0" borderId="19" xfId="3" applyFont="1" applyBorder="1" applyAlignment="1" applyProtection="1">
      <alignment horizontal="left" vertical="center" wrapText="1"/>
      <protection locked="0"/>
    </xf>
    <xf numFmtId="0" fontId="7" fillId="0" borderId="19" xfId="3" applyBorder="1" applyAlignment="1" applyProtection="1">
      <alignment horizontal="left" vertical="center" wrapText="1"/>
      <protection locked="0"/>
    </xf>
    <xf numFmtId="0" fontId="7" fillId="0" borderId="6" xfId="3" applyBorder="1" applyAlignment="1" applyProtection="1">
      <alignment horizontal="left" vertical="center" wrapText="1"/>
      <protection locked="0"/>
    </xf>
    <xf numFmtId="0" fontId="7" fillId="6" borderId="15" xfId="3" applyFill="1" applyBorder="1" applyAlignment="1">
      <alignment vertical="center" wrapText="1"/>
    </xf>
    <xf numFmtId="0" fontId="7" fillId="0" borderId="40" xfId="3" applyBorder="1" applyAlignment="1" applyProtection="1">
      <alignment horizontal="left" vertical="center" wrapText="1"/>
      <protection locked="0"/>
    </xf>
    <xf numFmtId="0" fontId="7" fillId="0" borderId="0" xfId="3" applyAlignment="1">
      <alignment vertical="top"/>
    </xf>
    <xf numFmtId="0" fontId="22" fillId="0" borderId="0" xfId="3" applyFont="1">
      <alignment vertical="center"/>
    </xf>
    <xf numFmtId="0" fontId="22" fillId="0" borderId="0" xfId="3" applyFont="1" applyAlignment="1">
      <alignment vertical="center" wrapText="1"/>
    </xf>
    <xf numFmtId="0" fontId="20" fillId="0" borderId="0" xfId="3" applyFont="1" applyAlignment="1">
      <alignment vertical="top"/>
    </xf>
    <xf numFmtId="0" fontId="20" fillId="14" borderId="59" xfId="0" applyFont="1" applyFill="1" applyBorder="1" applyAlignment="1">
      <alignment horizontal="left" vertical="center" shrinkToFit="1"/>
    </xf>
    <xf numFmtId="0" fontId="51" fillId="0" borderId="0" xfId="13" applyFont="1" applyAlignment="1">
      <alignment vertical="center" wrapText="1" shrinkToFit="1"/>
    </xf>
    <xf numFmtId="0" fontId="20" fillId="0" borderId="0" xfId="13" applyFont="1">
      <alignment vertical="center"/>
    </xf>
    <xf numFmtId="0" fontId="20" fillId="0" borderId="0" xfId="13" applyFont="1" applyAlignment="1">
      <alignment horizontal="left" vertical="center"/>
    </xf>
    <xf numFmtId="0" fontId="20" fillId="0" borderId="0" xfId="13" applyFont="1" applyAlignment="1">
      <alignment horizontal="right" vertical="center"/>
    </xf>
    <xf numFmtId="0" fontId="20" fillId="0" borderId="132" xfId="13" applyFont="1" applyBorder="1" applyAlignment="1">
      <alignment horizontal="left" vertical="center"/>
    </xf>
    <xf numFmtId="0" fontId="52" fillId="0" borderId="0" xfId="13" applyFont="1" applyAlignment="1">
      <alignment vertical="center" wrapText="1"/>
    </xf>
    <xf numFmtId="183" fontId="29" fillId="0" borderId="0" xfId="13" applyNumberFormat="1" applyFont="1">
      <alignment vertical="center"/>
    </xf>
    <xf numFmtId="0" fontId="53" fillId="0" borderId="0" xfId="13" applyFont="1" applyAlignment="1">
      <alignment horizontal="center" vertical="center"/>
    </xf>
    <xf numFmtId="0" fontId="29" fillId="0" borderId="0" xfId="13" applyFont="1">
      <alignment vertical="center"/>
    </xf>
    <xf numFmtId="0" fontId="29" fillId="0" borderId="0" xfId="13" applyFont="1" applyAlignment="1">
      <alignment horizontal="left" vertical="center"/>
    </xf>
    <xf numFmtId="0" fontId="33" fillId="0" borderId="0" xfId="13" applyFont="1">
      <alignment vertical="center"/>
    </xf>
    <xf numFmtId="0" fontId="20" fillId="0" borderId="43" xfId="13" applyFont="1" applyBorder="1">
      <alignment vertical="center"/>
    </xf>
    <xf numFmtId="0" fontId="20" fillId="0" borderId="15" xfId="13" applyFont="1" applyBorder="1">
      <alignment vertical="center"/>
    </xf>
    <xf numFmtId="0" fontId="20" fillId="0" borderId="50" xfId="13" applyFont="1" applyBorder="1">
      <alignment vertical="center"/>
    </xf>
    <xf numFmtId="0" fontId="20" fillId="0" borderId="15" xfId="13" applyFont="1" applyBorder="1" applyAlignment="1">
      <alignment horizontal="left" vertical="center"/>
    </xf>
    <xf numFmtId="0" fontId="20" fillId="0" borderId="0" xfId="13" applyFont="1" applyAlignment="1">
      <alignment vertical="center" wrapText="1"/>
    </xf>
    <xf numFmtId="0" fontId="33" fillId="0" borderId="16" xfId="13" applyFont="1" applyBorder="1" applyAlignment="1">
      <alignment horizontal="right" vertical="center"/>
    </xf>
    <xf numFmtId="0" fontId="20" fillId="0" borderId="51" xfId="13" applyFont="1" applyBorder="1">
      <alignment vertical="center"/>
    </xf>
    <xf numFmtId="0" fontId="20" fillId="0" borderId="16" xfId="13" applyFont="1" applyBorder="1">
      <alignment vertical="center"/>
    </xf>
    <xf numFmtId="0" fontId="33" fillId="0" borderId="0" xfId="13" applyFont="1" applyAlignment="1">
      <alignment horizontal="left" vertical="center"/>
    </xf>
    <xf numFmtId="0" fontId="42" fillId="0" borderId="0" xfId="13" applyFont="1">
      <alignment vertical="center"/>
    </xf>
    <xf numFmtId="0" fontId="20" fillId="0" borderId="0" xfId="13" applyFont="1" applyAlignment="1"/>
    <xf numFmtId="0" fontId="20" fillId="0" borderId="51" xfId="13" applyFont="1" applyBorder="1" applyAlignment="1">
      <alignment horizontal="center" vertical="center"/>
    </xf>
    <xf numFmtId="0" fontId="29" fillId="0" borderId="0" xfId="13" applyFont="1" applyAlignment="1">
      <alignment horizontal="right" vertical="center"/>
    </xf>
    <xf numFmtId="0" fontId="33" fillId="0" borderId="0" xfId="13" applyFont="1" applyAlignment="1">
      <alignment horizontal="right" vertical="center"/>
    </xf>
    <xf numFmtId="0" fontId="20" fillId="0" borderId="0" xfId="13" applyFont="1" applyAlignment="1">
      <alignment vertical="center" shrinkToFit="1"/>
    </xf>
    <xf numFmtId="0" fontId="20" fillId="0" borderId="0" xfId="13" applyFont="1" applyAlignment="1">
      <alignment horizontal="left" vertical="center" shrinkToFit="1"/>
    </xf>
    <xf numFmtId="0" fontId="20" fillId="0" borderId="51" xfId="13" applyFont="1" applyBorder="1" applyAlignment="1">
      <alignment horizontal="left" vertical="center" shrinkToFit="1"/>
    </xf>
    <xf numFmtId="0" fontId="42" fillId="0" borderId="0" xfId="13" applyFont="1" applyAlignment="1">
      <alignment vertical="center" wrapText="1"/>
    </xf>
    <xf numFmtId="0" fontId="42" fillId="0" borderId="51" xfId="13" applyFont="1" applyBorder="1" applyAlignment="1">
      <alignment horizontal="left" vertical="center" wrapText="1"/>
    </xf>
    <xf numFmtId="0" fontId="42" fillId="0" borderId="0" xfId="13" applyFont="1" applyAlignment="1">
      <alignment vertical="center" shrinkToFit="1"/>
    </xf>
    <xf numFmtId="0" fontId="42" fillId="0" borderId="51" xfId="13" applyFont="1" applyBorder="1" applyAlignment="1">
      <alignment vertical="center" shrinkToFit="1"/>
    </xf>
    <xf numFmtId="0" fontId="42" fillId="0" borderId="0" xfId="13" applyFont="1" applyAlignment="1">
      <alignment horizontal="left" vertical="center" wrapText="1"/>
    </xf>
    <xf numFmtId="0" fontId="20" fillId="0" borderId="51" xfId="13" applyFont="1" applyBorder="1" applyAlignment="1">
      <alignment vertical="center" shrinkToFit="1"/>
    </xf>
    <xf numFmtId="0" fontId="20" fillId="0" borderId="0" xfId="13" applyFont="1" applyAlignment="1">
      <alignment horizontal="center" vertical="center"/>
    </xf>
    <xf numFmtId="0" fontId="20" fillId="0" borderId="0" xfId="13" applyFont="1" applyAlignment="1">
      <alignment horizontal="center" vertical="center" shrinkToFit="1"/>
    </xf>
    <xf numFmtId="0" fontId="20" fillId="0" borderId="17" xfId="13" applyFont="1" applyBorder="1">
      <alignment vertical="center"/>
    </xf>
    <xf numFmtId="0" fontId="20" fillId="0" borderId="30" xfId="13" applyFont="1" applyBorder="1">
      <alignment vertical="center"/>
    </xf>
    <xf numFmtId="0" fontId="20" fillId="0" borderId="98" xfId="13" applyFont="1" applyBorder="1">
      <alignment vertical="center"/>
    </xf>
    <xf numFmtId="0" fontId="33" fillId="0" borderId="15" xfId="13" applyFont="1" applyBorder="1" applyAlignment="1">
      <alignment horizontal="right" vertical="center"/>
    </xf>
    <xf numFmtId="0" fontId="33" fillId="0" borderId="0" xfId="13" applyFont="1" applyAlignment="1">
      <alignment horizontal="center" vertical="center"/>
    </xf>
    <xf numFmtId="0" fontId="42" fillId="0" borderId="0" xfId="13" applyFont="1" applyAlignment="1">
      <alignment horizontal="left" vertical="center"/>
    </xf>
    <xf numFmtId="0" fontId="20" fillId="0" borderId="51" xfId="13" applyFont="1" applyBorder="1" applyAlignment="1">
      <alignment horizontal="center" vertical="center" shrinkToFit="1"/>
    </xf>
    <xf numFmtId="0" fontId="46" fillId="0" borderId="0" xfId="13" applyFont="1" applyAlignment="1">
      <alignment horizontal="left" vertical="top"/>
    </xf>
    <xf numFmtId="0" fontId="21" fillId="0" borderId="0" xfId="13" applyFont="1" applyAlignment="1">
      <alignment vertical="top" wrapText="1"/>
    </xf>
    <xf numFmtId="0" fontId="21" fillId="0" borderId="51" xfId="13" applyFont="1" applyBorder="1" applyAlignment="1">
      <alignment vertical="top" wrapText="1"/>
    </xf>
    <xf numFmtId="0" fontId="42" fillId="0" borderId="0" xfId="13" applyFont="1" applyAlignment="1">
      <alignment horizontal="left" vertical="center" shrinkToFit="1"/>
    </xf>
    <xf numFmtId="0" fontId="54" fillId="0" borderId="0" xfId="13" applyFont="1" applyAlignment="1">
      <alignment horizontal="left" vertical="top" wrapText="1"/>
    </xf>
    <xf numFmtId="0" fontId="54" fillId="0" borderId="0" xfId="13" applyFont="1" applyAlignment="1">
      <alignment vertical="top" wrapText="1"/>
    </xf>
    <xf numFmtId="0" fontId="54" fillId="0" borderId="51" xfId="13" applyFont="1" applyBorder="1" applyAlignment="1">
      <alignment vertical="top" wrapText="1"/>
    </xf>
    <xf numFmtId="0" fontId="20" fillId="0" borderId="30" xfId="13" applyFont="1" applyBorder="1" applyAlignment="1">
      <alignment vertical="center" shrinkToFit="1"/>
    </xf>
    <xf numFmtId="0" fontId="20" fillId="0" borderId="30" xfId="13" applyFont="1" applyBorder="1" applyAlignment="1">
      <alignment horizontal="left" vertical="center" shrinkToFit="1"/>
    </xf>
    <xf numFmtId="0" fontId="20" fillId="0" borderId="98" xfId="13" applyFont="1" applyBorder="1" applyAlignment="1">
      <alignment horizontal="left" vertical="center" shrinkToFit="1"/>
    </xf>
    <xf numFmtId="0" fontId="54" fillId="0" borderId="30" xfId="13" applyFont="1" applyBorder="1" applyAlignment="1">
      <alignment horizontal="left" vertical="top" wrapText="1"/>
    </xf>
    <xf numFmtId="0" fontId="54" fillId="0" borderId="30" xfId="13" applyFont="1" applyBorder="1" applyAlignment="1">
      <alignment vertical="top" wrapText="1"/>
    </xf>
    <xf numFmtId="0" fontId="54" fillId="0" borderId="98" xfId="13" applyFont="1" applyBorder="1" applyAlignment="1">
      <alignment vertical="top" wrapText="1"/>
    </xf>
    <xf numFmtId="0" fontId="29" fillId="0" borderId="15" xfId="13" applyFont="1" applyBorder="1">
      <alignment vertical="center"/>
    </xf>
    <xf numFmtId="0" fontId="56" fillId="0" borderId="15" xfId="13" applyFont="1" applyBorder="1" applyAlignment="1">
      <alignment vertical="center" wrapText="1"/>
    </xf>
    <xf numFmtId="0" fontId="56" fillId="0" borderId="79" xfId="13" applyFont="1" applyBorder="1" applyAlignment="1">
      <alignment horizontal="left" vertical="center"/>
    </xf>
    <xf numFmtId="0" fontId="56" fillId="0" borderId="50" xfId="13" applyFont="1" applyBorder="1" applyAlignment="1">
      <alignment horizontal="left" vertical="center" wrapText="1"/>
    </xf>
    <xf numFmtId="56" fontId="20" fillId="0" borderId="47" xfId="13" applyNumberFormat="1" applyFont="1" applyBorder="1" applyAlignment="1">
      <alignment vertical="center" shrinkToFit="1"/>
    </xf>
    <xf numFmtId="0" fontId="20" fillId="0" borderId="47" xfId="13" applyFont="1" applyBorder="1" applyAlignment="1">
      <alignment vertical="center" shrinkToFit="1"/>
    </xf>
    <xf numFmtId="0" fontId="20" fillId="0" borderId="47" xfId="13" applyFont="1" applyBorder="1" applyAlignment="1">
      <alignment horizontal="left" vertical="center"/>
    </xf>
    <xf numFmtId="0" fontId="20" fillId="0" borderId="47" xfId="13" applyFont="1" applyBorder="1" applyAlignment="1">
      <alignment horizontal="center" vertical="center" shrinkToFit="1"/>
    </xf>
    <xf numFmtId="0" fontId="20" fillId="0" borderId="47" xfId="13" applyFont="1" applyBorder="1" applyAlignment="1">
      <alignment horizontal="left" vertical="center" shrinkToFit="1"/>
    </xf>
    <xf numFmtId="0" fontId="20" fillId="0" borderId="74" xfId="13" applyFont="1" applyBorder="1" applyAlignment="1">
      <alignment horizontal="center" vertical="center" shrinkToFit="1"/>
    </xf>
    <xf numFmtId="0" fontId="20" fillId="0" borderId="12" xfId="13" applyFont="1" applyBorder="1" applyAlignment="1">
      <alignment horizontal="center" vertical="center" shrinkToFit="1"/>
    </xf>
    <xf numFmtId="56" fontId="20" fillId="0" borderId="9" xfId="13" applyNumberFormat="1" applyFont="1" applyBorder="1" applyAlignment="1">
      <alignment vertical="center" shrinkToFit="1"/>
    </xf>
    <xf numFmtId="0" fontId="20" fillId="0" borderId="0" xfId="13" applyFont="1" applyAlignment="1">
      <alignment vertical="top"/>
    </xf>
    <xf numFmtId="184" fontId="20" fillId="0" borderId="51" xfId="13" applyNumberFormat="1" applyFont="1" applyBorder="1" applyAlignment="1">
      <alignment horizontal="center" vertical="center"/>
    </xf>
    <xf numFmtId="0" fontId="20" fillId="0" borderId="30" xfId="13" applyFont="1" applyBorder="1" applyAlignment="1">
      <alignment horizontal="center" vertical="center"/>
    </xf>
    <xf numFmtId="0" fontId="20" fillId="0" borderId="30" xfId="13" applyFont="1" applyBorder="1" applyAlignment="1">
      <alignment horizontal="left" vertical="center"/>
    </xf>
    <xf numFmtId="0" fontId="20" fillId="0" borderId="30" xfId="13" applyFont="1" applyBorder="1" applyAlignment="1">
      <alignment horizontal="left" vertical="center" wrapText="1"/>
    </xf>
    <xf numFmtId="0" fontId="20" fillId="0" borderId="98" xfId="13" applyFont="1" applyBorder="1" applyAlignment="1">
      <alignment horizontal="left" vertical="center" wrapText="1"/>
    </xf>
    <xf numFmtId="0" fontId="20" fillId="0" borderId="15" xfId="13" applyFont="1" applyBorder="1" applyAlignment="1">
      <alignment horizontal="center" vertical="center"/>
    </xf>
    <xf numFmtId="0" fontId="29" fillId="0" borderId="0" xfId="13" applyFont="1" applyAlignment="1">
      <alignment horizontal="left" vertical="center" wrapText="1"/>
    </xf>
    <xf numFmtId="0" fontId="20" fillId="0" borderId="16" xfId="13" applyFont="1" applyBorder="1" applyAlignment="1">
      <alignment horizontal="right" vertical="center"/>
    </xf>
    <xf numFmtId="0" fontId="42" fillId="0" borderId="0" xfId="13" applyFont="1" applyAlignment="1">
      <alignment vertical="center" wrapText="1" shrinkToFit="1"/>
    </xf>
    <xf numFmtId="0" fontId="42" fillId="0" borderId="0" xfId="13" applyFont="1" applyAlignment="1">
      <alignment horizontal="left" vertical="center" wrapText="1" shrinkToFit="1"/>
    </xf>
    <xf numFmtId="0" fontId="42" fillId="0" borderId="51" xfId="13" applyFont="1" applyBorder="1" applyAlignment="1">
      <alignment vertical="center" wrapText="1" shrinkToFit="1"/>
    </xf>
    <xf numFmtId="0" fontId="46" fillId="0" borderId="0" xfId="13" applyFont="1">
      <alignment vertical="center"/>
    </xf>
    <xf numFmtId="0" fontId="42" fillId="0" borderId="0" xfId="13" applyFont="1" applyAlignment="1">
      <alignment horizontal="center" vertical="center" shrinkToFit="1"/>
    </xf>
    <xf numFmtId="0" fontId="42" fillId="0" borderId="51" xfId="13" applyFont="1" applyBorder="1" applyAlignment="1">
      <alignment horizontal="center" vertical="center" shrinkToFit="1"/>
    </xf>
    <xf numFmtId="0" fontId="20" fillId="0" borderId="30" xfId="13" applyFont="1" applyBorder="1" applyAlignment="1">
      <alignment horizontal="right" vertical="center"/>
    </xf>
    <xf numFmtId="0" fontId="46" fillId="0" borderId="0" xfId="13" applyFont="1" applyAlignment="1">
      <alignment horizontal="left" vertical="center" wrapText="1"/>
    </xf>
    <xf numFmtId="0" fontId="20" fillId="0" borderId="52" xfId="13" applyFont="1" applyBorder="1">
      <alignment vertical="center"/>
    </xf>
    <xf numFmtId="0" fontId="20" fillId="0" borderId="52" xfId="13" applyFont="1" applyBorder="1" applyAlignment="1">
      <alignment horizontal="center" vertical="center"/>
    </xf>
    <xf numFmtId="0" fontId="20" fillId="0" borderId="52" xfId="13" applyFont="1" applyBorder="1" applyAlignment="1">
      <alignment horizontal="left" vertical="center"/>
    </xf>
    <xf numFmtId="0" fontId="20" fillId="0" borderId="98" xfId="13" applyFont="1" applyBorder="1" applyAlignment="1">
      <alignment horizontal="center" vertical="center"/>
    </xf>
    <xf numFmtId="0" fontId="46" fillId="0" borderId="0" xfId="13" applyFont="1" applyAlignment="1">
      <alignment horizontal="center" vertical="center"/>
    </xf>
    <xf numFmtId="0" fontId="46" fillId="0" borderId="0" xfId="13" applyFont="1" applyAlignment="1">
      <alignment horizontal="left" vertical="center"/>
    </xf>
    <xf numFmtId="0" fontId="21" fillId="0" borderId="1" xfId="13" applyFont="1" applyBorder="1">
      <alignment vertical="center"/>
    </xf>
    <xf numFmtId="0" fontId="21" fillId="0" borderId="1" xfId="13" applyFont="1" applyBorder="1" applyAlignment="1">
      <alignment horizontal="left" vertical="center"/>
    </xf>
    <xf numFmtId="0" fontId="21" fillId="0" borderId="89" xfId="0" applyFont="1" applyBorder="1" applyAlignment="1">
      <alignment horizontal="left" vertical="center" wrapText="1"/>
    </xf>
    <xf numFmtId="49" fontId="21" fillId="0" borderId="89" xfId="0" applyNumberFormat="1" applyFont="1" applyBorder="1" applyAlignment="1">
      <alignment horizontal="left" vertical="center" wrapText="1"/>
    </xf>
    <xf numFmtId="0" fontId="21" fillId="0" borderId="89" xfId="13" applyFont="1" applyBorder="1" applyAlignment="1">
      <alignment horizontal="left" vertical="center"/>
    </xf>
    <xf numFmtId="0" fontId="21" fillId="0" borderId="1" xfId="0" applyFont="1" applyBorder="1" applyAlignment="1">
      <alignment horizontal="left" vertical="center" wrapText="1"/>
    </xf>
    <xf numFmtId="49" fontId="21" fillId="0" borderId="1" xfId="0" applyNumberFormat="1" applyFont="1" applyBorder="1" applyAlignment="1">
      <alignment horizontal="left" vertical="center" wrapText="1"/>
    </xf>
    <xf numFmtId="177" fontId="0" fillId="10" borderId="167" xfId="0" applyNumberFormat="1" applyFill="1" applyBorder="1" applyAlignment="1">
      <alignment horizontal="right" vertical="center" shrinkToFit="1"/>
    </xf>
    <xf numFmtId="177" fontId="0" fillId="10" borderId="67" xfId="0" applyNumberFormat="1" applyFill="1" applyBorder="1" applyAlignment="1">
      <alignment horizontal="right" vertical="top"/>
    </xf>
    <xf numFmtId="0" fontId="20" fillId="0" borderId="0" xfId="13" applyFont="1" applyAlignment="1">
      <alignment horizontal="right" vertical="top"/>
    </xf>
    <xf numFmtId="0" fontId="20" fillId="0" borderId="0" xfId="13" applyFont="1" applyAlignment="1">
      <alignment vertical="top" shrinkToFit="1"/>
    </xf>
    <xf numFmtId="0" fontId="20" fillId="0" borderId="0" xfId="13" applyFont="1" applyAlignment="1">
      <alignment horizontal="left" vertical="top" shrinkToFit="1"/>
    </xf>
    <xf numFmtId="0" fontId="29" fillId="0" borderId="0" xfId="13" applyFont="1" applyAlignment="1">
      <alignment horizontal="right" vertical="top"/>
    </xf>
    <xf numFmtId="0" fontId="30" fillId="0" borderId="44" xfId="0" applyFont="1" applyBorder="1">
      <alignment vertical="center"/>
    </xf>
    <xf numFmtId="0" fontId="11" fillId="0" borderId="143" xfId="0" applyFont="1" applyBorder="1">
      <alignment vertical="center"/>
    </xf>
    <xf numFmtId="0" fontId="11" fillId="0" borderId="193" xfId="0" applyFont="1" applyBorder="1">
      <alignment vertical="center"/>
    </xf>
    <xf numFmtId="0" fontId="11" fillId="0" borderId="148" xfId="0" applyFont="1" applyBorder="1">
      <alignment vertical="center"/>
    </xf>
    <xf numFmtId="0" fontId="11" fillId="0" borderId="85" xfId="0" applyFont="1" applyBorder="1">
      <alignment vertical="center"/>
    </xf>
    <xf numFmtId="0" fontId="11" fillId="0" borderId="86" xfId="0" applyFont="1" applyBorder="1">
      <alignment vertical="center"/>
    </xf>
    <xf numFmtId="0" fontId="11" fillId="0" borderId="116" xfId="0" applyFont="1" applyBorder="1">
      <alignment vertical="center"/>
    </xf>
    <xf numFmtId="0" fontId="42" fillId="0" borderId="85" xfId="0" applyFont="1" applyBorder="1">
      <alignment vertical="center"/>
    </xf>
    <xf numFmtId="0" fontId="42" fillId="0" borderId="143" xfId="0" applyFont="1" applyBorder="1">
      <alignment vertical="center"/>
    </xf>
    <xf numFmtId="0" fontId="11" fillId="0" borderId="17" xfId="0" applyFont="1" applyBorder="1">
      <alignment vertical="center"/>
    </xf>
    <xf numFmtId="0" fontId="11" fillId="0" borderId="30" xfId="0" applyFont="1" applyBorder="1">
      <alignment vertical="center"/>
    </xf>
    <xf numFmtId="0" fontId="11" fillId="0" borderId="98" xfId="0" applyFont="1" applyBorder="1">
      <alignment vertical="center"/>
    </xf>
    <xf numFmtId="0" fontId="11" fillId="0" borderId="86" xfId="0" applyFont="1" applyBorder="1" applyAlignment="1">
      <alignment vertical="center" wrapText="1"/>
    </xf>
    <xf numFmtId="0" fontId="11" fillId="0" borderId="116" xfId="0" applyFont="1" applyBorder="1" applyAlignment="1">
      <alignment vertical="center" wrapText="1"/>
    </xf>
    <xf numFmtId="0" fontId="11" fillId="0" borderId="193" xfId="0" applyFont="1" applyBorder="1" applyAlignment="1">
      <alignment vertical="center" wrapText="1"/>
    </xf>
    <xf numFmtId="0" fontId="11" fillId="0" borderId="148" xfId="0" applyFont="1" applyBorder="1" applyAlignment="1">
      <alignment vertical="center" wrapText="1"/>
    </xf>
    <xf numFmtId="0" fontId="11" fillId="0" borderId="85" xfId="0" applyFont="1" applyBorder="1" applyAlignment="1">
      <alignment horizontal="left" vertical="center"/>
    </xf>
    <xf numFmtId="0" fontId="11" fillId="0" borderId="86" xfId="0" applyFont="1" applyBorder="1" applyAlignment="1">
      <alignment horizontal="left" vertical="center"/>
    </xf>
    <xf numFmtId="0" fontId="11" fillId="0" borderId="116" xfId="0" applyFont="1" applyBorder="1" applyAlignment="1">
      <alignment horizontal="left" vertical="center"/>
    </xf>
    <xf numFmtId="0" fontId="11" fillId="0" borderId="0" xfId="0" applyFont="1" applyAlignment="1">
      <alignment horizontal="left" vertical="center"/>
    </xf>
    <xf numFmtId="0" fontId="11" fillId="0" borderId="51" xfId="0" applyFont="1" applyBorder="1" applyAlignment="1">
      <alignment horizontal="left" vertical="center"/>
    </xf>
    <xf numFmtId="0" fontId="11" fillId="0" borderId="16" xfId="0" applyFont="1" applyBorder="1" applyAlignment="1">
      <alignment horizontal="left" vertical="center"/>
    </xf>
    <xf numFmtId="0" fontId="11" fillId="0" borderId="17" xfId="0" applyFont="1" applyBorder="1" applyAlignment="1">
      <alignment horizontal="left" vertical="center"/>
    </xf>
    <xf numFmtId="0" fontId="11" fillId="0" borderId="30" xfId="0" applyFont="1" applyBorder="1" applyAlignment="1">
      <alignment horizontal="left" vertical="center"/>
    </xf>
    <xf numFmtId="0" fontId="11" fillId="0" borderId="98" xfId="0" applyFont="1" applyBorder="1" applyAlignment="1">
      <alignment horizontal="left" vertical="center"/>
    </xf>
    <xf numFmtId="0" fontId="30" fillId="0" borderId="43" xfId="0" applyFont="1" applyBorder="1">
      <alignment vertical="center"/>
    </xf>
    <xf numFmtId="0" fontId="11" fillId="0" borderId="15" xfId="0" applyFont="1" applyBorder="1">
      <alignment vertical="center"/>
    </xf>
    <xf numFmtId="0" fontId="11" fillId="0" borderId="50" xfId="0" applyFont="1" applyBorder="1">
      <alignment vertical="center"/>
    </xf>
    <xf numFmtId="0" fontId="11" fillId="0" borderId="80" xfId="0" applyFont="1" applyBorder="1">
      <alignment vertical="center"/>
    </xf>
    <xf numFmtId="0" fontId="11" fillId="0" borderId="171" xfId="0" applyFont="1" applyBorder="1">
      <alignment vertical="center"/>
    </xf>
    <xf numFmtId="0" fontId="11" fillId="0" borderId="47" xfId="0" applyFont="1" applyBorder="1">
      <alignment vertical="center"/>
    </xf>
    <xf numFmtId="0" fontId="11" fillId="0" borderId="151" xfId="0" applyFont="1" applyBorder="1">
      <alignment vertical="center"/>
    </xf>
    <xf numFmtId="0" fontId="11" fillId="0" borderId="146" xfId="0" applyFont="1" applyBorder="1" applyAlignment="1">
      <alignment vertical="center" wrapText="1"/>
    </xf>
    <xf numFmtId="0" fontId="11" fillId="0" borderId="122" xfId="0" applyFont="1" applyBorder="1" applyAlignment="1">
      <alignment vertical="center" wrapText="1"/>
    </xf>
    <xf numFmtId="0" fontId="11" fillId="0" borderId="16" xfId="0" applyFont="1" applyBorder="1" applyAlignment="1">
      <alignment horizontal="right" vertical="center"/>
    </xf>
    <xf numFmtId="0" fontId="7" fillId="0" borderId="0" xfId="3" applyAlignment="1">
      <alignment vertical="center" shrinkToFit="1"/>
    </xf>
    <xf numFmtId="0" fontId="7" fillId="3" borderId="34" xfId="3" applyFill="1" applyBorder="1" applyAlignment="1">
      <alignment horizontal="center" vertical="center" shrinkToFit="1"/>
    </xf>
    <xf numFmtId="0" fontId="7" fillId="4" borderId="15" xfId="3" applyFill="1" applyBorder="1" applyAlignment="1">
      <alignment horizontal="center" vertical="center" shrinkToFit="1"/>
    </xf>
    <xf numFmtId="0" fontId="7" fillId="6" borderId="15" xfId="3" applyFill="1" applyBorder="1" applyAlignment="1">
      <alignment horizontal="center" vertical="center" shrinkToFit="1"/>
    </xf>
    <xf numFmtId="0" fontId="7" fillId="6" borderId="12" xfId="3" applyFill="1" applyBorder="1" applyAlignment="1">
      <alignment horizontal="center" vertical="center" shrinkToFit="1"/>
    </xf>
    <xf numFmtId="0" fontId="7" fillId="6" borderId="170" xfId="3" applyFill="1" applyBorder="1" applyAlignment="1">
      <alignment horizontal="center" vertical="center" shrinkToFit="1"/>
    </xf>
    <xf numFmtId="0" fontId="7" fillId="6" borderId="15" xfId="3" applyFill="1" applyBorder="1" applyAlignment="1">
      <alignment vertical="center" shrinkToFit="1"/>
    </xf>
    <xf numFmtId="0" fontId="7" fillId="4" borderId="15" xfId="3" applyFill="1" applyBorder="1" applyAlignment="1">
      <alignment horizontal="left" vertical="center" shrinkToFit="1"/>
    </xf>
    <xf numFmtId="0" fontId="7" fillId="4" borderId="0" xfId="3" applyFill="1" applyAlignment="1">
      <alignment horizontal="left" vertical="center" shrinkToFit="1"/>
    </xf>
    <xf numFmtId="0" fontId="7" fillId="6" borderId="15" xfId="3" applyFill="1" applyBorder="1" applyAlignment="1">
      <alignment horizontal="left" vertical="center" shrinkToFit="1"/>
    </xf>
    <xf numFmtId="0" fontId="7" fillId="6" borderId="52" xfId="3" applyFill="1" applyBorder="1" applyAlignment="1">
      <alignment horizontal="left" vertical="center" shrinkToFit="1"/>
    </xf>
    <xf numFmtId="0" fontId="14" fillId="0" borderId="0" xfId="0" applyFont="1">
      <alignment vertical="center"/>
    </xf>
    <xf numFmtId="0" fontId="52" fillId="0" borderId="0" xfId="0" applyFont="1">
      <alignment vertical="center"/>
    </xf>
    <xf numFmtId="0" fontId="52" fillId="15" borderId="160" xfId="0" applyFont="1" applyFill="1" applyBorder="1" applyAlignment="1">
      <alignment vertical="center" shrinkToFit="1"/>
    </xf>
    <xf numFmtId="0" fontId="52" fillId="15" borderId="189" xfId="0" applyFont="1" applyFill="1" applyBorder="1" applyAlignment="1">
      <alignment vertical="center" shrinkToFit="1"/>
    </xf>
    <xf numFmtId="0" fontId="52" fillId="15" borderId="1" xfId="0" applyFont="1" applyFill="1" applyBorder="1" applyAlignment="1">
      <alignment vertical="center" shrinkToFit="1"/>
    </xf>
    <xf numFmtId="0" fontId="52" fillId="15" borderId="190" xfId="0" applyFont="1" applyFill="1" applyBorder="1" applyAlignment="1">
      <alignment vertical="center" shrinkToFit="1"/>
    </xf>
    <xf numFmtId="0" fontId="52" fillId="15" borderId="188" xfId="0" applyFont="1" applyFill="1" applyBorder="1" applyAlignment="1">
      <alignment vertical="center" shrinkToFit="1"/>
    </xf>
    <xf numFmtId="0" fontId="52" fillId="15" borderId="191" xfId="0" applyFont="1" applyFill="1" applyBorder="1" applyAlignment="1">
      <alignment vertical="center" shrinkToFit="1"/>
    </xf>
    <xf numFmtId="0" fontId="34" fillId="0" borderId="0" xfId="0" applyFont="1">
      <alignment vertical="center"/>
    </xf>
    <xf numFmtId="177" fontId="52" fillId="0" borderId="0" xfId="0" applyNumberFormat="1" applyFont="1">
      <alignment vertical="center"/>
    </xf>
    <xf numFmtId="0" fontId="52" fillId="0" borderId="0" xfId="3" applyFont="1">
      <alignment vertical="center"/>
    </xf>
    <xf numFmtId="0" fontId="14" fillId="0" borderId="0" xfId="0" applyFont="1" applyAlignment="1"/>
    <xf numFmtId="177" fontId="14" fillId="0" borderId="0" xfId="0" applyNumberFormat="1" applyFont="1">
      <alignment vertical="center"/>
    </xf>
    <xf numFmtId="0" fontId="14" fillId="0" borderId="0" xfId="3" applyFont="1">
      <alignment vertical="center"/>
    </xf>
    <xf numFmtId="177" fontId="52" fillId="0" borderId="0" xfId="2" applyNumberFormat="1" applyFont="1" applyFill="1" applyBorder="1" applyAlignment="1" applyProtection="1">
      <alignment horizontal="left" vertical="top"/>
    </xf>
    <xf numFmtId="0" fontId="14" fillId="0" borderId="0" xfId="3" applyFont="1" applyAlignment="1">
      <alignment horizontal="left" vertical="center"/>
    </xf>
    <xf numFmtId="0" fontId="14" fillId="0" borderId="35" xfId="3" applyFont="1" applyBorder="1" applyAlignment="1">
      <alignment horizontal="left" vertical="center"/>
    </xf>
    <xf numFmtId="0" fontId="52" fillId="0" borderId="0" xfId="0" applyFont="1" applyAlignment="1">
      <alignment horizontal="left" vertical="center"/>
    </xf>
    <xf numFmtId="0" fontId="35" fillId="13" borderId="33" xfId="3" applyFont="1" applyFill="1" applyBorder="1" applyAlignment="1">
      <alignment horizontal="left" vertical="center"/>
    </xf>
    <xf numFmtId="0" fontId="52" fillId="0" borderId="0" xfId="0" applyFont="1" applyAlignment="1">
      <alignment horizontal="left" vertical="center" wrapText="1"/>
    </xf>
    <xf numFmtId="0" fontId="14" fillId="0" borderId="0" xfId="0" applyFont="1" applyAlignment="1">
      <alignment vertical="top" wrapText="1"/>
    </xf>
    <xf numFmtId="0" fontId="52" fillId="0" borderId="0" xfId="0" applyFont="1" applyAlignment="1">
      <alignment vertical="top" wrapText="1"/>
    </xf>
    <xf numFmtId="0" fontId="48" fillId="0" borderId="0" xfId="0" applyFont="1" applyAlignment="1">
      <alignment vertical="top" wrapText="1"/>
    </xf>
    <xf numFmtId="0" fontId="35" fillId="0" borderId="0" xfId="0" applyFont="1">
      <alignment vertical="center"/>
    </xf>
    <xf numFmtId="0" fontId="0" fillId="0" borderId="0" xfId="0" applyAlignment="1">
      <alignment vertical="top"/>
    </xf>
    <xf numFmtId="0" fontId="22" fillId="0" borderId="0" xfId="0" applyFont="1" applyAlignment="1">
      <alignment vertical="top" wrapText="1"/>
    </xf>
    <xf numFmtId="0" fontId="35" fillId="0" borderId="0" xfId="0" applyFont="1" applyAlignment="1">
      <alignment horizontal="right" vertical="top"/>
    </xf>
    <xf numFmtId="0" fontId="63" fillId="0" borderId="0" xfId="0" applyFont="1" applyAlignment="1">
      <alignment vertical="top" wrapText="1"/>
    </xf>
    <xf numFmtId="0" fontId="14" fillId="0" borderId="0" xfId="0" applyFont="1" applyAlignment="1">
      <alignment horizontal="left" vertical="top"/>
    </xf>
    <xf numFmtId="0" fontId="10" fillId="0" borderId="0" xfId="0" applyFont="1">
      <alignment vertical="center"/>
    </xf>
    <xf numFmtId="0" fontId="14" fillId="6" borderId="15" xfId="0" applyFont="1" applyFill="1" applyBorder="1" applyAlignment="1">
      <alignment horizontal="right" vertical="center" wrapText="1"/>
    </xf>
    <xf numFmtId="0" fontId="35" fillId="6" borderId="58" xfId="0" applyFont="1" applyFill="1" applyBorder="1">
      <alignment vertical="center"/>
    </xf>
    <xf numFmtId="0" fontId="29" fillId="11" borderId="50" xfId="0" applyFont="1" applyFill="1" applyBorder="1" applyAlignment="1">
      <alignment horizontal="left" vertical="center" wrapText="1"/>
    </xf>
    <xf numFmtId="0" fontId="9" fillId="5" borderId="65" xfId="0" applyFont="1" applyFill="1" applyBorder="1" applyAlignment="1" applyProtection="1">
      <alignment horizontal="center" vertical="center"/>
      <protection locked="0"/>
    </xf>
    <xf numFmtId="187" fontId="14" fillId="6" borderId="15" xfId="0" applyNumberFormat="1" applyFont="1" applyFill="1" applyBorder="1" applyAlignment="1">
      <alignment horizontal="right" vertical="center" wrapText="1"/>
    </xf>
    <xf numFmtId="0" fontId="29" fillId="5" borderId="43" xfId="0" applyFont="1" applyFill="1" applyBorder="1" applyAlignment="1" applyProtection="1">
      <alignment horizontal="center" vertical="center" wrapText="1"/>
      <protection locked="0"/>
    </xf>
    <xf numFmtId="0" fontId="29" fillId="11" borderId="15" xfId="0" applyFont="1" applyFill="1" applyBorder="1" applyAlignment="1">
      <alignment horizontal="left" vertical="center" wrapText="1"/>
    </xf>
    <xf numFmtId="0" fontId="29" fillId="5" borderId="44" xfId="0" applyFont="1" applyFill="1" applyBorder="1" applyAlignment="1" applyProtection="1">
      <alignment horizontal="center" vertical="center" wrapText="1"/>
      <protection locked="0"/>
    </xf>
    <xf numFmtId="0" fontId="29" fillId="5" borderId="15" xfId="0" applyFont="1" applyFill="1" applyBorder="1" applyAlignment="1" applyProtection="1">
      <alignment horizontal="center" vertical="center" wrapText="1"/>
      <protection locked="0"/>
    </xf>
    <xf numFmtId="0" fontId="29" fillId="11" borderId="45" xfId="0" applyFont="1" applyFill="1" applyBorder="1" applyAlignment="1">
      <alignment horizontal="left" vertical="center" wrapText="1"/>
    </xf>
    <xf numFmtId="0" fontId="29" fillId="5" borderId="46" xfId="0" applyFont="1" applyFill="1" applyBorder="1" applyAlignment="1" applyProtection="1">
      <alignment horizontal="center" vertical="center" wrapText="1"/>
      <protection locked="0"/>
    </xf>
    <xf numFmtId="0" fontId="29" fillId="11" borderId="151" xfId="0" applyFont="1" applyFill="1" applyBorder="1" applyAlignment="1">
      <alignment horizontal="left" vertical="center" wrapText="1"/>
    </xf>
    <xf numFmtId="0" fontId="29" fillId="11" borderId="48" xfId="0" applyFont="1" applyFill="1" applyBorder="1" applyAlignment="1">
      <alignment horizontal="left" vertical="center" wrapText="1"/>
    </xf>
    <xf numFmtId="0" fontId="16" fillId="0" borderId="0" xfId="0" applyFont="1">
      <alignment vertical="center"/>
    </xf>
    <xf numFmtId="0" fontId="52" fillId="0" borderId="0" xfId="0" applyFont="1" applyAlignment="1">
      <alignment vertical="top"/>
    </xf>
    <xf numFmtId="0" fontId="34" fillId="0" borderId="0" xfId="0" applyFont="1" applyAlignment="1">
      <alignment vertical="top" wrapText="1"/>
    </xf>
    <xf numFmtId="0" fontId="62" fillId="0" borderId="0" xfId="0" applyFont="1">
      <alignment vertical="center"/>
    </xf>
    <xf numFmtId="0" fontId="62" fillId="0" borderId="0" xfId="0" applyFont="1" applyAlignment="1">
      <alignment vertical="center" wrapText="1"/>
    </xf>
    <xf numFmtId="0" fontId="58" fillId="0" borderId="0" xfId="0" applyFont="1" applyAlignment="1">
      <alignment vertical="center" wrapText="1"/>
    </xf>
    <xf numFmtId="0" fontId="64" fillId="6" borderId="54" xfId="3" applyFont="1" applyFill="1" applyBorder="1" applyAlignment="1">
      <alignment horizontal="center" vertical="center" wrapText="1"/>
    </xf>
    <xf numFmtId="0" fontId="64" fillId="6" borderId="25" xfId="3" applyFont="1" applyFill="1" applyBorder="1" applyAlignment="1">
      <alignment horizontal="center" vertical="center" wrapText="1"/>
    </xf>
    <xf numFmtId="0" fontId="64" fillId="6" borderId="56" xfId="3" applyFont="1" applyFill="1" applyBorder="1" applyAlignment="1">
      <alignment horizontal="center" vertical="center" wrapText="1"/>
    </xf>
    <xf numFmtId="38" fontId="65" fillId="2" borderId="11" xfId="2" applyFont="1" applyFill="1" applyBorder="1" applyAlignment="1" applyProtection="1">
      <alignment horizontal="right" vertical="center" wrapText="1"/>
      <protection locked="0"/>
    </xf>
    <xf numFmtId="38" fontId="65" fillId="2" borderId="21" xfId="2" applyFont="1" applyFill="1" applyBorder="1" applyAlignment="1" applyProtection="1">
      <alignment horizontal="right" vertical="center" wrapText="1"/>
      <protection locked="0"/>
    </xf>
    <xf numFmtId="38" fontId="65" fillId="2" borderId="12" xfId="2" applyFont="1" applyFill="1" applyBorder="1" applyAlignment="1" applyProtection="1">
      <alignment horizontal="right" vertical="center" wrapText="1"/>
      <protection locked="0"/>
    </xf>
    <xf numFmtId="38" fontId="65" fillId="2" borderId="22" xfId="2" applyFont="1" applyFill="1" applyBorder="1" applyAlignment="1" applyProtection="1">
      <alignment horizontal="right" vertical="center" wrapText="1"/>
      <protection locked="0"/>
    </xf>
    <xf numFmtId="38" fontId="65" fillId="2" borderId="13" xfId="2" applyFont="1" applyFill="1" applyBorder="1" applyAlignment="1" applyProtection="1">
      <alignment horizontal="right" vertical="center" wrapText="1"/>
      <protection locked="0"/>
    </xf>
    <xf numFmtId="38" fontId="65" fillId="2" borderId="23" xfId="2" applyFont="1" applyFill="1" applyBorder="1" applyAlignment="1" applyProtection="1">
      <alignment horizontal="right" vertical="center" wrapText="1"/>
      <protection locked="0"/>
    </xf>
    <xf numFmtId="38" fontId="65" fillId="2" borderId="3" xfId="2" applyFont="1" applyFill="1" applyBorder="1" applyAlignment="1" applyProtection="1">
      <alignment horizontal="right" vertical="center" wrapText="1"/>
      <protection locked="0"/>
    </xf>
    <xf numFmtId="38" fontId="65" fillId="2" borderId="24" xfId="2" applyFont="1" applyFill="1" applyBorder="1" applyAlignment="1" applyProtection="1">
      <alignment horizontal="right" vertical="center" wrapText="1"/>
      <protection locked="0"/>
    </xf>
    <xf numFmtId="38" fontId="16" fillId="2" borderId="25" xfId="2" applyFont="1" applyFill="1" applyBorder="1" applyAlignment="1" applyProtection="1">
      <alignment horizontal="right" vertical="center" wrapText="1"/>
      <protection locked="0"/>
    </xf>
    <xf numFmtId="38" fontId="16" fillId="2" borderId="26" xfId="2" applyFont="1" applyFill="1" applyBorder="1" applyAlignment="1" applyProtection="1">
      <alignment horizontal="right" vertical="center" wrapText="1"/>
      <protection locked="0"/>
    </xf>
    <xf numFmtId="179" fontId="9" fillId="9" borderId="146" xfId="0" applyNumberFormat="1" applyFont="1" applyFill="1" applyBorder="1" applyAlignment="1" applyProtection="1">
      <alignment horizontal="center" vertical="center" shrinkToFit="1"/>
      <protection locked="0"/>
    </xf>
    <xf numFmtId="0" fontId="9" fillId="6" borderId="147" xfId="0" applyFont="1" applyFill="1" applyBorder="1" applyAlignment="1">
      <alignment horizontal="center" vertical="center"/>
    </xf>
    <xf numFmtId="180" fontId="9" fillId="9" borderId="147" xfId="0" applyNumberFormat="1" applyFont="1" applyFill="1" applyBorder="1" applyAlignment="1" applyProtection="1">
      <alignment horizontal="center" vertical="center" shrinkToFit="1"/>
      <protection locked="0"/>
    </xf>
    <xf numFmtId="0" fontId="32" fillId="0" borderId="0" xfId="3" applyFont="1">
      <alignment vertical="center"/>
    </xf>
    <xf numFmtId="0" fontId="9" fillId="5" borderId="44" xfId="0" applyFont="1" applyFill="1" applyBorder="1" applyAlignment="1" applyProtection="1">
      <alignment horizontal="center" vertical="center" shrinkToFit="1"/>
      <protection locked="0"/>
    </xf>
    <xf numFmtId="0" fontId="9" fillId="5" borderId="30" xfId="0" applyFont="1" applyFill="1" applyBorder="1" applyAlignment="1" applyProtection="1">
      <alignment horizontal="center" vertical="center" shrinkToFit="1"/>
      <protection locked="0"/>
    </xf>
    <xf numFmtId="0" fontId="9" fillId="6" borderId="132" xfId="3" applyFont="1" applyFill="1" applyBorder="1" applyAlignment="1">
      <alignment horizontal="center" vertical="center" wrapText="1"/>
    </xf>
    <xf numFmtId="0" fontId="66" fillId="6" borderId="53" xfId="3" applyFont="1" applyFill="1" applyBorder="1" applyAlignment="1">
      <alignment horizontal="center" vertical="center"/>
    </xf>
    <xf numFmtId="0" fontId="66" fillId="6" borderId="55" xfId="3" applyFont="1" applyFill="1" applyBorder="1" applyAlignment="1">
      <alignment horizontal="center" vertical="center"/>
    </xf>
    <xf numFmtId="0" fontId="9" fillId="6" borderId="53" xfId="3" applyFont="1" applyFill="1" applyBorder="1" applyAlignment="1">
      <alignment horizontal="center" vertical="center" wrapText="1"/>
    </xf>
    <xf numFmtId="0" fontId="9" fillId="6" borderId="57" xfId="3" applyFont="1" applyFill="1" applyBorder="1" applyAlignment="1">
      <alignment horizontal="center" vertical="center" wrapText="1"/>
    </xf>
    <xf numFmtId="179" fontId="9" fillId="9" borderId="146" xfId="0" applyNumberFormat="1" applyFont="1" applyFill="1" applyBorder="1" applyAlignment="1">
      <alignment horizontal="center" vertical="center"/>
    </xf>
    <xf numFmtId="180" fontId="9" fillId="9" borderId="147" xfId="0" applyNumberFormat="1" applyFont="1" applyFill="1" applyBorder="1" applyAlignment="1">
      <alignment horizontal="center" vertical="center"/>
    </xf>
    <xf numFmtId="0" fontId="7" fillId="6" borderId="44" xfId="3" applyFill="1" applyBorder="1" applyAlignment="1">
      <alignment horizontal="center" vertical="center" shrinkToFit="1"/>
    </xf>
    <xf numFmtId="0" fontId="0" fillId="6" borderId="15" xfId="3" applyFont="1" applyFill="1" applyBorder="1" applyAlignment="1">
      <alignment horizontal="center" vertical="center" shrinkToFit="1"/>
    </xf>
    <xf numFmtId="0" fontId="0" fillId="0" borderId="6" xfId="3" applyFont="1" applyBorder="1" applyAlignment="1" applyProtection="1">
      <alignment horizontal="left" vertical="center" wrapText="1"/>
      <protection locked="0"/>
    </xf>
    <xf numFmtId="0" fontId="16" fillId="0" borderId="0" xfId="3" applyFont="1" applyAlignment="1">
      <alignment vertical="center" textRotation="255"/>
    </xf>
    <xf numFmtId="0" fontId="16" fillId="0" borderId="0" xfId="3" applyFont="1" applyAlignment="1">
      <alignment vertical="center" wrapText="1"/>
    </xf>
    <xf numFmtId="0" fontId="16" fillId="0" borderId="0" xfId="3" applyFont="1" applyAlignment="1">
      <alignment vertical="center" shrinkToFit="1"/>
    </xf>
    <xf numFmtId="177" fontId="16" fillId="0" borderId="0" xfId="3" applyNumberFormat="1" applyFont="1">
      <alignment vertical="center"/>
    </xf>
    <xf numFmtId="185" fontId="9" fillId="0" borderId="0" xfId="0" applyNumberFormat="1" applyFont="1" applyAlignment="1">
      <alignment horizontal="center" vertical="center"/>
    </xf>
    <xf numFmtId="0" fontId="9" fillId="0" borderId="0" xfId="0" applyFont="1" applyAlignment="1">
      <alignment vertical="center" shrinkToFit="1"/>
    </xf>
    <xf numFmtId="0" fontId="9" fillId="0" borderId="0" xfId="0" applyFont="1" applyAlignment="1">
      <alignment vertical="center" wrapText="1" shrinkToFit="1"/>
    </xf>
    <xf numFmtId="177" fontId="9" fillId="0" borderId="0" xfId="0" applyNumberFormat="1" applyFont="1">
      <alignment vertical="center"/>
    </xf>
    <xf numFmtId="0" fontId="16" fillId="6" borderId="1" xfId="3" applyFont="1" applyFill="1" applyBorder="1" applyAlignment="1">
      <alignment horizontal="center" vertical="center" wrapText="1"/>
    </xf>
    <xf numFmtId="179" fontId="16" fillId="9" borderId="2" xfId="0" applyNumberFormat="1" applyFont="1" applyFill="1" applyBorder="1" applyAlignment="1" applyProtection="1">
      <alignment horizontal="center" vertical="center"/>
      <protection locked="0"/>
    </xf>
    <xf numFmtId="0" fontId="16" fillId="6" borderId="147" xfId="0" applyFont="1" applyFill="1" applyBorder="1" applyAlignment="1">
      <alignment horizontal="center" vertical="center"/>
    </xf>
    <xf numFmtId="180" fontId="16" fillId="9" borderId="147" xfId="0" applyNumberFormat="1" applyFont="1" applyFill="1" applyBorder="1" applyAlignment="1" applyProtection="1">
      <alignment horizontal="center" vertical="center"/>
      <protection locked="0"/>
    </xf>
    <xf numFmtId="176" fontId="8" fillId="6" borderId="22" xfId="0" applyNumberFormat="1" applyFont="1" applyFill="1" applyBorder="1" applyAlignment="1">
      <alignment horizontal="right" vertical="center"/>
    </xf>
    <xf numFmtId="176" fontId="7" fillId="0" borderId="12" xfId="3" applyNumberFormat="1" applyBorder="1" applyAlignment="1" applyProtection="1">
      <alignment vertical="center" shrinkToFit="1"/>
      <protection locked="0"/>
    </xf>
    <xf numFmtId="176" fontId="7" fillId="0" borderId="170" xfId="3" applyNumberFormat="1" applyBorder="1" applyAlignment="1" applyProtection="1">
      <alignment vertical="center" shrinkToFit="1"/>
      <protection locked="0"/>
    </xf>
    <xf numFmtId="177" fontId="10" fillId="10" borderId="161" xfId="0" applyNumberFormat="1" applyFont="1" applyFill="1" applyBorder="1" applyAlignment="1">
      <alignment vertical="top" shrinkToFit="1"/>
    </xf>
    <xf numFmtId="177" fontId="0" fillId="10" borderId="168" xfId="0" applyNumberFormat="1" applyFill="1" applyBorder="1" applyAlignment="1">
      <alignment vertical="top" shrinkToFit="1"/>
    </xf>
    <xf numFmtId="177" fontId="0" fillId="10" borderId="168" xfId="0" applyNumberFormat="1" applyFill="1" applyBorder="1" applyAlignment="1">
      <alignment horizontal="right" vertical="top" shrinkToFit="1"/>
    </xf>
    <xf numFmtId="0" fontId="12" fillId="0" borderId="0" xfId="3" applyFont="1" applyAlignment="1">
      <alignment vertical="center" wrapText="1"/>
    </xf>
    <xf numFmtId="0" fontId="63" fillId="6" borderId="52" xfId="0" applyFont="1" applyFill="1" applyBorder="1" applyAlignment="1">
      <alignment vertical="center" wrapText="1"/>
    </xf>
    <xf numFmtId="0" fontId="63" fillId="6" borderId="65" xfId="0" applyFont="1" applyFill="1" applyBorder="1" applyAlignment="1">
      <alignment vertical="center" wrapText="1"/>
    </xf>
    <xf numFmtId="0" fontId="29" fillId="11" borderId="50" xfId="0" applyFont="1" applyFill="1" applyBorder="1" applyAlignment="1">
      <alignment horizontal="left" vertical="center" shrinkToFit="1"/>
    </xf>
    <xf numFmtId="0" fontId="29" fillId="11" borderId="151" xfId="0" applyFont="1" applyFill="1" applyBorder="1" applyAlignment="1">
      <alignment horizontal="left" vertical="center" shrinkToFit="1"/>
    </xf>
    <xf numFmtId="0" fontId="29" fillId="5" borderId="100" xfId="0" applyFont="1" applyFill="1" applyBorder="1" applyAlignment="1" applyProtection="1">
      <alignment horizontal="center" vertical="center" wrapText="1"/>
      <protection locked="0"/>
    </xf>
    <xf numFmtId="0" fontId="29" fillId="11" borderId="120" xfId="0" applyFont="1" applyFill="1" applyBorder="1" applyAlignment="1">
      <alignment horizontal="left" vertical="center" wrapText="1"/>
    </xf>
    <xf numFmtId="0" fontId="9" fillId="5" borderId="52" xfId="0" applyFont="1" applyFill="1" applyBorder="1" applyAlignment="1" applyProtection="1">
      <alignment horizontal="center" vertical="center"/>
      <protection locked="0"/>
    </xf>
    <xf numFmtId="0" fontId="14" fillId="6" borderId="96" xfId="0" applyFont="1" applyFill="1" applyBorder="1" applyAlignment="1">
      <alignment horizontal="right" vertical="center" wrapText="1"/>
    </xf>
    <xf numFmtId="187" fontId="14" fillId="0" borderId="0" xfId="0" applyNumberFormat="1" applyFont="1" applyAlignment="1" applyProtection="1">
      <alignment horizontal="right" vertical="center" wrapText="1"/>
      <protection locked="0"/>
    </xf>
    <xf numFmtId="0" fontId="14" fillId="6" borderId="0" xfId="0" applyFont="1" applyFill="1" applyAlignment="1">
      <alignment horizontal="right" vertical="center" wrapText="1"/>
    </xf>
    <xf numFmtId="0" fontId="52" fillId="0" borderId="104" xfId="0" applyFont="1" applyBorder="1" applyAlignment="1">
      <alignment horizontal="left" vertical="center"/>
    </xf>
    <xf numFmtId="0" fontId="52" fillId="0" borderId="71" xfId="0" applyFont="1" applyBorder="1" applyAlignment="1">
      <alignment horizontal="left" vertical="center"/>
    </xf>
    <xf numFmtId="0" fontId="52" fillId="0" borderId="72" xfId="0" applyFont="1" applyBorder="1" applyAlignment="1">
      <alignment horizontal="left" vertical="center"/>
    </xf>
    <xf numFmtId="0" fontId="14" fillId="0" borderId="0" xfId="0" applyFont="1" applyAlignment="1">
      <alignment vertical="center" wrapText="1"/>
    </xf>
    <xf numFmtId="0" fontId="9" fillId="0" borderId="0" xfId="0" applyFont="1" applyAlignment="1">
      <alignment vertical="center" wrapText="1"/>
    </xf>
    <xf numFmtId="179" fontId="15" fillId="6" borderId="80" xfId="0" applyNumberFormat="1" applyFont="1" applyFill="1" applyBorder="1" applyAlignment="1">
      <alignment horizontal="left" vertical="center"/>
    </xf>
    <xf numFmtId="0" fontId="58" fillId="0" borderId="0" xfId="0" applyFont="1" applyAlignment="1">
      <alignment vertical="top" wrapText="1"/>
    </xf>
    <xf numFmtId="0" fontId="10" fillId="0" borderId="0" xfId="0" applyFont="1" applyAlignment="1">
      <alignment horizontal="left" vertical="top" wrapText="1"/>
    </xf>
    <xf numFmtId="0" fontId="14" fillId="0" borderId="0" xfId="0" applyFont="1" applyAlignment="1">
      <alignment vertical="top"/>
    </xf>
    <xf numFmtId="0" fontId="7" fillId="4" borderId="30" xfId="3" applyFill="1" applyBorder="1" applyAlignment="1">
      <alignment horizontal="center" vertical="center"/>
    </xf>
    <xf numFmtId="0" fontId="7" fillId="4" borderId="30" xfId="3" applyFill="1" applyBorder="1" applyAlignment="1">
      <alignment horizontal="center" vertical="center" wrapText="1"/>
    </xf>
    <xf numFmtId="177" fontId="7" fillId="4" borderId="30" xfId="3" applyNumberFormat="1" applyFill="1" applyBorder="1" applyAlignment="1">
      <alignment horizontal="center" vertical="center"/>
    </xf>
    <xf numFmtId="177" fontId="7" fillId="4" borderId="49" xfId="3" applyNumberFormat="1" applyFill="1" applyBorder="1" applyAlignment="1">
      <alignment horizontal="center" vertical="center"/>
    </xf>
    <xf numFmtId="0" fontId="33" fillId="0" borderId="35" xfId="3" applyFont="1" applyBorder="1">
      <alignment vertical="center"/>
    </xf>
    <xf numFmtId="0" fontId="33" fillId="0" borderId="0" xfId="3" applyFont="1">
      <alignment vertical="center"/>
    </xf>
    <xf numFmtId="0" fontId="7" fillId="0" borderId="35" xfId="3" applyBorder="1" applyAlignment="1">
      <alignment vertical="top"/>
    </xf>
    <xf numFmtId="0" fontId="34" fillId="5" borderId="0" xfId="3" applyFont="1" applyFill="1" applyAlignment="1" applyProtection="1">
      <alignment horizontal="center" vertical="center"/>
      <protection locked="0" hidden="1"/>
    </xf>
    <xf numFmtId="0" fontId="52" fillId="0" borderId="0" xfId="3" applyFont="1" applyAlignment="1">
      <alignment vertical="top" wrapText="1"/>
    </xf>
    <xf numFmtId="177" fontId="9" fillId="0" borderId="0" xfId="0" applyNumberFormat="1" applyFont="1" applyAlignment="1">
      <alignment horizontal="right" vertical="center" shrinkToFit="1"/>
    </xf>
    <xf numFmtId="0" fontId="11" fillId="0" borderId="0" xfId="0" applyFont="1" applyAlignment="1">
      <alignment vertical="center" shrinkToFit="1"/>
    </xf>
    <xf numFmtId="0" fontId="32" fillId="0" borderId="0" xfId="0" applyFont="1" applyAlignment="1">
      <alignment vertical="center" shrinkToFit="1"/>
    </xf>
    <xf numFmtId="177" fontId="9" fillId="0" borderId="0" xfId="2" applyNumberFormat="1" applyFont="1" applyBorder="1" applyAlignment="1" applyProtection="1">
      <alignment horizontal="right" vertical="top" shrinkToFit="1"/>
    </xf>
    <xf numFmtId="177" fontId="7" fillId="0" borderId="0" xfId="2" applyNumberFormat="1" applyFont="1" applyFill="1" applyBorder="1" applyAlignment="1" applyProtection="1">
      <alignment horizontal="left" vertical="top" shrinkToFit="1"/>
    </xf>
    <xf numFmtId="177" fontId="0" fillId="11" borderId="157" xfId="0" applyNumberFormat="1" applyFill="1" applyBorder="1" applyAlignment="1">
      <alignment vertical="center" shrinkToFit="1"/>
    </xf>
    <xf numFmtId="177" fontId="0" fillId="6" borderId="4" xfId="0" applyNumberFormat="1" applyFill="1" applyBorder="1" applyAlignment="1">
      <alignment vertical="center" shrinkToFit="1"/>
    </xf>
    <xf numFmtId="177" fontId="0" fillId="6" borderId="5" xfId="0" applyNumberFormat="1" applyFill="1" applyBorder="1" applyAlignment="1">
      <alignment vertical="center" shrinkToFit="1"/>
    </xf>
    <xf numFmtId="177" fontId="0" fillId="6" borderId="41" xfId="0" applyNumberFormat="1" applyFill="1" applyBorder="1" applyAlignment="1">
      <alignment vertical="center" shrinkToFit="1"/>
    </xf>
    <xf numFmtId="177" fontId="0" fillId="11" borderId="163" xfId="0" applyNumberFormat="1" applyFill="1" applyBorder="1" applyAlignment="1">
      <alignment vertical="center" shrinkToFit="1"/>
    </xf>
    <xf numFmtId="177" fontId="0" fillId="0" borderId="0" xfId="0" applyNumberFormat="1" applyAlignment="1">
      <alignment vertical="center" shrinkToFit="1"/>
    </xf>
    <xf numFmtId="176" fontId="7" fillId="0" borderId="12" xfId="3" applyNumberFormat="1" applyBorder="1" applyAlignment="1" applyProtection="1">
      <alignment horizontal="right" vertical="center" shrinkToFit="1"/>
      <protection locked="0"/>
    </xf>
    <xf numFmtId="0" fontId="70" fillId="5" borderId="66" xfId="0" applyFont="1" applyFill="1" applyBorder="1" applyAlignment="1" applyProtection="1">
      <alignment horizontal="center" vertical="center"/>
      <protection locked="0"/>
    </xf>
    <xf numFmtId="0" fontId="10" fillId="0" borderId="71" xfId="0" applyFont="1" applyBorder="1" applyAlignment="1">
      <alignment horizontal="left" vertical="top" wrapText="1"/>
    </xf>
    <xf numFmtId="0" fontId="11" fillId="0" borderId="132" xfId="0" applyFont="1" applyBorder="1" applyAlignment="1">
      <alignment horizontal="left" vertical="center" wrapText="1"/>
    </xf>
    <xf numFmtId="0" fontId="11" fillId="0" borderId="132" xfId="0" applyFont="1" applyBorder="1" applyAlignment="1">
      <alignment horizontal="left" vertical="center"/>
    </xf>
    <xf numFmtId="0" fontId="0" fillId="16" borderId="59" xfId="0" applyFill="1" applyBorder="1" applyAlignment="1">
      <alignment horizontal="center" vertical="center" shrinkToFit="1"/>
    </xf>
    <xf numFmtId="0" fontId="0" fillId="16" borderId="20" xfId="0" applyFill="1" applyBorder="1" applyAlignment="1">
      <alignment horizontal="center" vertical="center" shrinkToFit="1"/>
    </xf>
    <xf numFmtId="0" fontId="9" fillId="5" borderId="52" xfId="0" applyFont="1" applyFill="1" applyBorder="1" applyAlignment="1" applyProtection="1">
      <alignment horizontal="center" vertical="center" shrinkToFit="1"/>
      <protection locked="0"/>
    </xf>
    <xf numFmtId="0" fontId="53" fillId="0" borderId="0" xfId="13" applyFont="1" applyAlignment="1">
      <alignment horizontal="center" vertical="center"/>
    </xf>
    <xf numFmtId="0" fontId="29" fillId="0" borderId="0" xfId="13" applyFont="1" applyAlignment="1">
      <alignment horizontal="right" vertical="center"/>
    </xf>
    <xf numFmtId="0" fontId="29" fillId="0" borderId="0" xfId="13" applyFont="1" applyAlignment="1">
      <alignment horizontal="left" vertical="center" shrinkToFit="1"/>
    </xf>
    <xf numFmtId="0" fontId="20" fillId="0" borderId="0" xfId="13" applyFont="1" applyAlignment="1">
      <alignment vertical="center" shrinkToFit="1"/>
    </xf>
    <xf numFmtId="0" fontId="51" fillId="0" borderId="0" xfId="13" applyFont="1" applyAlignment="1">
      <alignment horizontal="left" vertical="center"/>
    </xf>
    <xf numFmtId="0" fontId="33" fillId="0" borderId="0" xfId="13" applyFont="1" applyAlignment="1">
      <alignment horizontal="center" vertical="center"/>
    </xf>
    <xf numFmtId="0" fontId="42" fillId="0" borderId="0" xfId="13" applyFont="1" applyAlignment="1">
      <alignment horizontal="left" vertical="center" shrinkToFit="1"/>
    </xf>
    <xf numFmtId="0" fontId="42" fillId="0" borderId="51" xfId="13" applyFont="1" applyBorder="1" applyAlignment="1">
      <alignment horizontal="left" vertical="center" shrinkToFit="1"/>
    </xf>
    <xf numFmtId="0" fontId="20" fillId="0" borderId="0" xfId="13" applyFont="1" applyAlignment="1">
      <alignment horizontal="left" vertical="center" shrinkToFit="1"/>
    </xf>
    <xf numFmtId="0" fontId="42" fillId="0" borderId="0" xfId="13" applyFont="1" applyAlignment="1">
      <alignment horizontal="right" vertical="center" shrinkToFit="1"/>
    </xf>
    <xf numFmtId="0" fontId="42" fillId="0" borderId="51" xfId="13" applyFont="1" applyBorder="1" applyAlignment="1">
      <alignment horizontal="right" vertical="center" shrinkToFit="1"/>
    </xf>
    <xf numFmtId="0" fontId="46" fillId="0" borderId="0" xfId="13" applyFont="1" applyAlignment="1">
      <alignment horizontal="right" vertical="center"/>
    </xf>
    <xf numFmtId="0" fontId="46" fillId="0" borderId="51" xfId="13" applyFont="1" applyBorder="1" applyAlignment="1">
      <alignment horizontal="right" vertical="center"/>
    </xf>
    <xf numFmtId="0" fontId="42" fillId="0" borderId="0" xfId="13" applyFont="1" applyAlignment="1">
      <alignment horizontal="left" vertical="center" wrapText="1"/>
    </xf>
    <xf numFmtId="0" fontId="33" fillId="0" borderId="0" xfId="13" applyFont="1" applyAlignment="1">
      <alignment horizontal="left" vertical="center" shrinkToFit="1"/>
    </xf>
    <xf numFmtId="0" fontId="33" fillId="0" borderId="51" xfId="13" applyFont="1" applyBorder="1" applyAlignment="1">
      <alignment horizontal="left" vertical="center" shrinkToFit="1"/>
    </xf>
    <xf numFmtId="0" fontId="54" fillId="0" borderId="0" xfId="13" applyFont="1" applyAlignment="1">
      <alignment horizontal="left" vertical="center" wrapText="1"/>
    </xf>
    <xf numFmtId="0" fontId="20" fillId="0" borderId="9" xfId="13" applyFont="1" applyBorder="1" applyAlignment="1">
      <alignment horizontal="center" vertical="center" shrinkToFit="1"/>
    </xf>
    <xf numFmtId="0" fontId="20" fillId="0" borderId="47" xfId="13" applyFont="1" applyBorder="1" applyAlignment="1">
      <alignment horizontal="center" vertical="center" shrinkToFit="1"/>
    </xf>
    <xf numFmtId="0" fontId="20" fillId="0" borderId="9" xfId="13" applyFont="1" applyBorder="1" applyAlignment="1">
      <alignment horizontal="center" vertical="center" wrapText="1" shrinkToFit="1"/>
    </xf>
    <xf numFmtId="0" fontId="20" fillId="0" borderId="47" xfId="13" applyFont="1" applyBorder="1" applyAlignment="1">
      <alignment horizontal="center" vertical="center" wrapText="1" shrinkToFit="1"/>
    </xf>
    <xf numFmtId="0" fontId="20" fillId="0" borderId="74" xfId="13" applyFont="1" applyBorder="1" applyAlignment="1">
      <alignment horizontal="center" vertical="center" wrapText="1" shrinkToFit="1"/>
    </xf>
    <xf numFmtId="0" fontId="54" fillId="0" borderId="0" xfId="13" applyFont="1" applyAlignment="1">
      <alignment horizontal="left" vertical="top" wrapText="1"/>
    </xf>
    <xf numFmtId="0" fontId="54" fillId="0" borderId="51" xfId="13" applyFont="1" applyBorder="1" applyAlignment="1">
      <alignment horizontal="left" vertical="top" wrapText="1"/>
    </xf>
    <xf numFmtId="0" fontId="21" fillId="0" borderId="0" xfId="13" applyFont="1" applyAlignment="1">
      <alignment horizontal="left" vertical="top" wrapText="1"/>
    </xf>
    <xf numFmtId="0" fontId="21" fillId="0" borderId="51" xfId="13" applyFont="1" applyBorder="1" applyAlignment="1">
      <alignment horizontal="left" vertical="top" wrapText="1"/>
    </xf>
    <xf numFmtId="0" fontId="20" fillId="0" borderId="74" xfId="13" applyFont="1" applyBorder="1" applyAlignment="1">
      <alignment horizontal="center" vertical="center" shrinkToFit="1"/>
    </xf>
    <xf numFmtId="0" fontId="29" fillId="0" borderId="52" xfId="0" applyFont="1" applyBorder="1" applyAlignment="1">
      <alignment horizontal="center" vertical="center" wrapText="1"/>
    </xf>
    <xf numFmtId="0" fontId="29" fillId="0" borderId="52" xfId="0" applyFont="1" applyBorder="1" applyAlignment="1">
      <alignment horizontal="center" vertical="center"/>
    </xf>
    <xf numFmtId="0" fontId="11" fillId="5" borderId="62" xfId="0" applyFont="1" applyFill="1" applyBorder="1" applyAlignment="1">
      <alignment horizontal="center" vertical="center"/>
    </xf>
    <xf numFmtId="0" fontId="11" fillId="5" borderId="63" xfId="0" applyFont="1" applyFill="1" applyBorder="1" applyAlignment="1">
      <alignment horizontal="center" vertical="center"/>
    </xf>
    <xf numFmtId="0" fontId="11" fillId="0" borderId="47" xfId="0" applyFont="1" applyBorder="1" applyAlignment="1">
      <alignment horizontal="left" vertical="center" wrapText="1"/>
    </xf>
    <xf numFmtId="0" fontId="11" fillId="0" borderId="151" xfId="0" applyFont="1" applyBorder="1" applyAlignment="1">
      <alignment horizontal="left" vertical="center" wrapText="1"/>
    </xf>
    <xf numFmtId="0" fontId="11" fillId="0" borderId="101" xfId="0" applyFont="1" applyBorder="1" applyAlignment="1">
      <alignment horizontal="left" vertical="center" wrapText="1"/>
    </xf>
    <xf numFmtId="0" fontId="11" fillId="0" borderId="120" xfId="0" applyFont="1" applyBorder="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left" vertical="center"/>
    </xf>
    <xf numFmtId="0" fontId="52" fillId="0" borderId="33" xfId="0" applyFont="1" applyBorder="1" applyAlignment="1">
      <alignment horizontal="left" vertical="center" wrapText="1"/>
    </xf>
    <xf numFmtId="0" fontId="52" fillId="0" borderId="34" xfId="0" applyFont="1" applyBorder="1" applyAlignment="1">
      <alignment horizontal="left" vertical="center" wrapText="1"/>
    </xf>
    <xf numFmtId="0" fontId="52" fillId="0" borderId="130" xfId="0" applyFont="1" applyBorder="1" applyAlignment="1">
      <alignment horizontal="left" vertical="center" wrapText="1"/>
    </xf>
    <xf numFmtId="0" fontId="52" fillId="0" borderId="36" xfId="0" applyFont="1" applyBorder="1" applyAlignment="1">
      <alignment horizontal="left" vertical="center" wrapText="1"/>
    </xf>
    <xf numFmtId="0" fontId="52" fillId="0" borderId="132" xfId="0" applyFont="1" applyBorder="1" applyAlignment="1">
      <alignment horizontal="left" vertical="center" wrapText="1"/>
    </xf>
    <xf numFmtId="0" fontId="52" fillId="0" borderId="66" xfId="0" applyFont="1" applyBorder="1" applyAlignment="1">
      <alignment horizontal="left" vertical="center" wrapText="1"/>
    </xf>
    <xf numFmtId="0" fontId="0" fillId="0" borderId="0" xfId="0" applyAlignment="1">
      <alignment horizontal="left" vertical="top" wrapText="1"/>
    </xf>
    <xf numFmtId="0" fontId="52" fillId="0" borderId="71" xfId="0" applyFont="1" applyBorder="1" applyAlignment="1">
      <alignment horizontal="left" vertical="center"/>
    </xf>
    <xf numFmtId="0" fontId="52" fillId="0" borderId="72" xfId="0" applyFont="1" applyBorder="1" applyAlignment="1">
      <alignment horizontal="left" vertical="center"/>
    </xf>
    <xf numFmtId="0" fontId="14" fillId="0" borderId="71" xfId="0" applyFont="1" applyBorder="1" applyAlignment="1">
      <alignment horizontal="left" vertical="center" wrapText="1"/>
    </xf>
    <xf numFmtId="0" fontId="14" fillId="0" borderId="72" xfId="0" applyFont="1" applyBorder="1" applyAlignment="1">
      <alignment horizontal="left" vertical="center" wrapText="1"/>
    </xf>
    <xf numFmtId="0" fontId="9" fillId="0" borderId="71" xfId="0" applyFont="1" applyBorder="1" applyAlignment="1">
      <alignment horizontal="left" vertical="center" wrapText="1"/>
    </xf>
    <xf numFmtId="0" fontId="9" fillId="0" borderId="72" xfId="0" applyFont="1" applyBorder="1" applyAlignment="1">
      <alignment horizontal="left" vertical="center" wrapText="1"/>
    </xf>
    <xf numFmtId="0" fontId="62" fillId="0" borderId="71" xfId="0" applyFont="1" applyBorder="1" applyAlignment="1">
      <alignment horizontal="left" vertical="center" wrapText="1"/>
    </xf>
    <xf numFmtId="0" fontId="62" fillId="0" borderId="72" xfId="0" applyFont="1" applyBorder="1" applyAlignment="1">
      <alignment horizontal="left" vertical="center" wrapText="1"/>
    </xf>
    <xf numFmtId="0" fontId="58" fillId="0" borderId="71" xfId="0" applyFont="1" applyBorder="1" applyAlignment="1">
      <alignment horizontal="left" vertical="center" wrapText="1"/>
    </xf>
    <xf numFmtId="0" fontId="58" fillId="0" borderId="72" xfId="0" applyFont="1" applyBorder="1" applyAlignment="1">
      <alignment horizontal="left" vertical="center" wrapText="1"/>
    </xf>
    <xf numFmtId="0" fontId="48" fillId="15" borderId="196" xfId="0" applyFont="1" applyFill="1" applyBorder="1" applyAlignment="1">
      <alignment vertical="center" shrinkToFit="1"/>
    </xf>
    <xf numFmtId="0" fontId="8" fillId="0" borderId="95" xfId="0" applyFont="1" applyBorder="1" applyAlignment="1">
      <alignment vertical="center" shrinkToFit="1"/>
    </xf>
    <xf numFmtId="0" fontId="48" fillId="15" borderId="194" xfId="0" applyFont="1" applyFill="1" applyBorder="1" applyAlignment="1">
      <alignment vertical="center" shrinkToFit="1"/>
    </xf>
    <xf numFmtId="0" fontId="8" fillId="0" borderId="157" xfId="0" applyFont="1" applyBorder="1" applyAlignment="1">
      <alignment vertical="center" shrinkToFit="1"/>
    </xf>
    <xf numFmtId="0" fontId="48" fillId="15" borderId="195" xfId="0" applyFont="1" applyFill="1" applyBorder="1" applyAlignment="1">
      <alignment vertical="center" shrinkToFit="1"/>
    </xf>
    <xf numFmtId="0" fontId="8" fillId="0" borderId="63" xfId="0" applyFont="1" applyBorder="1" applyAlignment="1">
      <alignment vertical="center" shrinkToFit="1"/>
    </xf>
    <xf numFmtId="0" fontId="0" fillId="6" borderId="107" xfId="0" applyFill="1" applyBorder="1" applyAlignment="1">
      <alignment horizontal="left" vertical="center"/>
    </xf>
    <xf numFmtId="0" fontId="0" fillId="6" borderId="163" xfId="0" applyFill="1" applyBorder="1" applyAlignment="1">
      <alignment horizontal="left" vertical="center"/>
    </xf>
    <xf numFmtId="0" fontId="0" fillId="6" borderId="192" xfId="0" applyFill="1" applyBorder="1" applyAlignment="1">
      <alignment horizontal="left" vertical="center"/>
    </xf>
    <xf numFmtId="0" fontId="0" fillId="0" borderId="10" xfId="0" applyBorder="1" applyAlignment="1" applyProtection="1">
      <alignment horizontal="left" vertical="center" wrapText="1"/>
      <protection locked="0"/>
    </xf>
    <xf numFmtId="0" fontId="0" fillId="0" borderId="135" xfId="0" applyBorder="1" applyAlignment="1" applyProtection="1">
      <alignment horizontal="left" vertical="center" wrapText="1"/>
      <protection locked="0"/>
    </xf>
    <xf numFmtId="49" fontId="0" fillId="0" borderId="10" xfId="0" applyNumberFormat="1" applyBorder="1" applyAlignment="1" applyProtection="1">
      <alignment horizontal="left" vertical="center" wrapText="1"/>
      <protection locked="0"/>
    </xf>
    <xf numFmtId="49" fontId="0" fillId="0" borderId="101" xfId="0" applyNumberFormat="1" applyBorder="1" applyAlignment="1" applyProtection="1">
      <alignment horizontal="left" vertical="center" wrapText="1"/>
      <protection locked="0"/>
    </xf>
    <xf numFmtId="49" fontId="0" fillId="0" borderId="102" xfId="0" applyNumberFormat="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20" fillId="0" borderId="10" xfId="0" applyFont="1" applyBorder="1" applyAlignment="1" applyProtection="1">
      <alignment horizontal="left" vertical="center" wrapText="1"/>
      <protection locked="0"/>
    </xf>
    <xf numFmtId="0" fontId="20" fillId="0" borderId="135" xfId="0" applyFont="1" applyBorder="1" applyAlignment="1" applyProtection="1">
      <alignment horizontal="left" vertical="center" wrapText="1"/>
      <protection locked="0"/>
    </xf>
    <xf numFmtId="0" fontId="15" fillId="6" borderId="8" xfId="0" applyFont="1" applyFill="1" applyBorder="1" applyAlignment="1">
      <alignment horizontal="left" vertical="center"/>
    </xf>
    <xf numFmtId="0" fontId="15" fillId="6" borderId="79" xfId="0" applyFont="1" applyFill="1" applyBorder="1" applyAlignment="1">
      <alignment horizontal="left" vertical="center"/>
    </xf>
    <xf numFmtId="0" fontId="15" fillId="6" borderId="45" xfId="0" applyFont="1" applyFill="1" applyBorder="1" applyAlignment="1">
      <alignment horizontal="left" vertical="center"/>
    </xf>
    <xf numFmtId="0" fontId="46" fillId="6" borderId="8" xfId="0" applyFont="1" applyFill="1" applyBorder="1" applyAlignment="1">
      <alignment horizontal="left" vertical="center"/>
    </xf>
    <xf numFmtId="0" fontId="46" fillId="6" borderId="80" xfId="0" applyFont="1" applyFill="1" applyBorder="1" applyAlignment="1">
      <alignment horizontal="left" vertical="center"/>
    </xf>
    <xf numFmtId="0" fontId="0" fillId="6" borderId="152" xfId="0" applyFill="1" applyBorder="1" applyAlignment="1">
      <alignment horizontal="left" vertical="center"/>
    </xf>
    <xf numFmtId="0" fontId="0" fillId="6" borderId="64" xfId="0" applyFill="1" applyBorder="1" applyAlignment="1">
      <alignment horizontal="left" vertical="center"/>
    </xf>
    <xf numFmtId="0" fontId="20" fillId="0" borderId="81" xfId="0" applyFont="1" applyBorder="1" applyAlignment="1" applyProtection="1">
      <alignment horizontal="left" vertical="center" wrapText="1"/>
      <protection locked="0"/>
    </xf>
    <xf numFmtId="0" fontId="20" fillId="0" borderId="82" xfId="0" applyFont="1" applyBorder="1" applyAlignment="1" applyProtection="1">
      <alignment horizontal="left" vertical="center" wrapText="1"/>
      <protection locked="0"/>
    </xf>
    <xf numFmtId="0" fontId="20" fillId="0" borderId="83" xfId="0" applyFont="1"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79"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20" fillId="0" borderId="117" xfId="0" applyFont="1" applyBorder="1" applyAlignment="1" applyProtection="1">
      <alignment horizontal="left" vertical="center" wrapText="1"/>
      <protection locked="0"/>
    </xf>
    <xf numFmtId="0" fontId="20" fillId="0" borderId="54" xfId="0" applyFont="1" applyBorder="1" applyAlignment="1" applyProtection="1">
      <alignment horizontal="left" vertical="center" wrapText="1"/>
      <protection locked="0"/>
    </xf>
    <xf numFmtId="0" fontId="20" fillId="0" borderId="84" xfId="0" applyFont="1" applyBorder="1" applyAlignment="1" applyProtection="1">
      <alignment horizontal="left" vertical="center" wrapText="1"/>
      <protection locked="0"/>
    </xf>
    <xf numFmtId="0" fontId="20" fillId="0" borderId="25" xfId="0" applyFont="1" applyBorder="1" applyAlignment="1" applyProtection="1">
      <alignment horizontal="left" vertical="center" wrapText="1"/>
      <protection locked="0"/>
    </xf>
    <xf numFmtId="0" fontId="0" fillId="0" borderId="117"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7" fillId="0" borderId="0" xfId="0" applyFont="1" applyAlignment="1">
      <alignment horizontal="center" vertical="center"/>
    </xf>
    <xf numFmtId="0" fontId="0" fillId="6" borderId="109" xfId="0" applyFill="1" applyBorder="1" applyAlignment="1">
      <alignment horizontal="left" vertical="center"/>
    </xf>
    <xf numFmtId="0" fontId="0" fillId="6" borderId="154" xfId="0" applyFill="1" applyBorder="1" applyAlignment="1">
      <alignment horizontal="left" vertical="center"/>
    </xf>
    <xf numFmtId="0" fontId="0" fillId="6" borderId="110" xfId="0" applyFill="1" applyBorder="1" applyAlignment="1">
      <alignment horizontal="left" vertical="center"/>
    </xf>
    <xf numFmtId="0" fontId="0" fillId="6" borderId="50" xfId="0" applyFill="1" applyBorder="1" applyAlignment="1">
      <alignment horizontal="left" vertical="center"/>
    </xf>
    <xf numFmtId="0" fontId="0" fillId="6" borderId="98" xfId="0" applyFill="1" applyBorder="1" applyAlignment="1">
      <alignment horizontal="left" vertical="center"/>
    </xf>
    <xf numFmtId="0" fontId="0" fillId="6" borderId="104" xfId="0" applyFill="1" applyBorder="1" applyAlignment="1">
      <alignment horizontal="left" vertical="center"/>
    </xf>
    <xf numFmtId="0" fontId="0" fillId="6" borderId="137" xfId="0" applyFill="1" applyBorder="1" applyAlignment="1">
      <alignment horizontal="left" vertical="center"/>
    </xf>
    <xf numFmtId="0" fontId="10" fillId="6" borderId="70" xfId="0" applyFont="1" applyFill="1" applyBorder="1" applyAlignment="1">
      <alignment horizontal="left" vertical="center"/>
    </xf>
    <xf numFmtId="0" fontId="10" fillId="6" borderId="71" xfId="0" applyFont="1" applyFill="1" applyBorder="1" applyAlignment="1">
      <alignment horizontal="left" vertical="center"/>
    </xf>
    <xf numFmtId="0" fontId="10" fillId="6" borderId="72" xfId="0" applyFont="1" applyFill="1" applyBorder="1" applyAlignment="1">
      <alignment horizontal="left" vertical="center"/>
    </xf>
    <xf numFmtId="0" fontId="20" fillId="6" borderId="91" xfId="0" applyFont="1" applyFill="1" applyBorder="1" applyAlignment="1">
      <alignment horizontal="center" vertical="center" textRotation="255"/>
    </xf>
    <xf numFmtId="0" fontId="20" fillId="6" borderId="92" xfId="0" applyFont="1" applyFill="1" applyBorder="1" applyAlignment="1">
      <alignment horizontal="center" vertical="center" textRotation="255"/>
    </xf>
    <xf numFmtId="0" fontId="20" fillId="6" borderId="150" xfId="0" applyFont="1" applyFill="1" applyBorder="1" applyAlignment="1">
      <alignment horizontal="center" vertical="center" textRotation="255"/>
    </xf>
    <xf numFmtId="0" fontId="0" fillId="0" borderId="53"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30" fillId="6" borderId="52" xfId="0" applyFont="1" applyFill="1" applyBorder="1" applyAlignment="1">
      <alignment horizontal="left" vertical="center" wrapText="1"/>
    </xf>
    <xf numFmtId="0" fontId="0" fillId="8" borderId="50" xfId="0" applyFill="1" applyBorder="1" applyAlignment="1">
      <alignment horizontal="left" vertical="center"/>
    </xf>
    <xf numFmtId="0" fontId="0" fillId="8" borderId="98" xfId="0" applyFill="1" applyBorder="1" applyAlignment="1">
      <alignment horizontal="left" vertical="center"/>
    </xf>
    <xf numFmtId="0" fontId="0" fillId="6" borderId="33" xfId="0" applyFill="1" applyBorder="1" applyAlignment="1">
      <alignment horizontal="center" vertical="center" textRotation="255"/>
    </xf>
    <xf numFmtId="0" fontId="0" fillId="6" borderId="35" xfId="0" applyFill="1" applyBorder="1" applyAlignment="1">
      <alignment horizontal="center" vertical="center" textRotation="255"/>
    </xf>
    <xf numFmtId="0" fontId="0" fillId="6" borderId="36" xfId="0" applyFill="1" applyBorder="1" applyAlignment="1">
      <alignment horizontal="center" vertical="center" textRotation="255"/>
    </xf>
    <xf numFmtId="0" fontId="0" fillId="6" borderId="61" xfId="0" applyFill="1" applyBorder="1">
      <alignment vertical="center"/>
    </xf>
    <xf numFmtId="0" fontId="0" fillId="6" borderId="59" xfId="0" applyFill="1" applyBorder="1">
      <alignment vertical="center"/>
    </xf>
    <xf numFmtId="0" fontId="0" fillId="6" borderId="60" xfId="0" applyFill="1" applyBorder="1">
      <alignment vertical="center"/>
    </xf>
    <xf numFmtId="0" fontId="0" fillId="6" borderId="20" xfId="0" applyFill="1" applyBorder="1">
      <alignment vertical="center"/>
    </xf>
    <xf numFmtId="0" fontId="0" fillId="6" borderId="77" xfId="0" applyFill="1" applyBorder="1" applyAlignment="1">
      <alignment vertical="center" wrapText="1"/>
    </xf>
    <xf numFmtId="0" fontId="0" fillId="6" borderId="78" xfId="0" applyFill="1" applyBorder="1" applyAlignment="1">
      <alignment vertical="center" wrapText="1"/>
    </xf>
    <xf numFmtId="0" fontId="0" fillId="5" borderId="44" xfId="0" applyFill="1" applyBorder="1" applyAlignment="1" applyProtection="1">
      <alignment horizontal="center" vertical="center"/>
      <protection locked="0"/>
    </xf>
    <xf numFmtId="0" fontId="0" fillId="5" borderId="79" xfId="0" applyFill="1" applyBorder="1" applyAlignment="1" applyProtection="1">
      <alignment horizontal="center" vertical="center"/>
      <protection locked="0"/>
    </xf>
    <xf numFmtId="0" fontId="0" fillId="5" borderId="80" xfId="0" applyFill="1" applyBorder="1" applyAlignment="1" applyProtection="1">
      <alignment horizontal="center" vertical="center"/>
      <protection locked="0"/>
    </xf>
    <xf numFmtId="0" fontId="0" fillId="0" borderId="81" xfId="0" applyBorder="1" applyAlignment="1" applyProtection="1">
      <alignment horizontal="left" vertical="center"/>
      <protection locked="0"/>
    </xf>
    <xf numFmtId="0" fontId="0" fillId="0" borderId="82" xfId="0" applyBorder="1" applyAlignment="1" applyProtection="1">
      <alignment horizontal="left" vertical="center"/>
      <protection locked="0"/>
    </xf>
    <xf numFmtId="0" fontId="0" fillId="0" borderId="83" xfId="0" applyBorder="1" applyAlignment="1" applyProtection="1">
      <alignment horizontal="left" vertical="center"/>
      <protection locked="0"/>
    </xf>
    <xf numFmtId="176" fontId="0" fillId="6" borderId="11" xfId="0" applyNumberFormat="1" applyFill="1" applyBorder="1" applyAlignment="1">
      <alignment horizontal="right" vertical="center"/>
    </xf>
    <xf numFmtId="176" fontId="0" fillId="6" borderId="153" xfId="0" applyNumberFormat="1" applyFill="1" applyBorder="1" applyAlignment="1">
      <alignment horizontal="right" vertical="center"/>
    </xf>
    <xf numFmtId="0" fontId="0" fillId="0" borderId="144" xfId="0" applyBorder="1" applyAlignment="1" applyProtection="1">
      <alignment horizontal="center" vertical="center"/>
      <protection locked="0"/>
    </xf>
    <xf numFmtId="0" fontId="0" fillId="0" borderId="193" xfId="0" applyBorder="1" applyAlignment="1" applyProtection="1">
      <alignment horizontal="center" vertical="center"/>
      <protection locked="0"/>
    </xf>
    <xf numFmtId="0" fontId="0" fillId="0" borderId="204" xfId="0"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6" borderId="44" xfId="0" applyFill="1" applyBorder="1" applyAlignment="1">
      <alignment horizontal="center" vertical="center"/>
    </xf>
    <xf numFmtId="0" fontId="0" fillId="6" borderId="79" xfId="0" applyFill="1" applyBorder="1" applyAlignment="1">
      <alignment horizontal="center" vertical="center"/>
    </xf>
    <xf numFmtId="0" fontId="8" fillId="6" borderId="100" xfId="0" applyFont="1" applyFill="1" applyBorder="1" applyAlignment="1">
      <alignment horizontal="left" vertical="center"/>
    </xf>
    <xf numFmtId="0" fontId="8" fillId="6" borderId="135" xfId="0" applyFont="1" applyFill="1" applyBorder="1" applyAlignment="1">
      <alignment horizontal="left" vertical="center"/>
    </xf>
    <xf numFmtId="176" fontId="0" fillId="6" borderId="13" xfId="0" applyNumberFormat="1" applyFill="1" applyBorder="1" applyAlignment="1">
      <alignment horizontal="right" vertical="center"/>
    </xf>
    <xf numFmtId="176" fontId="0" fillId="6" borderId="7" xfId="0" applyNumberFormat="1" applyFill="1" applyBorder="1" applyAlignment="1">
      <alignment horizontal="right" vertical="center"/>
    </xf>
    <xf numFmtId="176" fontId="0" fillId="6" borderId="12" xfId="0" applyNumberFormat="1" applyFill="1" applyBorder="1" applyAlignment="1">
      <alignment horizontal="right" vertical="center"/>
    </xf>
    <xf numFmtId="176" fontId="0" fillId="6" borderId="5" xfId="0" applyNumberFormat="1" applyFill="1" applyBorder="1" applyAlignment="1">
      <alignment horizontal="right" vertical="center"/>
    </xf>
    <xf numFmtId="0" fontId="42" fillId="6" borderId="112" xfId="0" applyFont="1" applyFill="1" applyBorder="1" applyAlignment="1">
      <alignment horizontal="left" vertical="center" wrapText="1"/>
    </xf>
    <xf numFmtId="0" fontId="42" fillId="6" borderId="118" xfId="0" applyFont="1" applyFill="1" applyBorder="1" applyAlignment="1">
      <alignment horizontal="left" vertical="center" wrapText="1"/>
    </xf>
    <xf numFmtId="0" fontId="42" fillId="6" borderId="113" xfId="0" applyFont="1" applyFill="1" applyBorder="1" applyAlignment="1">
      <alignment horizontal="left" vertical="center" wrapText="1"/>
    </xf>
    <xf numFmtId="0" fontId="8" fillId="6" borderId="46" xfId="0" applyFont="1" applyFill="1" applyBorder="1" applyAlignment="1">
      <alignment horizontal="left" vertical="center" shrinkToFit="1"/>
    </xf>
    <xf numFmtId="0" fontId="8" fillId="6" borderId="74" xfId="0" applyFont="1" applyFill="1" applyBorder="1" applyAlignment="1">
      <alignment horizontal="left" vertical="center" shrinkToFit="1"/>
    </xf>
    <xf numFmtId="0" fontId="0" fillId="6" borderId="44" xfId="0" applyFill="1" applyBorder="1" applyAlignment="1">
      <alignment horizontal="center" vertical="center" shrinkToFit="1"/>
    </xf>
    <xf numFmtId="0" fontId="0" fillId="6" borderId="79" xfId="0" applyFill="1" applyBorder="1" applyAlignment="1">
      <alignment horizontal="center" vertical="center" shrinkToFit="1"/>
    </xf>
    <xf numFmtId="0" fontId="0" fillId="6" borderId="45" xfId="0" applyFill="1" applyBorder="1" applyAlignment="1">
      <alignment horizontal="center" vertical="center" shrinkToFit="1"/>
    </xf>
    <xf numFmtId="0" fontId="0" fillId="0" borderId="75"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5"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10" fillId="6" borderId="36" xfId="0" applyFont="1" applyFill="1" applyBorder="1" applyAlignment="1">
      <alignment horizontal="left" vertical="center" wrapText="1"/>
    </xf>
    <xf numFmtId="0" fontId="10" fillId="6" borderId="132" xfId="0" applyFont="1" applyFill="1" applyBorder="1" applyAlignment="1">
      <alignment horizontal="left" vertical="center" wrapText="1"/>
    </xf>
    <xf numFmtId="0" fontId="10" fillId="6" borderId="205" xfId="0" applyFont="1" applyFill="1" applyBorder="1" applyAlignment="1">
      <alignment horizontal="left" vertical="center" wrapText="1"/>
    </xf>
    <xf numFmtId="0" fontId="14" fillId="6" borderId="132" xfId="0" applyFont="1" applyFill="1" applyBorder="1" applyAlignment="1">
      <alignment horizontal="center" vertical="center" wrapText="1"/>
    </xf>
    <xf numFmtId="0" fontId="52" fillId="0" borderId="104" xfId="0" applyFont="1" applyBorder="1" applyAlignment="1">
      <alignment horizontal="left" vertical="center" wrapText="1"/>
    </xf>
    <xf numFmtId="0" fontId="52" fillId="0" borderId="71" xfId="0" applyFont="1" applyBorder="1" applyAlignment="1">
      <alignment horizontal="left" vertical="center" wrapText="1"/>
    </xf>
    <xf numFmtId="0" fontId="52" fillId="0" borderId="72" xfId="0" applyFont="1" applyBorder="1" applyAlignment="1">
      <alignment horizontal="left" vertical="center" wrapText="1"/>
    </xf>
    <xf numFmtId="0" fontId="52" fillId="0" borderId="35" xfId="0" applyFont="1" applyBorder="1" applyAlignment="1">
      <alignment horizontal="left" vertical="center" wrapText="1"/>
    </xf>
    <xf numFmtId="0" fontId="52" fillId="0" borderId="0" xfId="0" applyFont="1" applyAlignment="1">
      <alignment horizontal="left" vertical="center" wrapText="1"/>
    </xf>
    <xf numFmtId="0" fontId="52" fillId="0" borderId="38" xfId="0" applyFont="1" applyBorder="1" applyAlignment="1">
      <alignment horizontal="left" vertical="center" wrapText="1"/>
    </xf>
    <xf numFmtId="0" fontId="52" fillId="0" borderId="104" xfId="0" applyFont="1" applyBorder="1" applyAlignment="1">
      <alignment horizontal="left" vertical="center"/>
    </xf>
    <xf numFmtId="0" fontId="10" fillId="0" borderId="114" xfId="0" applyFont="1" applyBorder="1" applyAlignment="1" applyProtection="1">
      <alignment horizontal="left" vertical="top" wrapText="1"/>
      <protection locked="0"/>
    </xf>
    <xf numFmtId="0" fontId="10" fillId="0" borderId="86" xfId="0" applyFont="1" applyBorder="1" applyAlignment="1" applyProtection="1">
      <alignment horizontal="left" vertical="top" wrapText="1"/>
      <protection locked="0"/>
    </xf>
    <xf numFmtId="0" fontId="10" fillId="0" borderId="87" xfId="0" applyFont="1" applyBorder="1" applyAlignment="1" applyProtection="1">
      <alignment horizontal="left" vertical="top" wrapText="1"/>
      <protection locked="0"/>
    </xf>
    <xf numFmtId="0" fontId="10" fillId="0" borderId="35"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38" xfId="0" applyFont="1" applyBorder="1" applyAlignment="1" applyProtection="1">
      <alignment horizontal="left" vertical="top" wrapText="1"/>
      <protection locked="0"/>
    </xf>
    <xf numFmtId="0" fontId="10" fillId="0" borderId="203" xfId="0" applyFont="1" applyBorder="1" applyAlignment="1" applyProtection="1">
      <alignment horizontal="left" vertical="top" wrapText="1"/>
      <protection locked="0"/>
    </xf>
    <xf numFmtId="0" fontId="10" fillId="0" borderId="193" xfId="0" applyFont="1" applyBorder="1" applyAlignment="1" applyProtection="1">
      <alignment horizontal="left" vertical="top" wrapText="1"/>
      <protection locked="0"/>
    </xf>
    <xf numFmtId="0" fontId="10" fillId="0" borderId="204" xfId="0" applyFont="1" applyBorder="1" applyAlignment="1" applyProtection="1">
      <alignment horizontal="left" vertical="top" wrapText="1"/>
      <protection locked="0"/>
    </xf>
    <xf numFmtId="0" fontId="10" fillId="0" borderId="36" xfId="0" applyFont="1" applyBorder="1" applyAlignment="1" applyProtection="1">
      <alignment horizontal="left" vertical="top" wrapText="1"/>
      <protection locked="0"/>
    </xf>
    <xf numFmtId="0" fontId="10" fillId="0" borderId="132" xfId="0" applyFont="1" applyBorder="1" applyAlignment="1" applyProtection="1">
      <alignment horizontal="left" vertical="top" wrapText="1"/>
      <protection locked="0"/>
    </xf>
    <xf numFmtId="0" fontId="10" fillId="0" borderId="66" xfId="0" applyFont="1" applyBorder="1" applyAlignment="1" applyProtection="1">
      <alignment horizontal="left" vertical="top" wrapText="1"/>
      <protection locked="0"/>
    </xf>
    <xf numFmtId="0" fontId="35" fillId="6" borderId="181" xfId="0" applyFont="1" applyFill="1" applyBorder="1" applyAlignment="1">
      <alignment horizontal="left" vertical="center"/>
    </xf>
    <xf numFmtId="0" fontId="35" fillId="6" borderId="58" xfId="0" applyFont="1" applyFill="1" applyBorder="1" applyAlignment="1">
      <alignment horizontal="left" vertical="center"/>
    </xf>
    <xf numFmtId="0" fontId="35" fillId="6" borderId="165" xfId="0" applyFont="1" applyFill="1" applyBorder="1" applyAlignment="1">
      <alignment horizontal="left" vertical="center"/>
    </xf>
    <xf numFmtId="0" fontId="35" fillId="6" borderId="183" xfId="0" applyFont="1" applyFill="1" applyBorder="1" applyAlignment="1">
      <alignment horizontal="left" vertical="center"/>
    </xf>
    <xf numFmtId="0" fontId="10" fillId="0" borderId="198" xfId="0" applyFont="1" applyBorder="1" applyAlignment="1" applyProtection="1">
      <alignment horizontal="left" vertical="top" wrapText="1"/>
      <protection locked="0"/>
    </xf>
    <xf numFmtId="0" fontId="10" fillId="0" borderId="47" xfId="0" applyFont="1" applyBorder="1" applyAlignment="1" applyProtection="1">
      <alignment horizontal="left" vertical="top" wrapText="1"/>
      <protection locked="0"/>
    </xf>
    <xf numFmtId="0" fontId="10" fillId="0" borderId="48" xfId="0" applyFont="1" applyBorder="1" applyAlignment="1" applyProtection="1">
      <alignment horizontal="left" vertical="top" wrapText="1"/>
      <protection locked="0"/>
    </xf>
    <xf numFmtId="0" fontId="10" fillId="0" borderId="197" xfId="0" applyFont="1" applyBorder="1" applyAlignment="1" applyProtection="1">
      <alignment horizontal="left" vertical="top" wrapText="1"/>
      <protection locked="0"/>
    </xf>
    <xf numFmtId="0" fontId="10" fillId="0" borderId="82" xfId="0" applyFont="1" applyBorder="1" applyAlignment="1" applyProtection="1">
      <alignment horizontal="left" vertical="top" wrapText="1"/>
      <protection locked="0"/>
    </xf>
    <xf numFmtId="0" fontId="10" fillId="0" borderId="83" xfId="0" applyFont="1" applyBorder="1" applyAlignment="1" applyProtection="1">
      <alignment horizontal="left" vertical="top" wrapText="1"/>
      <protection locked="0"/>
    </xf>
    <xf numFmtId="0" fontId="69" fillId="0" borderId="0" xfId="0" applyFont="1" applyAlignment="1">
      <alignment horizontal="right" vertical="center" shrinkToFit="1"/>
    </xf>
    <xf numFmtId="0" fontId="69" fillId="0" borderId="132" xfId="0" applyFont="1" applyBorder="1" applyAlignment="1">
      <alignment horizontal="right" vertical="center" shrinkToFit="1"/>
    </xf>
    <xf numFmtId="0" fontId="69" fillId="0" borderId="0" xfId="0" applyFont="1" applyAlignment="1">
      <alignment horizontal="left" vertical="center" shrinkToFit="1"/>
    </xf>
    <xf numFmtId="0" fontId="69" fillId="0" borderId="132" xfId="0" applyFont="1" applyBorder="1" applyAlignment="1">
      <alignment horizontal="left" vertical="center" shrinkToFit="1"/>
    </xf>
    <xf numFmtId="0" fontId="35" fillId="6" borderId="199" xfId="0" applyFont="1" applyFill="1" applyBorder="1" applyAlignment="1">
      <alignment horizontal="left" vertical="center"/>
    </xf>
    <xf numFmtId="0" fontId="35" fillId="6" borderId="160" xfId="0" applyFont="1" applyFill="1" applyBorder="1" applyAlignment="1">
      <alignment horizontal="left" vertical="center"/>
    </xf>
    <xf numFmtId="0" fontId="35" fillId="6" borderId="169" xfId="0" applyFont="1" applyFill="1" applyBorder="1" applyAlignment="1">
      <alignment horizontal="left" vertical="center"/>
    </xf>
    <xf numFmtId="0" fontId="35" fillId="6" borderId="189" xfId="0" applyFont="1" applyFill="1" applyBorder="1" applyAlignment="1">
      <alignment horizontal="left" vertical="center"/>
    </xf>
    <xf numFmtId="0" fontId="14" fillId="0" borderId="35" xfId="0" applyFont="1" applyBorder="1" applyAlignment="1">
      <alignment horizontal="left" vertical="top" wrapText="1"/>
    </xf>
    <xf numFmtId="0" fontId="52" fillId="0" borderId="35" xfId="0" applyFont="1" applyBorder="1" applyAlignment="1">
      <alignment horizontal="left" vertical="top" wrapText="1"/>
    </xf>
    <xf numFmtId="0" fontId="14" fillId="11" borderId="96" xfId="0" applyFont="1" applyFill="1" applyBorder="1" applyAlignment="1">
      <alignment horizontal="center" vertical="center"/>
    </xf>
    <xf numFmtId="0" fontId="14" fillId="11" borderId="50" xfId="0" applyFont="1" applyFill="1" applyBorder="1" applyAlignment="1">
      <alignment horizontal="center" vertical="center"/>
    </xf>
    <xf numFmtId="0" fontId="14" fillId="11" borderId="36" xfId="0" applyFont="1" applyFill="1" applyBorder="1" applyAlignment="1">
      <alignment horizontal="center" vertical="center"/>
    </xf>
    <xf numFmtId="0" fontId="14" fillId="11" borderId="138" xfId="0" applyFont="1" applyFill="1" applyBorder="1" applyAlignment="1">
      <alignment horizontal="center" vertical="center"/>
    </xf>
    <xf numFmtId="0" fontId="9" fillId="0" borderId="15" xfId="0" applyFont="1" applyBorder="1" applyAlignment="1" applyProtection="1">
      <alignment horizontal="left" vertical="center" wrapText="1"/>
      <protection locked="0"/>
    </xf>
    <xf numFmtId="0" fontId="9" fillId="0" borderId="37" xfId="0" applyFont="1" applyBorder="1" applyAlignment="1" applyProtection="1">
      <alignment horizontal="left" vertical="center" wrapText="1"/>
      <protection locked="0"/>
    </xf>
    <xf numFmtId="0" fontId="9" fillId="0" borderId="132" xfId="0" applyFont="1" applyBorder="1" applyAlignment="1" applyProtection="1">
      <alignment horizontal="left" vertical="center" wrapText="1"/>
      <protection locked="0"/>
    </xf>
    <xf numFmtId="0" fontId="9" fillId="0" borderId="66" xfId="0" applyFont="1" applyBorder="1" applyAlignment="1" applyProtection="1">
      <alignment horizontal="left" vertical="center" wrapText="1"/>
      <protection locked="0"/>
    </xf>
    <xf numFmtId="0" fontId="9" fillId="0" borderId="43" xfId="0" applyFont="1" applyBorder="1" applyAlignment="1" applyProtection="1">
      <alignment horizontal="left" vertical="center" wrapText="1"/>
      <protection locked="0"/>
    </xf>
    <xf numFmtId="0" fontId="9" fillId="0" borderId="17" xfId="0" applyFont="1" applyBorder="1" applyAlignment="1" applyProtection="1">
      <alignment horizontal="left" vertical="center" wrapText="1"/>
      <protection locked="0"/>
    </xf>
    <xf numFmtId="0" fontId="9" fillId="0" borderId="30" xfId="0" applyFont="1" applyBorder="1" applyAlignment="1" applyProtection="1">
      <alignment horizontal="left" vertical="center" wrapText="1"/>
      <protection locked="0"/>
    </xf>
    <xf numFmtId="0" fontId="9" fillId="0" borderId="49" xfId="0" applyFont="1" applyBorder="1" applyAlignment="1" applyProtection="1">
      <alignment horizontal="left" vertical="center" wrapText="1"/>
      <protection locked="0"/>
    </xf>
    <xf numFmtId="0" fontId="9" fillId="0" borderId="84" xfId="0" applyFont="1" applyBorder="1" applyAlignment="1" applyProtection="1">
      <alignment horizontal="left" vertical="top" wrapText="1"/>
      <protection locked="0"/>
    </xf>
    <xf numFmtId="0" fontId="9" fillId="0" borderId="52" xfId="0" applyFont="1" applyBorder="1" applyAlignment="1" applyProtection="1">
      <alignment horizontal="left" vertical="top" wrapText="1"/>
      <protection locked="0"/>
    </xf>
    <xf numFmtId="0" fontId="9" fillId="0" borderId="65" xfId="0" applyFont="1" applyBorder="1" applyAlignment="1" applyProtection="1">
      <alignment horizontal="left" vertical="top" wrapText="1"/>
      <protection locked="0"/>
    </xf>
    <xf numFmtId="0" fontId="14" fillId="6" borderId="19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0" fillId="5" borderId="62" xfId="0" applyFont="1" applyFill="1" applyBorder="1" applyAlignment="1" applyProtection="1">
      <alignment horizontal="center" vertical="center"/>
      <protection locked="0"/>
    </xf>
    <xf numFmtId="0" fontId="10" fillId="5" borderId="117" xfId="0" applyFont="1" applyFill="1" applyBorder="1" applyAlignment="1" applyProtection="1">
      <alignment horizontal="center" vertical="center"/>
      <protection locked="0"/>
    </xf>
    <xf numFmtId="0" fontId="62" fillId="6" borderId="84" xfId="0" applyFont="1" applyFill="1" applyBorder="1" applyAlignment="1">
      <alignment horizontal="left" vertical="center" wrapText="1" shrinkToFit="1"/>
    </xf>
    <xf numFmtId="0" fontId="62" fillId="6" borderId="52" xfId="0" applyFont="1" applyFill="1" applyBorder="1" applyAlignment="1">
      <alignment horizontal="left" vertical="center" wrapText="1" shrinkToFit="1"/>
    </xf>
    <xf numFmtId="0" fontId="62" fillId="0" borderId="84" xfId="0" applyFont="1" applyBorder="1" applyAlignment="1">
      <alignment horizontal="left" vertical="center" wrapText="1" shrinkToFit="1"/>
    </xf>
    <xf numFmtId="0" fontId="62" fillId="0" borderId="52" xfId="0" applyFont="1" applyBorder="1" applyAlignment="1">
      <alignment horizontal="left" vertical="center" wrapText="1" shrinkToFit="1"/>
    </xf>
    <xf numFmtId="0" fontId="14" fillId="11" borderId="97" xfId="0" applyFont="1" applyFill="1" applyBorder="1" applyAlignment="1">
      <alignment horizontal="center" vertical="center"/>
    </xf>
    <xf numFmtId="0" fontId="14" fillId="11" borderId="98" xfId="0" applyFont="1" applyFill="1" applyBorder="1" applyAlignment="1">
      <alignment horizontal="center" vertical="center"/>
    </xf>
    <xf numFmtId="0" fontId="62" fillId="6" borderId="84" xfId="0" applyFont="1" applyFill="1" applyBorder="1" applyAlignment="1">
      <alignment horizontal="center" vertical="center"/>
    </xf>
    <xf numFmtId="0" fontId="62" fillId="6" borderId="52" xfId="0" applyFont="1" applyFill="1" applyBorder="1" applyAlignment="1">
      <alignment horizontal="center" vertical="center"/>
    </xf>
    <xf numFmtId="0" fontId="62" fillId="6" borderId="84" xfId="0" applyFont="1" applyFill="1" applyBorder="1" applyAlignment="1">
      <alignment horizontal="center" vertical="center" wrapText="1"/>
    </xf>
    <xf numFmtId="0" fontId="62" fillId="6" borderId="52" xfId="0" applyFont="1" applyFill="1" applyBorder="1" applyAlignment="1">
      <alignment horizontal="center" vertical="center" wrapText="1"/>
    </xf>
    <xf numFmtId="0" fontId="63" fillId="6" borderId="96" xfId="0" applyFont="1" applyFill="1" applyBorder="1" applyAlignment="1">
      <alignment horizontal="center" vertical="center" wrapText="1"/>
    </xf>
    <xf numFmtId="0" fontId="63" fillId="6" borderId="50" xfId="0" applyFont="1" applyFill="1" applyBorder="1" applyAlignment="1">
      <alignment horizontal="center" vertical="center" wrapText="1"/>
    </xf>
    <xf numFmtId="0" fontId="63" fillId="6" borderId="35" xfId="0" applyFont="1" applyFill="1" applyBorder="1" applyAlignment="1">
      <alignment horizontal="center" vertical="center" wrapText="1"/>
    </xf>
    <xf numFmtId="0" fontId="63" fillId="6" borderId="51" xfId="0" applyFont="1" applyFill="1" applyBorder="1" applyAlignment="1">
      <alignment horizontal="center" vertical="center" wrapText="1"/>
    </xf>
    <xf numFmtId="0" fontId="63" fillId="6" borderId="97" xfId="0" applyFont="1" applyFill="1" applyBorder="1" applyAlignment="1">
      <alignment horizontal="center" vertical="center" wrapText="1"/>
    </xf>
    <xf numFmtId="0" fontId="63" fillId="6" borderId="98" xfId="0" applyFont="1" applyFill="1" applyBorder="1" applyAlignment="1">
      <alignment horizontal="center" vertical="center" wrapText="1"/>
    </xf>
    <xf numFmtId="0" fontId="9" fillId="0" borderId="35"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38" xfId="0" applyFont="1" applyBorder="1" applyAlignment="1" applyProtection="1">
      <alignment horizontal="left" vertical="top" wrapText="1"/>
      <protection locked="0"/>
    </xf>
    <xf numFmtId="0" fontId="9" fillId="0" borderId="97" xfId="0" applyFont="1" applyBorder="1" applyAlignment="1" applyProtection="1">
      <alignment horizontal="left" vertical="top" wrapText="1"/>
      <protection locked="0"/>
    </xf>
    <xf numFmtId="0" fontId="9" fillId="0" borderId="30" xfId="0" applyFont="1" applyBorder="1" applyAlignment="1" applyProtection="1">
      <alignment horizontal="left" vertical="top" wrapText="1"/>
      <protection locked="0"/>
    </xf>
    <xf numFmtId="0" fontId="9" fillId="0" borderId="49" xfId="0" applyFont="1" applyBorder="1" applyAlignment="1" applyProtection="1">
      <alignment horizontal="left" vertical="top" wrapText="1"/>
      <protection locked="0"/>
    </xf>
    <xf numFmtId="0" fontId="14" fillId="6" borderId="200" xfId="0" applyFont="1" applyFill="1" applyBorder="1" applyAlignment="1">
      <alignment horizontal="left" vertical="center"/>
    </xf>
    <xf numFmtId="0" fontId="14" fillId="6" borderId="79" xfId="0" applyFont="1" applyFill="1" applyBorder="1" applyAlignment="1">
      <alignment horizontal="left" vertical="center"/>
    </xf>
    <xf numFmtId="0" fontId="14" fillId="6" borderId="45" xfId="0" applyFont="1" applyFill="1" applyBorder="1" applyAlignment="1">
      <alignment horizontal="left" vertical="center"/>
    </xf>
    <xf numFmtId="0" fontId="9" fillId="0" borderId="114" xfId="0" applyFont="1" applyBorder="1" applyAlignment="1" applyProtection="1">
      <alignment horizontal="left" vertical="top" wrapText="1"/>
      <protection locked="0"/>
    </xf>
    <xf numFmtId="0" fontId="9" fillId="0" borderId="86" xfId="0" applyFont="1" applyBorder="1" applyAlignment="1" applyProtection="1">
      <alignment horizontal="left" vertical="top" wrapText="1"/>
      <protection locked="0"/>
    </xf>
    <xf numFmtId="0" fontId="9" fillId="0" borderId="87" xfId="0" applyFont="1" applyBorder="1" applyAlignment="1" applyProtection="1">
      <alignment horizontal="left" vertical="top" wrapText="1"/>
      <protection locked="0"/>
    </xf>
    <xf numFmtId="0" fontId="29" fillId="11" borderId="101" xfId="0" applyFont="1" applyFill="1" applyBorder="1" applyAlignment="1">
      <alignment horizontal="center" vertical="center" shrinkToFit="1"/>
    </xf>
    <xf numFmtId="0" fontId="29" fillId="0" borderId="101" xfId="0" applyFont="1" applyBorder="1" applyAlignment="1" applyProtection="1">
      <alignment horizontal="left" vertical="center" wrapText="1"/>
      <protection locked="0"/>
    </xf>
    <xf numFmtId="0" fontId="29" fillId="0" borderId="102" xfId="0" applyFont="1" applyBorder="1" applyAlignment="1" applyProtection="1">
      <alignment horizontal="left" vertical="center" wrapText="1"/>
      <protection locked="0"/>
    </xf>
    <xf numFmtId="0" fontId="35" fillId="11" borderId="194" xfId="0" applyFont="1" applyFill="1" applyBorder="1" applyAlignment="1">
      <alignment horizontal="left" vertical="center" shrinkToFit="1"/>
    </xf>
    <xf numFmtId="0" fontId="35" fillId="11" borderId="163" xfId="0" applyFont="1" applyFill="1" applyBorder="1" applyAlignment="1">
      <alignment horizontal="left" vertical="center" shrinkToFit="1"/>
    </xf>
    <xf numFmtId="0" fontId="35" fillId="11" borderId="192" xfId="0" applyFont="1" applyFill="1" applyBorder="1" applyAlignment="1">
      <alignment horizontal="left" vertical="center" shrinkToFit="1"/>
    </xf>
    <xf numFmtId="0" fontId="35" fillId="6" borderId="202" xfId="0" applyFont="1" applyFill="1" applyBorder="1" applyAlignment="1">
      <alignment horizontal="left" vertical="center"/>
    </xf>
    <xf numFmtId="0" fontId="35" fillId="6" borderId="105" xfId="0" applyFont="1" applyFill="1" applyBorder="1" applyAlignment="1">
      <alignment horizontal="left" vertical="center"/>
    </xf>
    <xf numFmtId="0" fontId="35" fillId="6" borderId="201" xfId="0" applyFont="1" applyFill="1" applyBorder="1" applyAlignment="1">
      <alignment horizontal="left" vertical="center"/>
    </xf>
    <xf numFmtId="0" fontId="63" fillId="6" borderId="165" xfId="0" applyFont="1" applyFill="1" applyBorder="1" applyAlignment="1">
      <alignment horizontal="left" vertical="center" wrapText="1"/>
    </xf>
    <xf numFmtId="0" fontId="63" fillId="6" borderId="201" xfId="0" applyFont="1" applyFill="1" applyBorder="1" applyAlignment="1">
      <alignment horizontal="left" vertical="center" wrapText="1"/>
    </xf>
    <xf numFmtId="3" fontId="9" fillId="0" borderId="85" xfId="0" applyNumberFormat="1" applyFont="1" applyBorder="1" applyAlignment="1" applyProtection="1">
      <alignment horizontal="center" vertical="center"/>
      <protection locked="0"/>
    </xf>
    <xf numFmtId="0" fontId="9" fillId="0" borderId="116"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51" xfId="0" applyFont="1" applyBorder="1" applyAlignment="1" applyProtection="1">
      <alignment horizontal="center" vertical="center"/>
      <protection locked="0"/>
    </xf>
    <xf numFmtId="0" fontId="33" fillId="0" borderId="114" xfId="0" applyFont="1" applyBorder="1" applyAlignment="1" applyProtection="1">
      <alignment horizontal="left" vertical="top" wrapText="1"/>
      <protection locked="0"/>
    </xf>
    <xf numFmtId="0" fontId="33" fillId="0" borderId="86" xfId="0" applyFont="1" applyBorder="1" applyAlignment="1" applyProtection="1">
      <alignment horizontal="left" vertical="top" wrapText="1"/>
      <protection locked="0"/>
    </xf>
    <xf numFmtId="0" fontId="33" fillId="0" borderId="116" xfId="0" applyFont="1" applyBorder="1" applyAlignment="1" applyProtection="1">
      <alignment horizontal="left" vertical="top" wrapText="1"/>
      <protection locked="0"/>
    </xf>
    <xf numFmtId="0" fontId="33" fillId="0" borderId="35" xfId="0" applyFont="1" applyBorder="1" applyAlignment="1" applyProtection="1">
      <alignment horizontal="left" vertical="top" wrapText="1"/>
      <protection locked="0"/>
    </xf>
    <xf numFmtId="0" fontId="33" fillId="0" borderId="0" xfId="0" applyFont="1" applyAlignment="1" applyProtection="1">
      <alignment horizontal="left" vertical="top" wrapText="1"/>
      <protection locked="0"/>
    </xf>
    <xf numFmtId="0" fontId="33" fillId="0" borderId="51" xfId="0" applyFont="1" applyBorder="1" applyAlignment="1" applyProtection="1">
      <alignment horizontal="left" vertical="top" wrapText="1"/>
      <protection locked="0"/>
    </xf>
    <xf numFmtId="0" fontId="9" fillId="0" borderId="60" xfId="0" applyFont="1" applyBorder="1" applyAlignment="1" applyProtection="1">
      <alignment horizontal="center" vertical="center"/>
      <protection locked="0"/>
    </xf>
    <xf numFmtId="0" fontId="9" fillId="0" borderId="29" xfId="0" applyFont="1" applyBorder="1" applyAlignment="1" applyProtection="1">
      <alignment horizontal="center" vertical="center"/>
      <protection locked="0"/>
    </xf>
    <xf numFmtId="0" fontId="9" fillId="6" borderId="39" xfId="0" applyFont="1" applyFill="1" applyBorder="1" applyAlignment="1">
      <alignment horizontal="left" vertical="center"/>
    </xf>
    <xf numFmtId="0" fontId="9" fillId="6" borderId="132" xfId="0" applyFont="1" applyFill="1" applyBorder="1" applyAlignment="1">
      <alignment horizontal="left" vertical="center"/>
    </xf>
    <xf numFmtId="0" fontId="9" fillId="6" borderId="66" xfId="0" applyFont="1" applyFill="1" applyBorder="1" applyAlignment="1">
      <alignment horizontal="left" vertical="center"/>
    </xf>
    <xf numFmtId="0" fontId="9" fillId="6" borderId="85" xfId="0" applyFont="1" applyFill="1" applyBorder="1" applyAlignment="1">
      <alignment horizontal="left" vertical="center" wrapText="1"/>
    </xf>
    <xf numFmtId="0" fontId="9" fillId="6" borderId="86" xfId="0" applyFont="1" applyFill="1" applyBorder="1" applyAlignment="1">
      <alignment horizontal="left" vertical="center" wrapText="1"/>
    </xf>
    <xf numFmtId="0" fontId="9" fillId="6" borderId="87" xfId="0" applyFont="1" applyFill="1" applyBorder="1" applyAlignment="1">
      <alignment horizontal="left" vertical="center" wrapText="1"/>
    </xf>
    <xf numFmtId="0" fontId="14" fillId="6" borderId="52" xfId="0" applyFont="1" applyFill="1" applyBorder="1" applyAlignment="1">
      <alignment horizontal="right" vertical="center" wrapText="1"/>
    </xf>
    <xf numFmtId="0" fontId="62" fillId="0" borderId="0" xfId="0" applyFont="1" applyAlignment="1">
      <alignment horizontal="left" vertical="center" wrapText="1"/>
    </xf>
    <xf numFmtId="0" fontId="34" fillId="0" borderId="0" xfId="0" applyFont="1" applyAlignment="1">
      <alignment horizontal="left" vertical="top" wrapText="1"/>
    </xf>
    <xf numFmtId="0" fontId="52" fillId="0" borderId="0" xfId="0" applyFont="1" applyAlignment="1">
      <alignment horizontal="left" vertical="top" wrapText="1"/>
    </xf>
    <xf numFmtId="0" fontId="43" fillId="0" borderId="0" xfId="0" applyFont="1" applyAlignment="1">
      <alignment horizontal="left" vertical="center" shrinkToFit="1"/>
    </xf>
    <xf numFmtId="0" fontId="14" fillId="0" borderId="52" xfId="0" applyFont="1" applyBorder="1" applyAlignment="1" applyProtection="1">
      <alignment horizontal="left" vertical="top" wrapText="1"/>
      <protection locked="0"/>
    </xf>
    <xf numFmtId="0" fontId="14" fillId="0" borderId="65" xfId="0" applyFont="1" applyBorder="1" applyAlignment="1" applyProtection="1">
      <alignment horizontal="left" vertical="top" wrapText="1"/>
      <protection locked="0"/>
    </xf>
    <xf numFmtId="0" fontId="35" fillId="6" borderId="96" xfId="0" applyFont="1" applyFill="1" applyBorder="1" applyAlignment="1">
      <alignment horizontal="left" vertical="center" wrapText="1"/>
    </xf>
    <xf numFmtId="0" fontId="14" fillId="6" borderId="15"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11" borderId="203" xfId="0" applyFont="1" applyFill="1" applyBorder="1" applyAlignment="1">
      <alignment horizontal="left" vertical="center" wrapText="1"/>
    </xf>
    <xf numFmtId="0" fontId="14" fillId="11" borderId="193" xfId="0" applyFont="1" applyFill="1" applyBorder="1" applyAlignment="1">
      <alignment horizontal="left" vertical="center" wrapText="1"/>
    </xf>
    <xf numFmtId="0" fontId="14" fillId="11" borderId="204" xfId="0" applyFont="1" applyFill="1" applyBorder="1" applyAlignment="1">
      <alignment horizontal="left" vertical="center" wrapText="1"/>
    </xf>
    <xf numFmtId="0" fontId="14" fillId="11" borderId="198" xfId="0" applyFont="1" applyFill="1" applyBorder="1" applyAlignment="1">
      <alignment horizontal="left" vertical="center"/>
    </xf>
    <xf numFmtId="0" fontId="14" fillId="11" borderId="47" xfId="0" applyFont="1" applyFill="1" applyBorder="1" applyAlignment="1">
      <alignment horizontal="left" vertical="center"/>
    </xf>
    <xf numFmtId="0" fontId="14" fillId="11" borderId="48" xfId="0" applyFont="1" applyFill="1" applyBorder="1" applyAlignment="1">
      <alignment horizontal="left" vertical="center"/>
    </xf>
    <xf numFmtId="0" fontId="35" fillId="6" borderId="166" xfId="0" applyFont="1" applyFill="1" applyBorder="1" applyAlignment="1">
      <alignment horizontal="left" vertical="center"/>
    </xf>
    <xf numFmtId="0" fontId="43" fillId="0" borderId="0" xfId="0" applyFont="1" applyAlignment="1">
      <alignment horizontal="right" vertical="center" shrinkToFit="1"/>
    </xf>
    <xf numFmtId="0" fontId="52" fillId="0" borderId="33" xfId="3" applyFont="1" applyBorder="1" applyAlignment="1">
      <alignment horizontal="left" vertical="center" wrapText="1"/>
    </xf>
    <xf numFmtId="0" fontId="52" fillId="0" borderId="34" xfId="3" applyFont="1" applyBorder="1" applyAlignment="1">
      <alignment horizontal="left" vertical="center" wrapText="1"/>
    </xf>
    <xf numFmtId="0" fontId="52" fillId="0" borderId="130" xfId="3" applyFont="1" applyBorder="1" applyAlignment="1">
      <alignment horizontal="left" vertical="center" wrapText="1"/>
    </xf>
    <xf numFmtId="0" fontId="52" fillId="0" borderId="35" xfId="3" applyFont="1" applyBorder="1" applyAlignment="1">
      <alignment horizontal="left" vertical="center" wrapText="1"/>
    </xf>
    <xf numFmtId="0" fontId="52" fillId="0" borderId="0" xfId="3" applyFont="1" applyAlignment="1">
      <alignment horizontal="left" vertical="center" wrapText="1"/>
    </xf>
    <xf numFmtId="0" fontId="52" fillId="0" borderId="38" xfId="3" applyFont="1" applyBorder="1" applyAlignment="1">
      <alignment horizontal="left" vertical="center" wrapText="1"/>
    </xf>
    <xf numFmtId="0" fontId="52" fillId="0" borderId="36" xfId="3" applyFont="1" applyBorder="1" applyAlignment="1">
      <alignment horizontal="left" vertical="center" wrapText="1"/>
    </xf>
    <xf numFmtId="0" fontId="52" fillId="0" borderId="132" xfId="3" applyFont="1" applyBorder="1" applyAlignment="1">
      <alignment horizontal="left" vertical="center" wrapText="1"/>
    </xf>
    <xf numFmtId="0" fontId="52" fillId="0" borderId="66" xfId="3" applyFont="1" applyBorder="1" applyAlignment="1">
      <alignment horizontal="left" vertical="center" wrapText="1"/>
    </xf>
    <xf numFmtId="0" fontId="52" fillId="0" borderId="33" xfId="3" applyFont="1" applyBorder="1" applyAlignment="1">
      <alignment horizontal="left" vertical="center" wrapText="1" shrinkToFit="1"/>
    </xf>
    <xf numFmtId="0" fontId="52" fillId="0" borderId="34" xfId="3" applyFont="1" applyBorder="1" applyAlignment="1">
      <alignment horizontal="left" vertical="center" wrapText="1" shrinkToFit="1"/>
    </xf>
    <xf numFmtId="0" fontId="52" fillId="0" borderId="130" xfId="3" applyFont="1" applyBorder="1" applyAlignment="1">
      <alignment horizontal="left" vertical="center" wrapText="1" shrinkToFit="1"/>
    </xf>
    <xf numFmtId="0" fontId="52" fillId="0" borderId="35" xfId="3" applyFont="1" applyBorder="1" applyAlignment="1">
      <alignment horizontal="left" vertical="center" wrapText="1" shrinkToFit="1"/>
    </xf>
    <xf numFmtId="0" fontId="52" fillId="0" borderId="0" xfId="3" applyFont="1" applyAlignment="1">
      <alignment horizontal="left" vertical="center" wrapText="1" shrinkToFit="1"/>
    </xf>
    <xf numFmtId="0" fontId="52" fillId="0" borderId="38" xfId="3" applyFont="1" applyBorder="1" applyAlignment="1">
      <alignment horizontal="left" vertical="center" wrapText="1" shrinkToFit="1"/>
    </xf>
    <xf numFmtId="0" fontId="52" fillId="0" borderId="36" xfId="3" applyFont="1" applyBorder="1" applyAlignment="1">
      <alignment horizontal="left" vertical="center" wrapText="1" shrinkToFit="1"/>
    </xf>
    <xf numFmtId="0" fontId="52" fillId="0" borderId="132" xfId="3" applyFont="1" applyBorder="1" applyAlignment="1">
      <alignment horizontal="left" vertical="center" wrapText="1" shrinkToFit="1"/>
    </xf>
    <xf numFmtId="0" fontId="52" fillId="0" borderId="66" xfId="3" applyFont="1" applyBorder="1" applyAlignment="1">
      <alignment horizontal="left" vertical="center" wrapText="1" shrinkToFit="1"/>
    </xf>
    <xf numFmtId="0" fontId="0" fillId="0" borderId="43" xfId="3" applyFont="1" applyBorder="1" applyAlignment="1" applyProtection="1">
      <alignment horizontal="left" vertical="top" wrapText="1"/>
      <protection locked="0"/>
    </xf>
    <xf numFmtId="0" fontId="7" fillId="0" borderId="15" xfId="3" applyBorder="1" applyAlignment="1" applyProtection="1">
      <alignment horizontal="left" vertical="top" wrapText="1"/>
      <protection locked="0"/>
    </xf>
    <xf numFmtId="0" fontId="7" fillId="0" borderId="37" xfId="3" applyBorder="1" applyAlignment="1" applyProtection="1">
      <alignment horizontal="left" vertical="top" wrapText="1"/>
      <protection locked="0"/>
    </xf>
    <xf numFmtId="0" fontId="7" fillId="0" borderId="16" xfId="3" applyBorder="1" applyAlignment="1" applyProtection="1">
      <alignment horizontal="left" vertical="top" wrapText="1"/>
      <protection locked="0"/>
    </xf>
    <xf numFmtId="0" fontId="7" fillId="0" borderId="0" xfId="3" applyAlignment="1" applyProtection="1">
      <alignment horizontal="left" vertical="top" wrapText="1"/>
      <protection locked="0"/>
    </xf>
    <xf numFmtId="0" fontId="7" fillId="0" borderId="38" xfId="3" applyBorder="1" applyAlignment="1" applyProtection="1">
      <alignment horizontal="left" vertical="top" wrapText="1"/>
      <protection locked="0"/>
    </xf>
    <xf numFmtId="0" fontId="7" fillId="0" borderId="17" xfId="3" applyBorder="1" applyAlignment="1" applyProtection="1">
      <alignment horizontal="left" vertical="top" wrapText="1"/>
      <protection locked="0"/>
    </xf>
    <xf numFmtId="0" fontId="7" fillId="0" borderId="30" xfId="3" applyBorder="1" applyAlignment="1" applyProtection="1">
      <alignment horizontal="left" vertical="top" wrapText="1"/>
      <protection locked="0"/>
    </xf>
    <xf numFmtId="0" fontId="7" fillId="0" borderId="49" xfId="3" applyBorder="1" applyAlignment="1" applyProtection="1">
      <alignment horizontal="left" vertical="top" wrapText="1"/>
      <protection locked="0"/>
    </xf>
    <xf numFmtId="0" fontId="52" fillId="0" borderId="33" xfId="3" applyFont="1" applyBorder="1" applyAlignment="1">
      <alignment horizontal="left" vertical="top" wrapText="1"/>
    </xf>
    <xf numFmtId="0" fontId="52" fillId="0" borderId="34" xfId="3" applyFont="1" applyBorder="1" applyAlignment="1">
      <alignment horizontal="left" vertical="top" wrapText="1"/>
    </xf>
    <xf numFmtId="0" fontId="52" fillId="0" borderId="130" xfId="3" applyFont="1" applyBorder="1" applyAlignment="1">
      <alignment horizontal="left" vertical="top" wrapText="1"/>
    </xf>
    <xf numFmtId="0" fontId="52" fillId="0" borderId="35" xfId="3" applyFont="1" applyBorder="1" applyAlignment="1">
      <alignment horizontal="left" vertical="top" wrapText="1"/>
    </xf>
    <xf numFmtId="0" fontId="52" fillId="0" borderId="0" xfId="3" applyFont="1" applyAlignment="1">
      <alignment horizontal="left" vertical="top" wrapText="1"/>
    </xf>
    <xf numFmtId="0" fontId="52" fillId="0" borderId="38" xfId="3" applyFont="1" applyBorder="1" applyAlignment="1">
      <alignment horizontal="left" vertical="top" wrapText="1"/>
    </xf>
    <xf numFmtId="0" fontId="14" fillId="0" borderId="35" xfId="0" applyFont="1" applyBorder="1" applyAlignment="1">
      <alignment vertical="center" wrapText="1"/>
    </xf>
    <xf numFmtId="0" fontId="14" fillId="0" borderId="0" xfId="0" applyFont="1" applyAlignment="1">
      <alignment vertical="center" wrapText="1"/>
    </xf>
    <xf numFmtId="0" fontId="14" fillId="0" borderId="38" xfId="0" applyFont="1" applyBorder="1" applyAlignment="1">
      <alignment vertical="center" wrapText="1"/>
    </xf>
    <xf numFmtId="0" fontId="14" fillId="0" borderId="36" xfId="0" applyFont="1" applyBorder="1" applyAlignment="1">
      <alignment vertical="center" wrapText="1"/>
    </xf>
    <xf numFmtId="0" fontId="14" fillId="0" borderId="132" xfId="0" applyFont="1" applyBorder="1" applyAlignment="1">
      <alignment vertical="center" wrapText="1"/>
    </xf>
    <xf numFmtId="0" fontId="14" fillId="0" borderId="66" xfId="0" applyFont="1" applyBorder="1" applyAlignment="1">
      <alignment vertical="center" wrapText="1"/>
    </xf>
    <xf numFmtId="0" fontId="14" fillId="0" borderId="33" xfId="3" applyFont="1" applyBorder="1" applyAlignment="1">
      <alignment horizontal="left" vertical="center" wrapText="1"/>
    </xf>
    <xf numFmtId="0" fontId="14" fillId="0" borderId="34" xfId="3" applyFont="1" applyBorder="1" applyAlignment="1">
      <alignment horizontal="left" vertical="center" wrapText="1"/>
    </xf>
    <xf numFmtId="0" fontId="14" fillId="0" borderId="130" xfId="3" applyFont="1" applyBorder="1" applyAlignment="1">
      <alignment horizontal="left" vertical="center" wrapText="1"/>
    </xf>
    <xf numFmtId="0" fontId="14" fillId="0" borderId="35" xfId="3" applyFont="1" applyBorder="1" applyAlignment="1">
      <alignment horizontal="left" vertical="center" wrapText="1"/>
    </xf>
    <xf numFmtId="0" fontId="14" fillId="0" borderId="0" xfId="3" applyFont="1" applyAlignment="1">
      <alignment horizontal="left" vertical="center" wrapText="1"/>
    </xf>
    <xf numFmtId="0" fontId="14" fillId="0" borderId="38" xfId="3" applyFont="1" applyBorder="1" applyAlignment="1">
      <alignment horizontal="left" vertical="center" wrapText="1"/>
    </xf>
    <xf numFmtId="0" fontId="7" fillId="0" borderId="9" xfId="3" applyBorder="1" applyAlignment="1" applyProtection="1">
      <alignment vertical="center" shrinkToFit="1"/>
      <protection locked="0"/>
    </xf>
    <xf numFmtId="0" fontId="7" fillId="0" borderId="47" xfId="3" applyBorder="1" applyAlignment="1" applyProtection="1">
      <alignment vertical="center" shrinkToFit="1"/>
      <protection locked="0"/>
    </xf>
    <xf numFmtId="0" fontId="7" fillId="0" borderId="74" xfId="3" applyBorder="1" applyAlignment="1" applyProtection="1">
      <alignment vertical="center" shrinkToFit="1"/>
      <protection locked="0"/>
    </xf>
    <xf numFmtId="177" fontId="7" fillId="6" borderId="69" xfId="3" applyNumberFormat="1" applyFill="1" applyBorder="1" applyAlignment="1">
      <alignment horizontal="right" vertical="top"/>
    </xf>
    <xf numFmtId="177" fontId="7" fillId="6" borderId="67" xfId="3" applyNumberFormat="1" applyFill="1" applyBorder="1" applyAlignment="1">
      <alignment horizontal="right" vertical="top"/>
    </xf>
    <xf numFmtId="177" fontId="7" fillId="6" borderId="68" xfId="3" applyNumberFormat="1" applyFill="1" applyBorder="1" applyAlignment="1">
      <alignment horizontal="right" vertical="top"/>
    </xf>
    <xf numFmtId="0" fontId="7" fillId="0" borderId="9" xfId="3" applyBorder="1" applyAlignment="1" applyProtection="1">
      <alignment horizontal="left" vertical="center" shrinkToFit="1"/>
      <protection locked="0"/>
    </xf>
    <xf numFmtId="0" fontId="7" fillId="0" borderId="47" xfId="3" applyBorder="1" applyAlignment="1" applyProtection="1">
      <alignment horizontal="left" vertical="center" shrinkToFit="1"/>
      <protection locked="0"/>
    </xf>
    <xf numFmtId="0" fontId="7" fillId="0" borderId="74" xfId="3" applyBorder="1" applyAlignment="1" applyProtection="1">
      <alignment horizontal="left" vertical="center" shrinkToFit="1"/>
      <protection locked="0"/>
    </xf>
    <xf numFmtId="0" fontId="7" fillId="0" borderId="10" xfId="3" applyBorder="1" applyAlignment="1" applyProtection="1">
      <alignment vertical="center" shrinkToFit="1"/>
      <protection locked="0"/>
    </xf>
    <xf numFmtId="0" fontId="7" fillId="0" borderId="101" xfId="3" applyBorder="1" applyAlignment="1" applyProtection="1">
      <alignment vertical="center" shrinkToFit="1"/>
      <protection locked="0"/>
    </xf>
    <xf numFmtId="0" fontId="7" fillId="0" borderId="135" xfId="3" applyBorder="1" applyAlignment="1" applyProtection="1">
      <alignment vertical="center" shrinkToFit="1"/>
      <protection locked="0"/>
    </xf>
    <xf numFmtId="0" fontId="14" fillId="0" borderId="0" xfId="0" applyFont="1" applyAlignment="1">
      <alignment horizontal="left" vertical="center" shrinkToFit="1"/>
    </xf>
    <xf numFmtId="0" fontId="0" fillId="6" borderId="44" xfId="3" applyFont="1" applyFill="1" applyBorder="1" applyAlignment="1">
      <alignment horizontal="center" vertical="center"/>
    </xf>
    <xf numFmtId="0" fontId="0" fillId="6" borderId="79" xfId="3" applyFont="1" applyFill="1" applyBorder="1" applyAlignment="1">
      <alignment horizontal="center" vertical="center"/>
    </xf>
    <xf numFmtId="0" fontId="20" fillId="0" borderId="85" xfId="0" applyFont="1" applyBorder="1" applyAlignment="1" applyProtection="1">
      <alignment horizontal="left" vertical="center" shrinkToFit="1"/>
      <protection locked="0"/>
    </xf>
    <xf numFmtId="0" fontId="20" fillId="0" borderId="171" xfId="0" applyFont="1" applyBorder="1" applyAlignment="1" applyProtection="1">
      <alignment horizontal="left" vertical="center" shrinkToFit="1"/>
      <protection locked="0"/>
    </xf>
    <xf numFmtId="38" fontId="8" fillId="3" borderId="34" xfId="4" applyFont="1" applyFill="1" applyBorder="1" applyAlignment="1" applyProtection="1">
      <alignment horizontal="right" vertical="center" shrinkToFit="1"/>
    </xf>
    <xf numFmtId="38" fontId="8" fillId="3" borderId="130" xfId="4" applyFont="1" applyFill="1" applyBorder="1" applyAlignment="1" applyProtection="1">
      <alignment horizontal="right" vertical="center" shrinkToFit="1"/>
    </xf>
    <xf numFmtId="0" fontId="16" fillId="4" borderId="62" xfId="3" applyFont="1" applyFill="1" applyBorder="1" applyAlignment="1">
      <alignment horizontal="left" vertical="center"/>
    </xf>
    <xf numFmtId="0" fontId="16" fillId="4" borderId="52" xfId="3" applyFont="1" applyFill="1" applyBorder="1" applyAlignment="1">
      <alignment horizontal="left" vertical="center"/>
    </xf>
    <xf numFmtId="38" fontId="7" fillId="4" borderId="0" xfId="4" applyFont="1" applyFill="1" applyBorder="1" applyAlignment="1" applyProtection="1">
      <alignment horizontal="right" vertical="center" shrinkToFit="1"/>
    </xf>
    <xf numFmtId="38" fontId="7" fillId="4" borderId="38" xfId="4" applyFont="1" applyFill="1" applyBorder="1" applyAlignment="1" applyProtection="1">
      <alignment horizontal="right" vertical="center" shrinkToFit="1"/>
    </xf>
    <xf numFmtId="38" fontId="7" fillId="3" borderId="42" xfId="4" applyFont="1" applyFill="1" applyBorder="1" applyAlignment="1" applyProtection="1">
      <alignment horizontal="right" vertical="center" shrinkToFit="1"/>
    </xf>
    <xf numFmtId="38" fontId="7" fillId="3" borderId="31" xfId="4" applyFont="1" applyFill="1" applyBorder="1" applyAlignment="1" applyProtection="1">
      <alignment horizontal="right" vertical="center" shrinkToFit="1"/>
    </xf>
    <xf numFmtId="38" fontId="7" fillId="3" borderId="32" xfId="4" applyFont="1" applyFill="1" applyBorder="1" applyAlignment="1" applyProtection="1">
      <alignment horizontal="right" vertical="center" shrinkToFit="1"/>
    </xf>
    <xf numFmtId="38" fontId="7" fillId="4" borderId="104" xfId="4" applyFont="1" applyFill="1" applyBorder="1" applyAlignment="1" applyProtection="1">
      <alignment horizontal="right" vertical="center" shrinkToFit="1"/>
    </xf>
    <xf numFmtId="38" fontId="7" fillId="4" borderId="71" xfId="4" applyFont="1" applyFill="1" applyBorder="1" applyAlignment="1" applyProtection="1">
      <alignment horizontal="right" vertical="center" shrinkToFit="1"/>
    </xf>
    <xf numFmtId="38" fontId="7" fillId="4" borderId="72" xfId="4" applyFont="1" applyFill="1" applyBorder="1" applyAlignment="1" applyProtection="1">
      <alignment horizontal="right" vertical="center" shrinkToFit="1"/>
    </xf>
    <xf numFmtId="0" fontId="0" fillId="0" borderId="3" xfId="3" applyFont="1" applyBorder="1" applyAlignment="1" applyProtection="1">
      <alignment vertical="center" shrinkToFit="1"/>
      <protection locked="0"/>
    </xf>
    <xf numFmtId="0" fontId="7" fillId="0" borderId="3" xfId="3" applyBorder="1" applyAlignment="1" applyProtection="1">
      <alignment vertical="center" shrinkToFit="1"/>
      <protection locked="0"/>
    </xf>
    <xf numFmtId="0" fontId="14" fillId="0" borderId="34" xfId="3" applyFont="1" applyBorder="1" applyAlignment="1">
      <alignment horizontal="left" vertical="top" wrapText="1"/>
    </xf>
    <xf numFmtId="0" fontId="14" fillId="0" borderId="34" xfId="0" applyFont="1" applyBorder="1" applyAlignment="1">
      <alignment vertical="center" wrapText="1"/>
    </xf>
    <xf numFmtId="0" fontId="14" fillId="0" borderId="130" xfId="0" applyFont="1" applyBorder="1" applyAlignment="1">
      <alignment vertical="center" wrapText="1"/>
    </xf>
    <xf numFmtId="0" fontId="0" fillId="0" borderId="9" xfId="3" applyFont="1" applyBorder="1" applyAlignment="1" applyProtection="1">
      <alignment vertical="center" shrinkToFit="1"/>
      <protection locked="0"/>
    </xf>
    <xf numFmtId="0" fontId="7" fillId="4" borderId="122" xfId="3" applyFill="1" applyBorder="1" applyAlignment="1">
      <alignment horizontal="center" vertical="center" shrinkToFit="1"/>
    </xf>
    <xf numFmtId="0" fontId="7" fillId="4" borderId="112" xfId="3" applyFill="1" applyBorder="1" applyAlignment="1">
      <alignment horizontal="center" vertical="center" shrinkToFit="1"/>
    </xf>
    <xf numFmtId="0" fontId="7" fillId="4" borderId="118" xfId="3" applyFill="1" applyBorder="1" applyAlignment="1">
      <alignment horizontal="center" vertical="center" shrinkToFit="1"/>
    </xf>
    <xf numFmtId="0" fontId="7" fillId="6" borderId="16" xfId="3" applyFill="1" applyBorder="1" applyAlignment="1">
      <alignment horizontal="center" vertical="center" textRotation="255"/>
    </xf>
    <xf numFmtId="0" fontId="7" fillId="6" borderId="17" xfId="3" applyFill="1" applyBorder="1" applyAlignment="1">
      <alignment horizontal="center" vertical="center" textRotation="255"/>
    </xf>
    <xf numFmtId="0" fontId="68" fillId="0" borderId="0" xfId="0" applyFont="1" applyAlignment="1">
      <alignment horizontal="center" vertical="center" shrinkToFit="1"/>
    </xf>
    <xf numFmtId="0" fontId="68" fillId="0" borderId="0" xfId="0" applyFont="1" applyAlignment="1">
      <alignment horizontal="right" vertical="center" shrinkToFit="1"/>
    </xf>
    <xf numFmtId="0" fontId="68" fillId="0" borderId="0" xfId="0" applyFont="1" applyAlignment="1">
      <alignment horizontal="left" vertical="center" shrinkToFit="1"/>
    </xf>
    <xf numFmtId="0" fontId="7" fillId="3" borderId="31" xfId="3" applyFill="1" applyBorder="1" applyAlignment="1">
      <alignment horizontal="center" vertical="center" shrinkToFit="1"/>
    </xf>
    <xf numFmtId="38" fontId="7" fillId="3" borderId="11" xfId="4" applyFont="1" applyFill="1" applyBorder="1" applyAlignment="1" applyProtection="1">
      <alignment horizontal="right" vertical="center" shrinkToFit="1"/>
    </xf>
    <xf numFmtId="38" fontId="7" fillId="3" borderId="21" xfId="4" applyFont="1" applyFill="1" applyBorder="1" applyAlignment="1" applyProtection="1">
      <alignment horizontal="right" vertical="center" shrinkToFit="1"/>
    </xf>
    <xf numFmtId="38" fontId="7" fillId="3" borderId="12" xfId="4" applyFont="1" applyFill="1" applyBorder="1" applyAlignment="1" applyProtection="1">
      <alignment horizontal="right" vertical="center" shrinkToFit="1"/>
    </xf>
    <xf numFmtId="38" fontId="7" fillId="3" borderId="22" xfId="4" applyFont="1" applyFill="1" applyBorder="1" applyAlignment="1" applyProtection="1">
      <alignment horizontal="right" vertical="center" shrinkToFit="1"/>
    </xf>
    <xf numFmtId="38" fontId="7" fillId="3" borderId="99" xfId="4" applyFont="1" applyFill="1" applyBorder="1" applyAlignment="1" applyProtection="1">
      <alignment horizontal="right" vertical="center" shrinkToFit="1"/>
    </xf>
    <xf numFmtId="38" fontId="7" fillId="3" borderId="131" xfId="4" applyFont="1" applyFill="1" applyBorder="1" applyAlignment="1" applyProtection="1">
      <alignment horizontal="right" vertical="center" shrinkToFit="1"/>
    </xf>
    <xf numFmtId="0" fontId="18" fillId="4" borderId="29" xfId="3" applyFont="1" applyFill="1" applyBorder="1" applyAlignment="1">
      <alignment horizontal="center" vertical="top" textRotation="255"/>
    </xf>
    <xf numFmtId="0" fontId="13" fillId="3" borderId="33" xfId="3" applyFont="1" applyFill="1" applyBorder="1" applyAlignment="1">
      <alignment horizontal="left" vertical="center"/>
    </xf>
    <xf numFmtId="0" fontId="13" fillId="3" borderId="34" xfId="3" applyFont="1" applyFill="1" applyBorder="1" applyAlignment="1">
      <alignment horizontal="left" vertical="center"/>
    </xf>
    <xf numFmtId="0" fontId="7" fillId="6" borderId="15" xfId="3" applyFill="1" applyBorder="1" applyAlignment="1">
      <alignment horizontal="center" vertical="center" shrinkToFit="1"/>
    </xf>
    <xf numFmtId="0" fontId="7" fillId="0" borderId="0" xfId="3" applyAlignment="1">
      <alignment horizontal="left" vertical="top" wrapText="1"/>
    </xf>
    <xf numFmtId="0" fontId="7" fillId="0" borderId="0" xfId="3" applyAlignment="1">
      <alignment horizontal="left" vertical="top"/>
    </xf>
    <xf numFmtId="0" fontId="0" fillId="0" borderId="9" xfId="3" applyFont="1" applyBorder="1" applyAlignment="1" applyProtection="1">
      <alignment horizontal="left" vertical="center" shrinkToFit="1"/>
      <protection locked="0"/>
    </xf>
    <xf numFmtId="0" fontId="7" fillId="0" borderId="126" xfId="3" applyBorder="1" applyAlignment="1" applyProtection="1">
      <alignment horizontal="left" vertical="center" shrinkToFit="1"/>
      <protection locked="0"/>
    </xf>
    <xf numFmtId="0" fontId="7" fillId="0" borderId="82" xfId="3" applyBorder="1" applyAlignment="1" applyProtection="1">
      <alignment horizontal="left" vertical="center" shrinkToFit="1"/>
      <protection locked="0"/>
    </xf>
    <xf numFmtId="0" fontId="7" fillId="0" borderId="145" xfId="3" applyBorder="1" applyAlignment="1" applyProtection="1">
      <alignment horizontal="left" vertical="center" shrinkToFit="1"/>
      <protection locked="0"/>
    </xf>
    <xf numFmtId="0" fontId="0" fillId="0" borderId="3" xfId="3" applyFont="1" applyBorder="1" applyAlignment="1" applyProtection="1">
      <alignment horizontal="left" vertical="center" shrinkToFit="1"/>
      <protection locked="0"/>
    </xf>
    <xf numFmtId="0" fontId="7" fillId="0" borderId="3" xfId="3" applyBorder="1" applyAlignment="1" applyProtection="1">
      <alignment horizontal="left" vertical="center" shrinkToFit="1"/>
      <protection locked="0"/>
    </xf>
    <xf numFmtId="177" fontId="7" fillId="6" borderId="103" xfId="3" applyNumberFormat="1" applyFill="1" applyBorder="1" applyAlignment="1">
      <alignment horizontal="right" vertical="top"/>
    </xf>
    <xf numFmtId="0" fontId="7" fillId="0" borderId="10" xfId="3" applyBorder="1" applyAlignment="1" applyProtection="1">
      <alignment horizontal="left" vertical="center" shrinkToFit="1"/>
      <protection locked="0"/>
    </xf>
    <xf numFmtId="0" fontId="7" fillId="0" borderId="101" xfId="3" applyBorder="1" applyAlignment="1" applyProtection="1">
      <alignment horizontal="left" vertical="center" shrinkToFit="1"/>
      <protection locked="0"/>
    </xf>
    <xf numFmtId="0" fontId="7" fillId="0" borderId="135" xfId="3" applyBorder="1" applyAlignment="1" applyProtection="1">
      <alignment horizontal="left" vertical="center" shrinkToFit="1"/>
      <protection locked="0"/>
    </xf>
    <xf numFmtId="0" fontId="0" fillId="0" borderId="35" xfId="0" applyBorder="1" applyAlignment="1">
      <alignment vertical="center" wrapText="1"/>
    </xf>
    <xf numFmtId="0" fontId="0" fillId="0" borderId="0" xfId="0" applyAlignment="1">
      <alignment vertical="center" wrapText="1"/>
    </xf>
    <xf numFmtId="176" fontId="9" fillId="6" borderId="9" xfId="0" applyNumberFormat="1" applyFont="1" applyFill="1" applyBorder="1" applyAlignment="1">
      <alignment horizontal="right" vertical="center" shrinkToFit="1"/>
    </xf>
    <xf numFmtId="176" fontId="9" fillId="6" borderId="48" xfId="0" applyNumberFormat="1" applyFont="1" applyFill="1" applyBorder="1" applyAlignment="1">
      <alignment horizontal="right" vertical="center" shrinkToFit="1"/>
    </xf>
    <xf numFmtId="0" fontId="50" fillId="0" borderId="0" xfId="0" applyFont="1" applyAlignment="1">
      <alignment horizontal="left" vertical="center" wrapText="1"/>
    </xf>
    <xf numFmtId="0" fontId="50" fillId="0" borderId="0" xfId="0" applyFont="1" applyAlignment="1">
      <alignment horizontal="left" vertical="center"/>
    </xf>
    <xf numFmtId="0" fontId="9" fillId="0" borderId="0" xfId="0" applyFont="1" applyAlignment="1">
      <alignment vertical="center" wrapText="1"/>
    </xf>
    <xf numFmtId="0" fontId="9" fillId="0" borderId="35" xfId="0" applyFont="1" applyBorder="1" applyAlignment="1">
      <alignment vertical="center" wrapText="1"/>
    </xf>
    <xf numFmtId="0" fontId="0" fillId="0" borderId="35" xfId="0" applyBorder="1">
      <alignment vertical="center"/>
    </xf>
    <xf numFmtId="0" fontId="0" fillId="0" borderId="0" xfId="0">
      <alignment vertical="center"/>
    </xf>
    <xf numFmtId="185" fontId="35" fillId="7" borderId="0" xfId="0" applyNumberFormat="1" applyFont="1" applyFill="1" applyAlignment="1">
      <alignment horizontal="center" vertical="center" shrinkToFit="1"/>
    </xf>
    <xf numFmtId="176" fontId="9" fillId="6" borderId="126" xfId="0" applyNumberFormat="1" applyFont="1" applyFill="1" applyBorder="1" applyAlignment="1">
      <alignment horizontal="right" vertical="center" shrinkToFit="1"/>
    </xf>
    <xf numFmtId="176" fontId="9" fillId="6" borderId="83" xfId="0" applyNumberFormat="1" applyFont="1" applyFill="1" applyBorder="1" applyAlignment="1">
      <alignment horizontal="right" vertical="center" shrinkToFit="1"/>
    </xf>
    <xf numFmtId="176" fontId="11" fillId="0" borderId="0" xfId="3" applyNumberFormat="1" applyFont="1" applyAlignment="1">
      <alignment horizontal="right" vertical="center"/>
    </xf>
    <xf numFmtId="176" fontId="14" fillId="13" borderId="34" xfId="3" applyNumberFormat="1" applyFont="1" applyFill="1" applyBorder="1" applyAlignment="1">
      <alignment horizontal="right" vertical="center"/>
    </xf>
    <xf numFmtId="176" fontId="14" fillId="13" borderId="130" xfId="3" applyNumberFormat="1" applyFont="1" applyFill="1" applyBorder="1" applyAlignment="1">
      <alignment horizontal="right" vertical="center"/>
    </xf>
    <xf numFmtId="177" fontId="14" fillId="11" borderId="15" xfId="4" applyNumberFormat="1" applyFont="1" applyFill="1" applyBorder="1" applyAlignment="1" applyProtection="1">
      <alignment horizontal="right" vertical="center"/>
    </xf>
    <xf numFmtId="177" fontId="14" fillId="11" borderId="37" xfId="4" applyNumberFormat="1" applyFont="1" applyFill="1" applyBorder="1" applyAlignment="1" applyProtection="1">
      <alignment horizontal="right" vertical="center"/>
    </xf>
    <xf numFmtId="0" fontId="9" fillId="3" borderId="52" xfId="3" applyFont="1" applyFill="1" applyBorder="1" applyAlignment="1">
      <alignment horizontal="center" vertical="center"/>
    </xf>
    <xf numFmtId="0" fontId="9" fillId="3" borderId="65" xfId="3" applyFont="1" applyFill="1" applyBorder="1" applyAlignment="1">
      <alignment horizontal="center" vertical="center"/>
    </xf>
    <xf numFmtId="176" fontId="9" fillId="6" borderId="79" xfId="0" applyNumberFormat="1" applyFont="1" applyFill="1" applyBorder="1" applyAlignment="1">
      <alignment horizontal="right" vertical="center" shrinkToFit="1"/>
    </xf>
    <xf numFmtId="176" fontId="9" fillId="6" borderId="45" xfId="0" applyNumberFormat="1" applyFont="1" applyFill="1" applyBorder="1" applyAlignment="1">
      <alignment horizontal="right" vertical="center" shrinkToFit="1"/>
    </xf>
    <xf numFmtId="0" fontId="61" fillId="0" borderId="0" xfId="3" applyFont="1" applyAlignment="1">
      <alignment horizontal="left" vertical="top" wrapText="1"/>
    </xf>
    <xf numFmtId="0" fontId="52" fillId="0" borderId="0" xfId="3" applyFont="1">
      <alignment vertical="center"/>
    </xf>
    <xf numFmtId="0" fontId="9" fillId="0" borderId="0" xfId="0" applyFont="1">
      <alignment vertical="center"/>
    </xf>
    <xf numFmtId="0" fontId="14" fillId="0" borderId="0" xfId="3" applyFont="1" applyAlignment="1">
      <alignment horizontal="left" vertical="top" wrapText="1"/>
    </xf>
    <xf numFmtId="0" fontId="9" fillId="0" borderId="43" xfId="3" applyFont="1" applyBorder="1" applyAlignment="1" applyProtection="1">
      <alignment horizontal="left" vertical="top" wrapText="1"/>
      <protection locked="0"/>
    </xf>
    <xf numFmtId="0" fontId="9" fillId="0" borderId="15" xfId="3" applyFont="1" applyBorder="1" applyAlignment="1" applyProtection="1">
      <alignment horizontal="left" vertical="top" wrapText="1"/>
      <protection locked="0"/>
    </xf>
    <xf numFmtId="0" fontId="9" fillId="0" borderId="37" xfId="3" applyFont="1" applyBorder="1" applyAlignment="1" applyProtection="1">
      <alignment horizontal="left" vertical="top" wrapText="1"/>
      <protection locked="0"/>
    </xf>
    <xf numFmtId="0" fontId="9" fillId="0" borderId="16" xfId="3" applyFont="1" applyBorder="1" applyAlignment="1" applyProtection="1">
      <alignment horizontal="left" vertical="top" wrapText="1"/>
      <protection locked="0"/>
    </xf>
    <xf numFmtId="0" fontId="9" fillId="0" borderId="0" xfId="3" applyFont="1" applyAlignment="1" applyProtection="1">
      <alignment horizontal="left" vertical="top" wrapText="1"/>
      <protection locked="0"/>
    </xf>
    <xf numFmtId="0" fontId="9" fillId="0" borderId="38" xfId="3" applyFont="1" applyBorder="1" applyAlignment="1" applyProtection="1">
      <alignment horizontal="left" vertical="top" wrapText="1"/>
      <protection locked="0"/>
    </xf>
    <xf numFmtId="0" fontId="34" fillId="0" borderId="0" xfId="3" applyFont="1" applyAlignment="1">
      <alignment horizontal="right" vertical="center"/>
    </xf>
    <xf numFmtId="0" fontId="38" fillId="0" borderId="0" xfId="3" applyFont="1" applyAlignment="1">
      <alignment horizontal="left" vertical="center" shrinkToFit="1"/>
    </xf>
    <xf numFmtId="0" fontId="9" fillId="6" borderId="96" xfId="3" applyFont="1" applyFill="1" applyBorder="1" applyAlignment="1">
      <alignment horizontal="center" vertical="center" wrapText="1"/>
    </xf>
    <xf numFmtId="0" fontId="9" fillId="6" borderId="15" xfId="3" applyFont="1" applyFill="1" applyBorder="1" applyAlignment="1">
      <alignment horizontal="center" vertical="center" wrapText="1"/>
    </xf>
    <xf numFmtId="0" fontId="9" fillId="6" borderId="35" xfId="3" applyFont="1" applyFill="1" applyBorder="1" applyAlignment="1">
      <alignment horizontal="center" vertical="center" wrapText="1"/>
    </xf>
    <xf numFmtId="0" fontId="9" fillId="6" borderId="0" xfId="3" applyFont="1" applyFill="1" applyAlignment="1">
      <alignment horizontal="center" vertical="center" wrapText="1"/>
    </xf>
    <xf numFmtId="0" fontId="9" fillId="6" borderId="97" xfId="3" applyFont="1" applyFill="1" applyBorder="1" applyAlignment="1">
      <alignment horizontal="center" vertical="center" wrapText="1"/>
    </xf>
    <xf numFmtId="0" fontId="9" fillId="6" borderId="30" xfId="3" applyFont="1" applyFill="1" applyBorder="1" applyAlignment="1">
      <alignment horizontal="center" vertical="center" wrapText="1"/>
    </xf>
    <xf numFmtId="0" fontId="65" fillId="2" borderId="11" xfId="3" applyFont="1" applyFill="1" applyBorder="1" applyAlignment="1" applyProtection="1">
      <alignment horizontal="left" vertical="center" wrapText="1"/>
      <protection locked="0"/>
    </xf>
    <xf numFmtId="0" fontId="9" fillId="6" borderId="50" xfId="3" applyFont="1" applyFill="1" applyBorder="1" applyAlignment="1">
      <alignment horizontal="center" vertical="center" wrapText="1"/>
    </xf>
    <xf numFmtId="0" fontId="9" fillId="6" borderId="51" xfId="3" applyFont="1" applyFill="1" applyBorder="1" applyAlignment="1">
      <alignment horizontal="center" vertical="center" wrapText="1"/>
    </xf>
    <xf numFmtId="0" fontId="9" fillId="6" borderId="98" xfId="3" applyFont="1" applyFill="1" applyBorder="1" applyAlignment="1">
      <alignment horizontal="center" vertical="center" wrapText="1"/>
    </xf>
    <xf numFmtId="0" fontId="9" fillId="6" borderId="44" xfId="3" applyFont="1" applyFill="1" applyBorder="1" applyAlignment="1">
      <alignment horizontal="center" vertical="center" wrapText="1"/>
    </xf>
    <xf numFmtId="0" fontId="9" fillId="6" borderId="79" xfId="3" applyFont="1" applyFill="1" applyBorder="1" applyAlignment="1">
      <alignment horizontal="center" vertical="center" wrapText="1"/>
    </xf>
    <xf numFmtId="0" fontId="9" fillId="6" borderId="121" xfId="3" applyFont="1" applyFill="1" applyBorder="1" applyAlignment="1">
      <alignment horizontal="center" vertical="center" wrapText="1"/>
    </xf>
    <xf numFmtId="0" fontId="9" fillId="6" borderId="17" xfId="3" applyFont="1" applyFill="1" applyBorder="1" applyAlignment="1">
      <alignment horizontal="center" vertical="center" wrapText="1"/>
    </xf>
    <xf numFmtId="0" fontId="9" fillId="6" borderId="49" xfId="3" applyFont="1" applyFill="1" applyBorder="1" applyAlignment="1">
      <alignment horizontal="center" vertical="center" wrapText="1"/>
    </xf>
    <xf numFmtId="0" fontId="33" fillId="0" borderId="16" xfId="3" applyFont="1" applyBorder="1" applyAlignment="1" applyProtection="1">
      <alignment horizontal="left" vertical="top" wrapText="1"/>
      <protection locked="0"/>
    </xf>
    <xf numFmtId="0" fontId="33" fillId="0" borderId="0" xfId="3" applyFont="1" applyAlignment="1" applyProtection="1">
      <alignment horizontal="left" vertical="top" wrapText="1"/>
      <protection locked="0"/>
    </xf>
    <xf numFmtId="0" fontId="33" fillId="0" borderId="51" xfId="3" applyFont="1" applyBorder="1" applyAlignment="1" applyProtection="1">
      <alignment horizontal="left" vertical="top" wrapText="1"/>
      <protection locked="0"/>
    </xf>
    <xf numFmtId="0" fontId="9" fillId="6" borderId="44" xfId="3" applyFont="1" applyFill="1" applyBorder="1" applyAlignment="1">
      <alignment horizontal="left" vertical="center"/>
    </xf>
    <xf numFmtId="0" fontId="9" fillId="6" borderId="79" xfId="3" applyFont="1" applyFill="1" applyBorder="1" applyAlignment="1">
      <alignment horizontal="left" vertical="center"/>
    </xf>
    <xf numFmtId="0" fontId="9" fillId="6" borderId="45" xfId="3" applyFont="1" applyFill="1" applyBorder="1" applyAlignment="1">
      <alignment horizontal="left" vertical="center"/>
    </xf>
    <xf numFmtId="0" fontId="9" fillId="0" borderId="46" xfId="3" applyFont="1" applyBorder="1" applyAlignment="1" applyProtection="1">
      <alignment horizontal="left" vertical="top" wrapText="1"/>
      <protection locked="0"/>
    </xf>
    <xf numFmtId="0" fontId="9" fillId="0" borderId="47" xfId="3" applyFont="1" applyBorder="1" applyAlignment="1" applyProtection="1">
      <alignment horizontal="left" vertical="top" wrapText="1"/>
      <protection locked="0"/>
    </xf>
    <xf numFmtId="0" fontId="9" fillId="0" borderId="48" xfId="3" applyFont="1" applyBorder="1" applyAlignment="1" applyProtection="1">
      <alignment horizontal="left" vertical="top" wrapText="1"/>
      <protection locked="0"/>
    </xf>
    <xf numFmtId="0" fontId="9" fillId="0" borderId="100" xfId="3" applyFont="1" applyBorder="1" applyAlignment="1" applyProtection="1">
      <alignment horizontal="left" vertical="top" wrapText="1"/>
      <protection locked="0"/>
    </xf>
    <xf numFmtId="0" fontId="9" fillId="0" borderId="101" xfId="3" applyFont="1" applyBorder="1" applyAlignment="1" applyProtection="1">
      <alignment horizontal="left" vertical="top" wrapText="1"/>
      <protection locked="0"/>
    </xf>
    <xf numFmtId="0" fontId="9" fillId="0" borderId="102" xfId="3" applyFont="1" applyBorder="1" applyAlignment="1" applyProtection="1">
      <alignment horizontal="left" vertical="top" wrapText="1"/>
      <protection locked="0"/>
    </xf>
    <xf numFmtId="0" fontId="9" fillId="6" borderId="76" xfId="3" applyFont="1" applyFill="1" applyBorder="1" applyAlignment="1">
      <alignment horizontal="center" vertical="center" textRotation="255" wrapText="1" shrinkToFit="1"/>
    </xf>
    <xf numFmtId="0" fontId="9" fillId="6" borderId="62" xfId="3" applyFont="1" applyFill="1" applyBorder="1" applyAlignment="1">
      <alignment horizontal="center" vertical="center" textRotation="255" wrapText="1" shrinkToFit="1"/>
    </xf>
    <xf numFmtId="0" fontId="66" fillId="6" borderId="54" xfId="3" applyFont="1" applyFill="1" applyBorder="1" applyAlignment="1">
      <alignment horizontal="center" vertical="center" wrapText="1"/>
    </xf>
    <xf numFmtId="0" fontId="9" fillId="6" borderId="2" xfId="3" applyFont="1" applyFill="1" applyBorder="1" applyAlignment="1">
      <alignment horizontal="center" vertical="center" wrapText="1" shrinkToFit="1"/>
    </xf>
    <xf numFmtId="0" fontId="9" fillId="6" borderId="19" xfId="3" applyFont="1" applyFill="1" applyBorder="1" applyAlignment="1">
      <alignment horizontal="center" vertical="center" wrapText="1" shrinkToFit="1"/>
    </xf>
    <xf numFmtId="0" fontId="9" fillId="6" borderId="6" xfId="3" applyFont="1" applyFill="1" applyBorder="1" applyAlignment="1">
      <alignment horizontal="center" vertical="center" wrapText="1" shrinkToFit="1"/>
    </xf>
    <xf numFmtId="0" fontId="65" fillId="2" borderId="3" xfId="3" applyFont="1" applyFill="1" applyBorder="1" applyAlignment="1" applyProtection="1">
      <alignment horizontal="left" vertical="center" wrapText="1"/>
      <protection locked="0"/>
    </xf>
    <xf numFmtId="0" fontId="14" fillId="0" borderId="0" xfId="0" applyFont="1" applyAlignment="1">
      <alignment vertical="top" wrapText="1"/>
    </xf>
    <xf numFmtId="0" fontId="14" fillId="0" borderId="0" xfId="3" applyFont="1" applyAlignment="1">
      <alignment horizontal="left" vertical="top"/>
    </xf>
    <xf numFmtId="0" fontId="65" fillId="2" borderId="12" xfId="3" applyFont="1" applyFill="1" applyBorder="1" applyAlignment="1" applyProtection="1">
      <alignment horizontal="left" vertical="center" wrapText="1"/>
      <protection locked="0"/>
    </xf>
    <xf numFmtId="0" fontId="65" fillId="2" borderId="13" xfId="3" applyFont="1" applyFill="1" applyBorder="1" applyAlignment="1" applyProtection="1">
      <alignment horizontal="left" vertical="center" wrapText="1"/>
      <protection locked="0"/>
    </xf>
    <xf numFmtId="0" fontId="65" fillId="6" borderId="115" xfId="3" applyFont="1" applyFill="1" applyBorder="1" applyAlignment="1">
      <alignment horizontal="center" vertical="center" textRotation="255"/>
    </xf>
    <xf numFmtId="0" fontId="65" fillId="6" borderId="8" xfId="3" applyFont="1" applyFill="1" applyBorder="1" applyAlignment="1">
      <alignment horizontal="center" vertical="center" textRotation="255"/>
    </xf>
    <xf numFmtId="0" fontId="65" fillId="6" borderId="124" xfId="3" applyFont="1" applyFill="1" applyBorder="1" applyAlignment="1">
      <alignment horizontal="center" vertical="center" textRotation="255"/>
    </xf>
    <xf numFmtId="0" fontId="65" fillId="6" borderId="9" xfId="3" applyFont="1" applyFill="1" applyBorder="1" applyAlignment="1">
      <alignment horizontal="center" vertical="center" textRotation="255"/>
    </xf>
    <xf numFmtId="0" fontId="65" fillId="6" borderId="125" xfId="3" applyFont="1" applyFill="1" applyBorder="1" applyAlignment="1">
      <alignment horizontal="center" vertical="center" textRotation="255"/>
    </xf>
    <xf numFmtId="0" fontId="65" fillId="6" borderId="126" xfId="3" applyFont="1" applyFill="1" applyBorder="1" applyAlignment="1">
      <alignment horizontal="center" vertical="center" textRotation="255"/>
    </xf>
    <xf numFmtId="0" fontId="64" fillId="6" borderId="84" xfId="3" applyFont="1" applyFill="1" applyBorder="1" applyAlignment="1">
      <alignment horizontal="center" vertical="center" wrapText="1"/>
    </xf>
    <xf numFmtId="0" fontId="64" fillId="6" borderId="117" xfId="3" applyFont="1" applyFill="1" applyBorder="1" applyAlignment="1">
      <alignment horizontal="center" vertical="center" wrapText="1"/>
    </xf>
    <xf numFmtId="38" fontId="16" fillId="2" borderId="84" xfId="2" applyFont="1" applyFill="1" applyBorder="1" applyAlignment="1" applyProtection="1">
      <alignment horizontal="right" vertical="center" wrapText="1"/>
      <protection locked="0"/>
    </xf>
    <xf numFmtId="38" fontId="16" fillId="2" borderId="117" xfId="2" applyFont="1" applyFill="1" applyBorder="1" applyAlignment="1" applyProtection="1">
      <alignment horizontal="right" vertical="center" wrapText="1"/>
      <protection locked="0"/>
    </xf>
    <xf numFmtId="0" fontId="64" fillId="6" borderId="52" xfId="3" applyFont="1" applyFill="1" applyBorder="1" applyAlignment="1">
      <alignment horizontal="center" vertical="center" wrapText="1"/>
    </xf>
    <xf numFmtId="0" fontId="65" fillId="6" borderId="84" xfId="3" applyFont="1" applyFill="1" applyBorder="1" applyAlignment="1">
      <alignment horizontal="center" vertical="center" wrapText="1"/>
    </xf>
    <xf numFmtId="0" fontId="65" fillId="6" borderId="52" xfId="3" applyFont="1" applyFill="1" applyBorder="1" applyAlignment="1">
      <alignment horizontal="center" vertical="center" wrapText="1"/>
    </xf>
    <xf numFmtId="0" fontId="65" fillId="6" borderId="117" xfId="3" applyFont="1" applyFill="1" applyBorder="1" applyAlignment="1">
      <alignment horizontal="center" vertical="center" wrapText="1"/>
    </xf>
    <xf numFmtId="182" fontId="16" fillId="6" borderId="84" xfId="2" applyNumberFormat="1" applyFont="1" applyFill="1" applyBorder="1" applyAlignment="1" applyProtection="1">
      <alignment horizontal="right" vertical="center" wrapText="1"/>
    </xf>
    <xf numFmtId="182" fontId="16" fillId="6" borderId="117" xfId="2" applyNumberFormat="1" applyFont="1" applyFill="1" applyBorder="1" applyAlignment="1" applyProtection="1">
      <alignment horizontal="right" vertical="center" wrapText="1"/>
    </xf>
    <xf numFmtId="0" fontId="16" fillId="2" borderId="84" xfId="3" applyFont="1" applyFill="1" applyBorder="1" applyAlignment="1" applyProtection="1">
      <alignment horizontal="left" vertical="center" wrapText="1"/>
      <protection locked="0"/>
    </xf>
    <xf numFmtId="0" fontId="16" fillId="2" borderId="52" xfId="3" applyFont="1" applyFill="1" applyBorder="1" applyAlignment="1" applyProtection="1">
      <alignment horizontal="left" vertical="center" wrapText="1"/>
      <protection locked="0"/>
    </xf>
    <xf numFmtId="0" fontId="16" fillId="2" borderId="117" xfId="3" applyFont="1" applyFill="1" applyBorder="1" applyAlignment="1" applyProtection="1">
      <alignment horizontal="left" vertical="center" wrapText="1"/>
      <protection locked="0"/>
    </xf>
    <xf numFmtId="38" fontId="16" fillId="2" borderId="127" xfId="2" applyFont="1" applyFill="1" applyBorder="1" applyAlignment="1" applyProtection="1">
      <alignment horizontal="right" vertical="center" wrapText="1"/>
      <protection locked="0"/>
    </xf>
    <xf numFmtId="38" fontId="16" fillId="2" borderId="128" xfId="2" applyFont="1" applyFill="1" applyBorder="1" applyAlignment="1" applyProtection="1">
      <alignment horizontal="right" vertical="center" wrapText="1"/>
      <protection locked="0"/>
    </xf>
    <xf numFmtId="182" fontId="16" fillId="6" borderId="127" xfId="2" applyNumberFormat="1" applyFont="1" applyFill="1" applyBorder="1" applyAlignment="1" applyProtection="1">
      <alignment horizontal="right" vertical="center" wrapText="1"/>
    </xf>
    <xf numFmtId="182" fontId="16" fillId="6" borderId="128" xfId="2" applyNumberFormat="1" applyFont="1" applyFill="1" applyBorder="1" applyAlignment="1" applyProtection="1">
      <alignment horizontal="right" vertical="center" wrapText="1"/>
    </xf>
    <xf numFmtId="0" fontId="16" fillId="2" borderId="127" xfId="3" applyFont="1" applyFill="1" applyBorder="1" applyAlignment="1" applyProtection="1">
      <alignment horizontal="left" vertical="center" wrapText="1"/>
      <protection locked="0"/>
    </xf>
    <xf numFmtId="0" fontId="16" fillId="2" borderId="94" xfId="3" applyFont="1" applyFill="1" applyBorder="1" applyAlignment="1" applyProtection="1">
      <alignment horizontal="left" vertical="center" wrapText="1"/>
      <protection locked="0"/>
    </xf>
    <xf numFmtId="0" fontId="16" fillId="2" borderId="128" xfId="3" applyFont="1" applyFill="1" applyBorder="1" applyAlignment="1" applyProtection="1">
      <alignment horizontal="left" vertical="center" wrapText="1"/>
      <protection locked="0"/>
    </xf>
    <xf numFmtId="0" fontId="65" fillId="2" borderId="13" xfId="3" applyFont="1" applyFill="1" applyBorder="1" applyAlignment="1" applyProtection="1">
      <alignment vertical="center" wrapText="1"/>
      <protection locked="0"/>
    </xf>
    <xf numFmtId="0" fontId="9" fillId="6" borderId="100" xfId="3" applyFont="1" applyFill="1" applyBorder="1" applyAlignment="1">
      <alignment horizontal="center" vertical="center"/>
    </xf>
    <xf numFmtId="0" fontId="9" fillId="6" borderId="101" xfId="3" applyFont="1" applyFill="1" applyBorder="1" applyAlignment="1">
      <alignment horizontal="center" vertical="center"/>
    </xf>
    <xf numFmtId="0" fontId="9" fillId="6" borderId="36" xfId="3" applyFont="1" applyFill="1" applyBorder="1" applyAlignment="1">
      <alignment horizontal="center" vertical="center" wrapText="1"/>
    </xf>
    <xf numFmtId="0" fontId="9" fillId="6" borderId="138" xfId="3" applyFont="1" applyFill="1" applyBorder="1" applyAlignment="1">
      <alignment horizontal="center" vertical="center" wrapText="1"/>
    </xf>
    <xf numFmtId="0" fontId="9" fillId="6" borderId="61" xfId="3" applyFont="1" applyFill="1" applyBorder="1" applyAlignment="1">
      <alignment horizontal="center" vertical="center" wrapText="1"/>
    </xf>
    <xf numFmtId="0" fontId="9" fillId="6" borderId="90" xfId="3" applyFont="1" applyFill="1" applyBorder="1" applyAlignment="1">
      <alignment horizontal="center" vertical="center" wrapText="1"/>
    </xf>
    <xf numFmtId="0" fontId="9" fillId="0" borderId="85" xfId="3" applyFont="1" applyBorder="1" applyAlignment="1" applyProtection="1">
      <alignment horizontal="left" vertical="top" wrapText="1"/>
      <protection locked="0"/>
    </xf>
    <xf numFmtId="0" fontId="9" fillId="0" borderId="86" xfId="3" applyFont="1" applyBorder="1" applyAlignment="1" applyProtection="1">
      <alignment horizontal="left" vertical="top" wrapText="1"/>
      <protection locked="0"/>
    </xf>
    <xf numFmtId="0" fontId="9" fillId="0" borderId="87" xfId="3" applyFont="1" applyBorder="1" applyAlignment="1" applyProtection="1">
      <alignment horizontal="left" vertical="top" wrapText="1"/>
      <protection locked="0"/>
    </xf>
    <xf numFmtId="0" fontId="9" fillId="0" borderId="17" xfId="3" applyFont="1" applyBorder="1" applyAlignment="1" applyProtection="1">
      <alignment horizontal="left" vertical="top" wrapText="1"/>
      <protection locked="0"/>
    </xf>
    <xf numFmtId="0" fontId="9" fillId="0" borderId="30" xfId="3" applyFont="1" applyBorder="1" applyAlignment="1" applyProtection="1">
      <alignment horizontal="left" vertical="top" wrapText="1"/>
      <protection locked="0"/>
    </xf>
    <xf numFmtId="0" fontId="9" fillId="0" borderId="49" xfId="3" applyFont="1" applyBorder="1" applyAlignment="1" applyProtection="1">
      <alignment horizontal="left" vertical="top" wrapText="1"/>
      <protection locked="0"/>
    </xf>
    <xf numFmtId="0" fontId="9" fillId="0" borderId="139" xfId="3" applyFont="1" applyBorder="1" applyAlignment="1" applyProtection="1">
      <alignment horizontal="left" vertical="center" wrapText="1"/>
      <protection locked="0"/>
    </xf>
    <xf numFmtId="0" fontId="9" fillId="0" borderId="138" xfId="3" applyFont="1" applyBorder="1" applyAlignment="1" applyProtection="1">
      <alignment horizontal="left" vertical="center" wrapText="1"/>
      <protection locked="0"/>
    </xf>
    <xf numFmtId="0" fontId="9" fillId="0" borderId="136" xfId="3" applyFont="1" applyBorder="1" applyAlignment="1" applyProtection="1">
      <alignment horizontal="left" vertical="center" wrapText="1"/>
      <protection locked="0"/>
    </xf>
    <xf numFmtId="0" fontId="9" fillId="6" borderId="39" xfId="3" applyFont="1" applyFill="1" applyBorder="1" applyAlignment="1">
      <alignment horizontal="center" vertical="center" wrapText="1"/>
    </xf>
    <xf numFmtId="0" fontId="9" fillId="6" borderId="132" xfId="3" applyFont="1" applyFill="1" applyBorder="1" applyAlignment="1">
      <alignment horizontal="center" vertical="center" wrapText="1"/>
    </xf>
    <xf numFmtId="0" fontId="9" fillId="0" borderId="140" xfId="3" applyFont="1" applyBorder="1" applyAlignment="1" applyProtection="1">
      <alignment horizontal="left" vertical="center" wrapText="1"/>
      <protection locked="0"/>
    </xf>
    <xf numFmtId="0" fontId="9" fillId="0" borderId="132" xfId="3" applyFont="1" applyBorder="1" applyAlignment="1" applyProtection="1">
      <alignment horizontal="left" vertical="center" wrapText="1"/>
      <protection locked="0"/>
    </xf>
    <xf numFmtId="0" fontId="9" fillId="0" borderId="66" xfId="3" applyFont="1" applyBorder="1" applyAlignment="1" applyProtection="1">
      <alignment horizontal="left" vertical="center" wrapText="1"/>
      <protection locked="0"/>
    </xf>
    <xf numFmtId="0" fontId="9" fillId="0" borderId="172" xfId="3" applyFont="1" applyBorder="1" applyAlignment="1">
      <alignment horizontal="justify" vertical="center" wrapText="1"/>
    </xf>
    <xf numFmtId="0" fontId="9" fillId="0" borderId="164" xfId="3" applyFont="1" applyBorder="1" applyAlignment="1">
      <alignment horizontal="justify" vertical="center" wrapText="1"/>
    </xf>
    <xf numFmtId="0" fontId="9" fillId="0" borderId="174" xfId="3" applyFont="1" applyBorder="1" applyAlignment="1">
      <alignment horizontal="justify" vertical="center" wrapText="1"/>
    </xf>
    <xf numFmtId="0" fontId="9" fillId="6" borderId="142" xfId="3" applyFont="1" applyFill="1" applyBorder="1" applyAlignment="1">
      <alignment horizontal="center" vertical="center" wrapText="1"/>
    </xf>
    <xf numFmtId="0" fontId="9" fillId="6" borderId="141" xfId="3" applyFont="1" applyFill="1" applyBorder="1" applyAlignment="1">
      <alignment horizontal="center" vertical="center" wrapText="1"/>
    </xf>
    <xf numFmtId="0" fontId="9" fillId="0" borderId="142" xfId="3" applyFont="1" applyBorder="1" applyAlignment="1" applyProtection="1">
      <alignment horizontal="left" vertical="center" wrapText="1"/>
      <protection locked="0"/>
    </xf>
    <xf numFmtId="0" fontId="9" fillId="0" borderId="34" xfId="3" applyFont="1" applyBorder="1" applyAlignment="1" applyProtection="1">
      <alignment horizontal="left" vertical="center" wrapText="1"/>
      <protection locked="0"/>
    </xf>
    <xf numFmtId="0" fontId="9" fillId="0" borderId="130" xfId="3" applyFont="1" applyBorder="1" applyAlignment="1" applyProtection="1">
      <alignment horizontal="left" vertical="center" wrapText="1"/>
      <protection locked="0"/>
    </xf>
    <xf numFmtId="0" fontId="9" fillId="0" borderId="17" xfId="3" applyFont="1" applyBorder="1" applyAlignment="1" applyProtection="1">
      <alignment horizontal="left" vertical="center" wrapText="1"/>
      <protection locked="0"/>
    </xf>
    <xf numFmtId="0" fontId="9" fillId="0" borderId="30" xfId="3" applyFont="1" applyBorder="1" applyAlignment="1" applyProtection="1">
      <alignment horizontal="left" vertical="center" wrapText="1"/>
      <protection locked="0"/>
    </xf>
    <xf numFmtId="0" fontId="9" fillId="0" borderId="49" xfId="3" applyFont="1" applyBorder="1" applyAlignment="1" applyProtection="1">
      <alignment horizontal="left" vertical="center" wrapText="1"/>
      <protection locked="0"/>
    </xf>
    <xf numFmtId="0" fontId="9" fillId="6" borderId="43" xfId="3" applyFont="1" applyFill="1" applyBorder="1" applyAlignment="1">
      <alignment horizontal="center" vertical="center" wrapText="1"/>
    </xf>
    <xf numFmtId="0" fontId="9" fillId="0" borderId="43" xfId="3" applyFont="1" applyBorder="1" applyAlignment="1" applyProtection="1">
      <alignment horizontal="left" vertical="center" wrapText="1"/>
      <protection locked="0"/>
    </xf>
    <xf numFmtId="0" fontId="9" fillId="0" borderId="15" xfId="3" applyFont="1" applyBorder="1" applyAlignment="1" applyProtection="1">
      <alignment horizontal="left" vertical="center" wrapText="1"/>
      <protection locked="0"/>
    </xf>
    <xf numFmtId="0" fontId="9" fillId="0" borderId="37" xfId="3" applyFont="1" applyBorder="1" applyAlignment="1" applyProtection="1">
      <alignment horizontal="left" vertical="center" wrapText="1"/>
      <protection locked="0"/>
    </xf>
    <xf numFmtId="0" fontId="9" fillId="6" borderId="119" xfId="3" applyFont="1" applyFill="1" applyBorder="1" applyAlignment="1">
      <alignment horizontal="center" vertical="center" wrapText="1"/>
    </xf>
    <xf numFmtId="0" fontId="9" fillId="6" borderId="120" xfId="3" applyFont="1" applyFill="1" applyBorder="1" applyAlignment="1">
      <alignment horizontal="center" vertical="center" wrapText="1"/>
    </xf>
    <xf numFmtId="0" fontId="9" fillId="9" borderId="100" xfId="3" applyFont="1" applyFill="1" applyBorder="1" applyAlignment="1">
      <alignment horizontal="left" vertical="center" wrapText="1"/>
    </xf>
    <xf numFmtId="0" fontId="9" fillId="9" borderId="101" xfId="3" applyFont="1" applyFill="1" applyBorder="1" applyAlignment="1">
      <alignment horizontal="left" vertical="center" wrapText="1"/>
    </xf>
    <xf numFmtId="0" fontId="9" fillId="9" borderId="120" xfId="3" applyFont="1" applyFill="1" applyBorder="1" applyAlignment="1">
      <alignment horizontal="left" vertical="center" wrapText="1"/>
    </xf>
    <xf numFmtId="0" fontId="9" fillId="6" borderId="8" xfId="3" applyFont="1" applyFill="1" applyBorder="1" applyAlignment="1">
      <alignment horizontal="center" vertical="center" wrapText="1"/>
    </xf>
    <xf numFmtId="0" fontId="9" fillId="6" borderId="33" xfId="3" applyFont="1" applyFill="1" applyBorder="1" applyAlignment="1">
      <alignment horizontal="center" vertical="center" wrapText="1"/>
    </xf>
    <xf numFmtId="0" fontId="9" fillId="9" borderId="142" xfId="3" applyFont="1" applyFill="1" applyBorder="1" applyAlignment="1">
      <alignment horizontal="left" vertical="center" wrapText="1"/>
    </xf>
    <xf numFmtId="0" fontId="9" fillId="9" borderId="34" xfId="3" applyFont="1" applyFill="1" applyBorder="1" applyAlignment="1">
      <alignment horizontal="left" vertical="center" wrapText="1"/>
    </xf>
    <xf numFmtId="0" fontId="9" fillId="9" borderId="17" xfId="3" applyFont="1" applyFill="1" applyBorder="1" applyAlignment="1">
      <alignment horizontal="left" vertical="center" wrapText="1"/>
    </xf>
    <xf numFmtId="0" fontId="9" fillId="9" borderId="30" xfId="3" applyFont="1" applyFill="1" applyBorder="1" applyAlignment="1">
      <alignment horizontal="left" vertical="center" wrapText="1"/>
    </xf>
    <xf numFmtId="0" fontId="9" fillId="9" borderId="98" xfId="3" applyFont="1" applyFill="1" applyBorder="1" applyAlignment="1">
      <alignment horizontal="left" vertical="center" wrapText="1"/>
    </xf>
    <xf numFmtId="0" fontId="9" fillId="5" borderId="85" xfId="3" applyFont="1" applyFill="1" applyBorder="1" applyAlignment="1" applyProtection="1">
      <alignment horizontal="center" vertical="center"/>
      <protection locked="0"/>
    </xf>
    <xf numFmtId="0" fontId="9" fillId="5" borderId="86" xfId="3" applyFont="1" applyFill="1" applyBorder="1" applyAlignment="1" applyProtection="1">
      <alignment horizontal="center" vertical="center"/>
      <protection locked="0"/>
    </xf>
    <xf numFmtId="0" fontId="9" fillId="6" borderId="169" xfId="3" applyFont="1" applyFill="1" applyBorder="1" applyAlignment="1">
      <alignment horizontal="center" vertical="center" wrapText="1"/>
    </xf>
    <xf numFmtId="0" fontId="9" fillId="6" borderId="157" xfId="3" applyFont="1" applyFill="1" applyBorder="1" applyAlignment="1">
      <alignment horizontal="center" vertical="center" wrapText="1"/>
    </xf>
    <xf numFmtId="0" fontId="9" fillId="0" borderId="0" xfId="3" applyFont="1" applyAlignment="1">
      <alignment horizontal="right" vertical="center"/>
    </xf>
    <xf numFmtId="0" fontId="9" fillId="9" borderId="106" xfId="3" applyFont="1" applyFill="1" applyBorder="1" applyAlignment="1" applyProtection="1">
      <alignment horizontal="left" vertical="center" wrapText="1"/>
      <protection locked="0"/>
    </xf>
    <xf numFmtId="0" fontId="9" fillId="9" borderId="152" xfId="3" applyFont="1" applyFill="1" applyBorder="1" applyAlignment="1" applyProtection="1">
      <alignment horizontal="left" vertical="center" wrapText="1"/>
      <protection locked="0"/>
    </xf>
    <xf numFmtId="0" fontId="9" fillId="9" borderId="64" xfId="3" applyFont="1" applyFill="1" applyBorder="1" applyAlignment="1" applyProtection="1">
      <alignment horizontal="left" vertical="center" wrapText="1"/>
      <protection locked="0"/>
    </xf>
    <xf numFmtId="0" fontId="9" fillId="6" borderId="34" xfId="3" applyFont="1" applyFill="1" applyBorder="1" applyAlignment="1">
      <alignment horizontal="center" vertical="center" wrapText="1"/>
    </xf>
    <xf numFmtId="0" fontId="9" fillId="9" borderId="160" xfId="3" applyFont="1" applyFill="1" applyBorder="1" applyAlignment="1" applyProtection="1">
      <alignment horizontal="left" vertical="center" wrapText="1"/>
      <protection locked="0"/>
    </xf>
    <xf numFmtId="0" fontId="9" fillId="9" borderId="1" xfId="3" applyFont="1" applyFill="1" applyBorder="1" applyAlignment="1" applyProtection="1">
      <alignment horizontal="left" vertical="center" wrapText="1"/>
      <protection locked="0"/>
    </xf>
    <xf numFmtId="0" fontId="9" fillId="6" borderId="27" xfId="3" applyFont="1" applyFill="1" applyBorder="1" applyAlignment="1">
      <alignment horizontal="center" vertical="center" wrapText="1"/>
    </xf>
    <xf numFmtId="0" fontId="9" fillId="6" borderId="18" xfId="3" applyFont="1" applyFill="1" applyBorder="1" applyAlignment="1">
      <alignment horizontal="center" vertical="center" wrapText="1"/>
    </xf>
    <xf numFmtId="0" fontId="9" fillId="9" borderId="85" xfId="3" applyFont="1" applyFill="1" applyBorder="1" applyAlignment="1" applyProtection="1">
      <alignment horizontal="left" vertical="center" wrapText="1"/>
      <protection locked="0"/>
    </xf>
    <xf numFmtId="0" fontId="9" fillId="9" borderId="86" xfId="3" applyFont="1" applyFill="1" applyBorder="1" applyAlignment="1" applyProtection="1">
      <alignment horizontal="left" vertical="center" wrapText="1"/>
      <protection locked="0"/>
    </xf>
    <xf numFmtId="0" fontId="9" fillId="9" borderId="87" xfId="3" applyFont="1" applyFill="1" applyBorder="1" applyAlignment="1" applyProtection="1">
      <alignment horizontal="left" vertical="center" wrapText="1"/>
      <protection locked="0"/>
    </xf>
    <xf numFmtId="0" fontId="9" fillId="6" borderId="115" xfId="3" applyFont="1" applyFill="1" applyBorder="1" applyAlignment="1">
      <alignment horizontal="center" vertical="center" wrapText="1"/>
    </xf>
    <xf numFmtId="0" fontId="9" fillId="6" borderId="4" xfId="3" applyFont="1" applyFill="1" applyBorder="1" applyAlignment="1">
      <alignment horizontal="center" vertical="center" wrapText="1"/>
    </xf>
    <xf numFmtId="0" fontId="9" fillId="6" borderId="53" xfId="3" applyFont="1" applyFill="1" applyBorder="1" applyAlignment="1">
      <alignment horizontal="center" vertical="center" wrapText="1"/>
    </xf>
    <xf numFmtId="0" fontId="9" fillId="6" borderId="84" xfId="3" applyFont="1" applyFill="1" applyBorder="1" applyAlignment="1">
      <alignment horizontal="center" vertical="center" wrapText="1"/>
    </xf>
    <xf numFmtId="49" fontId="33" fillId="0" borderId="53" xfId="3" applyNumberFormat="1" applyFont="1" applyBorder="1" applyAlignment="1" applyProtection="1">
      <alignment horizontal="left" vertical="center" wrapText="1"/>
      <protection locked="0"/>
    </xf>
    <xf numFmtId="49" fontId="33" fillId="0" borderId="54" xfId="3" applyNumberFormat="1" applyFont="1" applyBorder="1" applyAlignment="1" applyProtection="1">
      <alignment horizontal="left" vertical="center" wrapText="1"/>
      <protection locked="0"/>
    </xf>
    <xf numFmtId="49" fontId="33" fillId="0" borderId="25" xfId="3" applyNumberFormat="1" applyFont="1" applyBorder="1" applyAlignment="1" applyProtection="1">
      <alignment horizontal="left" vertical="center" wrapText="1"/>
      <protection locked="0"/>
    </xf>
    <xf numFmtId="0" fontId="9" fillId="6" borderId="114" xfId="3" applyFont="1" applyFill="1" applyBorder="1" applyAlignment="1">
      <alignment horizontal="center" vertical="center" wrapText="1"/>
    </xf>
    <xf numFmtId="0" fontId="9" fillId="6" borderId="86" xfId="3" applyFont="1" applyFill="1" applyBorder="1" applyAlignment="1">
      <alignment horizontal="center" vertical="center" wrapText="1"/>
    </xf>
    <xf numFmtId="0" fontId="9" fillId="9" borderId="85" xfId="3" applyFont="1" applyFill="1" applyBorder="1" applyAlignment="1" applyProtection="1">
      <alignment horizontal="left" vertical="top" wrapText="1"/>
      <protection locked="0"/>
    </xf>
    <xf numFmtId="0" fontId="9" fillId="9" borderId="86" xfId="3" applyFont="1" applyFill="1" applyBorder="1" applyAlignment="1" applyProtection="1">
      <alignment horizontal="left" vertical="top" wrapText="1"/>
      <protection locked="0"/>
    </xf>
    <xf numFmtId="0" fontId="9" fillId="9" borderId="116" xfId="3" applyFont="1" applyFill="1" applyBorder="1" applyAlignment="1" applyProtection="1">
      <alignment horizontal="left" vertical="top" wrapText="1"/>
      <protection locked="0"/>
    </xf>
    <xf numFmtId="0" fontId="9" fillId="9" borderId="17" xfId="3" applyFont="1" applyFill="1" applyBorder="1" applyAlignment="1" applyProtection="1">
      <alignment horizontal="left" vertical="top" wrapText="1"/>
      <protection locked="0"/>
    </xf>
    <xf numFmtId="0" fontId="9" fillId="9" borderId="30" xfId="3" applyFont="1" applyFill="1" applyBorder="1" applyAlignment="1" applyProtection="1">
      <alignment horizontal="left" vertical="top" wrapText="1"/>
      <protection locked="0"/>
    </xf>
    <xf numFmtId="0" fontId="9" fillId="9" borderId="98" xfId="3" applyFont="1" applyFill="1" applyBorder="1" applyAlignment="1" applyProtection="1">
      <alignment horizontal="left" vertical="top" wrapText="1"/>
      <protection locked="0"/>
    </xf>
    <xf numFmtId="49" fontId="9" fillId="0" borderId="53" xfId="3" applyNumberFormat="1" applyFont="1" applyBorder="1" applyAlignment="1" applyProtection="1">
      <alignment horizontal="left" vertical="center" wrapText="1"/>
      <protection locked="0"/>
    </xf>
    <xf numFmtId="49" fontId="9" fillId="0" borderId="54" xfId="3" applyNumberFormat="1" applyFont="1" applyBorder="1" applyAlignment="1" applyProtection="1">
      <alignment horizontal="left" vertical="center" wrapText="1"/>
      <protection locked="0"/>
    </xf>
    <xf numFmtId="49" fontId="9" fillId="0" borderId="25" xfId="3" applyNumberFormat="1" applyFont="1" applyBorder="1" applyAlignment="1" applyProtection="1">
      <alignment horizontal="left" vertical="center" wrapText="1"/>
      <protection locked="0"/>
    </xf>
    <xf numFmtId="0" fontId="9" fillId="6" borderId="144" xfId="3" applyFont="1" applyFill="1" applyBorder="1" applyAlignment="1">
      <alignment horizontal="center" vertical="center" wrapText="1"/>
    </xf>
    <xf numFmtId="0" fontId="9" fillId="6" borderId="148" xfId="3" applyFont="1" applyFill="1" applyBorder="1" applyAlignment="1">
      <alignment horizontal="center" vertical="center" wrapText="1"/>
    </xf>
    <xf numFmtId="0" fontId="9" fillId="6" borderId="96" xfId="3" applyFont="1" applyFill="1" applyBorder="1" applyAlignment="1">
      <alignment horizontal="center" vertical="center" shrinkToFit="1"/>
    </xf>
    <xf numFmtId="0" fontId="9" fillId="6" borderId="50" xfId="3" applyFont="1" applyFill="1" applyBorder="1" applyAlignment="1">
      <alignment horizontal="center" vertical="center" shrinkToFit="1"/>
    </xf>
    <xf numFmtId="0" fontId="9" fillId="6" borderId="35" xfId="3" applyFont="1" applyFill="1" applyBorder="1" applyAlignment="1">
      <alignment horizontal="center" vertical="center" shrinkToFit="1"/>
    </xf>
    <xf numFmtId="0" fontId="9" fillId="6" borderId="51" xfId="3" applyFont="1" applyFill="1" applyBorder="1" applyAlignment="1">
      <alignment horizontal="center" vertical="center" shrinkToFit="1"/>
    </xf>
    <xf numFmtId="0" fontId="9" fillId="6" borderId="97" xfId="3" applyFont="1" applyFill="1" applyBorder="1" applyAlignment="1">
      <alignment horizontal="center" vertical="center" shrinkToFit="1"/>
    </xf>
    <xf numFmtId="0" fontId="9" fillId="6" borderId="98" xfId="3" applyFont="1" applyFill="1" applyBorder="1" applyAlignment="1">
      <alignment horizontal="center" vertical="center" shrinkToFit="1"/>
    </xf>
    <xf numFmtId="0" fontId="9" fillId="6" borderId="84" xfId="3" applyFont="1" applyFill="1" applyBorder="1" applyAlignment="1">
      <alignment horizontal="left" vertical="center" wrapText="1"/>
    </xf>
    <xf numFmtId="0" fontId="9" fillId="6" borderId="52" xfId="3" applyFont="1" applyFill="1" applyBorder="1" applyAlignment="1">
      <alignment horizontal="left" vertical="center" wrapText="1"/>
    </xf>
    <xf numFmtId="0" fontId="9" fillId="5" borderId="62" xfId="0" applyFont="1" applyFill="1" applyBorder="1" applyAlignment="1" applyProtection="1">
      <alignment horizontal="center" vertical="center" shrinkToFit="1"/>
      <protection locked="0"/>
    </xf>
    <xf numFmtId="0" fontId="9" fillId="5" borderId="52" xfId="0" applyFont="1" applyFill="1" applyBorder="1" applyAlignment="1" applyProtection="1">
      <alignment horizontal="center" vertical="center" shrinkToFit="1"/>
      <protection locked="0"/>
    </xf>
    <xf numFmtId="0" fontId="9" fillId="6" borderId="65" xfId="3" applyFont="1" applyFill="1" applyBorder="1" applyAlignment="1">
      <alignment horizontal="left" vertical="center" wrapText="1"/>
    </xf>
    <xf numFmtId="0" fontId="9" fillId="6" borderId="8" xfId="3" applyFont="1" applyFill="1" applyBorder="1" applyAlignment="1">
      <alignment horizontal="left" vertical="center" wrapText="1"/>
    </xf>
    <xf numFmtId="0" fontId="9" fillId="6" borderId="80" xfId="3" applyFont="1" applyFill="1" applyBorder="1" applyAlignment="1">
      <alignment horizontal="left" vertical="center" wrapText="1"/>
    </xf>
    <xf numFmtId="0" fontId="9" fillId="5" borderId="15" xfId="0" applyFont="1" applyFill="1" applyBorder="1" applyAlignment="1" applyProtection="1">
      <alignment horizontal="center" vertical="center" shrinkToFit="1"/>
      <protection locked="0"/>
    </xf>
    <xf numFmtId="0" fontId="9" fillId="6" borderId="10" xfId="3" applyFont="1" applyFill="1" applyBorder="1" applyAlignment="1">
      <alignment horizontal="left" vertical="center" wrapText="1"/>
    </xf>
    <xf numFmtId="0" fontId="9" fillId="6" borderId="101" xfId="3" applyFont="1" applyFill="1" applyBorder="1" applyAlignment="1">
      <alignment horizontal="left" vertical="center" wrapText="1"/>
    </xf>
    <xf numFmtId="0" fontId="9" fillId="6" borderId="101" xfId="0" applyFont="1" applyFill="1" applyBorder="1" applyAlignment="1" applyProtection="1">
      <alignment horizontal="left" vertical="center" shrinkToFit="1"/>
      <protection locked="0"/>
    </xf>
    <xf numFmtId="0" fontId="9" fillId="6" borderId="102" xfId="0" applyFont="1" applyFill="1" applyBorder="1" applyAlignment="1" applyProtection="1">
      <alignment horizontal="left" vertical="center" shrinkToFit="1"/>
      <protection locked="0"/>
    </xf>
    <xf numFmtId="0" fontId="9" fillId="6" borderId="79" xfId="3" applyFont="1" applyFill="1" applyBorder="1" applyAlignment="1">
      <alignment horizontal="left" vertical="center" wrapText="1"/>
    </xf>
    <xf numFmtId="0" fontId="9" fillId="6" borderId="45" xfId="3" applyFont="1" applyFill="1" applyBorder="1" applyAlignment="1">
      <alignment horizontal="left" vertical="center" wrapText="1"/>
    </xf>
    <xf numFmtId="0" fontId="14" fillId="0" borderId="0" xfId="3" applyFont="1" applyAlignment="1">
      <alignment horizontal="left" vertical="center"/>
    </xf>
    <xf numFmtId="0" fontId="14" fillId="0" borderId="35" xfId="3" applyFont="1" applyBorder="1" applyAlignment="1">
      <alignment horizontal="left" vertical="center"/>
    </xf>
    <xf numFmtId="0" fontId="12" fillId="0" borderId="0" xfId="3" applyFont="1" applyAlignment="1">
      <alignment horizontal="left" vertical="center"/>
    </xf>
    <xf numFmtId="0" fontId="66" fillId="6" borderId="115" xfId="3" applyFont="1" applyFill="1" applyBorder="1" applyAlignment="1">
      <alignment horizontal="center" vertical="center" textRotation="255"/>
    </xf>
    <xf numFmtId="0" fontId="66" fillId="6" borderId="8" xfId="3" applyFont="1" applyFill="1" applyBorder="1" applyAlignment="1">
      <alignment horizontal="center" vertical="center" textRotation="255"/>
    </xf>
    <xf numFmtId="0" fontId="66" fillId="6" borderId="124" xfId="3" applyFont="1" applyFill="1" applyBorder="1" applyAlignment="1">
      <alignment horizontal="center" vertical="center" textRotation="255"/>
    </xf>
    <xf numFmtId="0" fontId="66" fillId="6" borderId="9" xfId="3" applyFont="1" applyFill="1" applyBorder="1" applyAlignment="1">
      <alignment horizontal="center" vertical="center" textRotation="255"/>
    </xf>
    <xf numFmtId="0" fontId="66" fillId="6" borderId="125" xfId="3" applyFont="1" applyFill="1" applyBorder="1" applyAlignment="1">
      <alignment horizontal="center" vertical="center" textRotation="255"/>
    </xf>
    <xf numFmtId="0" fontId="66" fillId="6" borderId="126" xfId="3" applyFont="1" applyFill="1" applyBorder="1" applyAlignment="1">
      <alignment horizontal="center" vertical="center" textRotation="255"/>
    </xf>
    <xf numFmtId="0" fontId="14" fillId="0" borderId="35" xfId="3" applyFont="1" applyBorder="1" applyAlignment="1">
      <alignment horizontal="left" vertical="top" wrapText="1"/>
    </xf>
    <xf numFmtId="0" fontId="16" fillId="0" borderId="43" xfId="3" applyFont="1" applyBorder="1" applyAlignment="1" applyProtection="1">
      <alignment horizontal="left" vertical="top" wrapText="1"/>
      <protection locked="0"/>
    </xf>
    <xf numFmtId="0" fontId="16" fillId="0" borderId="15" xfId="3" applyFont="1" applyBorder="1" applyAlignment="1" applyProtection="1">
      <alignment horizontal="left" vertical="top" wrapText="1"/>
      <protection locked="0"/>
    </xf>
    <xf numFmtId="0" fontId="16" fillId="0" borderId="37" xfId="3" applyFont="1" applyBorder="1" applyAlignment="1" applyProtection="1">
      <alignment horizontal="left" vertical="top" wrapText="1"/>
      <protection locked="0"/>
    </xf>
    <xf numFmtId="0" fontId="16" fillId="0" borderId="16" xfId="3" applyFont="1" applyBorder="1" applyAlignment="1" applyProtection="1">
      <alignment horizontal="left" vertical="top" wrapText="1"/>
      <protection locked="0"/>
    </xf>
    <xf numFmtId="0" fontId="16" fillId="0" borderId="0" xfId="3" applyFont="1" applyAlignment="1" applyProtection="1">
      <alignment horizontal="left" vertical="top" wrapText="1"/>
      <protection locked="0"/>
    </xf>
    <xf numFmtId="0" fontId="16" fillId="0" borderId="38" xfId="3" applyFont="1" applyBorder="1" applyAlignment="1" applyProtection="1">
      <alignment horizontal="left" vertical="top" wrapText="1"/>
      <protection locked="0"/>
    </xf>
    <xf numFmtId="0" fontId="16" fillId="0" borderId="17" xfId="3" applyFont="1" applyBorder="1" applyAlignment="1" applyProtection="1">
      <alignment horizontal="left" vertical="top" wrapText="1"/>
      <protection locked="0"/>
    </xf>
    <xf numFmtId="0" fontId="16" fillId="0" borderId="30" xfId="3" applyFont="1" applyBorder="1" applyAlignment="1" applyProtection="1">
      <alignment horizontal="left" vertical="top" wrapText="1"/>
      <protection locked="0"/>
    </xf>
    <xf numFmtId="0" fontId="16" fillId="0" borderId="49" xfId="3" applyFont="1" applyBorder="1" applyAlignment="1" applyProtection="1">
      <alignment horizontal="left" vertical="top" wrapText="1"/>
      <protection locked="0"/>
    </xf>
    <xf numFmtId="0" fontId="9" fillId="6" borderId="76" xfId="3" applyFont="1" applyFill="1" applyBorder="1" applyAlignment="1">
      <alignment horizontal="center" vertical="center" textRotation="255" shrinkToFit="1"/>
    </xf>
    <xf numFmtId="0" fontId="9" fillId="6" borderId="62" xfId="3" applyFont="1" applyFill="1" applyBorder="1" applyAlignment="1">
      <alignment horizontal="center" vertical="center" textRotation="255" shrinkToFit="1"/>
    </xf>
    <xf numFmtId="0" fontId="16" fillId="6" borderId="16" xfId="3" applyFont="1" applyFill="1" applyBorder="1" applyAlignment="1">
      <alignment horizontal="center" vertical="center" wrapText="1"/>
    </xf>
    <xf numFmtId="0" fontId="16" fillId="6" borderId="0" xfId="3" applyFont="1" applyFill="1" applyAlignment="1">
      <alignment horizontal="center" vertical="center" wrapText="1"/>
    </xf>
    <xf numFmtId="0" fontId="16" fillId="6" borderId="51" xfId="3" applyFont="1" applyFill="1" applyBorder="1" applyAlignment="1">
      <alignment horizontal="center" vertical="center" wrapText="1"/>
    </xf>
    <xf numFmtId="0" fontId="16" fillId="6" borderId="17" xfId="3" applyFont="1" applyFill="1" applyBorder="1" applyAlignment="1">
      <alignment horizontal="center" vertical="center" wrapText="1"/>
    </xf>
    <xf numFmtId="0" fontId="16" fillId="6" borderId="30" xfId="3" applyFont="1" applyFill="1" applyBorder="1" applyAlignment="1">
      <alignment horizontal="center" vertical="center" wrapText="1"/>
    </xf>
    <xf numFmtId="0" fontId="16" fillId="6" borderId="49" xfId="3" applyFont="1" applyFill="1" applyBorder="1" applyAlignment="1">
      <alignment horizontal="center" vertical="center" wrapText="1"/>
    </xf>
    <xf numFmtId="0" fontId="16" fillId="0" borderId="85" xfId="3" applyFont="1" applyBorder="1" applyAlignment="1" applyProtection="1">
      <alignment horizontal="left" vertical="top" wrapText="1"/>
      <protection locked="0"/>
    </xf>
    <xf numFmtId="0" fontId="16" fillId="0" borderId="86" xfId="3" applyFont="1" applyBorder="1" applyAlignment="1" applyProtection="1">
      <alignment horizontal="left" vertical="top" wrapText="1"/>
      <protection locked="0"/>
    </xf>
    <xf numFmtId="0" fontId="16" fillId="0" borderId="116" xfId="3" applyFont="1" applyBorder="1" applyAlignment="1" applyProtection="1">
      <alignment horizontal="left" vertical="top" wrapText="1"/>
      <protection locked="0"/>
    </xf>
    <xf numFmtId="0" fontId="16" fillId="0" borderId="51" xfId="3" applyFont="1" applyBorder="1" applyAlignment="1" applyProtection="1">
      <alignment horizontal="left" vertical="top" wrapText="1"/>
      <protection locked="0"/>
    </xf>
    <xf numFmtId="0" fontId="16" fillId="0" borderId="98" xfId="3" applyFont="1" applyBorder="1" applyAlignment="1" applyProtection="1">
      <alignment horizontal="left" vertical="top" wrapText="1"/>
      <protection locked="0"/>
    </xf>
    <xf numFmtId="0" fontId="16" fillId="6" borderId="44" xfId="3" applyFont="1" applyFill="1" applyBorder="1" applyAlignment="1">
      <alignment horizontal="left" vertical="center"/>
    </xf>
    <xf numFmtId="0" fontId="16" fillId="6" borderId="79" xfId="3" applyFont="1" applyFill="1" applyBorder="1" applyAlignment="1">
      <alignment horizontal="left" vertical="center"/>
    </xf>
    <xf numFmtId="0" fontId="16" fillId="6" borderId="45" xfId="3" applyFont="1" applyFill="1" applyBorder="1" applyAlignment="1">
      <alignment horizontal="left" vertical="center"/>
    </xf>
    <xf numFmtId="0" fontId="16" fillId="0" borderId="46" xfId="3" applyFont="1" applyBorder="1" applyAlignment="1" applyProtection="1">
      <alignment horizontal="left" vertical="top" wrapText="1"/>
      <protection locked="0"/>
    </xf>
    <xf numFmtId="0" fontId="16" fillId="0" borderId="47" xfId="3" applyFont="1" applyBorder="1" applyAlignment="1" applyProtection="1">
      <alignment horizontal="left" vertical="top" wrapText="1"/>
      <protection locked="0"/>
    </xf>
    <xf numFmtId="0" fontId="16" fillId="0" borderId="48" xfId="3" applyFont="1" applyBorder="1" applyAlignment="1" applyProtection="1">
      <alignment horizontal="left" vertical="top" wrapText="1"/>
      <protection locked="0"/>
    </xf>
    <xf numFmtId="0" fontId="16" fillId="0" borderId="100" xfId="3" applyFont="1" applyBorder="1" applyAlignment="1" applyProtection="1">
      <alignment horizontal="left" vertical="top" wrapText="1"/>
      <protection locked="0"/>
    </xf>
    <xf numFmtId="0" fontId="16" fillId="0" borderId="101" xfId="3" applyFont="1" applyBorder="1" applyAlignment="1" applyProtection="1">
      <alignment horizontal="left" vertical="top" wrapText="1"/>
      <protection locked="0"/>
    </xf>
    <xf numFmtId="0" fontId="16" fillId="0" borderId="102" xfId="3" applyFont="1" applyBorder="1" applyAlignment="1" applyProtection="1">
      <alignment horizontal="left" vertical="top" wrapText="1"/>
      <protection locked="0"/>
    </xf>
    <xf numFmtId="0" fontId="16" fillId="0" borderId="87" xfId="3" applyFont="1" applyBorder="1" applyAlignment="1" applyProtection="1">
      <alignment horizontal="left" vertical="top" wrapText="1"/>
      <protection locked="0"/>
    </xf>
    <xf numFmtId="0" fontId="16" fillId="0" borderId="62" xfId="3" applyFont="1" applyBorder="1" applyAlignment="1" applyProtection="1">
      <alignment vertical="center" wrapText="1"/>
      <protection locked="0"/>
    </xf>
    <xf numFmtId="0" fontId="16" fillId="0" borderId="52" xfId="3" applyFont="1" applyBorder="1" applyAlignment="1" applyProtection="1">
      <alignment vertical="center" wrapText="1"/>
      <protection locked="0"/>
    </xf>
    <xf numFmtId="0" fontId="16" fillId="0" borderId="63" xfId="3" applyFont="1" applyBorder="1" applyAlignment="1" applyProtection="1">
      <alignment vertical="center" wrapText="1"/>
      <protection locked="0"/>
    </xf>
    <xf numFmtId="0" fontId="16" fillId="9" borderId="85" xfId="3" applyFont="1" applyFill="1" applyBorder="1" applyAlignment="1" applyProtection="1">
      <alignment horizontal="left" vertical="top" wrapText="1"/>
      <protection locked="0"/>
    </xf>
    <xf numFmtId="0" fontId="16" fillId="9" borderId="86" xfId="3" applyFont="1" applyFill="1" applyBorder="1" applyAlignment="1" applyProtection="1">
      <alignment horizontal="left" vertical="top" wrapText="1"/>
      <protection locked="0"/>
    </xf>
    <xf numFmtId="0" fontId="16" fillId="9" borderId="116" xfId="3" applyFont="1" applyFill="1" applyBorder="1" applyAlignment="1" applyProtection="1">
      <alignment horizontal="left" vertical="top" wrapText="1"/>
      <protection locked="0"/>
    </xf>
    <xf numFmtId="0" fontId="16" fillId="9" borderId="16" xfId="3" applyFont="1" applyFill="1" applyBorder="1" applyAlignment="1" applyProtection="1">
      <alignment horizontal="left" vertical="top" wrapText="1"/>
      <protection locked="0"/>
    </xf>
    <xf numFmtId="0" fontId="16" fillId="9" borderId="0" xfId="3" applyFont="1" applyFill="1" applyAlignment="1" applyProtection="1">
      <alignment horizontal="left" vertical="top" wrapText="1"/>
      <protection locked="0"/>
    </xf>
    <xf numFmtId="0" fontId="16" fillId="9" borderId="51" xfId="3" applyFont="1" applyFill="1" applyBorder="1" applyAlignment="1" applyProtection="1">
      <alignment horizontal="left" vertical="top" wrapText="1"/>
      <protection locked="0"/>
    </xf>
    <xf numFmtId="0" fontId="11" fillId="6" borderId="8" xfId="3" applyFont="1" applyFill="1" applyBorder="1" applyAlignment="1">
      <alignment horizontal="center" vertical="center" wrapText="1"/>
    </xf>
    <xf numFmtId="0" fontId="11" fillId="6" borderId="121" xfId="3" applyFont="1" applyFill="1" applyBorder="1" applyAlignment="1">
      <alignment horizontal="center" vertical="center" wrapText="1"/>
    </xf>
    <xf numFmtId="0" fontId="16" fillId="0" borderId="43" xfId="3" applyFont="1" applyBorder="1" applyAlignment="1" applyProtection="1">
      <alignment horizontal="left" vertical="center" wrapText="1"/>
      <protection locked="0"/>
    </xf>
    <xf numFmtId="0" fontId="16" fillId="0" borderId="15" xfId="3" applyFont="1" applyBorder="1" applyAlignment="1" applyProtection="1">
      <alignment horizontal="left" vertical="center" wrapText="1"/>
      <protection locked="0"/>
    </xf>
    <xf numFmtId="0" fontId="16" fillId="0" borderId="37" xfId="3" applyFont="1" applyBorder="1" applyAlignment="1" applyProtection="1">
      <alignment horizontal="left" vertical="center" wrapText="1"/>
      <protection locked="0"/>
    </xf>
    <xf numFmtId="0" fontId="16" fillId="0" borderId="17" xfId="3" applyFont="1" applyBorder="1" applyAlignment="1" applyProtection="1">
      <alignment horizontal="left" vertical="center" wrapText="1"/>
      <protection locked="0"/>
    </xf>
    <xf numFmtId="0" fontId="16" fillId="0" borderId="30" xfId="3" applyFont="1" applyBorder="1" applyAlignment="1" applyProtection="1">
      <alignment horizontal="left" vertical="center" wrapText="1"/>
      <protection locked="0"/>
    </xf>
    <xf numFmtId="0" fontId="16" fillId="0" borderId="49" xfId="3" applyFont="1" applyBorder="1" applyAlignment="1" applyProtection="1">
      <alignment horizontal="left" vertical="center" wrapText="1"/>
      <protection locked="0"/>
    </xf>
    <xf numFmtId="0" fontId="61" fillId="0" borderId="0" xfId="3" applyFont="1" applyAlignment="1">
      <alignment horizontal="left" vertical="center" wrapText="1"/>
    </xf>
    <xf numFmtId="0" fontId="9" fillId="0" borderId="132" xfId="3" applyFont="1" applyBorder="1" applyAlignment="1">
      <alignment horizontal="right" vertical="center"/>
    </xf>
    <xf numFmtId="0" fontId="16" fillId="9" borderId="160" xfId="3" applyFont="1" applyFill="1" applyBorder="1" applyAlignment="1" applyProtection="1">
      <alignment horizontal="left" vertical="center" wrapText="1"/>
      <protection locked="0"/>
    </xf>
    <xf numFmtId="0" fontId="16" fillId="9" borderId="1" xfId="3" applyFont="1" applyFill="1" applyBorder="1" applyAlignment="1" applyProtection="1">
      <alignment horizontal="left" vertical="center" wrapText="1"/>
      <protection locked="0"/>
    </xf>
    <xf numFmtId="0" fontId="16" fillId="9" borderId="85" xfId="3" applyFont="1" applyFill="1" applyBorder="1" applyAlignment="1" applyProtection="1">
      <alignment horizontal="left" vertical="center" wrapText="1"/>
      <protection locked="0"/>
    </xf>
    <xf numFmtId="0" fontId="16" fillId="9" borderId="86" xfId="3" applyFont="1" applyFill="1" applyBorder="1" applyAlignment="1" applyProtection="1">
      <alignment horizontal="left" vertical="center" wrapText="1"/>
      <protection locked="0"/>
    </xf>
    <xf numFmtId="0" fontId="16" fillId="9" borderId="87" xfId="3" applyFont="1" applyFill="1" applyBorder="1" applyAlignment="1" applyProtection="1">
      <alignment horizontal="left" vertical="center" wrapText="1"/>
      <protection locked="0"/>
    </xf>
    <xf numFmtId="0" fontId="16" fillId="9" borderId="169" xfId="3" applyFont="1" applyFill="1" applyBorder="1" applyAlignment="1" applyProtection="1">
      <alignment horizontal="left" vertical="center" wrapText="1"/>
      <protection locked="0"/>
    </xf>
    <xf numFmtId="0" fontId="16" fillId="9" borderId="163" xfId="3" applyFont="1" applyFill="1" applyBorder="1" applyAlignment="1" applyProtection="1">
      <alignment horizontal="left" vertical="center" wrapText="1"/>
      <protection locked="0"/>
    </xf>
    <xf numFmtId="0" fontId="16" fillId="9" borderId="192" xfId="3" applyFont="1" applyFill="1" applyBorder="1" applyAlignment="1" applyProtection="1">
      <alignment horizontal="left" vertical="center" wrapText="1"/>
      <protection locked="0"/>
    </xf>
    <xf numFmtId="49" fontId="16" fillId="0" borderId="53" xfId="3" applyNumberFormat="1" applyFont="1" applyBorder="1" applyAlignment="1" applyProtection="1">
      <alignment horizontal="left" vertical="center" wrapText="1"/>
      <protection locked="0"/>
    </xf>
    <xf numFmtId="49" fontId="16" fillId="0" borderId="54" xfId="3" applyNumberFormat="1" applyFont="1" applyBorder="1" applyAlignment="1" applyProtection="1">
      <alignment horizontal="left" vertical="center" wrapText="1"/>
      <protection locked="0"/>
    </xf>
    <xf numFmtId="49" fontId="16" fillId="0" borderId="25" xfId="3" applyNumberFormat="1" applyFont="1" applyBorder="1" applyAlignment="1" applyProtection="1">
      <alignment horizontal="left" vertical="center" wrapText="1"/>
      <protection locked="0"/>
    </xf>
    <xf numFmtId="0" fontId="9" fillId="0" borderId="132" xfId="3" applyFont="1" applyBorder="1" applyAlignment="1">
      <alignment horizontal="left" vertical="center"/>
    </xf>
    <xf numFmtId="0" fontId="9" fillId="6" borderId="18" xfId="3" applyFont="1" applyFill="1" applyBorder="1" applyAlignment="1" applyProtection="1">
      <alignment horizontal="left" vertical="top"/>
      <protection locked="0"/>
    </xf>
    <xf numFmtId="0" fontId="9" fillId="6" borderId="86" xfId="3" applyFont="1" applyFill="1" applyBorder="1" applyAlignment="1" applyProtection="1">
      <alignment horizontal="left" vertical="top"/>
      <protection locked="0"/>
    </xf>
    <xf numFmtId="0" fontId="9" fillId="6" borderId="87" xfId="3" applyFont="1" applyFill="1" applyBorder="1" applyAlignment="1" applyProtection="1">
      <alignment horizontal="left" vertical="top"/>
      <protection locked="0"/>
    </xf>
    <xf numFmtId="0" fontId="9" fillId="6" borderId="118" xfId="3" applyFont="1" applyFill="1" applyBorder="1" applyAlignment="1" applyProtection="1">
      <alignment horizontal="left" vertical="top"/>
      <protection locked="0"/>
    </xf>
    <xf numFmtId="0" fontId="9" fillId="6" borderId="30" xfId="3" applyFont="1" applyFill="1" applyBorder="1" applyAlignment="1" applyProtection="1">
      <alignment horizontal="left" vertical="top"/>
      <protection locked="0"/>
    </xf>
    <xf numFmtId="0" fontId="9" fillId="6" borderId="49" xfId="3" applyFont="1" applyFill="1" applyBorder="1" applyAlignment="1" applyProtection="1">
      <alignment horizontal="left" vertical="top"/>
      <protection locked="0"/>
    </xf>
  </cellXfs>
  <cellStyles count="14">
    <cellStyle name="パーセント 2" xfId="1" xr:uid="{00000000-0005-0000-0000-000000000000}"/>
    <cellStyle name="桁区切り" xfId="4" builtinId="6"/>
    <cellStyle name="桁区切り 2" xfId="2" xr:uid="{00000000-0005-0000-0000-000002000000}"/>
    <cellStyle name="標準" xfId="0" builtinId="0"/>
    <cellStyle name="標準 2" xfId="3" xr:uid="{00000000-0005-0000-0000-000004000000}"/>
    <cellStyle name="標準 2 2" xfId="10" xr:uid="{00000000-0005-0000-0000-000005000000}"/>
    <cellStyle name="標準 2_①総表" xfId="6" xr:uid="{00000000-0005-0000-0000-000006000000}"/>
    <cellStyle name="標準 3" xfId="5" xr:uid="{00000000-0005-0000-0000-000007000000}"/>
    <cellStyle name="標準 3 2" xfId="11" xr:uid="{00000000-0005-0000-0000-000008000000}"/>
    <cellStyle name="標準 3 3" xfId="12" xr:uid="{00000000-0005-0000-0000-000009000000}"/>
    <cellStyle name="標準 3 4" xfId="13" xr:uid="{00000000-0005-0000-0000-00000A000000}"/>
    <cellStyle name="標準 3_①総表" xfId="7" xr:uid="{00000000-0005-0000-0000-00000B000000}"/>
    <cellStyle name="標準 4" xfId="8" xr:uid="{00000000-0005-0000-0000-00000C000000}"/>
    <cellStyle name="標準 5" xfId="9" xr:uid="{00000000-0005-0000-0000-00000D000000}"/>
  </cellStyles>
  <dxfs count="36">
    <dxf>
      <fill>
        <patternFill patternType="none">
          <bgColor auto="1"/>
        </patternFill>
      </fill>
    </dxf>
    <dxf>
      <fill>
        <patternFill patternType="none">
          <bgColor auto="1"/>
        </patternFill>
      </fill>
    </dxf>
    <dxf>
      <fill>
        <patternFill>
          <bgColor rgb="FFEAEAEA"/>
        </patternFill>
      </fill>
    </dxf>
    <dxf>
      <fill>
        <patternFill>
          <bgColor theme="0" tint="-4.9989318521683403E-2"/>
        </patternFill>
      </fill>
    </dxf>
    <dxf>
      <fill>
        <patternFill>
          <bgColor theme="0" tint="-4.9989318521683403E-2"/>
        </patternFill>
      </fill>
    </dxf>
    <dxf>
      <fill>
        <patternFill>
          <bgColor rgb="FFEAEAEA"/>
        </patternFill>
      </fill>
    </dxf>
    <dxf>
      <fill>
        <patternFill>
          <bgColor rgb="FFEAEAEA"/>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35"/>
    </tableStyle>
    <tableStyle name="ピボットテーブル スタイル 1" table="0" count="2" xr9:uid="{00000000-0011-0000-FFFF-FFFF01000000}">
      <tableStyleElement type="wholeTable" dxfId="34"/>
      <tableStyleElement type="headerRow" dxfId="33"/>
    </tableStyle>
  </tableStyles>
  <colors>
    <mruColors>
      <color rgb="FFF7C1D4"/>
      <color rgb="FFEAEAEA"/>
      <color rgb="FFCCFFFF"/>
      <color rgb="FFDDDDDD"/>
      <color rgb="FFFF66FF"/>
      <color rgb="FFC7F7C1"/>
      <color rgb="FFE8C1F7"/>
      <color rgb="FF969696"/>
      <color rgb="FFFF0066"/>
      <color rgb="FFCEC1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200673</xdr:colOff>
      <xdr:row>44</xdr:row>
      <xdr:rowOff>234988</xdr:rowOff>
    </xdr:from>
    <xdr:to>
      <xdr:col>4</xdr:col>
      <xdr:colOff>264845</xdr:colOff>
      <xdr:row>45</xdr:row>
      <xdr:rowOff>167272</xdr:rowOff>
    </xdr:to>
    <xdr:cxnSp macro="">
      <xdr:nvCxnSpPr>
        <xdr:cNvPr id="2" name="カギ線コネクタ 1">
          <a:extLst>
            <a:ext uri="{FF2B5EF4-FFF2-40B4-BE49-F238E27FC236}">
              <a16:creationId xmlns:a16="http://schemas.microsoft.com/office/drawing/2014/main" id="{00000000-0008-0000-0300-000002000000}"/>
            </a:ext>
          </a:extLst>
        </xdr:cNvPr>
        <xdr:cNvCxnSpPr/>
      </xdr:nvCxnSpPr>
      <xdr:spPr>
        <a:xfrm>
          <a:off x="1096023" y="11598313"/>
          <a:ext cx="388022" cy="208509"/>
        </a:xfrm>
        <a:prstGeom prst="bentConnector3">
          <a:avLst>
            <a:gd name="adj1" fmla="val 108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59056</xdr:colOff>
      <xdr:row>10</xdr:row>
      <xdr:rowOff>67236</xdr:rowOff>
    </xdr:from>
    <xdr:to>
      <xdr:col>2</xdr:col>
      <xdr:colOff>104775</xdr:colOff>
      <xdr:row>15</xdr:row>
      <xdr:rowOff>209551</xdr:rowOff>
    </xdr:to>
    <xdr:sp macro="" textlink="">
      <xdr:nvSpPr>
        <xdr:cNvPr id="3" name="左大かっこ 2">
          <a:extLst>
            <a:ext uri="{FF2B5EF4-FFF2-40B4-BE49-F238E27FC236}">
              <a16:creationId xmlns:a16="http://schemas.microsoft.com/office/drawing/2014/main" id="{00000000-0008-0000-0300-000003000000}"/>
            </a:ext>
          </a:extLst>
        </xdr:cNvPr>
        <xdr:cNvSpPr/>
      </xdr:nvSpPr>
      <xdr:spPr>
        <a:xfrm>
          <a:off x="596938" y="2510118"/>
          <a:ext cx="45719" cy="1300257"/>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28575</xdr:colOff>
      <xdr:row>11</xdr:row>
      <xdr:rowOff>28575</xdr:rowOff>
    </xdr:from>
    <xdr:to>
      <xdr:col>15</xdr:col>
      <xdr:colOff>104775</xdr:colOff>
      <xdr:row>14</xdr:row>
      <xdr:rowOff>190500</xdr:rowOff>
    </xdr:to>
    <xdr:sp macro="" textlink="">
      <xdr:nvSpPr>
        <xdr:cNvPr id="4" name="左大かっこ 3">
          <a:extLst>
            <a:ext uri="{FF2B5EF4-FFF2-40B4-BE49-F238E27FC236}">
              <a16:creationId xmlns:a16="http://schemas.microsoft.com/office/drawing/2014/main" id="{00000000-0008-0000-0300-000004000000}"/>
            </a:ext>
          </a:extLst>
        </xdr:cNvPr>
        <xdr:cNvSpPr/>
      </xdr:nvSpPr>
      <xdr:spPr>
        <a:xfrm>
          <a:off x="5391150" y="2733675"/>
          <a:ext cx="76200" cy="87630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112059</xdr:colOff>
      <xdr:row>27</xdr:row>
      <xdr:rowOff>0</xdr:rowOff>
    </xdr:from>
    <xdr:to>
      <xdr:col>18</xdr:col>
      <xdr:colOff>171450</xdr:colOff>
      <xdr:row>31</xdr:row>
      <xdr:rowOff>126561</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4579471" y="6962588"/>
          <a:ext cx="3988920" cy="1052914"/>
          <a:chOff x="4676775" y="6677025"/>
          <a:chExt cx="3667125" cy="1164786"/>
        </a:xfrm>
      </xdr:grpSpPr>
      <xdr:sp macro="" textlink="">
        <xdr:nvSpPr>
          <xdr:cNvPr id="6" name="左大かっこ 5">
            <a:extLst>
              <a:ext uri="{FF2B5EF4-FFF2-40B4-BE49-F238E27FC236}">
                <a16:creationId xmlns:a16="http://schemas.microsoft.com/office/drawing/2014/main" id="{00000000-0008-0000-0300-000006000000}"/>
              </a:ext>
            </a:extLst>
          </xdr:cNvPr>
          <xdr:cNvSpPr/>
        </xdr:nvSpPr>
        <xdr:spPr>
          <a:xfrm>
            <a:off x="4676775" y="6677025"/>
            <a:ext cx="54427" cy="116478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 name="右大かっこ 6">
            <a:extLst>
              <a:ext uri="{FF2B5EF4-FFF2-40B4-BE49-F238E27FC236}">
                <a16:creationId xmlns:a16="http://schemas.microsoft.com/office/drawing/2014/main" id="{00000000-0008-0000-0300-000007000000}"/>
              </a:ext>
            </a:extLst>
          </xdr:cNvPr>
          <xdr:cNvSpPr/>
        </xdr:nvSpPr>
        <xdr:spPr>
          <a:xfrm>
            <a:off x="8296276" y="6686549"/>
            <a:ext cx="47624" cy="11525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495773</xdr:colOff>
      <xdr:row>20</xdr:row>
      <xdr:rowOff>14411</xdr:rowOff>
    </xdr:from>
    <xdr:to>
      <xdr:col>4</xdr:col>
      <xdr:colOff>69756</xdr:colOff>
      <xdr:row>20</xdr:row>
      <xdr:rowOff>224182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496023" y="6577136"/>
          <a:ext cx="240733" cy="209771"/>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editAs="oneCell">
    <xdr:from>
      <xdr:col>0</xdr:col>
      <xdr:colOff>512885</xdr:colOff>
      <xdr:row>23</xdr:row>
      <xdr:rowOff>63744</xdr:rowOff>
    </xdr:from>
    <xdr:to>
      <xdr:col>4</xdr:col>
      <xdr:colOff>380057</xdr:colOff>
      <xdr:row>28</xdr:row>
      <xdr:rowOff>168516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359" b="17054"/>
        <a:stretch/>
      </xdr:blipFill>
      <xdr:spPr>
        <a:xfrm>
          <a:off x="512885" y="7340844"/>
          <a:ext cx="2534172" cy="1295397"/>
        </a:xfrm>
        <a:prstGeom prst="rect">
          <a:avLst/>
        </a:prstGeom>
      </xdr:spPr>
    </xdr:pic>
    <xdr:clientData/>
  </xdr:twoCellAnchor>
  <xdr:twoCellAnchor>
    <xdr:from>
      <xdr:col>1</xdr:col>
      <xdr:colOff>670799</xdr:colOff>
      <xdr:row>26</xdr:row>
      <xdr:rowOff>78283</xdr:rowOff>
    </xdr:from>
    <xdr:to>
      <xdr:col>4</xdr:col>
      <xdr:colOff>380229</xdr:colOff>
      <xdr:row>27</xdr:row>
      <xdr:rowOff>18125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337549" y="8069758"/>
          <a:ext cx="1709680" cy="177967"/>
        </a:xfrm>
        <a:prstGeom prst="rect">
          <a:avLst/>
        </a:prstGeom>
        <a:noFill/>
        <a:ln w="952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638214</xdr:colOff>
      <xdr:row>26</xdr:row>
      <xdr:rowOff>28151</xdr:rowOff>
    </xdr:from>
    <xdr:to>
      <xdr:col>2</xdr:col>
      <xdr:colOff>673306</xdr:colOff>
      <xdr:row>27</xdr:row>
      <xdr:rowOff>73269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304964" y="8019626"/>
          <a:ext cx="692317" cy="283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数式バー</a:t>
          </a:r>
        </a:p>
      </xdr:txBody>
    </xdr:sp>
    <xdr:clientData/>
  </xdr:twoCellAnchor>
  <xdr:twoCellAnchor editAs="oneCell">
    <xdr:from>
      <xdr:col>5</xdr:col>
      <xdr:colOff>190500</xdr:colOff>
      <xdr:row>23</xdr:row>
      <xdr:rowOff>73269</xdr:rowOff>
    </xdr:from>
    <xdr:to>
      <xdr:col>8</xdr:col>
      <xdr:colOff>7327</xdr:colOff>
      <xdr:row>28</xdr:row>
      <xdr:rowOff>193644</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24250" y="7350369"/>
          <a:ext cx="1817077" cy="1311000"/>
        </a:xfrm>
        <a:prstGeom prst="rect">
          <a:avLst/>
        </a:prstGeom>
      </xdr:spPr>
    </xdr:pic>
    <xdr:clientData/>
  </xdr:twoCellAnchor>
  <xdr:twoCellAnchor>
    <xdr:from>
      <xdr:col>6</xdr:col>
      <xdr:colOff>217524</xdr:colOff>
      <xdr:row>27</xdr:row>
      <xdr:rowOff>176762</xdr:rowOff>
    </xdr:from>
    <xdr:to>
      <xdr:col>6</xdr:col>
      <xdr:colOff>310020</xdr:colOff>
      <xdr:row>28</xdr:row>
      <xdr:rowOff>185471</xdr:rowOff>
    </xdr:to>
    <xdr:sp macro="" textlink="">
      <xdr:nvSpPr>
        <xdr:cNvPr id="8" name="上下矢印 7">
          <a:extLst>
            <a:ext uri="{FF2B5EF4-FFF2-40B4-BE49-F238E27FC236}">
              <a16:creationId xmlns:a16="http://schemas.microsoft.com/office/drawing/2014/main" id="{00000000-0008-0000-0000-000008000000}"/>
            </a:ext>
          </a:extLst>
        </xdr:cNvPr>
        <xdr:cNvSpPr/>
      </xdr:nvSpPr>
      <xdr:spPr>
        <a:xfrm>
          <a:off x="4218024" y="8406362"/>
          <a:ext cx="92496" cy="246834"/>
        </a:xfrm>
        <a:prstGeom prst="upDownArrow">
          <a:avLst/>
        </a:prstGeom>
        <a:solidFill>
          <a:srgbClr val="FF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315056</xdr:colOff>
      <xdr:row>25</xdr:row>
      <xdr:rowOff>198742</xdr:rowOff>
    </xdr:from>
    <xdr:to>
      <xdr:col>8</xdr:col>
      <xdr:colOff>494109</xdr:colOff>
      <xdr:row>28</xdr:row>
      <xdr:rowOff>147454</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315556" y="7952092"/>
          <a:ext cx="1512553" cy="663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直接、文字の入力が可能</a:t>
          </a:r>
        </a:p>
      </xdr:txBody>
    </xdr:sp>
    <xdr:clientData/>
  </xdr:twoCellAnchor>
  <xdr:twoCellAnchor>
    <xdr:from>
      <xdr:col>6</xdr:col>
      <xdr:colOff>251312</xdr:colOff>
      <xdr:row>27</xdr:row>
      <xdr:rowOff>168887</xdr:rowOff>
    </xdr:from>
    <xdr:to>
      <xdr:col>8</xdr:col>
      <xdr:colOff>190500</xdr:colOff>
      <xdr:row>28</xdr:row>
      <xdr:rowOff>210341</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251812" y="8398487"/>
          <a:ext cx="1272688" cy="279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幅を広げられます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522;&#37329;&#37096;/&#22320;&#22495;&#25991;&#21270;&#21161;&#25104;&#35506;/11&#65294;&#21215;&#38598;&#26696;&#20869;/R4&#24180;&#24230;&#21215;&#38598;/&#24540;&#21215;&#27096;&#24335;&#65288;&#26696;&#65289;/&#12304;&#30010;&#20006;&#12305;&#65288;0818&#65289;r4-machi-youbo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522;&#37329;&#37096;/&#22522;&#37329;&#37096;&#20840;&#20307;&#20849;&#29992;&#12501;&#12457;&#12523;&#12480;/&#21215;&#38598;&#26696;&#20869;/&#21215;&#38598;&#26696;&#20869;&#65288;R4&#65289;/R4&#21215;&#38598;&#26696;&#20869;_&#12381;&#12398;1(&#20316;&#26989;&#29992;)/&#27096;&#24335;&#26696;/&#19968;&#37096;&#20462;&#27491;&#65288;&#946;&#29256;_0805&#65289;R4_13_kikin_tabunya_yob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i-727\AppData\Local\Temp\(1002)&#35201;&#26395;&#26360;&#27096;&#24335;&#65288;&#26696;&#65289;pw-r3+&#20250;&#39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初めにお読みください"/>
      <sheetName val="チェック表"/>
      <sheetName val="①総表"/>
      <sheetName val="datas"/>
      <sheetName val="②総表(押印用)"/>
      <sheetName val="③個表"/>
      <sheetName val="④収入"/>
      <sheetName val="④支出"/>
      <sheetName val="⑤団体概要"/>
      <sheetName val="⑥実行委員会等概要"/>
      <sheetName val="⑦購入等事由書"/>
      <sheetName val="⑧地区書面_調査実施地区"/>
      <sheetName val="⑧地区書面_市町村推薦地区"/>
      <sheetName val="⑨必要性と展望"/>
      <sheetName val="記載可能経費一覧"/>
    </sheetNames>
    <sheetDataSet>
      <sheetData sheetId="0" refreshError="1"/>
      <sheetData sheetId="1" refreshError="1"/>
      <sheetData sheetId="2"/>
      <sheetData sheetId="3" refreshError="1"/>
      <sheetData sheetId="4" refreshError="1"/>
      <sheetData sheetId="5"/>
      <sheetData sheetId="6" refreshError="1"/>
      <sheetData sheetId="7">
        <row r="13">
          <cell r="U13" t="str">
            <v>感染症予防用品購入費</v>
          </cell>
        </row>
        <row r="14">
          <cell r="U14" t="str">
            <v>消毒関係消耗品購入費</v>
          </cell>
        </row>
        <row r="15">
          <cell r="U15" t="str">
            <v>消毒作業費</v>
          </cell>
        </row>
        <row r="16">
          <cell r="U16" t="str">
            <v>感染症対策機材購入・借用費</v>
          </cell>
        </row>
        <row r="17">
          <cell r="U17" t="str">
            <v>検査費</v>
          </cell>
        </row>
      </sheetData>
      <sheetData sheetId="8" refreshError="1"/>
      <sheetData sheetId="9" refreshError="1"/>
      <sheetData sheetId="10"/>
      <sheetData sheetId="11" refreshError="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非表示》チェック表(基金-演劇)"/>
      <sheetName val="総表1(押印用)"/>
      <sheetName val="総表"/>
      <sheetName val="団体概要"/>
      <sheetName val="活動実績"/>
      <sheetName val="個人略歴1"/>
      <sheetName val="個人略歴2"/>
      <sheetName val="個人略歴 (芸術家個人用)"/>
      <sheetName val="個表"/>
      <sheetName val="収入"/>
      <sheetName val="別紙　入場料詳細"/>
      <sheetName val="支出"/>
      <sheetName val="《非表示》記載可能経費一覧"/>
      <sheetName val="《非表示》分野・ジャンル"/>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5">
          <cell r="B15" t="str">
            <v>演奏料</v>
          </cell>
        </row>
        <row r="16">
          <cell r="B16" t="str">
            <v>ソリスト料</v>
          </cell>
        </row>
        <row r="17">
          <cell r="B17" t="str">
            <v>合唱料</v>
          </cell>
        </row>
        <row r="18">
          <cell r="B18" t="str">
            <v>指揮料</v>
          </cell>
        </row>
        <row r="19">
          <cell r="B19" t="str">
            <v>出演料</v>
          </cell>
        </row>
        <row r="60">
          <cell r="B60" t="str">
            <v>作曲料</v>
          </cell>
        </row>
        <row r="61">
          <cell r="B61" t="str">
            <v>編曲料</v>
          </cell>
        </row>
        <row r="62">
          <cell r="B62" t="str">
            <v>作詞料</v>
          </cell>
        </row>
        <row r="63">
          <cell r="B63" t="str">
            <v>訳詞料</v>
          </cell>
        </row>
        <row r="64">
          <cell r="B64" t="str">
            <v>音楽制作料</v>
          </cell>
        </row>
        <row r="65">
          <cell r="B65" t="str">
            <v>コレペティ料</v>
          </cell>
        </row>
        <row r="66">
          <cell r="B66" t="str">
            <v>稽古ピアニスト料</v>
          </cell>
        </row>
        <row r="67">
          <cell r="B67" t="str">
            <v>調律料</v>
          </cell>
        </row>
        <row r="68">
          <cell r="B68" t="str">
            <v>楽器借料</v>
          </cell>
        </row>
        <row r="69">
          <cell r="B69" t="str">
            <v>楽譜借料</v>
          </cell>
        </row>
        <row r="70">
          <cell r="B70" t="str">
            <v>写譜料</v>
          </cell>
        </row>
        <row r="71">
          <cell r="B71" t="str">
            <v>楽譜製作料</v>
          </cell>
        </row>
        <row r="72">
          <cell r="B72" t="str">
            <v>合唱指揮料</v>
          </cell>
        </row>
        <row r="73">
          <cell r="B73" t="str">
            <v>副指揮料</v>
          </cell>
        </row>
        <row r="74">
          <cell r="B74" t="str">
            <v>プロンプター料</v>
          </cell>
        </row>
        <row r="155">
          <cell r="B155" t="str">
            <v>振付料</v>
          </cell>
        </row>
        <row r="156">
          <cell r="B156" t="str">
            <v>振付助手料</v>
          </cell>
        </row>
        <row r="157">
          <cell r="B157" t="str">
            <v>バレエマスター・バレエミストレス</v>
          </cell>
        </row>
        <row r="158">
          <cell r="B158" t="str">
            <v>脚本料</v>
          </cell>
        </row>
        <row r="159">
          <cell r="B159" t="str">
            <v>脚色料</v>
          </cell>
        </row>
        <row r="160">
          <cell r="B160" t="str">
            <v>補綴料</v>
          </cell>
        </row>
        <row r="161">
          <cell r="B161" t="str">
            <v>翻訳料</v>
          </cell>
        </row>
        <row r="162">
          <cell r="B162" t="str">
            <v>字幕原稿翻訳・作成料</v>
          </cell>
        </row>
        <row r="163">
          <cell r="B163" t="str">
            <v>舞台監督料</v>
          </cell>
        </row>
        <row r="164">
          <cell r="B164" t="str">
            <v>舞台監督助手料</v>
          </cell>
        </row>
        <row r="165">
          <cell r="B165" t="str">
            <v>舞台美術デザイン料</v>
          </cell>
        </row>
        <row r="166">
          <cell r="B166" t="str">
            <v>人形美術デザイン料</v>
          </cell>
        </row>
        <row r="167">
          <cell r="B167" t="str">
            <v>照明プラン料</v>
          </cell>
        </row>
        <row r="168">
          <cell r="B168" t="str">
            <v>衣装デザイン料</v>
          </cell>
        </row>
        <row r="169">
          <cell r="B169" t="str">
            <v>音楽プラン料</v>
          </cell>
        </row>
        <row r="170">
          <cell r="B170" t="str">
            <v>音響プラン料</v>
          </cell>
        </row>
        <row r="171">
          <cell r="B171" t="str">
            <v>映像プラン料</v>
          </cell>
        </row>
        <row r="172">
          <cell r="B172" t="str">
            <v>特殊効果プラン料</v>
          </cell>
        </row>
        <row r="173">
          <cell r="B173" t="str">
            <v>原語指導料</v>
          </cell>
        </row>
        <row r="174">
          <cell r="B174" t="str">
            <v>言語指導料</v>
          </cell>
        </row>
        <row r="175">
          <cell r="B175" t="str">
            <v>方言指導料</v>
          </cell>
        </row>
        <row r="176">
          <cell r="B176" t="str">
            <v>剣術指導料</v>
          </cell>
        </row>
        <row r="177">
          <cell r="B177" t="str">
            <v>所作指導料</v>
          </cell>
        </row>
        <row r="178">
          <cell r="B178" t="str">
            <v>合唱指導料</v>
          </cell>
        </row>
        <row r="179">
          <cell r="B179" t="str">
            <v>歌唱指導料</v>
          </cell>
        </row>
        <row r="180">
          <cell r="B180" t="str">
            <v>振付指導料</v>
          </cell>
        </row>
        <row r="181">
          <cell r="B181" t="str">
            <v>著作権使用料</v>
          </cell>
        </row>
        <row r="182">
          <cell r="B182" t="str">
            <v>ライセンス料</v>
          </cell>
        </row>
        <row r="183">
          <cell r="B183" t="str">
            <v>ロイヤリティ</v>
          </cell>
        </row>
        <row r="184">
          <cell r="B184" t="str">
            <v>企画制作料</v>
          </cell>
        </row>
        <row r="185">
          <cell r="B185" t="str">
            <v>会場使用料</v>
          </cell>
        </row>
        <row r="186">
          <cell r="B186" t="str">
            <v>付帯設備使用料</v>
          </cell>
        </row>
        <row r="187">
          <cell r="B187" t="str">
            <v>稽古場借料</v>
          </cell>
        </row>
        <row r="188">
          <cell r="B188" t="str">
            <v>大道具費</v>
          </cell>
        </row>
        <row r="249">
          <cell r="B249" t="str">
            <v>作品制作謝金</v>
          </cell>
        </row>
        <row r="250">
          <cell r="B250" t="str">
            <v>作品制作材料費</v>
          </cell>
        </row>
      </sheetData>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表(文化会館)"/>
      <sheetName val="①総表"/>
      <sheetName val="②総表(押印用)"/>
      <sheetName val="③個表"/>
      <sheetName val="④収入"/>
      <sheetName val="④支出"/>
      <sheetName val="記載可能経費一覧"/>
      <sheetName val="⑤団体施設概要"/>
      <sheetName val="⑥実行委員会等概要"/>
    </sheetNames>
    <sheetDataSet>
      <sheetData sheetId="0">
        <row r="7">
          <cell r="P7" t="str">
            <v>・要望取下げ</v>
          </cell>
        </row>
        <row r="8">
          <cell r="P8" t="str">
            <v>・令和3年3月31日以前または令和4年4月1日以降の活動である</v>
          </cell>
        </row>
        <row r="9">
          <cell r="P9" t="str">
            <v>・助成金の要望額が20万円未満である</v>
          </cell>
        </row>
        <row r="10">
          <cell r="P10" t="str">
            <v>・文化庁等の補助金や委託費等が支出される活動である</v>
          </cell>
        </row>
        <row r="11">
          <cell r="P11" t="str">
            <v>・2活動以上応募された。</v>
          </cell>
        </row>
        <row r="12">
          <cell r="P12" t="str">
            <v>・応募団体とは異なる主催者が文化庁等の補助金等を受けている（日程重複・内容重複）</v>
          </cell>
        </row>
        <row r="13">
          <cell r="P13" t="str">
            <v>・団体要件を満たしていない（施設の設置者もしくは管理者ではない）</v>
          </cell>
        </row>
        <row r="14">
          <cell r="P14" t="str">
            <v>・団体要件を満たしていない（経理・監査等の会計組織を有していることが確認できない）</v>
          </cell>
        </row>
        <row r="15">
          <cell r="P15" t="str">
            <v>・団体要件を満たしていない（株式会社・有限会社からの応募）</v>
          </cell>
        </row>
        <row r="16">
          <cell r="P16" t="str">
            <v>・団体要件を満たしていない（規約を有していない）</v>
          </cell>
        </row>
        <row r="17">
          <cell r="P17" t="str">
            <v>・団体要件を満たしていない（実行委員会の中核団体が施設の設置者もしくは管理者ではない）</v>
          </cell>
        </row>
        <row r="18">
          <cell r="P18" t="str">
            <v>・設置条例等を確認した結果、会場が文化施設とは認められない。</v>
          </cell>
        </row>
        <row r="19">
          <cell r="P19" t="str">
            <v>・公演を伴わない、ワークショップ・講演会・シンポジウム・映像配信のみの活動</v>
          </cell>
        </row>
        <row r="20">
          <cell r="P20" t="str">
            <v>・コンクール・コンテストを主たる目的とする活動である</v>
          </cell>
        </row>
        <row r="21">
          <cell r="P21" t="str">
            <v>・政治的又は宗教的な宣伝意図を有する活動である</v>
          </cell>
        </row>
        <row r="22">
          <cell r="P22" t="str">
            <v>・慈善事業への寄付を目的として行われる活動である</v>
          </cell>
        </row>
        <row r="23">
          <cell r="P23" t="str">
            <v>・独立行政法人日本芸術文化振興会と共催する活動である</v>
          </cell>
        </row>
        <row r="24">
          <cell r="P24" t="str">
            <v>・名称冠公演である</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9"/>
  <sheetViews>
    <sheetView zoomScale="90" zoomScaleNormal="90" workbookViewId="0">
      <selection sqref="A1:I1"/>
    </sheetView>
  </sheetViews>
  <sheetFormatPr defaultRowHeight="18" x14ac:dyDescent="0.55000000000000004"/>
  <cols>
    <col min="1" max="1" width="52.25" bestFit="1" customWidth="1"/>
    <col min="2" max="2" width="5" customWidth="1"/>
    <col min="3" max="3" width="11.25" bestFit="1" customWidth="1"/>
    <col min="4" max="4" width="63.5" bestFit="1" customWidth="1"/>
    <col min="5" max="5" width="4.75" customWidth="1"/>
    <col min="6" max="7" width="5" customWidth="1"/>
  </cols>
  <sheetData>
    <row r="1" spans="1:6" x14ac:dyDescent="0.55000000000000004">
      <c r="A1" s="18" t="s">
        <v>89</v>
      </c>
      <c r="B1" s="18"/>
      <c r="C1" s="18"/>
      <c r="F1" s="18"/>
    </row>
    <row r="2" spans="1:6" ht="18.5" thickBot="1" x14ac:dyDescent="0.6">
      <c r="A2" s="136" t="s">
        <v>90</v>
      </c>
      <c r="B2" s="136" t="s">
        <v>91</v>
      </c>
      <c r="C2" s="137" t="s">
        <v>92</v>
      </c>
      <c r="D2" s="136" t="s">
        <v>93</v>
      </c>
      <c r="E2" s="138"/>
      <c r="F2" s="18"/>
    </row>
    <row r="3" spans="1:6" ht="18.5" thickBot="1" x14ac:dyDescent="0.6">
      <c r="A3" s="139" t="s">
        <v>94</v>
      </c>
      <c r="B3" s="140"/>
      <c r="C3" s="140"/>
      <c r="D3" s="141" t="s">
        <v>480</v>
      </c>
      <c r="F3" s="142"/>
    </row>
    <row r="4" spans="1:6" x14ac:dyDescent="0.55000000000000004">
      <c r="A4" s="143" t="s">
        <v>95</v>
      </c>
      <c r="B4" s="144"/>
      <c r="C4" s="145" t="s">
        <v>258</v>
      </c>
      <c r="D4" s="146" t="str">
        <f t="array" aca="1" ref="D4" ca="1">IF($C4="-","",IF(ISBLANK(INDIRECT($C4)),"",INDIRECT($C4)))</f>
        <v/>
      </c>
      <c r="F4" s="142"/>
    </row>
    <row r="5" spans="1:6" x14ac:dyDescent="0.55000000000000004">
      <c r="A5" s="147" t="s">
        <v>96</v>
      </c>
      <c r="B5" s="148"/>
      <c r="C5" s="149" t="s">
        <v>255</v>
      </c>
      <c r="D5" s="150">
        <f t="array" aca="1" ref="D5" ca="1">IF($C5="-","",IF(ISBLANK(INDIRECT($C5)),"",INDIRECT($C5)))</f>
        <v>0</v>
      </c>
      <c r="F5" s="142"/>
    </row>
    <row r="6" spans="1:6" x14ac:dyDescent="0.55000000000000004">
      <c r="A6" s="147" t="s">
        <v>97</v>
      </c>
      <c r="B6" s="148"/>
      <c r="C6" s="149" t="s">
        <v>256</v>
      </c>
      <c r="D6" s="150">
        <f t="array" aca="1" ref="D6" ca="1">IF($C6="-","",IF(ISBLANK(INDIRECT($C6)),"",INDIRECT($C6)))</f>
        <v>0</v>
      </c>
      <c r="F6" s="142"/>
    </row>
    <row r="7" spans="1:6" x14ac:dyDescent="0.55000000000000004">
      <c r="A7" s="147" t="s">
        <v>144</v>
      </c>
      <c r="B7" s="148"/>
      <c r="C7" s="151" t="s">
        <v>102</v>
      </c>
      <c r="D7" s="150" t="str">
        <f t="array" aca="1" ref="D7" ca="1">IF($C7="-","",IF(ISBLANK(INDIRECT($C7)),"",INDIRECT($C7)))</f>
        <v/>
      </c>
    </row>
    <row r="8" spans="1:6" x14ac:dyDescent="0.55000000000000004">
      <c r="A8" s="147" t="s">
        <v>98</v>
      </c>
      <c r="B8" s="148"/>
      <c r="C8" s="149" t="s">
        <v>257</v>
      </c>
      <c r="D8" s="150">
        <f t="array" aca="1" ref="D8" ca="1">IF($C8="-","",IF(ISBLANK(INDIRECT($C8)),"",INDIRECT($C8)))</f>
        <v>0</v>
      </c>
    </row>
    <row r="9" spans="1:6" x14ac:dyDescent="0.55000000000000004">
      <c r="A9" s="147" t="s">
        <v>99</v>
      </c>
      <c r="B9" s="148"/>
      <c r="C9" s="149" t="s">
        <v>372</v>
      </c>
      <c r="D9" s="150">
        <f t="array" aca="1" ref="D9" ca="1">IF($C9="-","",IF(ISBLANK(INDIRECT($C9)),"",INDIRECT($C9)))</f>
        <v>0</v>
      </c>
    </row>
    <row r="10" spans="1:6" x14ac:dyDescent="0.55000000000000004">
      <c r="A10" s="147" t="s">
        <v>461</v>
      </c>
      <c r="B10" s="148"/>
      <c r="C10" s="149" t="s">
        <v>373</v>
      </c>
      <c r="D10" s="150">
        <f t="array" aca="1" ref="D10" ca="1">IF($C10="-","",IF(ISBLANK(INDIRECT($C10)),"",INDIRECT($C10)))</f>
        <v>0</v>
      </c>
    </row>
    <row r="11" spans="1:6" x14ac:dyDescent="0.55000000000000004">
      <c r="A11" s="147" t="s">
        <v>100</v>
      </c>
      <c r="B11" s="148"/>
      <c r="C11" s="149" t="s">
        <v>374</v>
      </c>
      <c r="D11" s="150" t="str">
        <f t="array" aca="1" ref="D11" ca="1">IF($C11="-","",IF(ISBLANK(INDIRECT($C11)),"",INDIRECT($C11)))</f>
        <v>選択してください。</v>
      </c>
      <c r="F11" s="142"/>
    </row>
    <row r="12" spans="1:6" x14ac:dyDescent="0.55000000000000004">
      <c r="A12" s="147" t="s">
        <v>145</v>
      </c>
      <c r="B12" s="148"/>
      <c r="C12" s="326" t="s">
        <v>517</v>
      </c>
      <c r="D12" s="150" t="str">
        <f ca="1">IF($C12="-","","助成金算定基礎経費：1:"&amp;INDIRECT($C12)&amp;" / 2:"&amp;(OFFSET(INDIRECT($C12),1,0)&amp;" / 3:"&amp;(OFFSET(INDIRECT($C12),2,0))))</f>
        <v>助成金算定基礎経費：1: / 2: / 3:</v>
      </c>
    </row>
    <row r="13" spans="1:6" x14ac:dyDescent="0.55000000000000004">
      <c r="A13" s="152" t="s">
        <v>101</v>
      </c>
      <c r="B13" s="153"/>
      <c r="C13" s="154" t="s">
        <v>462</v>
      </c>
      <c r="D13" s="155" t="str">
        <f t="array" aca="1" ref="D13" ca="1">IF($C13="-","",IF(AND(ISBLANK(INDIRECT($C13))=FALSE,OFFSET(INDIRECT($C13),0,-3)="あり"),INDIRECT($C13),""))</f>
        <v/>
      </c>
      <c r="F13" s="142"/>
    </row>
    <row r="14" spans="1:6" x14ac:dyDescent="0.55000000000000004">
      <c r="A14" s="156" t="s">
        <v>103</v>
      </c>
      <c r="B14" s="157"/>
      <c r="C14" s="158" t="s">
        <v>102</v>
      </c>
      <c r="D14" s="156" t="str">
        <f t="array" aca="1" ref="D14" ca="1">IF($C14="-","",IF(ISBLANK(INDIRECT($C14)),"",INDIRECT($C14)))</f>
        <v/>
      </c>
    </row>
    <row r="15" spans="1:6" x14ac:dyDescent="0.55000000000000004">
      <c r="A15" s="150" t="s">
        <v>104</v>
      </c>
      <c r="B15" s="159"/>
      <c r="C15" s="151" t="s">
        <v>102</v>
      </c>
      <c r="D15" s="160" t="str">
        <f t="array" aca="1" ref="D15" ca="1">IF($C15="-","",IF(ISBLANK(INDIRECT($C15)),"",INDIRECT($C15)))</f>
        <v/>
      </c>
      <c r="F15" s="161"/>
    </row>
    <row r="16" spans="1:6" x14ac:dyDescent="0.55000000000000004">
      <c r="A16" s="150" t="s">
        <v>105</v>
      </c>
      <c r="B16" s="159"/>
      <c r="C16" s="151" t="s">
        <v>102</v>
      </c>
      <c r="D16" s="160" t="str">
        <f t="array" aca="1" ref="D16" ca="1">IF($C16="-","",IF(ISBLANK(INDIRECT($C16)),"",INDIRECT($C16)))</f>
        <v/>
      </c>
    </row>
    <row r="17" spans="1:4" x14ac:dyDescent="0.55000000000000004">
      <c r="A17" s="150" t="s">
        <v>106</v>
      </c>
      <c r="B17" s="159"/>
      <c r="C17" s="151" t="s">
        <v>102</v>
      </c>
      <c r="D17" s="150" t="str">
        <f t="array" aca="1" ref="D17" ca="1">IF($C17="-","",IF(ISBLANK(INDIRECT($C17)),"",INDIRECT($C17)))</f>
        <v/>
      </c>
    </row>
    <row r="18" spans="1:4" x14ac:dyDescent="0.55000000000000004">
      <c r="A18" s="150" t="s">
        <v>107</v>
      </c>
      <c r="B18" s="159"/>
      <c r="C18" s="151" t="s">
        <v>102</v>
      </c>
      <c r="D18" s="150" t="str">
        <f t="array" aca="1" ref="D18" ca="1">IF($C18="-","",IF(ISBLANK(INDIRECT($C18)),"",INDIRECT($C18)))</f>
        <v/>
      </c>
    </row>
    <row r="19" spans="1:4" x14ac:dyDescent="0.55000000000000004">
      <c r="A19" s="150" t="s">
        <v>108</v>
      </c>
      <c r="B19" s="159"/>
      <c r="C19" s="151" t="s">
        <v>102</v>
      </c>
      <c r="D19" s="150" t="str">
        <f t="array" aca="1" ref="D19" ca="1">IF($C19="-","",IF(ISBLANK(INDIRECT($C19)),"",INDIRECT($C19)))</f>
        <v/>
      </c>
    </row>
    <row r="20" spans="1:4" x14ac:dyDescent="0.55000000000000004">
      <c r="A20" s="150" t="s">
        <v>109</v>
      </c>
      <c r="B20" s="159"/>
      <c r="C20" s="151" t="s">
        <v>102</v>
      </c>
      <c r="D20" s="150" t="str">
        <f t="array" aca="1" ref="D20" ca="1">IF($C20="-","",IF(ISBLANK(INDIRECT($C20)),"",INDIRECT($C20)))</f>
        <v/>
      </c>
    </row>
    <row r="21" spans="1:4" x14ac:dyDescent="0.55000000000000004">
      <c r="A21" s="150" t="s">
        <v>110</v>
      </c>
      <c r="B21" s="159"/>
      <c r="C21" s="151" t="s">
        <v>102</v>
      </c>
      <c r="D21" s="150" t="str">
        <f t="array" aca="1" ref="D21" ca="1">IF($C21="-","",IF(ISBLANK(INDIRECT($C21)),"",INDIRECT($C21)))</f>
        <v/>
      </c>
    </row>
    <row r="22" spans="1:4" x14ac:dyDescent="0.55000000000000004">
      <c r="A22" s="150" t="s">
        <v>111</v>
      </c>
      <c r="B22" s="159"/>
      <c r="C22" s="151" t="s">
        <v>102</v>
      </c>
      <c r="D22" s="150" t="str">
        <f t="array" aca="1" ref="D22" ca="1">IF($C22="-","",IF(ISBLANK(INDIRECT($C22)),"",INDIRECT($C22)))</f>
        <v/>
      </c>
    </row>
    <row r="23" spans="1:4" x14ac:dyDescent="0.55000000000000004">
      <c r="A23" s="150" t="s">
        <v>112</v>
      </c>
      <c r="B23" s="159"/>
      <c r="C23" s="151" t="s">
        <v>102</v>
      </c>
      <c r="D23" s="160" t="str">
        <f t="array" aca="1" ref="D23" ca="1">IF($C23="-","",IF(ISBLANK(INDIRECT($C23)),"",INDIRECT($C23)))</f>
        <v/>
      </c>
    </row>
    <row r="24" spans="1:4" x14ac:dyDescent="0.55000000000000004">
      <c r="A24" s="162" t="s">
        <v>113</v>
      </c>
      <c r="B24" s="163"/>
      <c r="C24" s="151" t="s">
        <v>102</v>
      </c>
      <c r="D24" s="164" t="str">
        <f t="array" aca="1" ref="D24" ca="1">IF($C24="-","",IF(ISBLANK(INDIRECT($C24)),"",INDIRECT($C24)))</f>
        <v/>
      </c>
    </row>
    <row r="25" spans="1:4" x14ac:dyDescent="0.55000000000000004">
      <c r="A25" s="156" t="s">
        <v>114</v>
      </c>
      <c r="B25" s="157"/>
      <c r="C25" s="158" t="s">
        <v>102</v>
      </c>
      <c r="D25" s="156" t="str">
        <f t="array" aca="1" ref="D25" ca="1">IF($C25="-","",IF(ISBLANK(INDIRECT($C25)),"",INDIRECT($C25)))</f>
        <v/>
      </c>
    </row>
    <row r="26" spans="1:4" x14ac:dyDescent="0.55000000000000004">
      <c r="A26" s="150" t="s">
        <v>115</v>
      </c>
      <c r="B26" s="159"/>
      <c r="C26" s="151" t="s">
        <v>102</v>
      </c>
      <c r="D26" s="150" t="str">
        <f t="array" aca="1" ref="D26" ca="1">IF($C26="-","",IF(ISBLANK(INDIRECT($C26)),"",INDIRECT($C26)))</f>
        <v/>
      </c>
    </row>
    <row r="27" spans="1:4" x14ac:dyDescent="0.55000000000000004">
      <c r="A27" s="150" t="s">
        <v>116</v>
      </c>
      <c r="B27" s="159"/>
      <c r="C27" s="151" t="s">
        <v>102</v>
      </c>
      <c r="D27" s="150" t="str">
        <f t="array" aca="1" ref="D27" ca="1">IF($C27="-","",IF(ISBLANK(INDIRECT($C27)),"",INDIRECT($C27)))</f>
        <v/>
      </c>
    </row>
    <row r="28" spans="1:4" ht="36" x14ac:dyDescent="0.55000000000000004">
      <c r="A28" s="165" t="s">
        <v>117</v>
      </c>
      <c r="B28" s="159"/>
      <c r="C28" s="166" t="s">
        <v>463</v>
      </c>
      <c r="D28" s="150" t="str">
        <f t="array" aca="1" ref="D28" ca="1">IF($C28="-","",IF(ISBLANK(INDIRECT($C28)),"",INDIRECT($C28)))</f>
        <v>地域文化施設公演・展示活動（美術館等展示）</v>
      </c>
    </row>
    <row r="29" spans="1:4" ht="36" x14ac:dyDescent="0.55000000000000004">
      <c r="A29" s="165" t="s">
        <v>118</v>
      </c>
      <c r="B29" s="159"/>
      <c r="C29" s="166" t="s">
        <v>463</v>
      </c>
      <c r="D29" s="150" t="str">
        <f t="array" aca="1" ref="D29" ca="1">IF($C29="-","",IF(ISBLANK(INDIRECT($C29)),"",INDIRECT($C29)))</f>
        <v>地域文化施設公演・展示活動（美術館等展示）</v>
      </c>
    </row>
    <row r="30" spans="1:4" ht="36" x14ac:dyDescent="0.55000000000000004">
      <c r="A30" s="167" t="s">
        <v>119</v>
      </c>
      <c r="B30" s="159"/>
      <c r="C30" s="166" t="s">
        <v>463</v>
      </c>
      <c r="D30" s="150" t="str">
        <f t="array" aca="1" ref="D30" ca="1">IF($C30="-","",IF(ISBLANK(INDIRECT($C30)),"",INDIRECT($C30)))</f>
        <v>地域文化施設公演・展示活動（美術館等展示）</v>
      </c>
    </row>
    <row r="31" spans="1:4" ht="36" x14ac:dyDescent="0.55000000000000004">
      <c r="A31" s="168" t="s">
        <v>120</v>
      </c>
      <c r="B31" s="148"/>
      <c r="C31" s="618" t="s">
        <v>9</v>
      </c>
      <c r="D31" s="160" t="str">
        <f t="array" aca="1" ref="D31" ca="1">IF($C31="-","",IF(ISBLANK(INDIRECT($C31)),"",INDIRECT($C31)))</f>
        <v/>
      </c>
    </row>
    <row r="32" spans="1:4" ht="36" x14ac:dyDescent="0.55000000000000004">
      <c r="A32" s="169" t="s">
        <v>121</v>
      </c>
      <c r="B32" s="153"/>
      <c r="C32" s="619" t="s">
        <v>9</v>
      </c>
      <c r="D32" s="162" t="str">
        <f t="array" aca="1" ref="D32" ca="1">IF($C32="-","",IF(ISBLANK(INDIRECT($C32)),"",INDIRECT($C32)))</f>
        <v/>
      </c>
    </row>
    <row r="33" spans="1:4" x14ac:dyDescent="0.55000000000000004">
      <c r="A33" s="170" t="s">
        <v>122</v>
      </c>
      <c r="B33" s="170">
        <v>1</v>
      </c>
      <c r="C33" s="171" t="s">
        <v>357</v>
      </c>
      <c r="D33" s="172" t="str">
        <f t="array" aca="1" ref="D33" ca="1">IF($C33="-","",IF(ISBLANK(INDIRECT($C33)),"",INDIRECT($C33)))</f>
        <v/>
      </c>
    </row>
    <row r="34" spans="1:4" x14ac:dyDescent="0.55000000000000004">
      <c r="A34" s="147" t="s">
        <v>123</v>
      </c>
      <c r="B34" s="147">
        <v>1</v>
      </c>
      <c r="C34" s="166" t="s">
        <v>358</v>
      </c>
      <c r="D34" s="160" t="str">
        <f t="array" aca="1" ref="D34" ca="1">IF($C34="-","",IF(ISBLANK(INDIRECT($C34)),"",INDIRECT($C34)))</f>
        <v/>
      </c>
    </row>
    <row r="35" spans="1:4" x14ac:dyDescent="0.55000000000000004">
      <c r="A35" s="147" t="s">
        <v>124</v>
      </c>
      <c r="B35" s="147">
        <v>1</v>
      </c>
      <c r="C35" s="166" t="s">
        <v>359</v>
      </c>
      <c r="D35" s="173" t="str">
        <f ca="1">IF($C35="-","",IF(ISBLANK(INDIRECT($C35)),"",(INDIRECT($C35)&amp;IF(ISBLANK(OFFSET(INDIRECT($C35),1,0)),"","("&amp;OFFSET(INDIRECT($C35),1,0)&amp;")"))))&amp;IF(OFFSET(INDIRECT($C35),-1,0)&amp;OFFSET(INDIRECT($C35),-1,1)="","","("&amp;OFFSET(INDIRECT($C35),-1,0)&amp;OFFSET(INDIRECT($C35),-1,1)&amp;")")</f>
        <v>(選択してください。)</v>
      </c>
    </row>
    <row r="36" spans="1:4" x14ac:dyDescent="0.55000000000000004">
      <c r="A36" s="147" t="s">
        <v>122</v>
      </c>
      <c r="B36" s="147">
        <v>2</v>
      </c>
      <c r="C36" s="151" t="s">
        <v>102</v>
      </c>
      <c r="D36" s="160" t="str">
        <f t="array" aca="1" ref="D36" ca="1">IF($C36="-","",IF(ISBLANK(INDIRECT($C36)),"",INDIRECT($C36)))</f>
        <v/>
      </c>
    </row>
    <row r="37" spans="1:4" x14ac:dyDescent="0.55000000000000004">
      <c r="A37" s="147" t="s">
        <v>123</v>
      </c>
      <c r="B37" s="147">
        <v>2</v>
      </c>
      <c r="C37" s="151" t="s">
        <v>102</v>
      </c>
      <c r="D37" s="160" t="str">
        <f t="array" aca="1" ref="D37" ca="1">IF($C37="-","",IF(ISBLANK(INDIRECT($C37)),"",INDIRECT($C37)))</f>
        <v/>
      </c>
    </row>
    <row r="38" spans="1:4" x14ac:dyDescent="0.55000000000000004">
      <c r="A38" s="147" t="s">
        <v>124</v>
      </c>
      <c r="B38" s="147">
        <v>2</v>
      </c>
      <c r="C38" s="151" t="s">
        <v>102</v>
      </c>
      <c r="D38" s="173" t="str">
        <f t="array" aca="1" ref="D38" ca="1">IF($C38="-","",IF(ISBLANK(INDIRECT($C38)),"",INDIRECT($C38))&amp;IF(OFFSET(INDIRECT($C38),0,2)&amp;OFFSET(INDIRECT($C38),0,3)="","","("&amp;OFFSET(INDIRECT($C38),0,2)&amp;OFFSET(INDIRECT($C38),0,3)&amp;")"))</f>
        <v/>
      </c>
    </row>
    <row r="39" spans="1:4" x14ac:dyDescent="0.55000000000000004">
      <c r="A39" s="147" t="s">
        <v>122</v>
      </c>
      <c r="B39" s="147">
        <v>3</v>
      </c>
      <c r="C39" s="151" t="s">
        <v>102</v>
      </c>
      <c r="D39" s="160" t="str">
        <f t="array" aca="1" ref="D39" ca="1">IF($C39="-","",IF(ISBLANK(INDIRECT($C39)),"",INDIRECT($C39)))</f>
        <v/>
      </c>
    </row>
    <row r="40" spans="1:4" x14ac:dyDescent="0.55000000000000004">
      <c r="A40" s="147" t="s">
        <v>123</v>
      </c>
      <c r="B40" s="147">
        <v>3</v>
      </c>
      <c r="C40" s="151" t="s">
        <v>102</v>
      </c>
      <c r="D40" s="160" t="str">
        <f t="array" aca="1" ref="D40" ca="1">IF($C40="-","",IF(ISBLANK(INDIRECT($C40)),"",INDIRECT($C40)))</f>
        <v/>
      </c>
    </row>
    <row r="41" spans="1:4" x14ac:dyDescent="0.55000000000000004">
      <c r="A41" s="147" t="s">
        <v>124</v>
      </c>
      <c r="B41" s="147">
        <v>3</v>
      </c>
      <c r="C41" s="151" t="s">
        <v>102</v>
      </c>
      <c r="D41" s="173" t="str">
        <f t="array" aca="1" ref="D41" ca="1">IF($C41="-","",IF(ISBLANK(INDIRECT($C41)),"",INDIRECT($C41))&amp;IF(OFFSET(INDIRECT($C41),0,2)&amp;OFFSET(INDIRECT($C41),0,3)="","","("&amp;OFFSET(INDIRECT($C41),0,2)&amp;OFFSET(INDIRECT($C41),0,3)&amp;")"))</f>
        <v/>
      </c>
    </row>
    <row r="42" spans="1:4" x14ac:dyDescent="0.55000000000000004">
      <c r="A42" s="147" t="s">
        <v>122</v>
      </c>
      <c r="B42" s="147">
        <v>4</v>
      </c>
      <c r="C42" s="151" t="s">
        <v>102</v>
      </c>
      <c r="D42" s="160" t="str">
        <f t="array" aca="1" ref="D42" ca="1">IF($C42="-","",IF(ISBLANK(INDIRECT($C42)),"",INDIRECT($C42)))</f>
        <v/>
      </c>
    </row>
    <row r="43" spans="1:4" x14ac:dyDescent="0.55000000000000004">
      <c r="A43" s="147" t="s">
        <v>123</v>
      </c>
      <c r="B43" s="147">
        <v>4</v>
      </c>
      <c r="C43" s="151" t="s">
        <v>102</v>
      </c>
      <c r="D43" s="160" t="str">
        <f t="array" aca="1" ref="D43" ca="1">IF($C43="-","",IF(ISBLANK(INDIRECT($C43)),"",INDIRECT($C43)))</f>
        <v/>
      </c>
    </row>
    <row r="44" spans="1:4" x14ac:dyDescent="0.55000000000000004">
      <c r="A44" s="147" t="s">
        <v>124</v>
      </c>
      <c r="B44" s="147">
        <v>4</v>
      </c>
      <c r="C44" s="151" t="s">
        <v>102</v>
      </c>
      <c r="D44" s="173" t="str">
        <f t="array" aca="1" ref="D44" ca="1">IF($C44="-","",IF(ISBLANK(INDIRECT($C44)),"",INDIRECT($C44))&amp;IF(OFFSET(INDIRECT($C44),0,2)&amp;OFFSET(INDIRECT($C44),0,3)="","","("&amp;OFFSET(INDIRECT($C44),0,2)&amp;OFFSET(INDIRECT($C44),0,3)&amp;")"))</f>
        <v/>
      </c>
    </row>
    <row r="45" spans="1:4" x14ac:dyDescent="0.55000000000000004">
      <c r="A45" s="147" t="s">
        <v>122</v>
      </c>
      <c r="B45" s="147">
        <v>5</v>
      </c>
      <c r="C45" s="151" t="s">
        <v>102</v>
      </c>
      <c r="D45" s="160" t="str">
        <f t="array" aca="1" ref="D45" ca="1">IF($C45="-","",IF(ISBLANK(INDIRECT($C45)),"",INDIRECT($C45)))</f>
        <v/>
      </c>
    </row>
    <row r="46" spans="1:4" x14ac:dyDescent="0.55000000000000004">
      <c r="A46" s="147" t="s">
        <v>123</v>
      </c>
      <c r="B46" s="147">
        <v>5</v>
      </c>
      <c r="C46" s="151" t="s">
        <v>102</v>
      </c>
      <c r="D46" s="160" t="str">
        <f t="array" aca="1" ref="D46" ca="1">IF($C46="-","",IF(ISBLANK(INDIRECT($C46)),"",INDIRECT($C46)))</f>
        <v/>
      </c>
    </row>
    <row r="47" spans="1:4" x14ac:dyDescent="0.55000000000000004">
      <c r="A47" s="147" t="s">
        <v>124</v>
      </c>
      <c r="B47" s="147">
        <v>5</v>
      </c>
      <c r="C47" s="151" t="s">
        <v>102</v>
      </c>
      <c r="D47" s="173" t="str">
        <f t="array" aca="1" ref="D47" ca="1">IF($C47="-","",IF(ISBLANK(INDIRECT($C47)),"",INDIRECT($C47))&amp;IF(OFFSET(INDIRECT($C47),0,2)&amp;OFFSET(INDIRECT($C47),0,3)="","","("&amp;OFFSET(INDIRECT($C47),0,2)&amp;OFFSET(INDIRECT($C47),0,3)&amp;")"))</f>
        <v/>
      </c>
    </row>
    <row r="48" spans="1:4" x14ac:dyDescent="0.55000000000000004">
      <c r="A48" s="147" t="s">
        <v>122</v>
      </c>
      <c r="B48" s="147">
        <v>6</v>
      </c>
      <c r="C48" s="151" t="s">
        <v>102</v>
      </c>
      <c r="D48" s="160" t="str">
        <f t="array" aca="1" ref="D48" ca="1">IF($C48="-","",IF(ISBLANK(INDIRECT($C48)),"",INDIRECT($C48)))</f>
        <v/>
      </c>
    </row>
    <row r="49" spans="1:4" x14ac:dyDescent="0.55000000000000004">
      <c r="A49" s="147" t="s">
        <v>123</v>
      </c>
      <c r="B49" s="147">
        <v>6</v>
      </c>
      <c r="C49" s="151" t="s">
        <v>102</v>
      </c>
      <c r="D49" s="160" t="str">
        <f t="array" aca="1" ref="D49" ca="1">IF($C49="-","",IF(ISBLANK(INDIRECT($C49)),"",INDIRECT($C49)))</f>
        <v/>
      </c>
    </row>
    <row r="50" spans="1:4" x14ac:dyDescent="0.55000000000000004">
      <c r="A50" s="147" t="s">
        <v>124</v>
      </c>
      <c r="B50" s="147">
        <v>6</v>
      </c>
      <c r="C50" s="151" t="s">
        <v>102</v>
      </c>
      <c r="D50" s="173" t="str">
        <f t="array" aca="1" ref="D50" ca="1">IF($C50="-","",IF(ISBLANK(INDIRECT($C50)),"",INDIRECT($C50))&amp;IF(OFFSET(INDIRECT($C50),0,2)&amp;OFFSET(INDIRECT($C50),0,3)="","","("&amp;OFFSET(INDIRECT($C50),0,2)&amp;OFFSET(INDIRECT($C50),0,3)&amp;")"))</f>
        <v/>
      </c>
    </row>
    <row r="51" spans="1:4" x14ac:dyDescent="0.55000000000000004">
      <c r="A51" s="147" t="s">
        <v>122</v>
      </c>
      <c r="B51" s="147">
        <v>7</v>
      </c>
      <c r="C51" s="151" t="s">
        <v>102</v>
      </c>
      <c r="D51" s="160" t="str">
        <f t="array" aca="1" ref="D51" ca="1">IF($C51="-","",IF(ISBLANK(INDIRECT($C51)),"",INDIRECT($C51)))</f>
        <v/>
      </c>
    </row>
    <row r="52" spans="1:4" x14ac:dyDescent="0.55000000000000004">
      <c r="A52" s="147" t="s">
        <v>123</v>
      </c>
      <c r="B52" s="147">
        <v>7</v>
      </c>
      <c r="C52" s="151" t="s">
        <v>102</v>
      </c>
      <c r="D52" s="160" t="str">
        <f t="array" aca="1" ref="D52" ca="1">IF($C52="-","",IF(ISBLANK(INDIRECT($C52)),"",INDIRECT($C52)))</f>
        <v/>
      </c>
    </row>
    <row r="53" spans="1:4" x14ac:dyDescent="0.55000000000000004">
      <c r="A53" s="147" t="s">
        <v>124</v>
      </c>
      <c r="B53" s="147">
        <v>7</v>
      </c>
      <c r="C53" s="151" t="s">
        <v>102</v>
      </c>
      <c r="D53" s="173" t="str">
        <f t="array" aca="1" ref="D53" ca="1">IF($C53="-","",IF(ISBLANK(INDIRECT($C53)),"",INDIRECT($C53))&amp;IF(OFFSET(INDIRECT($C53),0,2)&amp;OFFSET(INDIRECT($C53),0,3)="","","("&amp;OFFSET(INDIRECT($C53),0,2)&amp;OFFSET(INDIRECT($C53),0,3)&amp;")"))</f>
        <v/>
      </c>
    </row>
    <row r="54" spans="1:4" x14ac:dyDescent="0.55000000000000004">
      <c r="A54" s="147" t="s">
        <v>122</v>
      </c>
      <c r="B54" s="147">
        <v>8</v>
      </c>
      <c r="C54" s="151" t="s">
        <v>102</v>
      </c>
      <c r="D54" s="160" t="str">
        <f t="array" aca="1" ref="D54" ca="1">IF($C54="-","",IF(ISBLANK(INDIRECT($C54)),"",INDIRECT($C54)))</f>
        <v/>
      </c>
    </row>
    <row r="55" spans="1:4" x14ac:dyDescent="0.55000000000000004">
      <c r="A55" s="147" t="s">
        <v>123</v>
      </c>
      <c r="B55" s="147">
        <v>8</v>
      </c>
      <c r="C55" s="151" t="s">
        <v>102</v>
      </c>
      <c r="D55" s="160" t="str">
        <f t="array" aca="1" ref="D55" ca="1">IF($C55="-","",IF(ISBLANK(INDIRECT($C55)),"",INDIRECT($C55)))</f>
        <v/>
      </c>
    </row>
    <row r="56" spans="1:4" x14ac:dyDescent="0.55000000000000004">
      <c r="A56" s="147" t="s">
        <v>124</v>
      </c>
      <c r="B56" s="147">
        <v>8</v>
      </c>
      <c r="C56" s="151" t="s">
        <v>102</v>
      </c>
      <c r="D56" s="173" t="str">
        <f t="array" aca="1" ref="D56" ca="1">IF($C56="-","",IF(ISBLANK(INDIRECT($C56)),"",INDIRECT($C56))&amp;IF(OFFSET(INDIRECT($C56),0,2)&amp;OFFSET(INDIRECT($C56),0,3)="","","("&amp;OFFSET(INDIRECT($C56),0,2)&amp;OFFSET(INDIRECT($C56),0,3)&amp;")"))</f>
        <v/>
      </c>
    </row>
    <row r="57" spans="1:4" x14ac:dyDescent="0.55000000000000004">
      <c r="A57" s="147" t="s">
        <v>122</v>
      </c>
      <c r="B57" s="147">
        <v>9</v>
      </c>
      <c r="C57" s="151" t="s">
        <v>102</v>
      </c>
      <c r="D57" s="160" t="str">
        <f t="array" aca="1" ref="D57" ca="1">IF($C57="-","",IF(ISBLANK(INDIRECT($C57)),"",INDIRECT($C57)))</f>
        <v/>
      </c>
    </row>
    <row r="58" spans="1:4" x14ac:dyDescent="0.55000000000000004">
      <c r="A58" s="147" t="s">
        <v>123</v>
      </c>
      <c r="B58" s="147">
        <v>9</v>
      </c>
      <c r="C58" s="151" t="s">
        <v>102</v>
      </c>
      <c r="D58" s="160" t="str">
        <f t="array" aca="1" ref="D58" ca="1">IF($C58="-","",IF(ISBLANK(INDIRECT($C58)),"",INDIRECT($C58)))</f>
        <v/>
      </c>
    </row>
    <row r="59" spans="1:4" x14ac:dyDescent="0.55000000000000004">
      <c r="A59" s="147" t="s">
        <v>124</v>
      </c>
      <c r="B59" s="147">
        <v>9</v>
      </c>
      <c r="C59" s="151" t="s">
        <v>102</v>
      </c>
      <c r="D59" s="173" t="str">
        <f t="array" aca="1" ref="D59" ca="1">IF($C59="-","",IF(ISBLANK(INDIRECT($C59)),"",INDIRECT($C59))&amp;IF(OFFSET(INDIRECT($C59),0,2)&amp;OFFSET(INDIRECT($C59),0,3)="","","("&amp;OFFSET(INDIRECT($C59),0,2)&amp;OFFSET(INDIRECT($C59),0,3)&amp;")"))</f>
        <v/>
      </c>
    </row>
    <row r="60" spans="1:4" x14ac:dyDescent="0.55000000000000004">
      <c r="A60" s="147" t="s">
        <v>122</v>
      </c>
      <c r="B60" s="147">
        <v>10</v>
      </c>
      <c r="C60" s="151" t="s">
        <v>102</v>
      </c>
      <c r="D60" s="160" t="str">
        <f t="array" aca="1" ref="D60" ca="1">IF($C60="-","",IF(ISBLANK(INDIRECT($C60)),"",INDIRECT($C60)))</f>
        <v/>
      </c>
    </row>
    <row r="61" spans="1:4" x14ac:dyDescent="0.55000000000000004">
      <c r="A61" s="147" t="s">
        <v>123</v>
      </c>
      <c r="B61" s="147">
        <v>10</v>
      </c>
      <c r="C61" s="151" t="s">
        <v>102</v>
      </c>
      <c r="D61" s="160" t="str">
        <f t="array" aca="1" ref="D61" ca="1">IF($C61="-","",IF(ISBLANK(INDIRECT($C61)),"",INDIRECT($C61)))</f>
        <v/>
      </c>
    </row>
    <row r="62" spans="1:4" x14ac:dyDescent="0.55000000000000004">
      <c r="A62" s="147" t="s">
        <v>124</v>
      </c>
      <c r="B62" s="147">
        <v>10</v>
      </c>
      <c r="C62" s="151" t="s">
        <v>102</v>
      </c>
      <c r="D62" s="173" t="str">
        <f t="array" aca="1" ref="D62" ca="1">IF($C62="-","",IF(ISBLANK(INDIRECT($C62)),"",INDIRECT($C62))&amp;IF(OFFSET(INDIRECT($C62),0,2)&amp;OFFSET(INDIRECT($C62),0,3)="","","("&amp;OFFSET(INDIRECT($C62),0,2)&amp;OFFSET(INDIRECT($C62),0,3)&amp;")"))</f>
        <v/>
      </c>
    </row>
    <row r="63" spans="1:4" x14ac:dyDescent="0.55000000000000004">
      <c r="A63" s="147" t="s">
        <v>122</v>
      </c>
      <c r="B63" s="147">
        <v>11</v>
      </c>
      <c r="C63" s="151" t="s">
        <v>102</v>
      </c>
      <c r="D63" s="160" t="str">
        <f t="array" aca="1" ref="D63" ca="1">IF($C63="-","",IF(ISBLANK(INDIRECT($C63)),"",INDIRECT($C63)))</f>
        <v/>
      </c>
    </row>
    <row r="64" spans="1:4" x14ac:dyDescent="0.55000000000000004">
      <c r="A64" s="147" t="s">
        <v>123</v>
      </c>
      <c r="B64" s="147">
        <v>11</v>
      </c>
      <c r="C64" s="151" t="s">
        <v>102</v>
      </c>
      <c r="D64" s="160" t="str">
        <f t="array" aca="1" ref="D64" ca="1">IF($C64="-","",IF(ISBLANK(INDIRECT($C64)),"",INDIRECT($C64)))</f>
        <v/>
      </c>
    </row>
    <row r="65" spans="1:4" x14ac:dyDescent="0.55000000000000004">
      <c r="A65" s="147" t="s">
        <v>124</v>
      </c>
      <c r="B65" s="147">
        <v>11</v>
      </c>
      <c r="C65" s="151" t="s">
        <v>102</v>
      </c>
      <c r="D65" s="173" t="str">
        <f t="array" aca="1" ref="D65" ca="1">IF($C65="-","",IF(ISBLANK(INDIRECT($C65)),"",INDIRECT($C65))&amp;IF(OFFSET(INDIRECT($C65),0,2)&amp;OFFSET(INDIRECT($C65),0,3)="","","("&amp;OFFSET(INDIRECT($C65),0,2)&amp;OFFSET(INDIRECT($C65),0,3)&amp;")"))</f>
        <v/>
      </c>
    </row>
    <row r="66" spans="1:4" x14ac:dyDescent="0.55000000000000004">
      <c r="A66" s="147" t="s">
        <v>122</v>
      </c>
      <c r="B66" s="147">
        <v>12</v>
      </c>
      <c r="C66" s="151" t="s">
        <v>102</v>
      </c>
      <c r="D66" s="160" t="str">
        <f t="array" aca="1" ref="D66" ca="1">IF($C66="-","",IF(ISBLANK(INDIRECT($C66)),"",INDIRECT($C66)))</f>
        <v/>
      </c>
    </row>
    <row r="67" spans="1:4" x14ac:dyDescent="0.55000000000000004">
      <c r="A67" s="147" t="s">
        <v>123</v>
      </c>
      <c r="B67" s="147">
        <v>12</v>
      </c>
      <c r="C67" s="151" t="s">
        <v>102</v>
      </c>
      <c r="D67" s="160" t="str">
        <f t="array" aca="1" ref="D67" ca="1">IF($C67="-","",IF(ISBLANK(INDIRECT($C67)),"",INDIRECT($C67)))</f>
        <v/>
      </c>
    </row>
    <row r="68" spans="1:4" x14ac:dyDescent="0.55000000000000004">
      <c r="A68" s="147" t="s">
        <v>124</v>
      </c>
      <c r="B68" s="147">
        <v>12</v>
      </c>
      <c r="C68" s="151" t="s">
        <v>102</v>
      </c>
      <c r="D68" s="173" t="str">
        <f t="array" aca="1" ref="D68" ca="1">IF($C68="-","",IF(ISBLANK(INDIRECT($C68)),"",INDIRECT($C68))&amp;IF(OFFSET(INDIRECT($C68),0,2)&amp;OFFSET(INDIRECT($C68),0,3)="","","("&amp;OFFSET(INDIRECT($C68),0,2)&amp;OFFSET(INDIRECT($C68),0,3)&amp;")"))</f>
        <v/>
      </c>
    </row>
    <row r="69" spans="1:4" x14ac:dyDescent="0.55000000000000004">
      <c r="A69" s="147" t="s">
        <v>122</v>
      </c>
      <c r="B69" s="147">
        <v>13</v>
      </c>
      <c r="C69" s="151" t="s">
        <v>102</v>
      </c>
      <c r="D69" s="160" t="str">
        <f t="array" aca="1" ref="D69" ca="1">IF($C69="-","",IF(ISBLANK(INDIRECT($C69)),"",INDIRECT($C69)))</f>
        <v/>
      </c>
    </row>
    <row r="70" spans="1:4" x14ac:dyDescent="0.55000000000000004">
      <c r="A70" s="147" t="s">
        <v>123</v>
      </c>
      <c r="B70" s="147">
        <v>13</v>
      </c>
      <c r="C70" s="151" t="s">
        <v>102</v>
      </c>
      <c r="D70" s="160" t="str">
        <f t="array" aca="1" ref="D70" ca="1">IF($C70="-","",IF(ISBLANK(INDIRECT($C70)),"",INDIRECT($C70)))</f>
        <v/>
      </c>
    </row>
    <row r="71" spans="1:4" x14ac:dyDescent="0.55000000000000004">
      <c r="A71" s="147" t="s">
        <v>124</v>
      </c>
      <c r="B71" s="147">
        <v>13</v>
      </c>
      <c r="C71" s="151" t="s">
        <v>102</v>
      </c>
      <c r="D71" s="173" t="str">
        <f t="array" aca="1" ref="D71" ca="1">IF($C71="-","",IF(ISBLANK(INDIRECT($C71)),"",INDIRECT($C71))&amp;IF(OFFSET(INDIRECT($C71),0,2)&amp;OFFSET(INDIRECT($C71),0,3)="","","("&amp;OFFSET(INDIRECT($C71),0,2)&amp;OFFSET(INDIRECT($C71),0,3)&amp;")"))</f>
        <v/>
      </c>
    </row>
    <row r="72" spans="1:4" x14ac:dyDescent="0.55000000000000004">
      <c r="A72" s="147" t="s">
        <v>122</v>
      </c>
      <c r="B72" s="147">
        <v>14</v>
      </c>
      <c r="C72" s="151" t="s">
        <v>102</v>
      </c>
      <c r="D72" s="160" t="str">
        <f t="array" aca="1" ref="D72" ca="1">IF($C72="-","",IF(ISBLANK(INDIRECT($C72)),"",INDIRECT($C72)))</f>
        <v/>
      </c>
    </row>
    <row r="73" spans="1:4" x14ac:dyDescent="0.55000000000000004">
      <c r="A73" s="147" t="s">
        <v>123</v>
      </c>
      <c r="B73" s="147">
        <v>14</v>
      </c>
      <c r="C73" s="151" t="s">
        <v>102</v>
      </c>
      <c r="D73" s="160" t="str">
        <f t="array" aca="1" ref="D73" ca="1">IF($C73="-","",IF(ISBLANK(INDIRECT($C73)),"",INDIRECT($C73)))</f>
        <v/>
      </c>
    </row>
    <row r="74" spans="1:4" x14ac:dyDescent="0.55000000000000004">
      <c r="A74" s="147" t="s">
        <v>124</v>
      </c>
      <c r="B74" s="147">
        <v>14</v>
      </c>
      <c r="C74" s="151" t="s">
        <v>102</v>
      </c>
      <c r="D74" s="173" t="str">
        <f t="array" aca="1" ref="D74" ca="1">IF($C74="-","",IF(ISBLANK(INDIRECT($C74)),"",INDIRECT($C74))&amp;IF(OFFSET(INDIRECT($C74),0,2)&amp;OFFSET(INDIRECT($C74),0,3)="","","("&amp;OFFSET(INDIRECT($C74),0,2)&amp;OFFSET(INDIRECT($C74),0,3)&amp;")"))</f>
        <v/>
      </c>
    </row>
    <row r="75" spans="1:4" x14ac:dyDescent="0.55000000000000004">
      <c r="A75" s="147" t="s">
        <v>122</v>
      </c>
      <c r="B75" s="147">
        <v>15</v>
      </c>
      <c r="C75" s="151" t="s">
        <v>102</v>
      </c>
      <c r="D75" s="160" t="str">
        <f t="array" aca="1" ref="D75" ca="1">IF($C75="-","",IF(ISBLANK(INDIRECT($C75)),"",INDIRECT($C75)))</f>
        <v/>
      </c>
    </row>
    <row r="76" spans="1:4" x14ac:dyDescent="0.55000000000000004">
      <c r="A76" s="147" t="s">
        <v>123</v>
      </c>
      <c r="B76" s="147">
        <v>15</v>
      </c>
      <c r="C76" s="151" t="s">
        <v>102</v>
      </c>
      <c r="D76" s="160" t="str">
        <f t="array" aca="1" ref="D76" ca="1">IF($C76="-","",IF(ISBLANK(INDIRECT($C76)),"",INDIRECT($C76)))</f>
        <v/>
      </c>
    </row>
    <row r="77" spans="1:4" x14ac:dyDescent="0.55000000000000004">
      <c r="A77" s="152" t="s">
        <v>124</v>
      </c>
      <c r="B77" s="152">
        <v>15</v>
      </c>
      <c r="C77" s="151" t="s">
        <v>102</v>
      </c>
      <c r="D77" s="155" t="str">
        <f t="array" aca="1" ref="D77" ca="1">IF($C77="-","",IF(ISBLANK(INDIRECT($C77)),"",INDIRECT($C77))&amp;IF(OFFSET(INDIRECT($C77),0,2)&amp;OFFSET(INDIRECT($C77),0,3)="","","("&amp;OFFSET(INDIRECT($C77),0,2)&amp;OFFSET(INDIRECT($C77),0,3)&amp;")"))</f>
        <v/>
      </c>
    </row>
    <row r="78" spans="1:4" x14ac:dyDescent="0.55000000000000004">
      <c r="A78" s="170" t="s">
        <v>125</v>
      </c>
      <c r="B78" s="174"/>
      <c r="C78" s="175" t="s">
        <v>260</v>
      </c>
      <c r="D78" s="156" t="str">
        <f t="array" aca="1" ref="D78" ca="1">IF($C78="-","",IF(ISBLANK(INDIRECT($C78)),"",INDIRECT($C78)))</f>
        <v/>
      </c>
    </row>
    <row r="79" spans="1:4" x14ac:dyDescent="0.55000000000000004">
      <c r="A79" s="147" t="s">
        <v>126</v>
      </c>
      <c r="B79" s="148"/>
      <c r="C79" s="149" t="s">
        <v>464</v>
      </c>
      <c r="D79" s="150" t="str">
        <f t="array" aca="1" ref="D79" ca="1">IF($C79="-","",IF(ISBLANK(INDIRECT($C79)),"",INDIRECT($C79)))</f>
        <v/>
      </c>
    </row>
    <row r="80" spans="1:4" x14ac:dyDescent="0.55000000000000004">
      <c r="A80" s="147" t="s">
        <v>127</v>
      </c>
      <c r="B80" s="148"/>
      <c r="C80" s="149" t="s">
        <v>261</v>
      </c>
      <c r="D80" s="150" t="str">
        <f t="array" aca="1" ref="D80" ca="1">IF($C80="-","",IF(ISBLANK(INDIRECT($C80)),"",INDIRECT($C80)))</f>
        <v/>
      </c>
    </row>
    <row r="81" spans="1:4" x14ac:dyDescent="0.55000000000000004">
      <c r="A81" s="147" t="s">
        <v>128</v>
      </c>
      <c r="B81" s="148"/>
      <c r="C81" s="149" t="s">
        <v>262</v>
      </c>
      <c r="D81" s="150" t="str">
        <f t="array" aca="1" ref="D81" ca="1">IF($C81="-","",IF(ISBLANK(INDIRECT($C81)),"",INDIRECT($C81)))</f>
        <v/>
      </c>
    </row>
    <row r="82" spans="1:4" x14ac:dyDescent="0.55000000000000004">
      <c r="A82" s="147" t="s">
        <v>129</v>
      </c>
      <c r="B82" s="148"/>
      <c r="C82" s="149" t="s">
        <v>263</v>
      </c>
      <c r="D82" s="173" t="str">
        <f t="array" aca="1" ref="D82" ca="1">IF($C82="-","",IF(ISBLANK(INDIRECT($C82)),"",INDIRECT($C82)&amp;"-"&amp;OFFSET(INDIRECT($C82),0,2)))</f>
        <v/>
      </c>
    </row>
    <row r="83" spans="1:4" x14ac:dyDescent="0.55000000000000004">
      <c r="A83" s="147" t="s">
        <v>130</v>
      </c>
      <c r="B83" s="148"/>
      <c r="C83" s="149" t="s">
        <v>264</v>
      </c>
      <c r="D83" s="150" t="str">
        <f t="array" aca="1" ref="D83" ca="1">IF($C83="-","",IF(ISBLANK(INDIRECT($C83)),"",INDIRECT($C83)))</f>
        <v>選択してください。</v>
      </c>
    </row>
    <row r="84" spans="1:4" x14ac:dyDescent="0.55000000000000004">
      <c r="A84" s="147" t="s">
        <v>131</v>
      </c>
      <c r="B84" s="148"/>
      <c r="C84" s="149" t="s">
        <v>265</v>
      </c>
      <c r="D84" s="150" t="str">
        <f t="array" aca="1" ref="D84" ca="1">IF($C84="-","",IF(ISBLANK(INDIRECT($C84)),"",INDIRECT($C84)))</f>
        <v/>
      </c>
    </row>
    <row r="85" spans="1:4" x14ac:dyDescent="0.55000000000000004">
      <c r="A85" s="147" t="s">
        <v>132</v>
      </c>
      <c r="B85" s="148"/>
      <c r="C85" s="149" t="s">
        <v>266</v>
      </c>
      <c r="D85" s="150" t="str">
        <f t="array" aca="1" ref="D85" ca="1">IF($C85="-","",IF(ISBLANK(INDIRECT($C85)),"",INDIRECT($C85)))</f>
        <v/>
      </c>
    </row>
    <row r="86" spans="1:4" x14ac:dyDescent="0.55000000000000004">
      <c r="A86" s="147" t="s">
        <v>133</v>
      </c>
      <c r="B86" s="148"/>
      <c r="C86" s="149" t="s">
        <v>465</v>
      </c>
      <c r="D86" s="150" t="str">
        <f t="array" aca="1" ref="D86" ca="1">IF($C86="-","",IF(ISBLANK(INDIRECT($C86)),"",INDIRECT($C86)))</f>
        <v/>
      </c>
    </row>
    <row r="87" spans="1:4" x14ac:dyDescent="0.55000000000000004">
      <c r="A87" s="147" t="s">
        <v>134</v>
      </c>
      <c r="B87" s="148"/>
      <c r="C87" s="151" t="s">
        <v>102</v>
      </c>
      <c r="D87" s="150" t="str">
        <f t="array" aca="1" ref="D87" ca="1">IF($C87="-","",IF(ISBLANK(INDIRECT($C87)),"",INDIRECT($C87)))</f>
        <v/>
      </c>
    </row>
    <row r="88" spans="1:4" x14ac:dyDescent="0.55000000000000004">
      <c r="A88" s="150" t="s">
        <v>135</v>
      </c>
      <c r="B88" s="159"/>
      <c r="C88" s="151" t="s">
        <v>102</v>
      </c>
      <c r="D88" s="150" t="str">
        <f t="array" aca="1" ref="D88" ca="1">IF($C88="-","",IF(ISBLANK(INDIRECT($C88)),"",INDIRECT($C88)))</f>
        <v/>
      </c>
    </row>
    <row r="89" spans="1:4" x14ac:dyDescent="0.55000000000000004">
      <c r="A89" s="176" t="s">
        <v>136</v>
      </c>
      <c r="B89" s="177"/>
      <c r="C89" s="178" t="s">
        <v>102</v>
      </c>
      <c r="D89" s="179" t="str">
        <f t="array" aca="1" ref="D89" ca="1">IF($C89="-","",IF(ISBLANK(INDIRECT($C89)),"",INDIRECT($C89)))</f>
        <v/>
      </c>
    </row>
    <row r="90" spans="1:4" x14ac:dyDescent="0.55000000000000004">
      <c r="A90" s="147" t="s">
        <v>137</v>
      </c>
      <c r="B90" s="148"/>
      <c r="C90" s="149" t="s">
        <v>260</v>
      </c>
      <c r="D90" s="150" t="str">
        <f t="array" aca="1" ref="D90" ca="1">IF($C90="-","",IF(ISBLANK(INDIRECT($C90)),"",INDIRECT($C90)))</f>
        <v/>
      </c>
    </row>
    <row r="91" spans="1:4" x14ac:dyDescent="0.55000000000000004">
      <c r="A91" s="162" t="s">
        <v>138</v>
      </c>
      <c r="B91" s="163"/>
      <c r="C91" s="180" t="s">
        <v>102</v>
      </c>
      <c r="D91" s="162" t="str">
        <f t="array" aca="1" ref="D91" ca="1">IF($C91="-","",IF(ISBLANK(INDIRECT($C91)),"",INDIRECT($C91)))</f>
        <v/>
      </c>
    </row>
    <row r="92" spans="1:4" x14ac:dyDescent="0.55000000000000004">
      <c r="A92" s="170" t="s">
        <v>139</v>
      </c>
      <c r="B92" s="174"/>
      <c r="C92" s="158" t="s">
        <v>466</v>
      </c>
      <c r="D92" s="181" t="str">
        <f ca="1">IF($C92="-","",IF(ISBLANK(INDIRECT($C92)),"",(INDIRECT($C92)&amp;IF(ISBLANK(OFFSET(INDIRECT($C92),1,0)),"","("&amp;OFFSET(INDIRECT($C92),1,0)&amp;")"))))</f>
        <v/>
      </c>
    </row>
    <row r="93" spans="1:4" x14ac:dyDescent="0.55000000000000004">
      <c r="A93" s="147" t="s">
        <v>140</v>
      </c>
      <c r="B93" s="148"/>
      <c r="C93" s="151" t="s">
        <v>360</v>
      </c>
      <c r="D93" s="173" t="str">
        <f t="array" aca="1" ref="D93" ca="1">IF($C93="-","",IF(ISBLANK(INDIRECT($C93)),"",INDIRECT($C93)&amp;"-"&amp;OFFSET(INDIRECT($C93),0,2)))</f>
        <v/>
      </c>
    </row>
    <row r="94" spans="1:4" x14ac:dyDescent="0.55000000000000004">
      <c r="A94" s="147" t="s">
        <v>141</v>
      </c>
      <c r="B94" s="148"/>
      <c r="C94" s="151" t="s">
        <v>259</v>
      </c>
      <c r="D94" s="150" t="str">
        <f t="array" aca="1" ref="D94" ca="1">IF($C94="-","",IF(ISBLANK(INDIRECT($C94)),"",INDIRECT($C94)))</f>
        <v>選択してください。</v>
      </c>
    </row>
    <row r="95" spans="1:4" x14ac:dyDescent="0.55000000000000004">
      <c r="A95" s="147" t="s">
        <v>142</v>
      </c>
      <c r="B95" s="148"/>
      <c r="C95" s="151" t="s">
        <v>361</v>
      </c>
      <c r="D95" s="150" t="str">
        <f t="array" aca="1" ref="D95" ca="1">IF($C95="-","",IF(ISBLANK(INDIRECT($C95)),"",INDIRECT($C95)))</f>
        <v/>
      </c>
    </row>
    <row r="96" spans="1:4" x14ac:dyDescent="0.55000000000000004">
      <c r="A96" s="152" t="s">
        <v>143</v>
      </c>
      <c r="B96" s="153"/>
      <c r="C96" s="180" t="s">
        <v>362</v>
      </c>
      <c r="D96" s="162" t="str">
        <f t="array" aca="1" ref="D96" ca="1">IF($C96="-","",IF(ISBLANK(INDIRECT($C96)),"",INDIRECT($C96)))</f>
        <v/>
      </c>
    </row>
    <row r="97" spans="1:4" x14ac:dyDescent="0.55000000000000004">
      <c r="A97" s="170" t="s">
        <v>467</v>
      </c>
      <c r="B97" s="174"/>
      <c r="C97" s="158" t="s">
        <v>363</v>
      </c>
      <c r="D97" s="181" t="str">
        <f t="array" aca="1" ref="D97" ca="1">IF($C97="-","",IF(ISBLANK(INDIRECT($C97)),"",INDIRECT($C97)&amp;"-"&amp;OFFSET(INDIRECT($C97),0,2)))</f>
        <v/>
      </c>
    </row>
    <row r="98" spans="1:4" x14ac:dyDescent="0.55000000000000004">
      <c r="A98" s="147" t="s">
        <v>468</v>
      </c>
      <c r="B98" s="148"/>
      <c r="C98" s="151" t="s">
        <v>469</v>
      </c>
      <c r="D98" s="173" t="str">
        <f t="array" aca="1" ref="D98" ca="1">IF($C98="-","",IF(ISBLANK(INDIRECT($C98)),"",INDIRECT($C98)&amp;OFFSET(INDIRECT($C98),0,1)))</f>
        <v>選択してください。</v>
      </c>
    </row>
    <row r="99" spans="1:4" x14ac:dyDescent="0.55000000000000004">
      <c r="A99" s="147" t="s">
        <v>470</v>
      </c>
      <c r="B99" s="148"/>
      <c r="C99" s="151" t="s">
        <v>364</v>
      </c>
      <c r="D99" s="150" t="str">
        <f t="array" aca="1" ref="D99" ca="1">IF($C99="-","",IF(ISBLANK(INDIRECT($C99)),"",INDIRECT($C99)))</f>
        <v/>
      </c>
    </row>
    <row r="100" spans="1:4" x14ac:dyDescent="0.55000000000000004">
      <c r="A100" s="147" t="s">
        <v>471</v>
      </c>
      <c r="B100" s="148"/>
      <c r="C100" s="151" t="s">
        <v>268</v>
      </c>
      <c r="D100" s="150" t="str">
        <f t="array" aca="1" ref="D100" ca="1">IF($C100="-","",IF(ISBLANK(INDIRECT($C100)),"",INDIRECT($C100)))</f>
        <v/>
      </c>
    </row>
    <row r="101" spans="1:4" x14ac:dyDescent="0.55000000000000004">
      <c r="A101" s="147" t="s">
        <v>472</v>
      </c>
      <c r="B101" s="148"/>
      <c r="C101" s="151" t="s">
        <v>102</v>
      </c>
      <c r="D101" s="150" t="str">
        <f t="array" aca="1" ref="D101" ca="1">IF($C101="-","",IF(ISBLANK(INDIRECT($C101)),"",INDIRECT($C101)))</f>
        <v/>
      </c>
    </row>
    <row r="102" spans="1:4" x14ac:dyDescent="0.55000000000000004">
      <c r="A102" s="147" t="s">
        <v>473</v>
      </c>
      <c r="B102" s="148"/>
      <c r="C102" s="151" t="s">
        <v>267</v>
      </c>
      <c r="D102" s="150" t="str">
        <f t="array" aca="1" ref="D102" ca="1">IF($C102="-","",IF(ISBLANK(INDIRECT($C102)),"",INDIRECT($C102)))</f>
        <v/>
      </c>
    </row>
    <row r="103" spans="1:4" x14ac:dyDescent="0.55000000000000004">
      <c r="A103" s="147" t="s">
        <v>474</v>
      </c>
      <c r="B103" s="148"/>
      <c r="C103" s="151" t="s">
        <v>269</v>
      </c>
      <c r="D103" s="150" t="str">
        <f t="array" aca="1" ref="D103" ca="1">IF($C103="-","",IF(ISBLANK(INDIRECT($C103)),"",INDIRECT($C103)))</f>
        <v/>
      </c>
    </row>
    <row r="104" spans="1:4" x14ac:dyDescent="0.55000000000000004">
      <c r="A104" s="147" t="s">
        <v>475</v>
      </c>
      <c r="B104" s="148"/>
      <c r="C104" s="151" t="s">
        <v>102</v>
      </c>
      <c r="D104" s="150" t="str">
        <f t="array" aca="1" ref="D104" ca="1">IF($C104="-","",IF(ISBLANK(INDIRECT($C104)),"",INDIRECT($C104)))</f>
        <v/>
      </c>
    </row>
    <row r="105" spans="1:4" ht="18.5" thickBot="1" x14ac:dyDescent="0.6">
      <c r="A105" s="182" t="s">
        <v>476</v>
      </c>
      <c r="B105" s="183"/>
      <c r="C105" s="184" t="s">
        <v>365</v>
      </c>
      <c r="D105" s="185" t="str">
        <f t="array" aca="1" ref="D105" ca="1">IF($C105="-","",IF(ISBLANK(INDIRECT($C105)),"",INDIRECT($C105)))</f>
        <v/>
      </c>
    </row>
    <row r="106" spans="1:4" x14ac:dyDescent="0.55000000000000004">
      <c r="A106" s="186" t="s">
        <v>477</v>
      </c>
      <c r="B106" s="187"/>
      <c r="C106" s="188"/>
      <c r="D106" s="189">
        <v>1</v>
      </c>
    </row>
    <row r="107" spans="1:4" x14ac:dyDescent="0.55000000000000004">
      <c r="A107" s="190" t="s">
        <v>478</v>
      </c>
      <c r="B107" s="148"/>
      <c r="C107" s="151" t="s">
        <v>270</v>
      </c>
      <c r="D107" s="191" t="str">
        <f t="array" aca="1" ref="D107" ca="1">IF($C107="-","",IF(ISBLANK(INDIRECT($C107)),"",INDIRECT($C107)))</f>
        <v/>
      </c>
    </row>
    <row r="108" spans="1:4" x14ac:dyDescent="0.55000000000000004">
      <c r="A108" s="190" t="s">
        <v>479</v>
      </c>
      <c r="B108" s="148"/>
      <c r="C108" s="151"/>
      <c r="D108" s="191">
        <v>1</v>
      </c>
    </row>
    <row r="109" spans="1:4" ht="18.5" thickBot="1" x14ac:dyDescent="0.6">
      <c r="A109" s="192" t="s">
        <v>272</v>
      </c>
      <c r="B109" s="183"/>
      <c r="C109" s="184" t="s">
        <v>271</v>
      </c>
      <c r="D109" s="193" t="str">
        <f t="array" aca="1" ref="D109" ca="1">IF($C109="-","",IF(ISBLANK(INDIRECT($C109)),"",INDIRECT($C109)))</f>
        <v/>
      </c>
    </row>
  </sheetData>
  <sheetProtection algorithmName="SHA-512" hashValue="1+5MzdwD4xM1oXqRD+LpfisXTB0SHZ2kZneniY/1/SsjZM6RWFSyE154F2+6hp68YchHbCTS8iHIAiEsabnHqw==" saltValue="l5ydngZWsAVOdd2Esn7sLw==" spinCount="100000" sheet="1" objects="1" scenarios="1"/>
  <phoneticPr fontId="21"/>
  <conditionalFormatting sqref="D14:D27 D110:D1048576 D1:D12 E2 D29:D32 D93:D96 D78:D91">
    <cfRule type="expression" dxfId="32" priority="26">
      <formula>$C1="-"</formula>
    </cfRule>
  </conditionalFormatting>
  <conditionalFormatting sqref="D28">
    <cfRule type="expression" dxfId="31" priority="25">
      <formula>$C28="-"</formula>
    </cfRule>
  </conditionalFormatting>
  <conditionalFormatting sqref="D13">
    <cfRule type="expression" dxfId="30" priority="24">
      <formula>$C13="-"</formula>
    </cfRule>
  </conditionalFormatting>
  <conditionalFormatting sqref="D99:D105">
    <cfRule type="expression" dxfId="29" priority="23">
      <formula>$C99="-"</formula>
    </cfRule>
  </conditionalFormatting>
  <conditionalFormatting sqref="D106:D109">
    <cfRule type="expression" dxfId="28" priority="22">
      <formula>$C106="-"</formula>
    </cfRule>
  </conditionalFormatting>
  <conditionalFormatting sqref="F15">
    <cfRule type="expression" dxfId="27" priority="21">
      <formula>$C15="-"</formula>
    </cfRule>
  </conditionalFormatting>
  <conditionalFormatting sqref="G3:G4">
    <cfRule type="expression" dxfId="26" priority="20">
      <formula>$C3="-"</formula>
    </cfRule>
  </conditionalFormatting>
  <conditionalFormatting sqref="D92">
    <cfRule type="expression" dxfId="25" priority="19">
      <formula>$C92="-"</formula>
    </cfRule>
  </conditionalFormatting>
  <conditionalFormatting sqref="D97">
    <cfRule type="expression" dxfId="24" priority="18">
      <formula>$C97="-"</formula>
    </cfRule>
  </conditionalFormatting>
  <conditionalFormatting sqref="D98">
    <cfRule type="expression" dxfId="23" priority="17">
      <formula>$C98="-"</formula>
    </cfRule>
  </conditionalFormatting>
  <conditionalFormatting sqref="D33:D34 D36:D37 D39:D40 D42:D43 D45:D46 D48:D49 D51:D52 D54:D55 D57:D58 D60:D61 D63:D64 D66:D67 D69:D70 D72:D73 D75:D76">
    <cfRule type="expression" dxfId="22" priority="16">
      <formula>$C33="-"</formula>
    </cfRule>
  </conditionalFormatting>
  <conditionalFormatting sqref="D35">
    <cfRule type="expression" dxfId="21" priority="15">
      <formula>$C35="-"</formula>
    </cfRule>
  </conditionalFormatting>
  <conditionalFormatting sqref="D38">
    <cfRule type="expression" dxfId="20" priority="14">
      <formula>$C38="-"</formula>
    </cfRule>
  </conditionalFormatting>
  <conditionalFormatting sqref="D41">
    <cfRule type="expression" dxfId="19" priority="13">
      <formula>$C41="-"</formula>
    </cfRule>
  </conditionalFormatting>
  <conditionalFormatting sqref="D44">
    <cfRule type="expression" dxfId="18" priority="12">
      <formula>$C44="-"</formula>
    </cfRule>
  </conditionalFormatting>
  <conditionalFormatting sqref="D47">
    <cfRule type="expression" dxfId="17" priority="11">
      <formula>$C47="-"</formula>
    </cfRule>
  </conditionalFormatting>
  <conditionalFormatting sqref="D50">
    <cfRule type="expression" dxfId="16" priority="10">
      <formula>$C50="-"</formula>
    </cfRule>
  </conditionalFormatting>
  <conditionalFormatting sqref="D53">
    <cfRule type="expression" dxfId="15" priority="9">
      <formula>$C53="-"</formula>
    </cfRule>
  </conditionalFormatting>
  <conditionalFormatting sqref="D56">
    <cfRule type="expression" dxfId="14" priority="8">
      <formula>$C56="-"</formula>
    </cfRule>
  </conditionalFormatting>
  <conditionalFormatting sqref="D59">
    <cfRule type="expression" dxfId="13" priority="7">
      <formula>$C59="-"</formula>
    </cfRule>
  </conditionalFormatting>
  <conditionalFormatting sqref="D62">
    <cfRule type="expression" dxfId="12" priority="6">
      <formula>$C62="-"</formula>
    </cfRule>
  </conditionalFormatting>
  <conditionalFormatting sqref="D65">
    <cfRule type="expression" dxfId="11" priority="5">
      <formula>$C65="-"</formula>
    </cfRule>
  </conditionalFormatting>
  <conditionalFormatting sqref="D68">
    <cfRule type="expression" dxfId="10" priority="4">
      <formula>$C68="-"</formula>
    </cfRule>
  </conditionalFormatting>
  <conditionalFormatting sqref="D71">
    <cfRule type="expression" dxfId="9" priority="3">
      <formula>$C71="-"</formula>
    </cfRule>
  </conditionalFormatting>
  <conditionalFormatting sqref="D74">
    <cfRule type="expression" dxfId="8" priority="2">
      <formula>$C74="-"</formula>
    </cfRule>
  </conditionalFormatting>
  <conditionalFormatting sqref="D77">
    <cfRule type="expression" dxfId="7" priority="1">
      <formula>$C77="-"</formula>
    </cfRule>
  </conditionalFormatting>
  <dataValidations count="1">
    <dataValidation type="list" allowBlank="1" showInputMessage="1" showErrorMessage="1" sqref="D3" xr:uid="{00000000-0002-0000-0200-000000000000}">
      <formula1>"美術の創造普及活動,地域文化施設公演・展示活動（文化会館公演）,地域文化施設公演・展示活動（美術館等展示）,伝統工芸技術・文化財保存技術の保存伝承等活動,歴史的集落・町並み、文化的景観保存活用活動,アマチュア等の文化団体活動,民俗文化財の保存活用活動"</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103"/>
  <sheetViews>
    <sheetView showGridLines="0" showWhiteSpace="0" view="pageBreakPreview" zoomScale="85" zoomScaleNormal="100" zoomScaleSheetLayoutView="85" workbookViewId="0">
      <selection sqref="A1:I1"/>
    </sheetView>
  </sheetViews>
  <sheetFormatPr defaultColWidth="9" defaultRowHeight="18" x14ac:dyDescent="0.55000000000000004"/>
  <cols>
    <col min="1" max="1" width="2.25" style="328" customWidth="1"/>
    <col min="2" max="2" width="4.83203125" style="328" customWidth="1"/>
    <col min="3" max="3" width="4.58203125" style="328" customWidth="1"/>
    <col min="4" max="4" width="4.25" style="328" customWidth="1"/>
    <col min="5" max="5" width="4.83203125" style="328" customWidth="1"/>
    <col min="6" max="6" width="2.75" style="328" customWidth="1"/>
    <col min="7" max="7" width="9.33203125" style="328" customWidth="1"/>
    <col min="8" max="8" width="2.75" style="328" customWidth="1"/>
    <col min="9" max="9" width="9.33203125" style="328" customWidth="1"/>
    <col min="10" max="10" width="2.75" style="328" customWidth="1"/>
    <col min="11" max="11" width="9.33203125" style="328" customWidth="1"/>
    <col min="12" max="12" width="1.75" style="328" customWidth="1"/>
    <col min="13" max="13" width="2.08203125" style="328" customWidth="1"/>
    <col min="14" max="14" width="3.5" style="329" customWidth="1"/>
    <col min="15" max="15" width="5.75" style="328" customWidth="1"/>
    <col min="16" max="16" width="2.83203125" style="328" customWidth="1"/>
    <col min="17" max="17" width="11.58203125" style="328" customWidth="1"/>
    <col min="18" max="18" width="25.75" style="328" customWidth="1"/>
    <col min="19" max="19" width="6.33203125" style="328" customWidth="1"/>
    <col min="20" max="20" width="12.33203125" style="328" customWidth="1"/>
    <col min="21" max="21" width="14.58203125" style="328" customWidth="1"/>
    <col min="22" max="16384" width="9" style="328"/>
  </cols>
  <sheetData>
    <row r="1" spans="1:24" ht="24.75" customHeight="1" thickBot="1" x14ac:dyDescent="0.6">
      <c r="A1" s="625" t="str">
        <f>IF(OR(①総表!C16="",①総表!C16="選択してください。"),"00",VLOOKUP(①総表!C16,チェック表!$B$57:$D$103,3,0))</f>
        <v>00</v>
      </c>
      <c r="B1" s="625"/>
      <c r="C1" s="625"/>
      <c r="D1" s="625"/>
      <c r="E1" s="625"/>
      <c r="F1" s="327"/>
      <c r="Q1" s="330" t="s">
        <v>146</v>
      </c>
      <c r="R1" s="331" t="str">
        <f>①総表!I1&amp;" - "&amp;①総表!J1&amp;" - "&amp;①総表!K1</f>
        <v xml:space="preserve"> -  - </v>
      </c>
      <c r="T1" s="328" t="s">
        <v>526</v>
      </c>
    </row>
    <row r="2" spans="1:24" ht="25.5" customHeight="1" x14ac:dyDescent="0.55000000000000004">
      <c r="B2" s="626" t="s">
        <v>646</v>
      </c>
      <c r="C2" s="626"/>
      <c r="D2" s="626"/>
      <c r="E2" s="626"/>
      <c r="F2" s="626"/>
      <c r="G2" s="626"/>
      <c r="H2" s="626"/>
      <c r="I2" s="626"/>
      <c r="J2" s="626"/>
      <c r="K2" s="626"/>
      <c r="L2" s="626"/>
      <c r="M2" s="626"/>
      <c r="N2" s="626"/>
      <c r="O2" s="626"/>
      <c r="P2" s="626"/>
      <c r="Q2" s="626"/>
      <c r="R2" s="626"/>
      <c r="S2" s="626"/>
      <c r="T2" s="329" t="s">
        <v>527</v>
      </c>
      <c r="U2" s="332"/>
      <c r="V2" s="332"/>
    </row>
    <row r="3" spans="1:24" ht="19.5" customHeight="1" x14ac:dyDescent="0.55000000000000004">
      <c r="B3" s="622" t="s">
        <v>148</v>
      </c>
      <c r="C3" s="622"/>
      <c r="D3" s="623">
        <f>①総表!C10</f>
        <v>0</v>
      </c>
      <c r="E3" s="623"/>
      <c r="F3" s="623"/>
      <c r="G3" s="623"/>
      <c r="H3" s="623"/>
      <c r="I3" s="623"/>
      <c r="J3" s="623"/>
      <c r="K3" s="623"/>
      <c r="L3" s="623"/>
      <c r="M3" s="623"/>
      <c r="N3" s="623"/>
      <c r="O3" s="623"/>
      <c r="P3" s="623"/>
      <c r="Q3" s="623"/>
      <c r="R3" s="623"/>
      <c r="S3" s="623"/>
      <c r="T3" s="333"/>
      <c r="U3" s="621"/>
      <c r="V3" s="621"/>
    </row>
    <row r="4" spans="1:24" ht="19.5" customHeight="1" x14ac:dyDescent="0.55000000000000004">
      <c r="B4" s="622" t="s">
        <v>149</v>
      </c>
      <c r="C4" s="622"/>
      <c r="D4" s="623" t="str">
        <f>①総表!C17&amp;"（"&amp;①総表!C18&amp;"）"</f>
        <v>（）</v>
      </c>
      <c r="E4" s="623"/>
      <c r="F4" s="623"/>
      <c r="G4" s="623"/>
      <c r="H4" s="623"/>
      <c r="I4" s="623"/>
      <c r="J4" s="623"/>
      <c r="K4" s="623"/>
      <c r="L4" s="623"/>
      <c r="M4" s="623"/>
      <c r="N4" s="623"/>
      <c r="O4" s="623"/>
      <c r="P4" s="623"/>
      <c r="Q4" s="623"/>
      <c r="R4" s="623"/>
      <c r="S4" s="623"/>
      <c r="T4" s="333"/>
      <c r="U4" s="334"/>
      <c r="V4" s="334"/>
    </row>
    <row r="5" spans="1:24" ht="19.5" customHeight="1" x14ac:dyDescent="0.55000000000000004">
      <c r="B5" s="622" t="s">
        <v>147</v>
      </c>
      <c r="C5" s="622"/>
      <c r="D5" s="623">
        <f>①総表!C27</f>
        <v>0</v>
      </c>
      <c r="E5" s="623"/>
      <c r="F5" s="623"/>
      <c r="G5" s="623"/>
      <c r="H5" s="623"/>
      <c r="I5" s="623"/>
      <c r="J5" s="623"/>
      <c r="K5" s="623"/>
      <c r="L5" s="623"/>
      <c r="M5" s="623"/>
      <c r="N5" s="623"/>
      <c r="O5" s="623"/>
      <c r="P5" s="623"/>
      <c r="Q5" s="623"/>
      <c r="R5" s="623"/>
      <c r="S5" s="623"/>
      <c r="T5" s="333"/>
      <c r="U5" s="334"/>
      <c r="V5" s="334"/>
    </row>
    <row r="6" spans="1:24" ht="7.5" customHeight="1" x14ac:dyDescent="0.55000000000000004">
      <c r="B6" s="335"/>
      <c r="C6" s="335"/>
      <c r="D6" s="335"/>
      <c r="E6" s="335"/>
      <c r="F6" s="335"/>
      <c r="G6" s="335"/>
      <c r="H6" s="335"/>
      <c r="I6" s="335"/>
      <c r="J6" s="335"/>
      <c r="K6" s="335"/>
      <c r="L6" s="335"/>
      <c r="M6" s="335"/>
      <c r="N6" s="336"/>
      <c r="O6" s="335"/>
      <c r="P6" s="335"/>
      <c r="Q6" s="335"/>
      <c r="R6" s="335"/>
      <c r="S6" s="335"/>
      <c r="T6" s="335"/>
      <c r="U6" s="337"/>
    </row>
    <row r="7" spans="1:24" ht="21.75" customHeight="1" x14ac:dyDescent="0.55000000000000004">
      <c r="B7" s="338" t="s">
        <v>150</v>
      </c>
      <c r="C7" s="339"/>
      <c r="D7" s="339"/>
      <c r="E7" s="339"/>
      <c r="F7" s="339"/>
      <c r="G7" s="339"/>
      <c r="H7" s="339"/>
      <c r="I7" s="339"/>
      <c r="J7" s="339"/>
      <c r="K7" s="339"/>
      <c r="L7" s="340"/>
      <c r="M7" s="338" t="s">
        <v>151</v>
      </c>
      <c r="N7" s="341"/>
      <c r="O7" s="339"/>
      <c r="P7" s="339"/>
      <c r="Q7" s="339"/>
      <c r="R7" s="339"/>
      <c r="S7" s="340"/>
      <c r="U7" s="342"/>
    </row>
    <row r="8" spans="1:24" ht="18.75" customHeight="1" x14ac:dyDescent="0.55000000000000004">
      <c r="B8" s="343" t="s">
        <v>152</v>
      </c>
      <c r="C8" s="335" t="s">
        <v>153</v>
      </c>
      <c r="L8" s="344"/>
      <c r="M8" s="345"/>
      <c r="N8" s="346" t="s">
        <v>154</v>
      </c>
      <c r="O8" s="335" t="s">
        <v>155</v>
      </c>
      <c r="Q8" s="632" t="s">
        <v>661</v>
      </c>
      <c r="R8" s="632"/>
      <c r="S8" s="633"/>
      <c r="T8" s="335"/>
      <c r="U8" s="342"/>
    </row>
    <row r="9" spans="1:24" ht="18.75" customHeight="1" x14ac:dyDescent="0.55000000000000004">
      <c r="B9" s="343" t="s">
        <v>152</v>
      </c>
      <c r="C9" s="335" t="s">
        <v>528</v>
      </c>
      <c r="L9" s="344"/>
      <c r="M9" s="345"/>
      <c r="O9" s="336" t="s">
        <v>563</v>
      </c>
      <c r="S9" s="344"/>
      <c r="U9" s="342"/>
    </row>
    <row r="10" spans="1:24" ht="18.75" customHeight="1" x14ac:dyDescent="0.55000000000000004">
      <c r="B10" s="345"/>
      <c r="C10" s="347" t="s">
        <v>529</v>
      </c>
      <c r="D10" s="348"/>
      <c r="E10" s="348"/>
      <c r="F10" s="348"/>
      <c r="G10" s="348"/>
      <c r="H10" s="348"/>
      <c r="I10" s="348"/>
      <c r="J10" s="348"/>
      <c r="K10" s="348"/>
      <c r="L10" s="349"/>
      <c r="M10" s="345"/>
      <c r="O10" s="350" t="s">
        <v>152</v>
      </c>
      <c r="P10" s="627" t="s">
        <v>562</v>
      </c>
      <c r="Q10" s="627"/>
      <c r="R10" s="627"/>
      <c r="S10" s="628"/>
      <c r="U10" s="342"/>
    </row>
    <row r="11" spans="1:24" ht="18.75" customHeight="1" x14ac:dyDescent="0.55000000000000004">
      <c r="B11" s="345"/>
      <c r="C11" s="351" t="s">
        <v>152</v>
      </c>
      <c r="D11" s="629" t="s">
        <v>631</v>
      </c>
      <c r="E11" s="629"/>
      <c r="F11" s="629"/>
      <c r="G11" s="629"/>
      <c r="H11" s="352"/>
      <c r="I11" s="352"/>
      <c r="J11" s="353"/>
      <c r="K11" s="353"/>
      <c r="L11" s="354"/>
      <c r="M11" s="345"/>
      <c r="P11" s="630" t="s">
        <v>530</v>
      </c>
      <c r="Q11" s="630"/>
      <c r="R11" s="630"/>
      <c r="S11" s="631"/>
      <c r="U11" s="342"/>
    </row>
    <row r="12" spans="1:24" ht="18.75" customHeight="1" x14ac:dyDescent="0.55000000000000004">
      <c r="B12" s="345"/>
      <c r="C12" s="351" t="s">
        <v>152</v>
      </c>
      <c r="D12" s="624" t="s">
        <v>632</v>
      </c>
      <c r="E12" s="624"/>
      <c r="F12" s="624"/>
      <c r="G12" s="624"/>
      <c r="H12" s="352"/>
      <c r="I12" s="352"/>
      <c r="J12" s="353"/>
      <c r="K12" s="353"/>
      <c r="L12" s="354"/>
      <c r="M12" s="345"/>
      <c r="O12" s="350"/>
      <c r="P12" s="347" t="s">
        <v>531</v>
      </c>
      <c r="Q12" s="347"/>
      <c r="R12" s="347"/>
      <c r="S12" s="344"/>
      <c r="T12" s="350"/>
      <c r="U12" s="347"/>
      <c r="V12" s="347"/>
      <c r="W12" s="347"/>
    </row>
    <row r="13" spans="1:24" ht="18.75" customHeight="1" x14ac:dyDescent="0.55000000000000004">
      <c r="B13" s="345"/>
      <c r="C13" s="351" t="s">
        <v>152</v>
      </c>
      <c r="D13" s="624" t="s">
        <v>633</v>
      </c>
      <c r="E13" s="624"/>
      <c r="F13" s="624"/>
      <c r="G13" s="624"/>
      <c r="H13" s="352"/>
      <c r="I13" s="352"/>
      <c r="J13" s="353"/>
      <c r="K13" s="353"/>
      <c r="L13" s="354"/>
      <c r="M13" s="345"/>
      <c r="O13" s="350" t="s">
        <v>152</v>
      </c>
      <c r="P13" s="347" t="s">
        <v>532</v>
      </c>
      <c r="Q13" s="355"/>
      <c r="R13" s="355"/>
      <c r="S13" s="356"/>
      <c r="T13" s="350"/>
      <c r="U13" s="627"/>
      <c r="V13" s="627"/>
      <c r="W13" s="627"/>
    </row>
    <row r="14" spans="1:24" ht="18.75" customHeight="1" x14ac:dyDescent="0.55000000000000004">
      <c r="B14" s="345"/>
      <c r="C14" s="351" t="s">
        <v>152</v>
      </c>
      <c r="D14" s="624" t="s">
        <v>634</v>
      </c>
      <c r="E14" s="624"/>
      <c r="F14" s="624"/>
      <c r="G14" s="624"/>
      <c r="H14" s="352"/>
      <c r="I14" s="352"/>
      <c r="J14" s="353"/>
      <c r="K14" s="353"/>
      <c r="L14" s="354"/>
      <c r="M14" s="345"/>
      <c r="O14" s="350"/>
      <c r="P14" s="347" t="s">
        <v>533</v>
      </c>
      <c r="Q14" s="355"/>
      <c r="R14" s="355"/>
      <c r="S14" s="356"/>
      <c r="T14" s="350"/>
      <c r="U14" s="634"/>
      <c r="V14" s="634"/>
      <c r="W14" s="634"/>
      <c r="X14" s="634"/>
    </row>
    <row r="15" spans="1:24" ht="18.75" customHeight="1" x14ac:dyDescent="0.55000000000000004">
      <c r="B15" s="345"/>
      <c r="C15" s="351" t="s">
        <v>152</v>
      </c>
      <c r="D15" s="624" t="s">
        <v>635</v>
      </c>
      <c r="E15" s="624"/>
      <c r="F15" s="624"/>
      <c r="G15" s="624"/>
      <c r="H15" s="352"/>
      <c r="I15" s="352"/>
      <c r="J15" s="353"/>
      <c r="K15" s="353"/>
      <c r="L15" s="354"/>
      <c r="M15" s="345"/>
      <c r="O15" s="350"/>
      <c r="P15" s="347" t="s">
        <v>534</v>
      </c>
      <c r="Q15" s="347"/>
      <c r="R15" s="357"/>
      <c r="S15" s="358"/>
      <c r="T15" s="350"/>
      <c r="U15" s="634"/>
      <c r="V15" s="634"/>
      <c r="W15" s="634"/>
      <c r="X15" s="359"/>
    </row>
    <row r="16" spans="1:24" ht="18.75" customHeight="1" x14ac:dyDescent="0.55000000000000004">
      <c r="B16" s="345"/>
      <c r="C16" s="351" t="s">
        <v>152</v>
      </c>
      <c r="D16" s="624" t="s">
        <v>636</v>
      </c>
      <c r="E16" s="624"/>
      <c r="F16" s="624"/>
      <c r="G16" s="624"/>
      <c r="H16" s="352"/>
      <c r="I16" s="635" t="s">
        <v>637</v>
      </c>
      <c r="J16" s="635"/>
      <c r="K16" s="635"/>
      <c r="L16" s="636"/>
      <c r="M16" s="345"/>
      <c r="O16" s="350"/>
      <c r="P16" s="355"/>
      <c r="Q16" s="355"/>
      <c r="R16" s="330"/>
      <c r="S16" s="344"/>
      <c r="T16" s="350"/>
      <c r="U16" s="634"/>
      <c r="V16" s="634"/>
      <c r="W16" s="637"/>
      <c r="X16" s="637"/>
    </row>
    <row r="17" spans="2:24" ht="18.75" customHeight="1" x14ac:dyDescent="0.55000000000000004">
      <c r="B17" s="345"/>
      <c r="C17" s="351" t="s">
        <v>152</v>
      </c>
      <c r="D17" s="624" t="s">
        <v>638</v>
      </c>
      <c r="E17" s="624"/>
      <c r="F17" s="624"/>
      <c r="G17" s="624"/>
      <c r="H17" s="624"/>
      <c r="I17" s="624"/>
      <c r="L17" s="354"/>
      <c r="M17" s="345"/>
      <c r="O17" s="336" t="s">
        <v>535</v>
      </c>
      <c r="S17" s="344"/>
      <c r="U17" s="342"/>
    </row>
    <row r="18" spans="2:24" ht="18.75" customHeight="1" x14ac:dyDescent="0.55000000000000004">
      <c r="B18" s="345"/>
      <c r="C18" s="351" t="s">
        <v>152</v>
      </c>
      <c r="D18" s="629" t="s">
        <v>639</v>
      </c>
      <c r="E18" s="629"/>
      <c r="F18" s="629"/>
      <c r="G18" s="629"/>
      <c r="H18" s="629"/>
      <c r="I18" s="629"/>
      <c r="J18" s="629"/>
      <c r="K18" s="629"/>
      <c r="L18" s="354"/>
      <c r="M18" s="345"/>
      <c r="O18" s="350" t="s">
        <v>152</v>
      </c>
      <c r="P18" s="328" t="s">
        <v>156</v>
      </c>
      <c r="S18" s="344"/>
      <c r="U18" s="342"/>
    </row>
    <row r="19" spans="2:24" ht="18.75" customHeight="1" x14ac:dyDescent="0.55000000000000004">
      <c r="B19" s="345"/>
      <c r="C19" s="351"/>
      <c r="D19" s="627" t="s">
        <v>560</v>
      </c>
      <c r="E19" s="627"/>
      <c r="F19" s="627"/>
      <c r="G19" s="627"/>
      <c r="H19" s="627"/>
      <c r="I19" s="627"/>
      <c r="J19" s="627"/>
      <c r="K19" s="627"/>
      <c r="L19" s="360"/>
      <c r="M19" s="345"/>
      <c r="O19" s="350" t="s">
        <v>152</v>
      </c>
      <c r="P19" s="328" t="s">
        <v>157</v>
      </c>
      <c r="S19" s="344"/>
      <c r="T19" s="361"/>
      <c r="U19" s="342"/>
    </row>
    <row r="20" spans="2:24" ht="18.75" customHeight="1" x14ac:dyDescent="0.55000000000000004">
      <c r="B20" s="345"/>
      <c r="C20" s="351" t="s">
        <v>152</v>
      </c>
      <c r="D20" s="629" t="s">
        <v>640</v>
      </c>
      <c r="E20" s="629"/>
      <c r="F20" s="629"/>
      <c r="G20" s="629"/>
      <c r="H20" s="629"/>
      <c r="I20" s="629"/>
      <c r="J20" s="629"/>
      <c r="K20" s="629"/>
      <c r="L20" s="360"/>
      <c r="M20" s="345"/>
      <c r="O20" s="350"/>
      <c r="P20" s="643" t="s">
        <v>561</v>
      </c>
      <c r="Q20" s="643"/>
      <c r="R20" s="643"/>
      <c r="S20" s="644"/>
      <c r="T20" s="357"/>
      <c r="U20" s="342"/>
      <c r="V20" s="357"/>
      <c r="W20" s="357"/>
      <c r="X20" s="357"/>
    </row>
    <row r="21" spans="2:24" ht="18.75" customHeight="1" x14ac:dyDescent="0.55000000000000004">
      <c r="B21" s="363"/>
      <c r="D21" s="364"/>
      <c r="E21" s="364"/>
      <c r="F21" s="364"/>
      <c r="G21" s="364"/>
      <c r="H21" s="364"/>
      <c r="I21" s="364"/>
      <c r="J21" s="364"/>
      <c r="K21" s="364"/>
      <c r="L21" s="365"/>
      <c r="M21" s="345"/>
      <c r="O21" s="350"/>
      <c r="P21" s="643"/>
      <c r="Q21" s="643"/>
      <c r="R21" s="643"/>
      <c r="S21" s="644"/>
      <c r="T21" s="329"/>
      <c r="U21" s="342"/>
    </row>
    <row r="22" spans="2:24" ht="18" customHeight="1" x14ac:dyDescent="0.55000000000000004">
      <c r="B22" s="345" t="s">
        <v>160</v>
      </c>
      <c r="C22" s="366"/>
      <c r="D22" s="352"/>
      <c r="E22" s="352"/>
      <c r="F22" s="352"/>
      <c r="G22" s="353"/>
      <c r="H22" s="353"/>
      <c r="I22" s="353"/>
      <c r="J22" s="353"/>
      <c r="K22" s="353"/>
      <c r="L22" s="354"/>
      <c r="M22" s="345"/>
      <c r="O22" s="350"/>
      <c r="P22" s="643"/>
      <c r="Q22" s="643"/>
      <c r="R22" s="643"/>
      <c r="S22" s="644"/>
      <c r="T22" s="329"/>
      <c r="U22" s="342"/>
    </row>
    <row r="23" spans="2:24" ht="20.25" customHeight="1" x14ac:dyDescent="0.55000000000000004">
      <c r="B23" s="345"/>
      <c r="C23" s="367" t="s">
        <v>152</v>
      </c>
      <c r="D23" s="336" t="s">
        <v>536</v>
      </c>
      <c r="E23" s="329"/>
      <c r="F23" s="329"/>
      <c r="G23" s="361"/>
      <c r="H23" s="361"/>
      <c r="I23" s="361"/>
      <c r="J23" s="362"/>
      <c r="K23" s="362"/>
      <c r="L23" s="360"/>
      <c r="M23" s="345"/>
      <c r="O23" s="336" t="s">
        <v>537</v>
      </c>
      <c r="S23" s="344"/>
      <c r="T23" s="329"/>
      <c r="U23" s="335"/>
    </row>
    <row r="24" spans="2:24" ht="18.75" customHeight="1" x14ac:dyDescent="0.55000000000000004">
      <c r="B24" s="345"/>
      <c r="C24" s="328" t="s">
        <v>642</v>
      </c>
      <c r="D24" s="368"/>
      <c r="E24" s="368"/>
      <c r="F24" s="351"/>
      <c r="G24" s="347"/>
      <c r="H24" s="351"/>
      <c r="I24" s="347"/>
      <c r="J24" s="351"/>
      <c r="K24" s="357"/>
      <c r="L24" s="360"/>
      <c r="M24" s="345"/>
      <c r="N24" s="346"/>
      <c r="O24" s="350" t="s">
        <v>152</v>
      </c>
      <c r="P24" s="328" t="s">
        <v>538</v>
      </c>
      <c r="S24" s="344"/>
      <c r="T24" s="329"/>
      <c r="U24" s="335"/>
    </row>
    <row r="25" spans="2:24" ht="33" customHeight="1" x14ac:dyDescent="0.55000000000000004">
      <c r="B25" s="345"/>
      <c r="D25" s="429" t="s">
        <v>252</v>
      </c>
      <c r="E25" s="429"/>
      <c r="F25" s="427" t="s">
        <v>152</v>
      </c>
      <c r="G25" s="395" t="s">
        <v>539</v>
      </c>
      <c r="H25" s="427" t="s">
        <v>152</v>
      </c>
      <c r="I25" s="395" t="s">
        <v>540</v>
      </c>
      <c r="J25" s="427" t="s">
        <v>152</v>
      </c>
      <c r="K25" s="428" t="s">
        <v>541</v>
      </c>
      <c r="L25" s="360"/>
      <c r="M25" s="345"/>
      <c r="N25" s="346"/>
      <c r="O25" s="430" t="s">
        <v>152</v>
      </c>
      <c r="P25" s="395" t="s">
        <v>542</v>
      </c>
      <c r="Q25" s="395"/>
      <c r="R25" s="395"/>
      <c r="S25" s="344"/>
      <c r="T25" s="329"/>
      <c r="U25" s="351"/>
    </row>
    <row r="26" spans="2:24" ht="33" customHeight="1" x14ac:dyDescent="0.55000000000000004">
      <c r="B26" s="345"/>
      <c r="D26" s="429" t="s">
        <v>235</v>
      </c>
      <c r="E26" s="429"/>
      <c r="F26" s="427" t="s">
        <v>152</v>
      </c>
      <c r="G26" s="395" t="s">
        <v>539</v>
      </c>
      <c r="H26" s="427" t="s">
        <v>152</v>
      </c>
      <c r="I26" s="395" t="s">
        <v>540</v>
      </c>
      <c r="J26" s="427" t="s">
        <v>152</v>
      </c>
      <c r="K26" s="428" t="s">
        <v>541</v>
      </c>
      <c r="L26" s="360"/>
      <c r="M26" s="345"/>
      <c r="N26" s="346" t="s">
        <v>154</v>
      </c>
      <c r="O26" s="335" t="s">
        <v>158</v>
      </c>
      <c r="S26" s="344"/>
      <c r="T26" s="329"/>
      <c r="U26" s="351"/>
    </row>
    <row r="27" spans="2:24" ht="33" customHeight="1" x14ac:dyDescent="0.55000000000000004">
      <c r="B27" s="345"/>
      <c r="D27" s="429" t="s">
        <v>641</v>
      </c>
      <c r="E27" s="429"/>
      <c r="F27" s="427" t="s">
        <v>152</v>
      </c>
      <c r="G27" s="395" t="s">
        <v>539</v>
      </c>
      <c r="H27" s="427" t="s">
        <v>152</v>
      </c>
      <c r="I27" s="395" t="s">
        <v>540</v>
      </c>
      <c r="J27" s="427" t="s">
        <v>152</v>
      </c>
      <c r="K27" s="428" t="s">
        <v>541</v>
      </c>
      <c r="L27" s="360"/>
      <c r="M27" s="345"/>
      <c r="N27" s="346" t="s">
        <v>154</v>
      </c>
      <c r="O27" s="335" t="s">
        <v>159</v>
      </c>
      <c r="P27" s="645" t="s">
        <v>543</v>
      </c>
      <c r="Q27" s="645"/>
      <c r="R27" s="645"/>
      <c r="S27" s="646"/>
      <c r="T27" s="329"/>
      <c r="U27" s="342"/>
    </row>
    <row r="28" spans="2:24" ht="18.75" customHeight="1" x14ac:dyDescent="0.55000000000000004">
      <c r="B28" s="345"/>
      <c r="C28" s="329" t="s">
        <v>643</v>
      </c>
      <c r="J28" s="352"/>
      <c r="K28" s="352"/>
      <c r="L28" s="369"/>
      <c r="M28" s="345"/>
      <c r="N28" s="329" t="s">
        <v>544</v>
      </c>
      <c r="O28" s="370"/>
      <c r="P28" s="371"/>
      <c r="Q28" s="371"/>
      <c r="R28" s="371"/>
      <c r="S28" s="372"/>
      <c r="T28" s="329"/>
      <c r="U28" s="342"/>
    </row>
    <row r="29" spans="2:24" ht="18.75" customHeight="1" x14ac:dyDescent="0.55000000000000004">
      <c r="B29" s="345"/>
      <c r="C29" s="351"/>
      <c r="D29" s="330" t="s">
        <v>152</v>
      </c>
      <c r="E29" s="328" t="s">
        <v>644</v>
      </c>
      <c r="F29" s="330"/>
      <c r="H29" s="330" t="s">
        <v>152</v>
      </c>
      <c r="I29" s="328" t="s">
        <v>540</v>
      </c>
      <c r="J29" s="362"/>
      <c r="K29" s="362"/>
      <c r="L29" s="369"/>
      <c r="M29" s="345"/>
      <c r="P29" s="373"/>
      <c r="Q29" s="373"/>
      <c r="R29" s="373"/>
      <c r="S29" s="344"/>
      <c r="T29" s="329"/>
      <c r="U29" s="342"/>
    </row>
    <row r="30" spans="2:24" ht="18.75" customHeight="1" x14ac:dyDescent="0.55000000000000004">
      <c r="B30" s="345"/>
      <c r="C30" s="346"/>
      <c r="D30" s="329"/>
      <c r="E30" s="353"/>
      <c r="F30" s="353"/>
      <c r="G30" s="353"/>
      <c r="H30" s="353"/>
      <c r="I30" s="353"/>
      <c r="J30" s="362"/>
      <c r="K30" s="362"/>
      <c r="L30" s="369"/>
      <c r="M30" s="345"/>
      <c r="P30" s="357"/>
      <c r="Q30" s="357"/>
      <c r="R30" s="373"/>
      <c r="S30" s="344"/>
      <c r="T30" s="329"/>
      <c r="U30" s="342"/>
    </row>
    <row r="31" spans="2:24" ht="18.75" customHeight="1" x14ac:dyDescent="0.55000000000000004">
      <c r="B31" s="345"/>
      <c r="C31" s="367" t="s">
        <v>152</v>
      </c>
      <c r="D31" s="336" t="s">
        <v>545</v>
      </c>
      <c r="E31" s="353"/>
      <c r="F31" s="353"/>
      <c r="G31" s="353"/>
      <c r="H31" s="352"/>
      <c r="I31" s="352"/>
      <c r="J31" s="362"/>
      <c r="K31" s="362"/>
      <c r="L31" s="369"/>
      <c r="M31" s="345"/>
      <c r="N31" s="374"/>
      <c r="O31" s="375"/>
      <c r="P31" s="375"/>
      <c r="Q31" s="375"/>
      <c r="R31" s="375"/>
      <c r="S31" s="376"/>
      <c r="T31" s="329"/>
      <c r="U31" s="342"/>
    </row>
    <row r="32" spans="2:24" ht="18.75" customHeight="1" x14ac:dyDescent="0.55000000000000004">
      <c r="B32" s="363"/>
      <c r="D32" s="377"/>
      <c r="E32" s="377"/>
      <c r="F32" s="377"/>
      <c r="G32" s="377"/>
      <c r="H32" s="377"/>
      <c r="I32" s="377"/>
      <c r="J32" s="378"/>
      <c r="K32" s="378"/>
      <c r="L32" s="379"/>
      <c r="M32" s="363"/>
      <c r="N32" s="380"/>
      <c r="O32" s="381"/>
      <c r="P32" s="381"/>
      <c r="Q32" s="381"/>
      <c r="R32" s="381"/>
      <c r="S32" s="382"/>
      <c r="T32" s="329"/>
      <c r="U32" s="342"/>
    </row>
    <row r="33" spans="2:21" ht="21.75" customHeight="1" x14ac:dyDescent="0.55000000000000004">
      <c r="B33" s="338" t="s">
        <v>161</v>
      </c>
      <c r="C33" s="383"/>
      <c r="D33" s="384"/>
      <c r="E33" s="385" t="s">
        <v>162</v>
      </c>
      <c r="F33" s="385"/>
      <c r="G33" s="385"/>
      <c r="H33" s="385"/>
      <c r="I33" s="385"/>
      <c r="J33" s="385"/>
      <c r="K33" s="385"/>
      <c r="L33" s="385"/>
      <c r="M33" s="385"/>
      <c r="N33" s="385"/>
      <c r="O33" s="385"/>
      <c r="P33" s="385"/>
      <c r="Q33" s="385"/>
      <c r="R33" s="385"/>
      <c r="S33" s="386"/>
      <c r="T33" s="361"/>
      <c r="U33" s="342"/>
    </row>
    <row r="34" spans="2:21" ht="21" customHeight="1" x14ac:dyDescent="0.55000000000000004">
      <c r="B34" s="345"/>
      <c r="C34" s="328" t="s">
        <v>163</v>
      </c>
      <c r="E34" s="638" t="s">
        <v>164</v>
      </c>
      <c r="F34" s="639"/>
      <c r="G34" s="647"/>
      <c r="H34" s="387"/>
      <c r="I34" s="387"/>
      <c r="J34" s="388"/>
      <c r="K34" s="389" t="s">
        <v>165</v>
      </c>
      <c r="L34" s="390"/>
      <c r="M34" s="390"/>
      <c r="N34" s="391"/>
      <c r="O34" s="392"/>
      <c r="P34" s="390" t="s">
        <v>166</v>
      </c>
      <c r="Q34" s="393" t="s">
        <v>167</v>
      </c>
      <c r="R34" s="393"/>
      <c r="S34" s="344"/>
      <c r="T34" s="345"/>
      <c r="U34" s="342"/>
    </row>
    <row r="35" spans="2:21" ht="39" customHeight="1" x14ac:dyDescent="0.55000000000000004">
      <c r="B35" s="345"/>
      <c r="E35" s="640" t="s">
        <v>546</v>
      </c>
      <c r="F35" s="641"/>
      <c r="G35" s="642"/>
      <c r="H35" s="390"/>
      <c r="I35" s="390"/>
      <c r="J35" s="390"/>
      <c r="K35" s="390"/>
      <c r="L35" s="390"/>
      <c r="M35" s="390"/>
      <c r="N35" s="391"/>
      <c r="O35" s="390"/>
      <c r="P35" s="390"/>
      <c r="Q35" s="390"/>
      <c r="R35" s="392"/>
      <c r="S35" s="344"/>
    </row>
    <row r="36" spans="2:21" ht="21" customHeight="1" x14ac:dyDescent="0.55000000000000004">
      <c r="B36" s="345"/>
      <c r="C36" s="328" t="s">
        <v>168</v>
      </c>
      <c r="E36" s="638" t="s">
        <v>164</v>
      </c>
      <c r="F36" s="639"/>
      <c r="G36" s="639"/>
      <c r="H36" s="394"/>
      <c r="I36" s="387"/>
      <c r="J36" s="388"/>
      <c r="K36" s="389" t="s">
        <v>165</v>
      </c>
      <c r="L36" s="390"/>
      <c r="M36" s="390"/>
      <c r="N36" s="391"/>
      <c r="O36" s="392"/>
      <c r="P36" s="390" t="s">
        <v>166</v>
      </c>
      <c r="Q36" s="393" t="s">
        <v>167</v>
      </c>
      <c r="R36" s="393"/>
      <c r="S36" s="344"/>
    </row>
    <row r="37" spans="2:21" ht="39" customHeight="1" x14ac:dyDescent="0.55000000000000004">
      <c r="B37" s="345"/>
      <c r="E37" s="640" t="s">
        <v>546</v>
      </c>
      <c r="F37" s="641"/>
      <c r="G37" s="642"/>
      <c r="H37" s="390"/>
      <c r="I37" s="390"/>
      <c r="J37" s="390"/>
      <c r="K37" s="390"/>
      <c r="L37" s="390"/>
      <c r="M37" s="390"/>
      <c r="N37" s="391"/>
      <c r="O37" s="390"/>
      <c r="P37" s="390"/>
      <c r="Q37" s="390"/>
      <c r="R37" s="392"/>
      <c r="S37" s="344"/>
    </row>
    <row r="38" spans="2:21" ht="10.5" customHeight="1" x14ac:dyDescent="0.55000000000000004">
      <c r="B38" s="345"/>
      <c r="N38" s="336"/>
      <c r="O38" s="335"/>
      <c r="S38" s="344"/>
    </row>
    <row r="39" spans="2:21" ht="16.5" customHeight="1" x14ac:dyDescent="0.55000000000000004">
      <c r="B39" s="345"/>
      <c r="D39" s="328" t="s">
        <v>169</v>
      </c>
      <c r="E39" s="395"/>
      <c r="F39" s="395"/>
      <c r="G39" s="395"/>
      <c r="H39" s="395"/>
      <c r="I39" s="395"/>
      <c r="J39" s="395"/>
      <c r="K39" s="395"/>
      <c r="L39" s="395"/>
      <c r="N39" s="336"/>
      <c r="O39" s="335"/>
      <c r="S39" s="344"/>
    </row>
    <row r="40" spans="2:21" ht="18.75" customHeight="1" x14ac:dyDescent="0.55000000000000004">
      <c r="B40" s="345"/>
      <c r="C40" s="329"/>
      <c r="D40" s="330" t="s">
        <v>547</v>
      </c>
      <c r="E40" s="328" t="s">
        <v>170</v>
      </c>
      <c r="O40" s="395"/>
      <c r="P40" s="395"/>
      <c r="Q40" s="330" t="s">
        <v>547</v>
      </c>
      <c r="R40" s="328" t="s">
        <v>175</v>
      </c>
      <c r="S40" s="344"/>
    </row>
    <row r="41" spans="2:21" ht="18.75" customHeight="1" x14ac:dyDescent="0.55000000000000004">
      <c r="B41" s="345"/>
      <c r="D41" s="330" t="s">
        <v>171</v>
      </c>
      <c r="E41" s="328" t="s">
        <v>172</v>
      </c>
      <c r="K41" s="329" t="s">
        <v>253</v>
      </c>
      <c r="L41" s="329"/>
      <c r="M41" s="329"/>
      <c r="O41" s="329"/>
      <c r="P41" s="329"/>
      <c r="S41" s="344"/>
      <c r="T41" s="335"/>
      <c r="U41" s="335"/>
    </row>
    <row r="42" spans="2:21" ht="18.75" customHeight="1" x14ac:dyDescent="0.55000000000000004">
      <c r="B42" s="345"/>
      <c r="D42" s="330" t="s">
        <v>173</v>
      </c>
      <c r="E42" s="328" t="s">
        <v>174</v>
      </c>
      <c r="Q42" s="362"/>
      <c r="R42" s="362"/>
      <c r="S42" s="396"/>
      <c r="T42" s="335"/>
      <c r="U42" s="335"/>
    </row>
    <row r="43" spans="2:21" ht="8.25" customHeight="1" x14ac:dyDescent="0.55000000000000004">
      <c r="B43" s="363"/>
      <c r="C43" s="364"/>
      <c r="D43" s="397"/>
      <c r="E43" s="397"/>
      <c r="F43" s="397"/>
      <c r="G43" s="397"/>
      <c r="H43" s="397"/>
      <c r="I43" s="397"/>
      <c r="J43" s="397"/>
      <c r="K43" s="397"/>
      <c r="L43" s="397"/>
      <c r="M43" s="364"/>
      <c r="N43" s="398"/>
      <c r="O43" s="364"/>
      <c r="P43" s="399"/>
      <c r="Q43" s="399"/>
      <c r="R43" s="399"/>
      <c r="S43" s="400"/>
      <c r="T43" s="335"/>
      <c r="U43" s="335"/>
    </row>
    <row r="44" spans="2:21" ht="20" x14ac:dyDescent="0.55000000000000004">
      <c r="B44" s="338" t="s">
        <v>176</v>
      </c>
      <c r="C44" s="339"/>
      <c r="D44" s="401"/>
      <c r="E44" s="401"/>
      <c r="F44" s="401"/>
      <c r="G44" s="401"/>
      <c r="H44" s="401"/>
      <c r="I44" s="401"/>
      <c r="J44" s="401"/>
      <c r="K44" s="401"/>
      <c r="L44" s="401"/>
      <c r="M44" s="339"/>
      <c r="N44" s="341"/>
      <c r="O44" s="339"/>
      <c r="P44" s="339"/>
      <c r="Q44" s="339"/>
      <c r="R44" s="339"/>
      <c r="S44" s="340"/>
      <c r="T44" s="402"/>
      <c r="U44" s="402"/>
    </row>
    <row r="45" spans="2:21" ht="21.75" customHeight="1" x14ac:dyDescent="0.55000000000000004">
      <c r="B45" s="403" t="s">
        <v>547</v>
      </c>
      <c r="C45" s="328" t="s">
        <v>155</v>
      </c>
      <c r="D45" s="330" t="s">
        <v>547</v>
      </c>
      <c r="E45" s="328" t="s">
        <v>177</v>
      </c>
      <c r="G45" s="404"/>
      <c r="H45" s="404"/>
      <c r="I45" s="404"/>
      <c r="J45" s="404"/>
      <c r="K45" s="404"/>
      <c r="L45" s="404"/>
      <c r="M45" s="404"/>
      <c r="N45" s="405"/>
      <c r="O45" s="404"/>
      <c r="P45" s="404"/>
      <c r="Q45" s="404"/>
      <c r="R45" s="404"/>
      <c r="S45" s="406"/>
      <c r="T45" s="407"/>
    </row>
    <row r="46" spans="2:21" ht="22.5" customHeight="1" x14ac:dyDescent="0.55000000000000004">
      <c r="B46" s="345"/>
      <c r="D46" s="329"/>
      <c r="E46" s="361"/>
      <c r="F46" s="361" t="s">
        <v>548</v>
      </c>
      <c r="G46" s="404"/>
      <c r="H46" s="404"/>
      <c r="I46" s="404"/>
      <c r="J46" s="404"/>
      <c r="K46" s="404"/>
      <c r="L46" s="404"/>
      <c r="M46" s="404"/>
      <c r="N46" s="405"/>
      <c r="O46" s="404"/>
      <c r="P46" s="404"/>
      <c r="Q46" s="404"/>
      <c r="R46" s="404"/>
      <c r="S46" s="406"/>
      <c r="T46" s="407"/>
    </row>
    <row r="47" spans="2:21" ht="21" customHeight="1" x14ac:dyDescent="0.55000000000000004">
      <c r="B47" s="345"/>
      <c r="G47" s="408"/>
      <c r="H47" s="408"/>
      <c r="I47" s="408"/>
      <c r="J47" s="408"/>
      <c r="K47" s="408"/>
      <c r="L47" s="408"/>
      <c r="M47" s="408"/>
      <c r="N47" s="373"/>
      <c r="O47" s="408"/>
      <c r="P47" s="408"/>
      <c r="Q47" s="408"/>
      <c r="R47" s="408"/>
      <c r="S47" s="409"/>
      <c r="T47" s="407"/>
    </row>
    <row r="48" spans="2:21" ht="16.5" customHeight="1" x14ac:dyDescent="0.55000000000000004">
      <c r="B48" s="363"/>
      <c r="C48" s="364"/>
      <c r="D48" s="364"/>
      <c r="E48" s="364"/>
      <c r="F48" s="364"/>
      <c r="G48" s="410"/>
      <c r="H48" s="410"/>
      <c r="I48" s="410"/>
      <c r="J48" s="410"/>
      <c r="K48" s="410"/>
      <c r="L48" s="410"/>
      <c r="M48" s="364"/>
      <c r="N48" s="398"/>
      <c r="O48" s="364"/>
      <c r="P48" s="364"/>
      <c r="Q48" s="364"/>
      <c r="R48" s="364"/>
      <c r="S48" s="365"/>
      <c r="T48" s="411"/>
      <c r="U48" s="411"/>
    </row>
    <row r="49" spans="1:20" ht="14.25" customHeight="1" x14ac:dyDescent="0.55000000000000004">
      <c r="B49" s="412"/>
      <c r="C49" s="412"/>
      <c r="D49" s="413"/>
      <c r="E49" s="413"/>
      <c r="F49" s="413"/>
      <c r="G49" s="413"/>
      <c r="H49" s="413"/>
      <c r="I49" s="413"/>
      <c r="J49" s="413"/>
      <c r="K49" s="413"/>
      <c r="L49" s="413"/>
      <c r="M49" s="412"/>
      <c r="N49" s="414"/>
      <c r="O49" s="412"/>
      <c r="P49" s="412"/>
      <c r="Q49" s="412"/>
      <c r="R49" s="412"/>
      <c r="S49" s="412"/>
      <c r="T49" s="407"/>
    </row>
    <row r="50" spans="1:20" ht="18" customHeight="1" x14ac:dyDescent="0.55000000000000004">
      <c r="B50" s="345" t="s">
        <v>178</v>
      </c>
      <c r="D50" s="361"/>
      <c r="E50" s="361"/>
      <c r="F50" s="361"/>
      <c r="G50" s="361"/>
      <c r="H50" s="361"/>
      <c r="I50" s="361"/>
      <c r="J50" s="361"/>
      <c r="K50" s="361"/>
      <c r="L50" s="361"/>
      <c r="S50" s="344"/>
      <c r="T50" s="407"/>
    </row>
    <row r="51" spans="1:20" ht="62.25" customHeight="1" x14ac:dyDescent="0.55000000000000004">
      <c r="B51" s="363"/>
      <c r="C51" s="397"/>
      <c r="D51" s="397"/>
      <c r="E51" s="397"/>
      <c r="F51" s="397"/>
      <c r="G51" s="397"/>
      <c r="H51" s="397"/>
      <c r="I51" s="397"/>
      <c r="J51" s="397"/>
      <c r="K51" s="397"/>
      <c r="L51" s="397"/>
      <c r="M51" s="397"/>
      <c r="N51" s="398"/>
      <c r="O51" s="397"/>
      <c r="P51" s="397"/>
      <c r="Q51" s="397"/>
      <c r="R51" s="397"/>
      <c r="S51" s="415"/>
      <c r="T51" s="407"/>
    </row>
    <row r="52" spans="1:20" x14ac:dyDescent="0.55000000000000004">
      <c r="D52" s="416"/>
      <c r="E52" s="416"/>
      <c r="F52" s="416"/>
      <c r="G52" s="416"/>
      <c r="H52" s="416"/>
      <c r="I52" s="416"/>
      <c r="J52" s="416"/>
      <c r="K52" s="416"/>
      <c r="L52" s="416"/>
      <c r="M52" s="407"/>
      <c r="N52" s="417"/>
      <c r="P52" s="407"/>
      <c r="Q52" s="407"/>
      <c r="R52" s="407"/>
      <c r="S52" s="407"/>
    </row>
    <row r="53" spans="1:20" ht="7.5" customHeight="1" x14ac:dyDescent="0.55000000000000004">
      <c r="T53" s="407"/>
    </row>
    <row r="54" spans="1:20" ht="7.5" customHeight="1" x14ac:dyDescent="0.55000000000000004">
      <c r="A54" s="328" t="s">
        <v>273</v>
      </c>
    </row>
    <row r="55" spans="1:20" ht="19.5" customHeight="1" x14ac:dyDescent="0.55000000000000004">
      <c r="B55" s="418" t="s">
        <v>549</v>
      </c>
      <c r="C55" s="419">
        <v>99</v>
      </c>
      <c r="D55" s="419" t="str">
        <f t="shared" ref="D55:D56" si="0">C55&amp;"  "&amp;B55</f>
        <v>99  全国</v>
      </c>
    </row>
    <row r="56" spans="1:20" ht="19.5" customHeight="1" x14ac:dyDescent="0.55000000000000004">
      <c r="B56" s="418" t="s">
        <v>550</v>
      </c>
      <c r="C56" s="419">
        <v>99</v>
      </c>
      <c r="D56" s="419" t="str">
        <f t="shared" si="0"/>
        <v>99  大学</v>
      </c>
    </row>
    <row r="57" spans="1:20" ht="19.5" customHeight="1" x14ac:dyDescent="0.55000000000000004">
      <c r="A57" s="233"/>
      <c r="B57" s="420" t="s">
        <v>274</v>
      </c>
      <c r="C57" s="421" t="s">
        <v>551</v>
      </c>
      <c r="D57" s="422" t="str">
        <f>C57&amp;"  "&amp;B57</f>
        <v>01  北海道</v>
      </c>
    </row>
    <row r="58" spans="1:20" ht="19.5" customHeight="1" x14ac:dyDescent="0.55000000000000004">
      <c r="A58" s="233"/>
      <c r="B58" s="423" t="s">
        <v>354</v>
      </c>
      <c r="C58" s="424" t="s">
        <v>552</v>
      </c>
      <c r="D58" s="419" t="str">
        <f t="shared" ref="D58:D103" si="1">C58&amp;"  "&amp;B58</f>
        <v>02  青森県</v>
      </c>
    </row>
    <row r="59" spans="1:20" x14ac:dyDescent="0.55000000000000004">
      <c r="A59" s="233"/>
      <c r="B59" s="423" t="s">
        <v>275</v>
      </c>
      <c r="C59" s="424" t="s">
        <v>553</v>
      </c>
      <c r="D59" s="419" t="str">
        <f t="shared" si="1"/>
        <v>03  岩手県</v>
      </c>
    </row>
    <row r="60" spans="1:20" x14ac:dyDescent="0.55000000000000004">
      <c r="A60" s="233"/>
      <c r="B60" s="423" t="s">
        <v>276</v>
      </c>
      <c r="C60" s="424" t="s">
        <v>554</v>
      </c>
      <c r="D60" s="419" t="str">
        <f t="shared" si="1"/>
        <v>04  宮城県</v>
      </c>
    </row>
    <row r="61" spans="1:20" x14ac:dyDescent="0.55000000000000004">
      <c r="A61" s="233"/>
      <c r="B61" s="423" t="s">
        <v>277</v>
      </c>
      <c r="C61" s="424" t="s">
        <v>555</v>
      </c>
      <c r="D61" s="419" t="str">
        <f t="shared" si="1"/>
        <v>05  秋田県</v>
      </c>
    </row>
    <row r="62" spans="1:20" x14ac:dyDescent="0.55000000000000004">
      <c r="A62" s="233"/>
      <c r="B62" s="423" t="s">
        <v>278</v>
      </c>
      <c r="C62" s="424" t="s">
        <v>556</v>
      </c>
      <c r="D62" s="419" t="str">
        <f t="shared" si="1"/>
        <v>06  山形県</v>
      </c>
    </row>
    <row r="63" spans="1:20" x14ac:dyDescent="0.55000000000000004">
      <c r="A63" s="233"/>
      <c r="B63" s="423" t="s">
        <v>279</v>
      </c>
      <c r="C63" s="424" t="s">
        <v>557</v>
      </c>
      <c r="D63" s="419" t="str">
        <f t="shared" si="1"/>
        <v>07  福島県</v>
      </c>
    </row>
    <row r="64" spans="1:20" x14ac:dyDescent="0.55000000000000004">
      <c r="A64" s="233"/>
      <c r="B64" s="423" t="s">
        <v>280</v>
      </c>
      <c r="C64" s="424" t="s">
        <v>558</v>
      </c>
      <c r="D64" s="419" t="str">
        <f t="shared" si="1"/>
        <v>08  茨城県</v>
      </c>
    </row>
    <row r="65" spans="1:4" x14ac:dyDescent="0.55000000000000004">
      <c r="A65" s="233"/>
      <c r="B65" s="423" t="s">
        <v>281</v>
      </c>
      <c r="C65" s="424" t="s">
        <v>559</v>
      </c>
      <c r="D65" s="419" t="str">
        <f t="shared" si="1"/>
        <v>09  栃木県</v>
      </c>
    </row>
    <row r="66" spans="1:4" x14ac:dyDescent="0.55000000000000004">
      <c r="A66" s="233"/>
      <c r="B66" s="423" t="s">
        <v>283</v>
      </c>
      <c r="C66" s="424" t="s">
        <v>282</v>
      </c>
      <c r="D66" s="419" t="str">
        <f t="shared" si="1"/>
        <v> 10  群馬県</v>
      </c>
    </row>
    <row r="67" spans="1:4" x14ac:dyDescent="0.55000000000000004">
      <c r="A67" s="233"/>
      <c r="B67" s="423" t="s">
        <v>285</v>
      </c>
      <c r="C67" s="424" t="s">
        <v>284</v>
      </c>
      <c r="D67" s="419" t="str">
        <f t="shared" si="1"/>
        <v> 11  埼玉県</v>
      </c>
    </row>
    <row r="68" spans="1:4" x14ac:dyDescent="0.55000000000000004">
      <c r="A68" s="233"/>
      <c r="B68" s="423" t="s">
        <v>287</v>
      </c>
      <c r="C68" s="424" t="s">
        <v>286</v>
      </c>
      <c r="D68" s="419" t="str">
        <f t="shared" si="1"/>
        <v> 12  千葉県</v>
      </c>
    </row>
    <row r="69" spans="1:4" x14ac:dyDescent="0.55000000000000004">
      <c r="A69" s="233"/>
      <c r="B69" s="423" t="s">
        <v>238</v>
      </c>
      <c r="C69" s="424" t="s">
        <v>288</v>
      </c>
      <c r="D69" s="419" t="str">
        <f t="shared" si="1"/>
        <v> 13  東京都</v>
      </c>
    </row>
    <row r="70" spans="1:4" x14ac:dyDescent="0.55000000000000004">
      <c r="A70" s="233"/>
      <c r="B70" s="423" t="s">
        <v>232</v>
      </c>
      <c r="C70" s="424" t="s">
        <v>289</v>
      </c>
      <c r="D70" s="419" t="str">
        <f t="shared" si="1"/>
        <v> 14  神奈川県</v>
      </c>
    </row>
    <row r="71" spans="1:4" x14ac:dyDescent="0.55000000000000004">
      <c r="A71" s="233"/>
      <c r="B71" s="423" t="s">
        <v>291</v>
      </c>
      <c r="C71" s="424" t="s">
        <v>290</v>
      </c>
      <c r="D71" s="419" t="str">
        <f t="shared" si="1"/>
        <v> 15  新潟県</v>
      </c>
    </row>
    <row r="72" spans="1:4" x14ac:dyDescent="0.55000000000000004">
      <c r="A72" s="233"/>
      <c r="B72" s="423" t="s">
        <v>293</v>
      </c>
      <c r="C72" s="424" t="s">
        <v>292</v>
      </c>
      <c r="D72" s="419" t="str">
        <f t="shared" si="1"/>
        <v> 16  富山県</v>
      </c>
    </row>
    <row r="73" spans="1:4" x14ac:dyDescent="0.55000000000000004">
      <c r="A73" s="233"/>
      <c r="B73" s="423" t="s">
        <v>295</v>
      </c>
      <c r="C73" s="424" t="s">
        <v>294</v>
      </c>
      <c r="D73" s="419" t="str">
        <f t="shared" si="1"/>
        <v> 17  石川県</v>
      </c>
    </row>
    <row r="74" spans="1:4" x14ac:dyDescent="0.55000000000000004">
      <c r="A74" s="233"/>
      <c r="B74" s="423" t="s">
        <v>297</v>
      </c>
      <c r="C74" s="424" t="s">
        <v>296</v>
      </c>
      <c r="D74" s="419" t="str">
        <f t="shared" si="1"/>
        <v> 18  福井県</v>
      </c>
    </row>
    <row r="75" spans="1:4" x14ac:dyDescent="0.55000000000000004">
      <c r="A75" s="233"/>
      <c r="B75" s="423" t="s">
        <v>299</v>
      </c>
      <c r="C75" s="424" t="s">
        <v>298</v>
      </c>
      <c r="D75" s="419" t="str">
        <f t="shared" si="1"/>
        <v> 19  山梨県</v>
      </c>
    </row>
    <row r="76" spans="1:4" x14ac:dyDescent="0.55000000000000004">
      <c r="A76" s="233"/>
      <c r="B76" s="423" t="s">
        <v>301</v>
      </c>
      <c r="C76" s="424" t="s">
        <v>300</v>
      </c>
      <c r="D76" s="419" t="str">
        <f t="shared" si="1"/>
        <v> 20  長野県</v>
      </c>
    </row>
    <row r="77" spans="1:4" x14ac:dyDescent="0.55000000000000004">
      <c r="A77" s="233"/>
      <c r="B77" s="423" t="s">
        <v>303</v>
      </c>
      <c r="C77" s="424" t="s">
        <v>302</v>
      </c>
      <c r="D77" s="419" t="str">
        <f t="shared" si="1"/>
        <v> 21  岐阜県</v>
      </c>
    </row>
    <row r="78" spans="1:4" x14ac:dyDescent="0.55000000000000004">
      <c r="A78" s="233"/>
      <c r="B78" s="423" t="s">
        <v>305</v>
      </c>
      <c r="C78" s="424" t="s">
        <v>304</v>
      </c>
      <c r="D78" s="419" t="str">
        <f t="shared" si="1"/>
        <v> 22  静岡県</v>
      </c>
    </row>
    <row r="79" spans="1:4" x14ac:dyDescent="0.55000000000000004">
      <c r="A79" s="233"/>
      <c r="B79" s="423" t="s">
        <v>307</v>
      </c>
      <c r="C79" s="424" t="s">
        <v>306</v>
      </c>
      <c r="D79" s="419" t="str">
        <f t="shared" si="1"/>
        <v> 23  愛知県</v>
      </c>
    </row>
    <row r="80" spans="1:4" x14ac:dyDescent="0.55000000000000004">
      <c r="A80" s="233"/>
      <c r="B80" s="423" t="s">
        <v>309</v>
      </c>
      <c r="C80" s="424" t="s">
        <v>308</v>
      </c>
      <c r="D80" s="419" t="str">
        <f t="shared" si="1"/>
        <v> 24  三重県</v>
      </c>
    </row>
    <row r="81" spans="1:4" x14ac:dyDescent="0.55000000000000004">
      <c r="A81" s="233"/>
      <c r="B81" s="423" t="s">
        <v>311</v>
      </c>
      <c r="C81" s="424" t="s">
        <v>310</v>
      </c>
      <c r="D81" s="419" t="str">
        <f t="shared" si="1"/>
        <v> 25  滋賀県</v>
      </c>
    </row>
    <row r="82" spans="1:4" x14ac:dyDescent="0.55000000000000004">
      <c r="A82" s="233"/>
      <c r="B82" s="423" t="s">
        <v>313</v>
      </c>
      <c r="C82" s="424" t="s">
        <v>312</v>
      </c>
      <c r="D82" s="419" t="str">
        <f t="shared" si="1"/>
        <v> 26  京都府</v>
      </c>
    </row>
    <row r="83" spans="1:4" x14ac:dyDescent="0.55000000000000004">
      <c r="A83" s="233"/>
      <c r="B83" s="423" t="s">
        <v>315</v>
      </c>
      <c r="C83" s="424" t="s">
        <v>314</v>
      </c>
      <c r="D83" s="419" t="str">
        <f t="shared" si="1"/>
        <v> 27  大阪府</v>
      </c>
    </row>
    <row r="84" spans="1:4" x14ac:dyDescent="0.55000000000000004">
      <c r="A84" s="233"/>
      <c r="B84" s="423" t="s">
        <v>317</v>
      </c>
      <c r="C84" s="424" t="s">
        <v>316</v>
      </c>
      <c r="D84" s="419" t="str">
        <f t="shared" si="1"/>
        <v> 28  兵庫県</v>
      </c>
    </row>
    <row r="85" spans="1:4" x14ac:dyDescent="0.55000000000000004">
      <c r="A85" s="233"/>
      <c r="B85" s="423" t="s">
        <v>319</v>
      </c>
      <c r="C85" s="424" t="s">
        <v>318</v>
      </c>
      <c r="D85" s="419" t="str">
        <f t="shared" si="1"/>
        <v> 29  奈良県</v>
      </c>
    </row>
    <row r="86" spans="1:4" x14ac:dyDescent="0.55000000000000004">
      <c r="A86" s="233"/>
      <c r="B86" s="423" t="s">
        <v>233</v>
      </c>
      <c r="C86" s="424" t="s">
        <v>320</v>
      </c>
      <c r="D86" s="419" t="str">
        <f t="shared" si="1"/>
        <v> 30  和歌山県</v>
      </c>
    </row>
    <row r="87" spans="1:4" x14ac:dyDescent="0.55000000000000004">
      <c r="A87" s="233"/>
      <c r="B87" s="423" t="s">
        <v>322</v>
      </c>
      <c r="C87" s="424" t="s">
        <v>321</v>
      </c>
      <c r="D87" s="419" t="str">
        <f t="shared" si="1"/>
        <v> 31  鳥取県</v>
      </c>
    </row>
    <row r="88" spans="1:4" x14ac:dyDescent="0.55000000000000004">
      <c r="A88" s="233"/>
      <c r="B88" s="423" t="s">
        <v>324</v>
      </c>
      <c r="C88" s="424" t="s">
        <v>323</v>
      </c>
      <c r="D88" s="419" t="str">
        <f t="shared" si="1"/>
        <v> 32  島根県</v>
      </c>
    </row>
    <row r="89" spans="1:4" x14ac:dyDescent="0.55000000000000004">
      <c r="A89" s="233"/>
      <c r="B89" s="423" t="s">
        <v>326</v>
      </c>
      <c r="C89" s="424" t="s">
        <v>325</v>
      </c>
      <c r="D89" s="419" t="str">
        <f t="shared" si="1"/>
        <v> 33  岡山県</v>
      </c>
    </row>
    <row r="90" spans="1:4" x14ac:dyDescent="0.55000000000000004">
      <c r="A90" s="233"/>
      <c r="B90" s="423" t="s">
        <v>328</v>
      </c>
      <c r="C90" s="424" t="s">
        <v>327</v>
      </c>
      <c r="D90" s="419" t="str">
        <f t="shared" si="1"/>
        <v> 34  広島県</v>
      </c>
    </row>
    <row r="91" spans="1:4" x14ac:dyDescent="0.55000000000000004">
      <c r="A91" s="233"/>
      <c r="B91" s="423" t="s">
        <v>330</v>
      </c>
      <c r="C91" s="424" t="s">
        <v>329</v>
      </c>
      <c r="D91" s="419" t="str">
        <f t="shared" si="1"/>
        <v> 35  山口県</v>
      </c>
    </row>
    <row r="92" spans="1:4" x14ac:dyDescent="0.55000000000000004">
      <c r="A92" s="233"/>
      <c r="B92" s="423" t="s">
        <v>332</v>
      </c>
      <c r="C92" s="424" t="s">
        <v>331</v>
      </c>
      <c r="D92" s="419" t="str">
        <f t="shared" si="1"/>
        <v> 36  徳島県</v>
      </c>
    </row>
    <row r="93" spans="1:4" x14ac:dyDescent="0.55000000000000004">
      <c r="A93" s="233"/>
      <c r="B93" s="423" t="s">
        <v>334</v>
      </c>
      <c r="C93" s="424" t="s">
        <v>333</v>
      </c>
      <c r="D93" s="419" t="str">
        <f t="shared" si="1"/>
        <v> 37  香川県</v>
      </c>
    </row>
    <row r="94" spans="1:4" x14ac:dyDescent="0.55000000000000004">
      <c r="A94" s="233"/>
      <c r="B94" s="423" t="s">
        <v>336</v>
      </c>
      <c r="C94" s="424" t="s">
        <v>335</v>
      </c>
      <c r="D94" s="419" t="str">
        <f t="shared" si="1"/>
        <v> 38  愛媛県</v>
      </c>
    </row>
    <row r="95" spans="1:4" x14ac:dyDescent="0.55000000000000004">
      <c r="A95" s="233"/>
      <c r="B95" s="423" t="s">
        <v>338</v>
      </c>
      <c r="C95" s="424" t="s">
        <v>337</v>
      </c>
      <c r="D95" s="419" t="str">
        <f t="shared" si="1"/>
        <v> 39  高知県</v>
      </c>
    </row>
    <row r="96" spans="1:4" x14ac:dyDescent="0.55000000000000004">
      <c r="A96" s="233"/>
      <c r="B96" s="423" t="s">
        <v>340</v>
      </c>
      <c r="C96" s="424" t="s">
        <v>339</v>
      </c>
      <c r="D96" s="419" t="str">
        <f t="shared" si="1"/>
        <v> 40  福岡県</v>
      </c>
    </row>
    <row r="97" spans="1:4" x14ac:dyDescent="0.55000000000000004">
      <c r="A97" s="233"/>
      <c r="B97" s="423" t="s">
        <v>342</v>
      </c>
      <c r="C97" s="424" t="s">
        <v>341</v>
      </c>
      <c r="D97" s="419" t="str">
        <f t="shared" si="1"/>
        <v> 41  佐賀県</v>
      </c>
    </row>
    <row r="98" spans="1:4" x14ac:dyDescent="0.55000000000000004">
      <c r="A98" s="233"/>
      <c r="B98" s="423" t="s">
        <v>344</v>
      </c>
      <c r="C98" s="424" t="s">
        <v>343</v>
      </c>
      <c r="D98" s="419" t="str">
        <f t="shared" si="1"/>
        <v> 42  長崎県</v>
      </c>
    </row>
    <row r="99" spans="1:4" x14ac:dyDescent="0.55000000000000004">
      <c r="A99" s="233"/>
      <c r="B99" s="423" t="s">
        <v>346</v>
      </c>
      <c r="C99" s="424" t="s">
        <v>345</v>
      </c>
      <c r="D99" s="419" t="str">
        <f t="shared" si="1"/>
        <v> 43  熊本県</v>
      </c>
    </row>
    <row r="100" spans="1:4" x14ac:dyDescent="0.55000000000000004">
      <c r="A100" s="233"/>
      <c r="B100" s="423" t="s">
        <v>348</v>
      </c>
      <c r="C100" s="424" t="s">
        <v>347</v>
      </c>
      <c r="D100" s="419" t="str">
        <f t="shared" si="1"/>
        <v> 44  大分県</v>
      </c>
    </row>
    <row r="101" spans="1:4" x14ac:dyDescent="0.55000000000000004">
      <c r="A101" s="233"/>
      <c r="B101" s="423" t="s">
        <v>350</v>
      </c>
      <c r="C101" s="424" t="s">
        <v>349</v>
      </c>
      <c r="D101" s="419" t="str">
        <f t="shared" si="1"/>
        <v> 45  宮崎県</v>
      </c>
    </row>
    <row r="102" spans="1:4" x14ac:dyDescent="0.55000000000000004">
      <c r="A102" s="233"/>
      <c r="B102" s="423" t="s">
        <v>355</v>
      </c>
      <c r="C102" s="424" t="s">
        <v>351</v>
      </c>
      <c r="D102" s="419" t="str">
        <f t="shared" si="1"/>
        <v> 46  鹿児島県</v>
      </c>
    </row>
    <row r="103" spans="1:4" x14ac:dyDescent="0.55000000000000004">
      <c r="A103" s="233"/>
      <c r="B103" s="423" t="s">
        <v>353</v>
      </c>
      <c r="C103" s="424" t="s">
        <v>352</v>
      </c>
      <c r="D103" s="419" t="str">
        <f t="shared" si="1"/>
        <v> 47  沖縄県</v>
      </c>
    </row>
  </sheetData>
  <mergeCells count="34">
    <mergeCell ref="E36:G36"/>
    <mergeCell ref="E37:G37"/>
    <mergeCell ref="D19:K19"/>
    <mergeCell ref="P20:S22"/>
    <mergeCell ref="P27:S27"/>
    <mergeCell ref="E34:G34"/>
    <mergeCell ref="E35:G35"/>
    <mergeCell ref="D20:K20"/>
    <mergeCell ref="D18:K18"/>
    <mergeCell ref="D13:G13"/>
    <mergeCell ref="U13:W13"/>
    <mergeCell ref="D14:G14"/>
    <mergeCell ref="U14:X14"/>
    <mergeCell ref="D15:G15"/>
    <mergeCell ref="U15:W15"/>
    <mergeCell ref="D16:G16"/>
    <mergeCell ref="I16:L16"/>
    <mergeCell ref="U16:V16"/>
    <mergeCell ref="W16:X16"/>
    <mergeCell ref="D17:I17"/>
    <mergeCell ref="U3:V3"/>
    <mergeCell ref="B4:C4"/>
    <mergeCell ref="D4:S4"/>
    <mergeCell ref="D12:G12"/>
    <mergeCell ref="A1:E1"/>
    <mergeCell ref="B2:S2"/>
    <mergeCell ref="B3:C3"/>
    <mergeCell ref="D3:S3"/>
    <mergeCell ref="B5:C5"/>
    <mergeCell ref="D5:S5"/>
    <mergeCell ref="P10:S10"/>
    <mergeCell ref="D11:G11"/>
    <mergeCell ref="P11:S11"/>
    <mergeCell ref="Q8:S8"/>
  </mergeCells>
  <phoneticPr fontId="21"/>
  <dataValidations count="1">
    <dataValidation type="list" allowBlank="1" showInputMessage="1" showErrorMessage="1" sqref="A1:E1" xr:uid="{00000000-0002-0000-0300-000000000000}">
      <formula1>$D$55:$D$103</formula1>
    </dataValidation>
  </dataValidations>
  <printOptions horizontalCentered="1" verticalCentered="1"/>
  <pageMargins left="0.31496062992125984" right="0.31496062992125984" top="0.35433070866141736" bottom="0.35433070866141736" header="0.31496062992125984" footer="0.31496062992125984"/>
  <pageSetup paperSize="9" scale="67" orientation="portrait" r:id="rId1"/>
  <colBreaks count="1" manualBreakCount="1">
    <brk id="2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4"/>
  <sheetViews>
    <sheetView showGridLines="0" tabSelected="1" view="pageBreakPreview" zoomScaleNormal="100" zoomScaleSheetLayoutView="100" workbookViewId="0">
      <selection sqref="A1:I1"/>
    </sheetView>
  </sheetViews>
  <sheetFormatPr defaultColWidth="8.83203125" defaultRowHeight="18" x14ac:dyDescent="0.55000000000000004"/>
  <cols>
    <col min="1" max="9" width="8.75" style="19" customWidth="1"/>
  </cols>
  <sheetData>
    <row r="1" spans="1:9" ht="39.75" customHeight="1" x14ac:dyDescent="0.55000000000000004">
      <c r="A1" s="648" t="s">
        <v>581</v>
      </c>
      <c r="B1" s="649"/>
      <c r="C1" s="649"/>
      <c r="D1" s="649"/>
      <c r="E1" s="649"/>
      <c r="F1" s="649"/>
      <c r="G1" s="649"/>
      <c r="H1" s="649"/>
      <c r="I1" s="649"/>
    </row>
    <row r="2" spans="1:9" ht="5.25" customHeight="1" x14ac:dyDescent="0.55000000000000004">
      <c r="H2" s="20"/>
      <c r="I2" s="20"/>
    </row>
    <row r="3" spans="1:9" ht="18.75" customHeight="1" x14ac:dyDescent="0.55000000000000004">
      <c r="A3" s="21" t="s">
        <v>179</v>
      </c>
      <c r="H3" s="20"/>
      <c r="I3" s="20"/>
    </row>
    <row r="4" spans="1:9" ht="5.25" customHeight="1" x14ac:dyDescent="0.55000000000000004"/>
    <row r="5" spans="1:9" x14ac:dyDescent="0.55000000000000004">
      <c r="A5" s="431" t="s">
        <v>180</v>
      </c>
      <c r="B5" s="25"/>
      <c r="C5" s="25"/>
      <c r="D5" s="25"/>
      <c r="E5" s="25"/>
      <c r="F5" s="25"/>
      <c r="G5" s="25"/>
      <c r="H5" s="25"/>
      <c r="I5" s="26"/>
    </row>
    <row r="6" spans="1:9" x14ac:dyDescent="0.55000000000000004">
      <c r="A6" s="435" t="s">
        <v>574</v>
      </c>
      <c r="B6" s="436"/>
      <c r="C6" s="436"/>
      <c r="E6" s="436"/>
      <c r="F6" s="436"/>
      <c r="G6" s="436"/>
      <c r="H6" s="436"/>
      <c r="I6" s="437"/>
    </row>
    <row r="7" spans="1:9" x14ac:dyDescent="0.55000000000000004">
      <c r="A7" s="432" t="s">
        <v>575</v>
      </c>
      <c r="B7" s="433"/>
      <c r="C7" s="433"/>
      <c r="D7" s="433"/>
      <c r="E7" s="433"/>
      <c r="F7" s="433"/>
      <c r="G7" s="433"/>
      <c r="H7" s="433"/>
      <c r="I7" s="434"/>
    </row>
    <row r="8" spans="1:9" x14ac:dyDescent="0.55000000000000004">
      <c r="A8" s="432" t="s">
        <v>181</v>
      </c>
      <c r="B8" s="433"/>
      <c r="C8" s="433"/>
      <c r="D8" s="433"/>
      <c r="E8" s="433"/>
      <c r="F8" s="433"/>
      <c r="G8" s="433"/>
      <c r="H8" s="433"/>
      <c r="I8" s="434"/>
    </row>
    <row r="9" spans="1:9" ht="18.649999999999999" customHeight="1" x14ac:dyDescent="0.55000000000000004">
      <c r="A9" s="435" t="s">
        <v>182</v>
      </c>
      <c r="B9" s="436"/>
      <c r="C9" s="436"/>
      <c r="D9" s="436"/>
      <c r="E9" s="436"/>
      <c r="F9" s="436"/>
      <c r="G9" s="436"/>
      <c r="H9" s="436"/>
      <c r="I9" s="437"/>
    </row>
    <row r="10" spans="1:9" ht="18.649999999999999" customHeight="1" x14ac:dyDescent="0.55000000000000004">
      <c r="A10" s="22" t="s">
        <v>183</v>
      </c>
      <c r="I10" s="23"/>
    </row>
    <row r="11" spans="1:9" ht="18.649999999999999" customHeight="1" x14ac:dyDescent="0.55000000000000004">
      <c r="A11" s="432" t="s">
        <v>184</v>
      </c>
      <c r="B11" s="433"/>
      <c r="C11" s="433"/>
      <c r="D11" s="433"/>
      <c r="E11" s="433"/>
      <c r="F11" s="433"/>
      <c r="G11" s="433"/>
      <c r="H11" s="433"/>
      <c r="I11" s="434"/>
    </row>
    <row r="12" spans="1:9" ht="18.75" customHeight="1" x14ac:dyDescent="0.55000000000000004">
      <c r="A12" s="438" t="s">
        <v>564</v>
      </c>
      <c r="B12" s="436"/>
      <c r="C12" s="436"/>
      <c r="D12" s="436"/>
      <c r="E12" s="436"/>
      <c r="F12" s="436"/>
      <c r="G12" s="436"/>
      <c r="H12" s="436"/>
      <c r="I12" s="437"/>
    </row>
    <row r="13" spans="1:9" x14ac:dyDescent="0.55000000000000004">
      <c r="A13" s="439" t="s">
        <v>565</v>
      </c>
      <c r="B13" s="433"/>
      <c r="C13" s="433"/>
      <c r="D13" s="433"/>
      <c r="E13" s="433"/>
      <c r="F13" s="433"/>
      <c r="G13" s="433"/>
      <c r="H13" s="433"/>
      <c r="I13" s="434"/>
    </row>
    <row r="14" spans="1:9" ht="18.75" customHeight="1" x14ac:dyDescent="0.55000000000000004">
      <c r="A14" s="438" t="s">
        <v>566</v>
      </c>
      <c r="B14" s="436"/>
      <c r="C14" s="436"/>
      <c r="D14" s="436"/>
      <c r="E14" s="436"/>
      <c r="F14" s="436"/>
      <c r="G14" s="436"/>
      <c r="H14" s="436"/>
      <c r="I14" s="437"/>
    </row>
    <row r="15" spans="1:9" x14ac:dyDescent="0.55000000000000004">
      <c r="A15" s="432" t="s">
        <v>567</v>
      </c>
      <c r="B15" s="433"/>
      <c r="C15" s="433"/>
      <c r="D15" s="433"/>
      <c r="E15" s="433"/>
      <c r="F15" s="433"/>
      <c r="G15" s="433"/>
      <c r="H15" s="433"/>
      <c r="I15" s="434"/>
    </row>
    <row r="16" spans="1:9" x14ac:dyDescent="0.55000000000000004">
      <c r="A16" s="435" t="s">
        <v>185</v>
      </c>
      <c r="B16" s="436"/>
      <c r="C16" s="436"/>
      <c r="D16" s="436"/>
      <c r="E16" s="436"/>
      <c r="F16" s="436"/>
      <c r="G16" s="436"/>
      <c r="H16" s="436"/>
      <c r="I16" s="437"/>
    </row>
    <row r="17" spans="1:9" x14ac:dyDescent="0.55000000000000004">
      <c r="A17" s="440" t="s">
        <v>186</v>
      </c>
      <c r="B17" s="441"/>
      <c r="C17" s="441"/>
      <c r="D17" s="441"/>
      <c r="E17" s="441"/>
      <c r="F17" s="441"/>
      <c r="G17" s="441"/>
      <c r="H17" s="441"/>
      <c r="I17" s="442"/>
    </row>
    <row r="18" spans="1:9" x14ac:dyDescent="0.55000000000000004">
      <c r="A18" s="431" t="s">
        <v>187</v>
      </c>
      <c r="B18" s="25"/>
      <c r="C18" s="25"/>
      <c r="D18" s="25"/>
      <c r="E18" s="25"/>
      <c r="F18" s="25"/>
      <c r="G18" s="25"/>
      <c r="H18" s="25"/>
      <c r="I18" s="26"/>
    </row>
    <row r="19" spans="1:9" ht="18.75" customHeight="1" x14ac:dyDescent="0.55000000000000004">
      <c r="A19" s="435" t="s">
        <v>568</v>
      </c>
      <c r="B19" s="443"/>
      <c r="C19" s="443"/>
      <c r="D19" s="443"/>
      <c r="E19" s="443"/>
      <c r="F19" s="443"/>
      <c r="G19" s="443"/>
      <c r="H19" s="443"/>
      <c r="I19" s="444"/>
    </row>
    <row r="20" spans="1:9" x14ac:dyDescent="0.55000000000000004">
      <c r="A20" s="432" t="s">
        <v>569</v>
      </c>
      <c r="B20" s="445"/>
      <c r="C20" s="445"/>
      <c r="D20" s="445"/>
      <c r="E20" s="445"/>
      <c r="F20" s="445"/>
      <c r="G20" s="445"/>
      <c r="H20" s="445"/>
      <c r="I20" s="446"/>
    </row>
    <row r="21" spans="1:9" x14ac:dyDescent="0.55000000000000004">
      <c r="A21" s="447" t="s">
        <v>570</v>
      </c>
      <c r="B21" s="448"/>
      <c r="C21" s="448"/>
      <c r="D21" s="448"/>
      <c r="E21" s="448" t="s">
        <v>571</v>
      </c>
      <c r="F21" s="448"/>
      <c r="G21" s="448"/>
      <c r="H21" s="448"/>
      <c r="I21" s="449"/>
    </row>
    <row r="22" spans="1:9" x14ac:dyDescent="0.55000000000000004">
      <c r="A22" s="465" t="s">
        <v>572</v>
      </c>
      <c r="B22" s="650" t="s">
        <v>573</v>
      </c>
      <c r="C22" s="651"/>
      <c r="D22" s="450"/>
      <c r="E22" s="450"/>
      <c r="F22" s="450"/>
      <c r="G22" s="450"/>
      <c r="H22" s="450"/>
      <c r="I22" s="451"/>
    </row>
    <row r="23" spans="1:9" x14ac:dyDescent="0.55000000000000004">
      <c r="A23" s="447" t="s">
        <v>701</v>
      </c>
      <c r="B23" s="448"/>
      <c r="C23" s="448"/>
      <c r="D23" s="448"/>
      <c r="E23" s="448"/>
      <c r="F23" s="448"/>
      <c r="G23" s="448"/>
      <c r="H23" s="448"/>
      <c r="I23" s="449"/>
    </row>
    <row r="24" spans="1:9" x14ac:dyDescent="0.55000000000000004">
      <c r="A24" s="452"/>
      <c r="B24" s="450"/>
      <c r="C24" s="450"/>
      <c r="D24" s="450"/>
      <c r="E24" s="450"/>
      <c r="F24" s="450"/>
      <c r="G24" s="450"/>
      <c r="H24" s="450"/>
      <c r="I24" s="451"/>
    </row>
    <row r="25" spans="1:9" x14ac:dyDescent="0.55000000000000004">
      <c r="A25" s="452"/>
      <c r="B25" s="450"/>
      <c r="C25" s="450"/>
      <c r="D25" s="450"/>
      <c r="E25" s="450"/>
      <c r="F25" s="450"/>
      <c r="G25" s="450"/>
      <c r="H25" s="450"/>
      <c r="I25" s="451"/>
    </row>
    <row r="26" spans="1:9" x14ac:dyDescent="0.55000000000000004">
      <c r="A26" s="452"/>
      <c r="B26" s="450"/>
      <c r="C26" s="450"/>
      <c r="D26" s="450"/>
      <c r="E26" s="450"/>
      <c r="F26" s="450"/>
      <c r="G26" s="450"/>
      <c r="H26" s="450"/>
      <c r="I26" s="451"/>
    </row>
    <row r="27" spans="1:9" x14ac:dyDescent="0.55000000000000004">
      <c r="A27" s="452"/>
      <c r="B27" s="450"/>
      <c r="C27" s="450"/>
      <c r="D27" s="450"/>
      <c r="E27" s="450"/>
      <c r="F27" s="450"/>
      <c r="G27" s="450"/>
      <c r="H27" s="450"/>
      <c r="I27" s="451"/>
    </row>
    <row r="28" spans="1:9" x14ac:dyDescent="0.55000000000000004">
      <c r="A28" s="452"/>
      <c r="B28" s="450"/>
      <c r="C28" s="450"/>
      <c r="D28" s="450"/>
      <c r="E28" s="450"/>
      <c r="F28" s="450"/>
      <c r="G28" s="450"/>
      <c r="H28" s="450"/>
      <c r="I28" s="451"/>
    </row>
    <row r="29" spans="1:9" x14ac:dyDescent="0.55000000000000004">
      <c r="A29" s="453"/>
      <c r="B29" s="454"/>
      <c r="C29" s="454"/>
      <c r="D29" s="454"/>
      <c r="E29" s="454"/>
      <c r="F29" s="454"/>
      <c r="G29" s="454"/>
      <c r="H29" s="454"/>
      <c r="I29" s="455"/>
    </row>
    <row r="30" spans="1:9" x14ac:dyDescent="0.55000000000000004">
      <c r="A30" s="456" t="s">
        <v>188</v>
      </c>
      <c r="B30" s="457"/>
      <c r="C30" s="457"/>
      <c r="D30" s="457"/>
      <c r="E30" s="457"/>
      <c r="F30" s="457"/>
      <c r="G30" s="457"/>
      <c r="H30" s="457"/>
      <c r="I30" s="458"/>
    </row>
    <row r="31" spans="1:9" x14ac:dyDescent="0.55000000000000004">
      <c r="A31" s="24" t="s">
        <v>189</v>
      </c>
      <c r="B31" s="459"/>
      <c r="C31" s="25" t="s">
        <v>190</v>
      </c>
      <c r="D31" s="25"/>
      <c r="E31" s="25"/>
      <c r="F31" s="25"/>
      <c r="G31" s="25"/>
      <c r="H31" s="25"/>
      <c r="I31" s="26"/>
    </row>
    <row r="32" spans="1:9" x14ac:dyDescent="0.55000000000000004">
      <c r="A32" s="435" t="s">
        <v>191</v>
      </c>
      <c r="B32" s="460"/>
      <c r="C32" s="461" t="s">
        <v>192</v>
      </c>
      <c r="D32" s="461"/>
      <c r="E32" s="461"/>
      <c r="F32" s="461"/>
      <c r="G32" s="461"/>
      <c r="H32" s="461"/>
      <c r="I32" s="462"/>
    </row>
    <row r="33" spans="1:9" ht="18.75" customHeight="1" x14ac:dyDescent="0.55000000000000004">
      <c r="A33" s="27"/>
      <c r="B33" s="463"/>
      <c r="C33" s="652" t="s">
        <v>193</v>
      </c>
      <c r="D33" s="652"/>
      <c r="E33" s="652"/>
      <c r="F33" s="652"/>
      <c r="G33" s="652"/>
      <c r="H33" s="652"/>
      <c r="I33" s="653"/>
    </row>
    <row r="34" spans="1:9" x14ac:dyDescent="0.55000000000000004">
      <c r="A34" s="28"/>
      <c r="B34" s="464"/>
      <c r="C34" s="654"/>
      <c r="D34" s="654"/>
      <c r="E34" s="654"/>
      <c r="F34" s="654"/>
      <c r="G34" s="654"/>
      <c r="H34" s="654"/>
      <c r="I34" s="655"/>
    </row>
  </sheetData>
  <sheetProtection algorithmName="SHA-512" hashValue="3R6UMA56TAJjKzDzIWaD1ggj+Q2ZpNhDdu4pee96+D0CxMV1oiCBTUTuOf35wUgTvnJlIOy94EsaQxQhrUfH4A==" saltValue="07oTGn9udKCENlUdQBa0Bg==" spinCount="100000" sheet="1" objects="1" scenarios="1"/>
  <mergeCells count="3">
    <mergeCell ref="A1:I1"/>
    <mergeCell ref="B22:C22"/>
    <mergeCell ref="C33:I34"/>
  </mergeCells>
  <phoneticPr fontId="21"/>
  <dataValidations count="1">
    <dataValidation type="list" allowBlank="1" showInputMessage="1" showErrorMessage="1" sqref="B22:C22" xr:uid="{00000000-0002-0000-0000-000000000000}">
      <formula1>"　　,    ,"</formula1>
    </dataValidation>
  </dataValidations>
  <printOptions horizontalCentered="1"/>
  <pageMargins left="0.70866141732283472" right="0.70866141732283472" top="0.74803149606299213" bottom="0.55118110236220474" header="0.31496062992125984" footer="0.31496062992125984"/>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51"/>
  <sheetViews>
    <sheetView view="pageBreakPreview" zoomScale="85" zoomScaleNormal="100" zoomScaleSheetLayoutView="85" workbookViewId="0"/>
  </sheetViews>
  <sheetFormatPr defaultColWidth="9" defaultRowHeight="18" x14ac:dyDescent="0.55000000000000004"/>
  <cols>
    <col min="1" max="1" width="15.08203125" style="195" bestFit="1" customWidth="1"/>
    <col min="2" max="2" width="31.75" style="195" customWidth="1"/>
    <col min="3" max="3" width="65" style="195" customWidth="1"/>
    <col min="4" max="16384" width="9" style="195"/>
  </cols>
  <sheetData>
    <row r="1" spans="1:3" ht="26.5" x14ac:dyDescent="0.55000000000000004">
      <c r="A1" s="194" t="s">
        <v>582</v>
      </c>
    </row>
    <row r="2" spans="1:3" x14ac:dyDescent="0.55000000000000004">
      <c r="A2" s="196" t="s">
        <v>396</v>
      </c>
      <c r="B2" s="196" t="s">
        <v>81</v>
      </c>
      <c r="C2" s="197" t="s">
        <v>66</v>
      </c>
    </row>
    <row r="3" spans="1:3" x14ac:dyDescent="0.55000000000000004">
      <c r="A3" s="135" t="s">
        <v>397</v>
      </c>
      <c r="B3" s="135" t="s">
        <v>398</v>
      </c>
      <c r="C3" s="198"/>
    </row>
    <row r="4" spans="1:3" x14ac:dyDescent="0.55000000000000004">
      <c r="A4" s="135" t="s">
        <v>397</v>
      </c>
      <c r="B4" s="135" t="s">
        <v>399</v>
      </c>
      <c r="C4" s="198"/>
    </row>
    <row r="5" spans="1:3" x14ac:dyDescent="0.55000000000000004">
      <c r="A5" s="135" t="s">
        <v>397</v>
      </c>
      <c r="B5" s="135" t="s">
        <v>400</v>
      </c>
      <c r="C5" s="198" t="s">
        <v>401</v>
      </c>
    </row>
    <row r="6" spans="1:3" x14ac:dyDescent="0.55000000000000004">
      <c r="A6" s="135" t="s">
        <v>397</v>
      </c>
      <c r="B6" s="135" t="s">
        <v>402</v>
      </c>
      <c r="C6" s="198"/>
    </row>
    <row r="7" spans="1:3" ht="36" x14ac:dyDescent="0.55000000000000004">
      <c r="A7" s="135" t="s">
        <v>397</v>
      </c>
      <c r="B7" s="135" t="s">
        <v>489</v>
      </c>
      <c r="C7" s="198" t="s">
        <v>403</v>
      </c>
    </row>
    <row r="8" spans="1:3" ht="36" x14ac:dyDescent="0.55000000000000004">
      <c r="A8" s="135" t="s">
        <v>397</v>
      </c>
      <c r="B8" s="135" t="s">
        <v>490</v>
      </c>
      <c r="C8" s="198" t="s">
        <v>403</v>
      </c>
    </row>
    <row r="9" spans="1:3" x14ac:dyDescent="0.55000000000000004">
      <c r="A9" s="135" t="s">
        <v>404</v>
      </c>
      <c r="B9" s="135" t="s">
        <v>405</v>
      </c>
      <c r="C9" s="198"/>
    </row>
    <row r="10" spans="1:3" x14ac:dyDescent="0.55000000000000004">
      <c r="A10" s="135" t="s">
        <v>404</v>
      </c>
      <c r="B10" s="135" t="s">
        <v>406</v>
      </c>
      <c r="C10" s="198"/>
    </row>
    <row r="11" spans="1:3" x14ac:dyDescent="0.55000000000000004">
      <c r="A11" s="135" t="s">
        <v>404</v>
      </c>
      <c r="B11" s="135" t="s">
        <v>407</v>
      </c>
      <c r="C11" s="198" t="s">
        <v>408</v>
      </c>
    </row>
    <row r="12" spans="1:3" x14ac:dyDescent="0.55000000000000004">
      <c r="A12" s="135" t="s">
        <v>404</v>
      </c>
      <c r="B12" s="135" t="s">
        <v>409</v>
      </c>
      <c r="C12" s="198" t="s">
        <v>80</v>
      </c>
    </row>
    <row r="13" spans="1:3" x14ac:dyDescent="0.55000000000000004">
      <c r="A13" s="135" t="s">
        <v>404</v>
      </c>
      <c r="B13" s="135" t="s">
        <v>410</v>
      </c>
      <c r="C13" s="198" t="s">
        <v>80</v>
      </c>
    </row>
    <row r="14" spans="1:3" x14ac:dyDescent="0.55000000000000004">
      <c r="A14" s="135" t="s">
        <v>404</v>
      </c>
      <c r="B14" s="135" t="s">
        <v>411</v>
      </c>
      <c r="C14" s="198"/>
    </row>
    <row r="15" spans="1:3" x14ac:dyDescent="0.55000000000000004">
      <c r="A15" s="135" t="s">
        <v>404</v>
      </c>
      <c r="B15" s="135" t="s">
        <v>481</v>
      </c>
      <c r="C15" s="198" t="s">
        <v>482</v>
      </c>
    </row>
    <row r="16" spans="1:3" x14ac:dyDescent="0.55000000000000004">
      <c r="A16" s="135" t="s">
        <v>404</v>
      </c>
      <c r="B16" s="135" t="s">
        <v>702</v>
      </c>
      <c r="C16" s="198" t="s">
        <v>703</v>
      </c>
    </row>
    <row r="17" spans="1:3" x14ac:dyDescent="0.55000000000000004">
      <c r="A17" s="135" t="s">
        <v>412</v>
      </c>
      <c r="B17" s="135" t="s">
        <v>413</v>
      </c>
      <c r="C17" s="198"/>
    </row>
    <row r="18" spans="1:3" x14ac:dyDescent="0.55000000000000004">
      <c r="A18" s="135" t="s">
        <v>412</v>
      </c>
      <c r="B18" s="135" t="s">
        <v>414</v>
      </c>
      <c r="C18" s="198"/>
    </row>
    <row r="19" spans="1:3" x14ac:dyDescent="0.55000000000000004">
      <c r="A19" s="135" t="s">
        <v>412</v>
      </c>
      <c r="B19" s="135" t="s">
        <v>415</v>
      </c>
      <c r="C19" s="198"/>
    </row>
    <row r="20" spans="1:3" x14ac:dyDescent="0.55000000000000004">
      <c r="A20" s="135" t="s">
        <v>412</v>
      </c>
      <c r="B20" s="135" t="s">
        <v>416</v>
      </c>
      <c r="C20" s="198"/>
    </row>
    <row r="21" spans="1:3" x14ac:dyDescent="0.55000000000000004">
      <c r="A21" s="135" t="s">
        <v>412</v>
      </c>
      <c r="B21" s="135" t="s">
        <v>417</v>
      </c>
      <c r="C21" s="198"/>
    </row>
    <row r="22" spans="1:3" x14ac:dyDescent="0.55000000000000004">
      <c r="A22" s="135" t="s">
        <v>412</v>
      </c>
      <c r="B22" s="135" t="s">
        <v>418</v>
      </c>
      <c r="C22" s="198"/>
    </row>
    <row r="23" spans="1:3" x14ac:dyDescent="0.55000000000000004">
      <c r="A23" s="135" t="s">
        <v>412</v>
      </c>
      <c r="B23" s="135" t="s">
        <v>419</v>
      </c>
      <c r="C23" s="198"/>
    </row>
    <row r="24" spans="1:3" x14ac:dyDescent="0.55000000000000004">
      <c r="A24" s="135" t="s">
        <v>412</v>
      </c>
      <c r="B24" s="135" t="s">
        <v>31</v>
      </c>
      <c r="C24" s="198"/>
    </row>
    <row r="25" spans="1:3" x14ac:dyDescent="0.55000000000000004">
      <c r="A25" s="135" t="s">
        <v>412</v>
      </c>
      <c r="B25" s="135" t="s">
        <v>32</v>
      </c>
      <c r="C25" s="198"/>
    </row>
    <row r="26" spans="1:3" x14ac:dyDescent="0.55000000000000004">
      <c r="A26" s="135" t="s">
        <v>412</v>
      </c>
      <c r="B26" s="135" t="s">
        <v>33</v>
      </c>
      <c r="C26" s="198"/>
    </row>
    <row r="27" spans="1:3" x14ac:dyDescent="0.55000000000000004">
      <c r="A27" s="135" t="s">
        <v>412</v>
      </c>
      <c r="B27" s="135" t="s">
        <v>420</v>
      </c>
      <c r="C27" s="198" t="s">
        <v>421</v>
      </c>
    </row>
    <row r="28" spans="1:3" x14ac:dyDescent="0.55000000000000004">
      <c r="A28" s="135" t="s">
        <v>412</v>
      </c>
      <c r="B28" s="135" t="s">
        <v>422</v>
      </c>
      <c r="C28" s="198"/>
    </row>
    <row r="29" spans="1:3" ht="54" x14ac:dyDescent="0.55000000000000004">
      <c r="A29" s="135" t="s">
        <v>423</v>
      </c>
      <c r="B29" s="135" t="s">
        <v>424</v>
      </c>
      <c r="C29" s="198" t="s">
        <v>425</v>
      </c>
    </row>
    <row r="30" spans="1:3" x14ac:dyDescent="0.55000000000000004">
      <c r="A30" s="135" t="s">
        <v>423</v>
      </c>
      <c r="B30" s="135" t="s">
        <v>426</v>
      </c>
      <c r="C30" s="198" t="s">
        <v>427</v>
      </c>
    </row>
    <row r="31" spans="1:3" x14ac:dyDescent="0.55000000000000004">
      <c r="A31" s="135" t="s">
        <v>428</v>
      </c>
      <c r="B31" s="135" t="s">
        <v>429</v>
      </c>
      <c r="C31" s="198" t="s">
        <v>430</v>
      </c>
    </row>
    <row r="32" spans="1:3" x14ac:dyDescent="0.55000000000000004">
      <c r="A32" s="135" t="s">
        <v>428</v>
      </c>
      <c r="B32" s="135" t="s">
        <v>431</v>
      </c>
      <c r="C32" s="198"/>
    </row>
    <row r="33" spans="1:3" x14ac:dyDescent="0.55000000000000004">
      <c r="A33" s="135" t="s">
        <v>428</v>
      </c>
      <c r="B33" s="135" t="s">
        <v>432</v>
      </c>
      <c r="C33" s="198"/>
    </row>
    <row r="34" spans="1:3" x14ac:dyDescent="0.55000000000000004">
      <c r="A34" s="135" t="s">
        <v>428</v>
      </c>
      <c r="B34" s="135" t="s">
        <v>433</v>
      </c>
      <c r="C34" s="198" t="s">
        <v>434</v>
      </c>
    </row>
    <row r="35" spans="1:3" x14ac:dyDescent="0.55000000000000004">
      <c r="A35" s="135" t="s">
        <v>428</v>
      </c>
      <c r="B35" s="135" t="s">
        <v>435</v>
      </c>
      <c r="C35" s="198"/>
    </row>
    <row r="36" spans="1:3" x14ac:dyDescent="0.55000000000000004">
      <c r="A36" s="135" t="s">
        <v>428</v>
      </c>
      <c r="B36" s="135" t="s">
        <v>436</v>
      </c>
      <c r="C36" s="198"/>
    </row>
    <row r="37" spans="1:3" x14ac:dyDescent="0.55000000000000004">
      <c r="A37" s="135" t="s">
        <v>428</v>
      </c>
      <c r="B37" s="135" t="s">
        <v>437</v>
      </c>
      <c r="C37" s="198" t="s">
        <v>438</v>
      </c>
    </row>
    <row r="38" spans="1:3" x14ac:dyDescent="0.55000000000000004">
      <c r="A38" s="135" t="s">
        <v>428</v>
      </c>
      <c r="B38" s="135" t="s">
        <v>439</v>
      </c>
      <c r="C38" s="198"/>
    </row>
    <row r="39" spans="1:3" x14ac:dyDescent="0.55000000000000004">
      <c r="A39" s="135" t="s">
        <v>428</v>
      </c>
      <c r="B39" s="135" t="s">
        <v>440</v>
      </c>
      <c r="C39" s="198"/>
    </row>
    <row r="40" spans="1:3" x14ac:dyDescent="0.55000000000000004">
      <c r="A40" s="135" t="s">
        <v>428</v>
      </c>
      <c r="B40" s="135" t="s">
        <v>441</v>
      </c>
      <c r="C40" s="198"/>
    </row>
    <row r="41" spans="1:3" x14ac:dyDescent="0.55000000000000004">
      <c r="A41" s="135" t="s">
        <v>428</v>
      </c>
      <c r="B41" s="135" t="s">
        <v>442</v>
      </c>
      <c r="C41" s="198" t="s">
        <v>443</v>
      </c>
    </row>
    <row r="42" spans="1:3" x14ac:dyDescent="0.55000000000000004">
      <c r="A42" s="17" t="s">
        <v>84</v>
      </c>
      <c r="B42" s="135" t="s">
        <v>444</v>
      </c>
      <c r="C42" s="198" t="s">
        <v>445</v>
      </c>
    </row>
    <row r="43" spans="1:3" x14ac:dyDescent="0.55000000000000004">
      <c r="A43" s="17" t="s">
        <v>84</v>
      </c>
      <c r="B43" s="135" t="s">
        <v>446</v>
      </c>
      <c r="C43" s="198" t="s">
        <v>447</v>
      </c>
    </row>
    <row r="44" spans="1:3" x14ac:dyDescent="0.55000000000000004">
      <c r="A44" s="17" t="s">
        <v>84</v>
      </c>
      <c r="B44" s="17" t="s">
        <v>85</v>
      </c>
      <c r="C44" s="199"/>
    </row>
    <row r="45" spans="1:3" x14ac:dyDescent="0.55000000000000004">
      <c r="A45" s="17" t="s">
        <v>84</v>
      </c>
      <c r="B45" s="17" t="s">
        <v>86</v>
      </c>
      <c r="C45" s="199"/>
    </row>
    <row r="46" spans="1:3" x14ac:dyDescent="0.55000000000000004">
      <c r="A46" s="17" t="s">
        <v>84</v>
      </c>
      <c r="B46" s="17" t="s">
        <v>87</v>
      </c>
      <c r="C46" s="199"/>
    </row>
    <row r="47" spans="1:3" x14ac:dyDescent="0.55000000000000004">
      <c r="A47" s="200" t="s">
        <v>508</v>
      </c>
      <c r="B47" s="135" t="s">
        <v>213</v>
      </c>
      <c r="C47" s="135" t="s">
        <v>214</v>
      </c>
    </row>
    <row r="48" spans="1:3" x14ac:dyDescent="0.55000000000000004">
      <c r="A48" s="200" t="s">
        <v>508</v>
      </c>
      <c r="B48" s="135" t="s">
        <v>215</v>
      </c>
      <c r="C48" s="135" t="s">
        <v>214</v>
      </c>
    </row>
    <row r="49" spans="1:3" x14ac:dyDescent="0.55000000000000004">
      <c r="A49" s="200" t="s">
        <v>508</v>
      </c>
      <c r="B49" s="135" t="s">
        <v>216</v>
      </c>
      <c r="C49" s="135" t="s">
        <v>448</v>
      </c>
    </row>
    <row r="50" spans="1:3" x14ac:dyDescent="0.55000000000000004">
      <c r="A50" s="200" t="s">
        <v>508</v>
      </c>
      <c r="B50" s="135" t="s">
        <v>217</v>
      </c>
      <c r="C50" s="135" t="s">
        <v>218</v>
      </c>
    </row>
    <row r="51" spans="1:3" x14ac:dyDescent="0.55000000000000004">
      <c r="A51" s="200" t="s">
        <v>508</v>
      </c>
      <c r="B51" s="135" t="s">
        <v>219</v>
      </c>
      <c r="C51" s="135" t="s">
        <v>220</v>
      </c>
    </row>
  </sheetData>
  <sheetProtection algorithmName="SHA-512" hashValue="6Yt60p7c8mYNu6DsTR5btm2Vt4qAXKqdGnEaLyquUcgmGajGwCAR+kN5J/PgmlUz+kTMeO7YKZXRqiujK3cFKQ==" saltValue="rO0Afe5sgMOY1D3pQ3R4AQ==" spinCount="100000" sheet="1" objects="1" scenarios="1" autoFilter="0"/>
  <autoFilter ref="A2:C51" xr:uid="{00000000-0009-0000-0000-000001000000}"/>
  <phoneticPr fontId="21"/>
  <pageMargins left="0.70866141732283472" right="0.70866141732283472" top="0.74803149606299213" bottom="0.74803149606299213" header="0.31496062992125984" footer="0.31496062992125984"/>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T66"/>
  <sheetViews>
    <sheetView view="pageBreakPreview" zoomScale="70" zoomScaleNormal="70" zoomScaleSheetLayoutView="70" workbookViewId="0">
      <selection activeCell="C6" sqref="C6"/>
    </sheetView>
  </sheetViews>
  <sheetFormatPr defaultColWidth="9" defaultRowHeight="18" x14ac:dyDescent="0.55000000000000004"/>
  <cols>
    <col min="1" max="1" width="5.58203125" customWidth="1"/>
    <col min="2" max="3" width="19.58203125" customWidth="1"/>
    <col min="4" max="4" width="3.08203125" customWidth="1"/>
    <col min="5" max="5" width="19.58203125" customWidth="1"/>
    <col min="6" max="6" width="8.58203125" customWidth="1"/>
    <col min="7" max="7" width="11.58203125" customWidth="1"/>
    <col min="8" max="8" width="25.75" customWidth="1"/>
    <col min="9" max="9" width="9.33203125" style="202" customWidth="1"/>
    <col min="11" max="11" width="18.83203125" customWidth="1"/>
    <col min="12" max="15" width="23.83203125" customWidth="1"/>
  </cols>
  <sheetData>
    <row r="1" spans="1:20" ht="38" customHeight="1" x14ac:dyDescent="0.55000000000000004">
      <c r="A1" s="664" t="s">
        <v>710</v>
      </c>
      <c r="B1" s="664"/>
      <c r="C1" s="664"/>
      <c r="D1" s="664"/>
      <c r="E1" s="664"/>
      <c r="I1" s="129"/>
      <c r="J1" s="130"/>
      <c r="K1" s="131"/>
      <c r="L1" s="201" t="s">
        <v>225</v>
      </c>
    </row>
    <row r="2" spans="1:20" ht="42" customHeight="1" x14ac:dyDescent="0.55000000000000004">
      <c r="A2" s="715" t="s">
        <v>583</v>
      </c>
      <c r="B2" s="715"/>
      <c r="C2" s="715"/>
      <c r="D2" s="715"/>
      <c r="E2" s="715"/>
      <c r="F2" s="715"/>
      <c r="G2" s="715"/>
      <c r="H2" s="715"/>
      <c r="I2" s="477" t="s">
        <v>504</v>
      </c>
    </row>
    <row r="3" spans="1:20" ht="36" customHeight="1" x14ac:dyDescent="0.55000000000000004">
      <c r="A3" s="656" t="s">
        <v>662</v>
      </c>
      <c r="B3" s="657"/>
      <c r="C3" s="657"/>
      <c r="D3" s="657"/>
      <c r="E3" s="657"/>
      <c r="F3" s="657"/>
      <c r="G3" s="657"/>
      <c r="H3" s="657"/>
    </row>
    <row r="4" spans="1:20" ht="2" customHeight="1" thickBot="1" x14ac:dyDescent="0.6">
      <c r="A4" s="616"/>
      <c r="B4" s="617"/>
      <c r="C4" s="617"/>
      <c r="D4" s="617"/>
      <c r="E4" s="617"/>
      <c r="F4" s="617"/>
      <c r="G4" s="617"/>
      <c r="H4" s="617"/>
    </row>
    <row r="5" spans="1:20" ht="57.75" customHeight="1" thickBot="1" x14ac:dyDescent="0.6">
      <c r="A5" s="721" t="s">
        <v>244</v>
      </c>
      <c r="B5" s="722"/>
      <c r="C5" s="723" t="s">
        <v>395</v>
      </c>
      <c r="D5" s="724"/>
      <c r="E5" s="724"/>
      <c r="F5" s="724"/>
      <c r="G5" s="724"/>
      <c r="H5" s="725"/>
      <c r="I5" s="665" t="s">
        <v>652</v>
      </c>
      <c r="J5" s="665"/>
      <c r="K5" s="665"/>
      <c r="L5" s="665"/>
      <c r="M5" s="666"/>
      <c r="N5" s="203"/>
      <c r="O5" s="203"/>
      <c r="P5" s="203"/>
      <c r="Q5" s="203"/>
      <c r="R5" s="203"/>
      <c r="S5" s="203"/>
      <c r="T5" s="203"/>
    </row>
    <row r="6" spans="1:20" ht="32.15" customHeight="1" thickBot="1" x14ac:dyDescent="0.6">
      <c r="A6" s="726" t="s">
        <v>0</v>
      </c>
      <c r="B6" s="204" t="s">
        <v>8</v>
      </c>
      <c r="C6" s="5"/>
      <c r="D6" s="205" t="s">
        <v>9</v>
      </c>
      <c r="E6" s="6"/>
      <c r="F6" s="716"/>
      <c r="G6" s="717"/>
      <c r="H6" s="718"/>
      <c r="I6" s="671" t="s">
        <v>584</v>
      </c>
      <c r="J6" s="671"/>
      <c r="K6" s="671"/>
      <c r="L6" s="671"/>
      <c r="M6" s="672"/>
      <c r="N6" s="499"/>
      <c r="O6" s="498"/>
      <c r="P6" s="498"/>
      <c r="Q6" s="498"/>
      <c r="R6" s="498"/>
      <c r="S6" s="498"/>
      <c r="T6" s="498"/>
    </row>
    <row r="7" spans="1:20" ht="12.5" customHeight="1" thickBot="1" x14ac:dyDescent="0.6">
      <c r="A7" s="727"/>
      <c r="B7" s="719" t="s">
        <v>10</v>
      </c>
      <c r="C7" s="589" t="s">
        <v>78</v>
      </c>
      <c r="D7" s="697" t="s">
        <v>237</v>
      </c>
      <c r="E7" s="698"/>
      <c r="F7" s="694" t="s">
        <v>79</v>
      </c>
      <c r="G7" s="695"/>
      <c r="H7" s="696"/>
      <c r="I7" s="671"/>
      <c r="J7" s="671"/>
      <c r="K7" s="671"/>
      <c r="L7" s="671"/>
      <c r="M7" s="672"/>
      <c r="N7" s="499"/>
      <c r="O7" s="498"/>
      <c r="P7" s="498"/>
      <c r="Q7" s="498"/>
      <c r="R7" s="498"/>
      <c r="S7" s="498"/>
      <c r="T7" s="498"/>
    </row>
    <row r="8" spans="1:20" ht="40.5" customHeight="1" thickBot="1" x14ac:dyDescent="0.6">
      <c r="A8" s="727"/>
      <c r="B8" s="720"/>
      <c r="C8" s="7" t="s">
        <v>706</v>
      </c>
      <c r="D8" s="684"/>
      <c r="E8" s="685"/>
      <c r="F8" s="686"/>
      <c r="G8" s="687"/>
      <c r="H8" s="688"/>
      <c r="I8" s="671"/>
      <c r="J8" s="671"/>
      <c r="K8" s="671"/>
      <c r="L8" s="671"/>
      <c r="M8" s="672"/>
      <c r="N8" s="499"/>
      <c r="O8" s="498"/>
      <c r="P8" s="498"/>
      <c r="Q8" s="498"/>
      <c r="R8" s="498"/>
      <c r="S8" s="498"/>
      <c r="T8" s="498"/>
    </row>
    <row r="9" spans="1:20" ht="31.5" customHeight="1" thickBot="1" x14ac:dyDescent="0.6">
      <c r="A9" s="727"/>
      <c r="B9" s="206" t="s">
        <v>227</v>
      </c>
      <c r="C9" s="711"/>
      <c r="D9" s="712"/>
      <c r="E9" s="712"/>
      <c r="F9" s="712"/>
      <c r="G9" s="713"/>
      <c r="H9" s="714"/>
      <c r="I9" s="671"/>
      <c r="J9" s="671"/>
      <c r="K9" s="671"/>
      <c r="L9" s="671"/>
      <c r="M9" s="672"/>
      <c r="N9" s="499"/>
      <c r="O9" s="498"/>
      <c r="P9" s="498"/>
      <c r="Q9" s="498"/>
      <c r="R9" s="498"/>
      <c r="S9" s="498"/>
      <c r="T9" s="498"/>
    </row>
    <row r="10" spans="1:20" ht="32.15" customHeight="1" thickBot="1" x14ac:dyDescent="0.6">
      <c r="A10" s="727"/>
      <c r="B10" s="207" t="s">
        <v>203</v>
      </c>
      <c r="C10" s="711"/>
      <c r="D10" s="712"/>
      <c r="E10" s="712"/>
      <c r="F10" s="712"/>
      <c r="G10" s="713"/>
      <c r="H10" s="714"/>
      <c r="I10" s="671"/>
      <c r="J10" s="671"/>
      <c r="K10" s="671"/>
      <c r="L10" s="671"/>
      <c r="M10" s="672"/>
      <c r="N10" s="499"/>
      <c r="O10" s="498"/>
      <c r="P10" s="498"/>
      <c r="Q10" s="498"/>
      <c r="R10" s="498"/>
      <c r="S10" s="498"/>
      <c r="T10" s="498"/>
    </row>
    <row r="11" spans="1:20" ht="32.15" customHeight="1" thickBot="1" x14ac:dyDescent="0.6">
      <c r="A11" s="727"/>
      <c r="B11" s="207" t="s">
        <v>11</v>
      </c>
      <c r="C11" s="711"/>
      <c r="D11" s="712"/>
      <c r="E11" s="712"/>
      <c r="F11" s="712"/>
      <c r="G11" s="713"/>
      <c r="H11" s="714"/>
      <c r="I11" s="671"/>
      <c r="J11" s="671"/>
      <c r="K11" s="671"/>
      <c r="L11" s="671"/>
      <c r="M11" s="672"/>
      <c r="N11" s="499"/>
      <c r="O11" s="498"/>
      <c r="P11" s="498"/>
      <c r="Q11" s="498"/>
      <c r="R11" s="498"/>
      <c r="S11" s="498"/>
      <c r="T11" s="498"/>
    </row>
    <row r="12" spans="1:20" ht="32.15" customHeight="1" thickBot="1" x14ac:dyDescent="0.6">
      <c r="A12" s="727"/>
      <c r="B12" s="208" t="s">
        <v>12</v>
      </c>
      <c r="C12" s="729"/>
      <c r="D12" s="712"/>
      <c r="E12" s="712"/>
      <c r="F12" s="712"/>
      <c r="G12" s="713"/>
      <c r="H12" s="714"/>
      <c r="I12" s="671"/>
      <c r="J12" s="671"/>
      <c r="K12" s="671"/>
      <c r="L12" s="671"/>
      <c r="M12" s="672"/>
      <c r="N12" s="499"/>
      <c r="O12" s="498"/>
      <c r="P12" s="498"/>
      <c r="Q12" s="498"/>
      <c r="R12" s="498"/>
      <c r="S12" s="498"/>
      <c r="T12" s="498"/>
    </row>
    <row r="13" spans="1:20" ht="32.15" customHeight="1" thickBot="1" x14ac:dyDescent="0.6">
      <c r="A13" s="728"/>
      <c r="B13" s="209" t="s">
        <v>356</v>
      </c>
      <c r="C13" s="730"/>
      <c r="D13" s="731"/>
      <c r="E13" s="731"/>
      <c r="F13" s="731"/>
      <c r="G13" s="731"/>
      <c r="H13" s="732"/>
      <c r="I13" s="667" t="s">
        <v>663</v>
      </c>
      <c r="J13" s="667"/>
      <c r="K13" s="667"/>
      <c r="L13" s="667"/>
      <c r="M13" s="668"/>
      <c r="N13" s="498"/>
      <c r="O13" s="498"/>
      <c r="P13" s="498"/>
      <c r="Q13" s="498"/>
      <c r="R13" s="498"/>
      <c r="S13" s="498"/>
      <c r="T13" s="498"/>
    </row>
    <row r="14" spans="1:20" ht="32.15" customHeight="1" thickBot="1" x14ac:dyDescent="0.6">
      <c r="A14" s="726" t="s">
        <v>223</v>
      </c>
      <c r="B14" s="210" t="s">
        <v>76</v>
      </c>
      <c r="C14" s="29"/>
      <c r="D14" s="211" t="s">
        <v>9</v>
      </c>
      <c r="E14" s="30"/>
      <c r="F14" s="681"/>
      <c r="G14" s="682"/>
      <c r="H14" s="683"/>
      <c r="I14" s="667" t="s">
        <v>651</v>
      </c>
      <c r="J14" s="667"/>
      <c r="K14" s="667"/>
      <c r="L14" s="667"/>
      <c r="M14" s="668"/>
      <c r="N14" s="498"/>
      <c r="O14" s="498"/>
      <c r="P14" s="498"/>
      <c r="Q14" s="498"/>
      <c r="R14" s="498"/>
      <c r="S14" s="498"/>
      <c r="T14" s="498"/>
    </row>
    <row r="15" spans="1:20" ht="12.5" customHeight="1" thickBot="1" x14ac:dyDescent="0.6">
      <c r="A15" s="727"/>
      <c r="B15" s="719" t="s">
        <v>77</v>
      </c>
      <c r="C15" s="589" t="s">
        <v>78</v>
      </c>
      <c r="D15" s="697" t="s">
        <v>237</v>
      </c>
      <c r="E15" s="698"/>
      <c r="F15" s="694" t="s">
        <v>79</v>
      </c>
      <c r="G15" s="695"/>
      <c r="H15" s="696"/>
      <c r="I15" s="667"/>
      <c r="J15" s="667"/>
      <c r="K15" s="667"/>
      <c r="L15" s="667"/>
      <c r="M15" s="668"/>
      <c r="N15" s="212"/>
      <c r="O15" s="212"/>
      <c r="P15" s="212"/>
      <c r="Q15" s="212"/>
      <c r="R15" s="212"/>
      <c r="S15" s="212"/>
      <c r="T15" s="212"/>
    </row>
    <row r="16" spans="1:20" ht="40.5" customHeight="1" thickBot="1" x14ac:dyDescent="0.6">
      <c r="A16" s="727"/>
      <c r="B16" s="720"/>
      <c r="C16" s="7" t="s">
        <v>706</v>
      </c>
      <c r="D16" s="684"/>
      <c r="E16" s="685"/>
      <c r="F16" s="686"/>
      <c r="G16" s="687"/>
      <c r="H16" s="688"/>
      <c r="I16" s="667"/>
      <c r="J16" s="667"/>
      <c r="K16" s="667"/>
      <c r="L16" s="667"/>
      <c r="M16" s="668"/>
      <c r="N16" s="212"/>
      <c r="O16" s="212"/>
      <c r="P16" s="212"/>
      <c r="Q16" s="212"/>
      <c r="R16" s="212"/>
      <c r="S16" s="212"/>
      <c r="T16" s="212"/>
    </row>
    <row r="17" spans="1:20" ht="32.15" customHeight="1" thickBot="1" x14ac:dyDescent="0.6">
      <c r="A17" s="727"/>
      <c r="B17" s="213" t="s">
        <v>75</v>
      </c>
      <c r="C17" s="704"/>
      <c r="D17" s="705"/>
      <c r="E17" s="705"/>
      <c r="F17" s="705"/>
      <c r="G17" s="705"/>
      <c r="H17" s="706"/>
      <c r="I17" s="667"/>
      <c r="J17" s="667"/>
      <c r="K17" s="667"/>
      <c r="L17" s="667"/>
      <c r="M17" s="668"/>
      <c r="N17" s="203"/>
      <c r="O17" s="203"/>
      <c r="P17" s="203"/>
      <c r="Q17" s="203"/>
      <c r="R17" s="203"/>
      <c r="S17" s="203"/>
      <c r="T17" s="203"/>
    </row>
    <row r="18" spans="1:20" ht="32.15" customHeight="1" thickBot="1" x14ac:dyDescent="0.6">
      <c r="A18" s="728"/>
      <c r="B18" s="214" t="s">
        <v>208</v>
      </c>
      <c r="C18" s="701"/>
      <c r="D18" s="702"/>
      <c r="E18" s="702"/>
      <c r="F18" s="702"/>
      <c r="G18" s="702"/>
      <c r="H18" s="703"/>
      <c r="I18" s="667"/>
      <c r="J18" s="667"/>
      <c r="K18" s="667"/>
      <c r="L18" s="667"/>
      <c r="M18" s="668"/>
      <c r="N18" s="203"/>
      <c r="O18" s="203"/>
      <c r="P18" s="203"/>
      <c r="Q18" s="203"/>
      <c r="R18" s="203"/>
      <c r="S18" s="203"/>
      <c r="T18" s="203"/>
    </row>
    <row r="19" spans="1:20" ht="32.15" customHeight="1" thickBot="1" x14ac:dyDescent="0.6">
      <c r="A19" s="726" t="s">
        <v>224</v>
      </c>
      <c r="B19" s="215" t="s">
        <v>194</v>
      </c>
      <c r="C19" s="29"/>
      <c r="D19" s="211" t="s">
        <v>226</v>
      </c>
      <c r="E19" s="30"/>
      <c r="F19" s="699"/>
      <c r="G19" s="681"/>
      <c r="H19" s="700"/>
      <c r="I19" s="667" t="s">
        <v>664</v>
      </c>
      <c r="J19" s="669"/>
      <c r="K19" s="669"/>
      <c r="L19" s="669"/>
      <c r="M19" s="670"/>
      <c r="N19" s="203"/>
      <c r="O19" s="203"/>
      <c r="P19" s="203"/>
      <c r="Q19" s="203"/>
      <c r="R19" s="203"/>
      <c r="S19" s="203"/>
      <c r="T19" s="203"/>
    </row>
    <row r="20" spans="1:20" ht="12.5" customHeight="1" thickBot="1" x14ac:dyDescent="0.6">
      <c r="A20" s="727"/>
      <c r="B20" s="734" t="s">
        <v>195</v>
      </c>
      <c r="C20" s="589" t="s">
        <v>78</v>
      </c>
      <c r="D20" s="697" t="s">
        <v>237</v>
      </c>
      <c r="E20" s="698"/>
      <c r="F20" s="694" t="s">
        <v>79</v>
      </c>
      <c r="G20" s="695"/>
      <c r="H20" s="696"/>
      <c r="I20" s="669"/>
      <c r="J20" s="669"/>
      <c r="K20" s="669"/>
      <c r="L20" s="669"/>
      <c r="M20" s="670"/>
      <c r="N20" s="203"/>
      <c r="O20" s="203"/>
      <c r="P20" s="203"/>
      <c r="Q20" s="203"/>
      <c r="R20" s="203"/>
      <c r="S20" s="203"/>
      <c r="T20" s="203"/>
    </row>
    <row r="21" spans="1:20" ht="40.5" customHeight="1" thickBot="1" x14ac:dyDescent="0.6">
      <c r="A21" s="727"/>
      <c r="B21" s="735"/>
      <c r="C21" s="7" t="s">
        <v>706</v>
      </c>
      <c r="D21" s="692"/>
      <c r="E21" s="693"/>
      <c r="F21" s="686"/>
      <c r="G21" s="687"/>
      <c r="H21" s="688"/>
      <c r="I21" s="669"/>
      <c r="J21" s="669"/>
      <c r="K21" s="669"/>
      <c r="L21" s="669"/>
      <c r="M21" s="670"/>
      <c r="N21" s="203"/>
      <c r="O21" s="203"/>
      <c r="P21" s="203"/>
      <c r="Q21" s="203"/>
      <c r="R21" s="203"/>
      <c r="S21" s="203"/>
      <c r="T21" s="203"/>
    </row>
    <row r="22" spans="1:20" ht="32.15" customHeight="1" thickBot="1" x14ac:dyDescent="0.6">
      <c r="A22" s="727"/>
      <c r="B22" s="217" t="s">
        <v>221</v>
      </c>
      <c r="C22" s="707"/>
      <c r="D22" s="708"/>
      <c r="E22" s="708"/>
      <c r="F22" s="708"/>
      <c r="G22" s="709"/>
      <c r="H22" s="710"/>
      <c r="I22" s="669"/>
      <c r="J22" s="669"/>
      <c r="K22" s="669"/>
      <c r="L22" s="669"/>
      <c r="M22" s="670"/>
      <c r="N22" s="203"/>
      <c r="O22" s="203"/>
      <c r="P22" s="203"/>
      <c r="Q22" s="203"/>
      <c r="R22" s="203"/>
      <c r="S22" s="203"/>
      <c r="T22" s="203"/>
    </row>
    <row r="23" spans="1:20" ht="32.15" customHeight="1" thickBot="1" x14ac:dyDescent="0.6">
      <c r="A23" s="727"/>
      <c r="B23" s="218" t="s">
        <v>196</v>
      </c>
      <c r="C23" s="711"/>
      <c r="D23" s="712"/>
      <c r="E23" s="712"/>
      <c r="F23" s="712"/>
      <c r="G23" s="713"/>
      <c r="H23" s="714"/>
      <c r="I23" s="669"/>
      <c r="J23" s="669"/>
      <c r="K23" s="669"/>
      <c r="L23" s="669"/>
      <c r="M23" s="670"/>
      <c r="N23" s="203"/>
      <c r="O23" s="203"/>
      <c r="P23" s="203"/>
      <c r="Q23" s="203"/>
      <c r="R23" s="203"/>
      <c r="S23" s="203"/>
      <c r="T23" s="203"/>
    </row>
    <row r="24" spans="1:20" ht="32.15" customHeight="1" thickBot="1" x14ac:dyDescent="0.6">
      <c r="A24" s="727"/>
      <c r="B24" s="218" t="s">
        <v>197</v>
      </c>
      <c r="C24" s="689"/>
      <c r="D24" s="690"/>
      <c r="E24" s="690"/>
      <c r="F24" s="690"/>
      <c r="G24" s="690"/>
      <c r="H24" s="691"/>
      <c r="I24" s="669"/>
      <c r="J24" s="669"/>
      <c r="K24" s="669"/>
      <c r="L24" s="669"/>
      <c r="M24" s="670"/>
      <c r="N24" s="203"/>
      <c r="O24" s="203"/>
      <c r="P24" s="203"/>
      <c r="Q24" s="203"/>
      <c r="R24" s="203"/>
      <c r="S24" s="203"/>
      <c r="T24" s="203"/>
    </row>
    <row r="25" spans="1:20" ht="32.15" customHeight="1" thickBot="1" x14ac:dyDescent="0.6">
      <c r="A25" s="728"/>
      <c r="B25" s="209" t="s">
        <v>198</v>
      </c>
      <c r="C25" s="689"/>
      <c r="D25" s="690"/>
      <c r="E25" s="690"/>
      <c r="F25" s="690"/>
      <c r="G25" s="690"/>
      <c r="H25" s="691"/>
      <c r="I25" s="669"/>
      <c r="J25" s="669"/>
      <c r="K25" s="669"/>
      <c r="L25" s="669"/>
      <c r="M25" s="670"/>
      <c r="N25" s="203"/>
      <c r="O25" s="203"/>
      <c r="P25" s="203"/>
      <c r="Q25" s="203"/>
      <c r="R25" s="203"/>
      <c r="S25" s="203"/>
      <c r="T25" s="203"/>
    </row>
    <row r="26" spans="1:20" ht="36" customHeight="1" thickBot="1" x14ac:dyDescent="0.6">
      <c r="A26" s="736" t="s">
        <v>1</v>
      </c>
      <c r="B26" s="219" t="s">
        <v>2</v>
      </c>
      <c r="C26" s="775"/>
      <c r="D26" s="776"/>
      <c r="E26" s="776"/>
      <c r="F26" s="776"/>
      <c r="G26" s="777"/>
      <c r="H26" s="778"/>
      <c r="I26" s="673" t="s">
        <v>626</v>
      </c>
      <c r="J26" s="673"/>
      <c r="K26" s="673"/>
      <c r="L26" s="673"/>
      <c r="M26" s="674"/>
      <c r="N26" s="496"/>
      <c r="O26" s="496"/>
      <c r="P26" s="496"/>
      <c r="Q26" s="496"/>
      <c r="R26" s="496"/>
      <c r="S26" s="496"/>
      <c r="T26" s="496"/>
    </row>
    <row r="27" spans="1:20" s="202" customFormat="1" ht="36" customHeight="1" thickBot="1" x14ac:dyDescent="0.6">
      <c r="A27" s="737"/>
      <c r="B27" s="220" t="s">
        <v>3</v>
      </c>
      <c r="C27" s="756"/>
      <c r="D27" s="757"/>
      <c r="E27" s="757"/>
      <c r="F27" s="757"/>
      <c r="G27" s="684"/>
      <c r="H27" s="758"/>
      <c r="I27" s="673"/>
      <c r="J27" s="673"/>
      <c r="K27" s="673"/>
      <c r="L27" s="673"/>
      <c r="M27" s="674"/>
      <c r="N27" s="496"/>
      <c r="O27" s="496"/>
      <c r="P27" s="496"/>
      <c r="Q27" s="496"/>
      <c r="R27" s="496"/>
      <c r="S27" s="496"/>
      <c r="T27" s="496"/>
    </row>
    <row r="28" spans="1:20" ht="37.5" customHeight="1" x14ac:dyDescent="0.55000000000000004">
      <c r="A28" s="737"/>
      <c r="B28" s="221" t="s">
        <v>4</v>
      </c>
      <c r="C28" s="8"/>
      <c r="D28" s="222" t="s">
        <v>63</v>
      </c>
      <c r="E28" s="9"/>
      <c r="F28" s="767" t="s">
        <v>627</v>
      </c>
      <c r="G28" s="768"/>
      <c r="H28" s="769"/>
      <c r="I28" s="223"/>
      <c r="J28" s="203"/>
      <c r="K28" s="203"/>
      <c r="L28" s="203"/>
      <c r="M28" s="203"/>
      <c r="N28" s="203"/>
      <c r="O28" s="203"/>
      <c r="P28" s="203"/>
      <c r="Q28" s="203"/>
      <c r="R28" s="203"/>
      <c r="S28" s="203"/>
      <c r="T28" s="203"/>
    </row>
    <row r="29" spans="1:20" ht="15.75" customHeight="1" x14ac:dyDescent="0.55000000000000004">
      <c r="A29" s="737"/>
      <c r="B29" s="739" t="s">
        <v>5</v>
      </c>
      <c r="C29" s="759" t="s">
        <v>199</v>
      </c>
      <c r="D29" s="760"/>
      <c r="E29" s="760"/>
      <c r="F29" s="772" t="s">
        <v>200</v>
      </c>
      <c r="G29" s="773"/>
      <c r="H29" s="774"/>
      <c r="I29" s="216"/>
      <c r="J29" s="203"/>
      <c r="K29" s="203"/>
      <c r="L29" s="203"/>
      <c r="M29" s="203"/>
      <c r="N29" s="203"/>
      <c r="O29" s="203"/>
      <c r="P29" s="203"/>
      <c r="Q29" s="203"/>
      <c r="R29" s="203"/>
      <c r="S29" s="203"/>
      <c r="T29" s="203"/>
    </row>
    <row r="30" spans="1:20" ht="22.5" customHeight="1" thickBot="1" x14ac:dyDescent="0.6">
      <c r="A30" s="737"/>
      <c r="B30" s="740"/>
      <c r="C30" s="224" t="s">
        <v>13</v>
      </c>
      <c r="D30" s="751">
        <f>④収入!E6</f>
        <v>0</v>
      </c>
      <c r="E30" s="752"/>
      <c r="F30" s="225" t="s">
        <v>209</v>
      </c>
      <c r="G30" s="226" t="str">
        <f>IF(⑤支出!E8="","",⑤支出!E8)</f>
        <v/>
      </c>
      <c r="H30" s="227" t="str">
        <f>IF(⑤支出!F8="","",⑤支出!F8)</f>
        <v>0</v>
      </c>
      <c r="I30" s="478" t="s">
        <v>503</v>
      </c>
      <c r="J30" s="203"/>
      <c r="K30" s="203"/>
      <c r="L30" s="203"/>
      <c r="M30" s="203"/>
      <c r="N30" s="203"/>
      <c r="O30" s="203"/>
      <c r="P30" s="203"/>
      <c r="Q30" s="203"/>
      <c r="R30" s="203"/>
      <c r="S30" s="203"/>
      <c r="T30" s="203"/>
    </row>
    <row r="31" spans="1:20" ht="22.5" customHeight="1" x14ac:dyDescent="0.55000000000000004">
      <c r="A31" s="737"/>
      <c r="B31" s="740"/>
      <c r="C31" s="228" t="s">
        <v>628</v>
      </c>
      <c r="D31" s="765">
        <f>④収入!E8</f>
        <v>0</v>
      </c>
      <c r="E31" s="766"/>
      <c r="F31" s="229" t="s">
        <v>210</v>
      </c>
      <c r="G31" s="226" t="str">
        <f>IF(⑤支出!E9="","",⑤支出!E9)</f>
        <v/>
      </c>
      <c r="H31" s="227" t="str">
        <f>IF(⑤支出!F9="","",⑤支出!F9)</f>
        <v>0</v>
      </c>
      <c r="I31" s="216"/>
      <c r="J31" s="677" t="s">
        <v>510</v>
      </c>
      <c r="K31" s="678"/>
      <c r="L31" s="479" t="s">
        <v>495</v>
      </c>
      <c r="M31" s="479" t="s">
        <v>496</v>
      </c>
      <c r="N31" s="479" t="s">
        <v>497</v>
      </c>
      <c r="O31" s="480" t="s">
        <v>498</v>
      </c>
      <c r="P31" s="203"/>
      <c r="Q31" s="203"/>
      <c r="R31" s="203"/>
      <c r="S31" s="203"/>
      <c r="T31" s="203"/>
    </row>
    <row r="32" spans="1:20" ht="22.5" customHeight="1" x14ac:dyDescent="0.55000000000000004">
      <c r="A32" s="737"/>
      <c r="B32" s="740"/>
      <c r="C32" s="228" t="s">
        <v>7</v>
      </c>
      <c r="D32" s="765">
        <f>④収入!E5</f>
        <v>0</v>
      </c>
      <c r="E32" s="766"/>
      <c r="F32" s="230" t="s">
        <v>211</v>
      </c>
      <c r="G32" s="226" t="str">
        <f>IF(⑤支出!E10="","",⑤支出!E10)</f>
        <v/>
      </c>
      <c r="H32" s="227" t="str">
        <f>IF(⑤支出!F10="","",⑤支出!F10)</f>
        <v>0</v>
      </c>
      <c r="I32" s="216"/>
      <c r="J32" s="679" t="s">
        <v>493</v>
      </c>
      <c r="K32" s="680"/>
      <c r="L32" s="481" t="s">
        <v>499</v>
      </c>
      <c r="M32" s="481" t="s">
        <v>498</v>
      </c>
      <c r="N32" s="481" t="s">
        <v>500</v>
      </c>
      <c r="O32" s="482" t="s">
        <v>501</v>
      </c>
      <c r="P32" s="203"/>
      <c r="Q32" s="203"/>
      <c r="R32" s="203"/>
      <c r="S32" s="203"/>
      <c r="T32" s="203"/>
    </row>
    <row r="33" spans="1:20" ht="22.5" customHeight="1" thickBot="1" x14ac:dyDescent="0.6">
      <c r="A33" s="737"/>
      <c r="B33" s="740"/>
      <c r="C33" s="228" t="s">
        <v>14</v>
      </c>
      <c r="D33" s="765">
        <f>D34-D32</f>
        <v>0</v>
      </c>
      <c r="E33" s="766"/>
      <c r="F33" s="770" t="s">
        <v>509</v>
      </c>
      <c r="G33" s="771"/>
      <c r="H33" s="567">
        <f>SUM(H29:H32)</f>
        <v>0</v>
      </c>
      <c r="I33" s="233"/>
      <c r="J33" s="675" t="s">
        <v>494</v>
      </c>
      <c r="K33" s="676"/>
      <c r="L33" s="483" t="s">
        <v>648</v>
      </c>
      <c r="M33" s="483" t="s">
        <v>649</v>
      </c>
      <c r="N33" s="483" t="s">
        <v>647</v>
      </c>
      <c r="O33" s="484" t="s">
        <v>650</v>
      </c>
      <c r="P33" s="203"/>
      <c r="Q33" s="203"/>
      <c r="R33" s="203"/>
      <c r="S33" s="203"/>
      <c r="T33" s="203"/>
    </row>
    <row r="34" spans="1:20" ht="22.5" customHeight="1" thickBot="1" x14ac:dyDescent="0.6">
      <c r="A34" s="737"/>
      <c r="B34" s="741"/>
      <c r="C34" s="232" t="s">
        <v>15</v>
      </c>
      <c r="D34" s="763">
        <f>H34</f>
        <v>0</v>
      </c>
      <c r="E34" s="764"/>
      <c r="F34" s="761" t="s">
        <v>459</v>
      </c>
      <c r="G34" s="762"/>
      <c r="H34" s="231">
        <f>⑤支出!F5</f>
        <v>0</v>
      </c>
      <c r="I34" s="478" t="s">
        <v>502</v>
      </c>
      <c r="J34" s="216"/>
      <c r="K34" s="216"/>
      <c r="L34" s="216"/>
      <c r="M34" s="216"/>
      <c r="N34" s="216"/>
      <c r="O34" s="216"/>
      <c r="P34" s="203"/>
      <c r="Q34" s="203"/>
      <c r="R34" s="203"/>
      <c r="S34" s="203"/>
      <c r="T34" s="203"/>
    </row>
    <row r="35" spans="1:20" ht="42.75" customHeight="1" thickBot="1" x14ac:dyDescent="0.6">
      <c r="A35" s="737"/>
      <c r="B35" s="742"/>
      <c r="C35" s="234" t="s">
        <v>460</v>
      </c>
      <c r="D35" s="733" t="str">
        <f>IF(AND(H33&gt;=3000,H34&gt;=9000),"（3,000千円（300万円）まで選択できます。）",IF(AND(H33&gt;=2000,H34&gt;=6000),"（2,000千円（200万円）まで選択できます。）",IF(AND(H33&gt;=1000,H34&gt;=3000),"（1,000千円（100万円）まで選択できます。）",IF(AND(H33&gt;=500,H34&gt;=1500),"（500千円（50万円）を選択できます。）",IF(OR(H33&lt;=500,H34&lt;=1500),"（助成金算定基礎経費の合計額は500千円以上、助成対象経費の総額は1500千円以上必要です。）","")))))</f>
        <v>（助成金算定基礎経費の合計額は500千円以上、助成対象経費の総額は1500千円以上必要です。）</v>
      </c>
      <c r="E35" s="733"/>
      <c r="F35" s="733"/>
      <c r="G35" s="733"/>
      <c r="H35" s="238" t="s">
        <v>706</v>
      </c>
      <c r="I35" s="590"/>
      <c r="J35" s="590"/>
      <c r="K35" s="590"/>
      <c r="L35" s="590"/>
      <c r="M35" s="590"/>
      <c r="N35" s="237"/>
      <c r="O35" s="237"/>
      <c r="P35" s="216"/>
      <c r="Q35" s="216"/>
      <c r="R35" s="216"/>
      <c r="S35" s="216"/>
      <c r="T35" s="216"/>
    </row>
    <row r="36" spans="1:20" ht="25.5" customHeight="1" x14ac:dyDescent="0.55000000000000004">
      <c r="A36" s="737"/>
      <c r="B36" s="743" t="s">
        <v>16</v>
      </c>
      <c r="C36" s="745" t="s">
        <v>706</v>
      </c>
      <c r="D36" s="746"/>
      <c r="E36" s="747"/>
      <c r="F36" s="753"/>
      <c r="G36" s="754"/>
      <c r="H36" s="755"/>
      <c r="I36" s="658" t="s">
        <v>674</v>
      </c>
      <c r="J36" s="659"/>
      <c r="K36" s="659"/>
      <c r="L36" s="659"/>
      <c r="M36" s="660"/>
      <c r="N36" s="237"/>
      <c r="O36" s="237"/>
      <c r="P36" s="212"/>
      <c r="Q36" s="212"/>
      <c r="R36" s="212"/>
      <c r="S36" s="212"/>
      <c r="T36" s="212"/>
    </row>
    <row r="37" spans="1:20" ht="25.5" customHeight="1" thickBot="1" x14ac:dyDescent="0.6">
      <c r="A37" s="738"/>
      <c r="B37" s="744"/>
      <c r="C37" s="748"/>
      <c r="D37" s="749"/>
      <c r="E37" s="749"/>
      <c r="F37" s="749"/>
      <c r="G37" s="749"/>
      <c r="H37" s="750"/>
      <c r="I37" s="661"/>
      <c r="J37" s="662"/>
      <c r="K37" s="662"/>
      <c r="L37" s="662"/>
      <c r="M37" s="663"/>
      <c r="N37" s="237"/>
      <c r="O37" s="237"/>
      <c r="P37" s="212"/>
      <c r="Q37" s="212"/>
      <c r="R37" s="212"/>
      <c r="S37" s="212"/>
      <c r="T37" s="212"/>
    </row>
    <row r="38" spans="1:20" ht="4.5" customHeight="1" x14ac:dyDescent="0.55000000000000004">
      <c r="I38" s="590"/>
      <c r="J38" s="590"/>
      <c r="K38" s="590"/>
      <c r="L38" s="590"/>
      <c r="M38" s="590"/>
      <c r="N38" s="237"/>
      <c r="O38" s="237"/>
      <c r="P38" s="212"/>
      <c r="Q38" s="212"/>
      <c r="R38" s="212"/>
      <c r="S38" s="212"/>
      <c r="T38" s="212"/>
    </row>
    <row r="39" spans="1:20" ht="18" customHeight="1" x14ac:dyDescent="0.55000000000000004">
      <c r="A39" s="18" t="str">
        <f>IF(AND(B40="",B41="",B42=""),"","※　下記の箇所で不備があります。提出前にご確認ください。")</f>
        <v>※　下記の箇所で不備があります。提出前にご確認ください。</v>
      </c>
      <c r="B39" s="18"/>
      <c r="F39" s="161"/>
      <c r="G39" s="161"/>
      <c r="I39" s="590"/>
      <c r="J39" s="590"/>
      <c r="K39" s="590"/>
      <c r="L39" s="590"/>
      <c r="M39" s="590"/>
      <c r="N39" s="237"/>
      <c r="O39" s="237"/>
      <c r="P39" s="212"/>
      <c r="Q39" s="212"/>
      <c r="R39" s="212"/>
      <c r="S39" s="212"/>
      <c r="T39" s="212"/>
    </row>
    <row r="40" spans="1:20" ht="18" customHeight="1" x14ac:dyDescent="0.55000000000000004">
      <c r="B40" s="18" t="str">
        <f>IF(OR(ISBLANK(C6),ISBLANK(E6),ISBLANK(C8),ISBLANK(D8),ISBLANK(F8),ISBLANK(C9),ISBLANK(C10),ISBLANK(C11),ISBLANK(C12),ISBLANK(C14),ISBLANK(E14),ISBLANK(C16),ISBLANK(D16),ISBLANK(F16),ISBLANK(C17),ISBLANK(C19),,ISBLANK(E19),ISBLANK(C21),ISBLANK(D21),ISBLANK(F21),ISBLANK(C23),ISBLANK(C24),ISBLANK(C25),ISBLANK(C26),ISBLANK(C27),ISBLANK(C28),ISBLANK(E28),ISBLANK(H35)),"総表　記入漏れがないかご確認ください。","")</f>
        <v>総表　記入漏れがないかご確認ください。</v>
      </c>
      <c r="F40" s="235"/>
      <c r="G40" s="235"/>
      <c r="H40" s="236"/>
      <c r="I40" s="590"/>
      <c r="J40" s="590"/>
      <c r="K40" s="590"/>
      <c r="L40" s="590"/>
      <c r="M40" s="590"/>
      <c r="N40" s="237"/>
      <c r="O40" s="237"/>
    </row>
    <row r="41" spans="1:20" ht="18" customHeight="1" x14ac:dyDescent="0.55000000000000004">
      <c r="B41" s="18" t="str">
        <f>IF(AND(H33&gt;=3000,H34&gt;=9000,H35=3000),"",IF(AND(H33&gt;=2000,H34&gt;=6000,H35=2000),"",IF(AND(H33&gt;=1000,H34&gt;=3000,H35=1000),"",IF(AND(H33&gt;=500,H34&gt;=1500,H35=500),"","総表　助成金要望額を確認してください。"))))</f>
        <v>総表　助成金要望額を確認してください。</v>
      </c>
      <c r="F41" s="235"/>
      <c r="G41" s="235"/>
      <c r="H41" s="236"/>
      <c r="I41" s="237"/>
      <c r="J41" s="237"/>
      <c r="K41" s="237"/>
      <c r="L41" s="237"/>
      <c r="M41" s="237"/>
      <c r="N41" s="237"/>
      <c r="O41" s="237"/>
    </row>
    <row r="42" spans="1:20" x14ac:dyDescent="0.55000000000000004">
      <c r="B42" s="18" t="str">
        <f>IF(⑤支出!I7="","","支出　助成金算定基礎経費の選択を確認してください。")</f>
        <v/>
      </c>
      <c r="I42" s="237"/>
      <c r="J42" s="202"/>
      <c r="K42" s="202"/>
      <c r="L42" s="202"/>
      <c r="M42" s="202"/>
      <c r="N42" s="202"/>
      <c r="O42" s="202"/>
    </row>
    <row r="43" spans="1:20" x14ac:dyDescent="0.55000000000000004">
      <c r="B43" s="18"/>
      <c r="I43" s="237"/>
      <c r="J43" s="202"/>
      <c r="K43" s="202"/>
      <c r="L43" s="202"/>
      <c r="M43" s="202"/>
      <c r="N43" s="202"/>
      <c r="O43" s="202"/>
    </row>
    <row r="44" spans="1:20" x14ac:dyDescent="0.55000000000000004">
      <c r="B44" s="18"/>
      <c r="I44" s="237"/>
      <c r="J44" s="202"/>
      <c r="K44" s="202"/>
      <c r="L44" s="202"/>
      <c r="M44" s="202"/>
      <c r="N44" s="202"/>
      <c r="O44" s="202"/>
    </row>
    <row r="45" spans="1:20" x14ac:dyDescent="0.55000000000000004">
      <c r="I45" s="237"/>
      <c r="J45" s="202"/>
      <c r="K45" s="202"/>
      <c r="L45" s="202"/>
      <c r="M45" s="202"/>
      <c r="N45" s="202"/>
      <c r="O45" s="202"/>
    </row>
    <row r="46" spans="1:20" x14ac:dyDescent="0.55000000000000004">
      <c r="I46" s="237"/>
      <c r="J46" s="202"/>
      <c r="K46" s="202"/>
      <c r="L46" s="202"/>
      <c r="M46" s="202"/>
      <c r="N46" s="202"/>
      <c r="O46" s="202"/>
    </row>
    <row r="47" spans="1:20" x14ac:dyDescent="0.55000000000000004">
      <c r="I47" s="237"/>
      <c r="J47" s="202"/>
      <c r="K47" s="202"/>
      <c r="L47" s="202"/>
      <c r="M47" s="202"/>
      <c r="N47" s="202"/>
      <c r="O47" s="202"/>
    </row>
    <row r="48" spans="1:20" x14ac:dyDescent="0.55000000000000004">
      <c r="I48" s="237"/>
      <c r="J48" s="202"/>
      <c r="K48" s="202"/>
      <c r="L48" s="202"/>
      <c r="M48" s="202"/>
      <c r="N48" s="202"/>
      <c r="O48" s="202"/>
    </row>
    <row r="49" spans="9:15" x14ac:dyDescent="0.55000000000000004">
      <c r="I49" s="237"/>
      <c r="J49" s="202"/>
      <c r="K49" s="202"/>
      <c r="L49" s="202"/>
      <c r="M49" s="202"/>
      <c r="N49" s="202"/>
      <c r="O49" s="202"/>
    </row>
    <row r="50" spans="9:15" x14ac:dyDescent="0.55000000000000004">
      <c r="I50" s="237"/>
      <c r="J50" s="202"/>
      <c r="K50" s="202"/>
      <c r="L50" s="202"/>
      <c r="M50" s="202"/>
      <c r="N50" s="202"/>
      <c r="O50" s="202"/>
    </row>
    <row r="51" spans="9:15" x14ac:dyDescent="0.55000000000000004">
      <c r="I51" s="237"/>
      <c r="J51" s="202"/>
      <c r="K51" s="202"/>
      <c r="L51" s="202"/>
      <c r="M51" s="202"/>
      <c r="N51" s="202"/>
      <c r="O51" s="202"/>
    </row>
    <row r="52" spans="9:15" x14ac:dyDescent="0.55000000000000004">
      <c r="I52" s="237"/>
      <c r="J52" s="202"/>
      <c r="K52" s="202"/>
      <c r="L52" s="202"/>
      <c r="M52" s="202"/>
      <c r="N52" s="202"/>
      <c r="O52" s="202"/>
    </row>
    <row r="53" spans="9:15" x14ac:dyDescent="0.55000000000000004">
      <c r="I53" s="237"/>
      <c r="J53" s="202"/>
      <c r="K53" s="202"/>
      <c r="L53" s="202"/>
      <c r="M53" s="202"/>
      <c r="N53" s="202"/>
      <c r="O53" s="202"/>
    </row>
    <row r="54" spans="9:15" x14ac:dyDescent="0.55000000000000004">
      <c r="I54" s="237"/>
      <c r="J54" s="202"/>
      <c r="K54" s="202"/>
      <c r="L54" s="202"/>
      <c r="M54" s="202"/>
      <c r="N54" s="202"/>
      <c r="O54" s="202"/>
    </row>
    <row r="55" spans="9:15" x14ac:dyDescent="0.55000000000000004">
      <c r="I55" s="237"/>
      <c r="J55" s="202"/>
      <c r="K55" s="202"/>
      <c r="L55" s="202"/>
      <c r="M55" s="202"/>
      <c r="N55" s="202"/>
      <c r="O55" s="202"/>
    </row>
    <row r="56" spans="9:15" x14ac:dyDescent="0.55000000000000004">
      <c r="I56" s="237"/>
      <c r="J56" s="202"/>
      <c r="K56" s="202"/>
      <c r="L56" s="202"/>
      <c r="M56" s="202"/>
      <c r="N56" s="202"/>
      <c r="O56" s="202"/>
    </row>
    <row r="57" spans="9:15" x14ac:dyDescent="0.55000000000000004">
      <c r="I57" s="237"/>
      <c r="J57" s="202"/>
      <c r="K57" s="202"/>
      <c r="L57" s="202"/>
      <c r="M57" s="202"/>
      <c r="N57" s="202"/>
      <c r="O57" s="202"/>
    </row>
    <row r="58" spans="9:15" x14ac:dyDescent="0.55000000000000004">
      <c r="I58" s="237"/>
      <c r="J58" s="202"/>
      <c r="K58" s="202"/>
      <c r="L58" s="202"/>
      <c r="M58" s="202"/>
      <c r="N58" s="202"/>
      <c r="O58" s="202"/>
    </row>
    <row r="59" spans="9:15" x14ac:dyDescent="0.55000000000000004">
      <c r="I59" s="237"/>
      <c r="J59" s="202"/>
      <c r="K59" s="202"/>
      <c r="L59" s="202"/>
      <c r="M59" s="202"/>
      <c r="N59" s="202"/>
      <c r="O59" s="202"/>
    </row>
    <row r="60" spans="9:15" x14ac:dyDescent="0.55000000000000004">
      <c r="I60" s="237"/>
      <c r="J60" s="202"/>
      <c r="K60" s="202"/>
      <c r="L60" s="202"/>
      <c r="M60" s="202"/>
      <c r="N60" s="202"/>
      <c r="O60" s="202"/>
    </row>
    <row r="61" spans="9:15" x14ac:dyDescent="0.55000000000000004">
      <c r="I61" s="237"/>
      <c r="J61" s="202"/>
      <c r="K61" s="202"/>
      <c r="L61" s="202"/>
      <c r="M61" s="202"/>
      <c r="N61" s="202"/>
      <c r="O61" s="202"/>
    </row>
    <row r="62" spans="9:15" x14ac:dyDescent="0.55000000000000004">
      <c r="I62" s="237"/>
      <c r="J62" s="202"/>
      <c r="K62" s="202"/>
      <c r="L62" s="202"/>
      <c r="M62" s="202"/>
      <c r="N62" s="202"/>
      <c r="O62" s="202"/>
    </row>
    <row r="63" spans="9:15" x14ac:dyDescent="0.55000000000000004">
      <c r="I63" s="237"/>
      <c r="J63" s="202"/>
      <c r="K63" s="202"/>
      <c r="L63" s="202"/>
      <c r="M63" s="202"/>
      <c r="N63" s="202"/>
      <c r="O63" s="202"/>
    </row>
    <row r="64" spans="9:15" x14ac:dyDescent="0.55000000000000004">
      <c r="I64" s="237"/>
      <c r="J64" s="202"/>
      <c r="K64" s="202"/>
      <c r="L64" s="202"/>
      <c r="M64" s="202"/>
      <c r="N64" s="202"/>
      <c r="O64" s="202"/>
    </row>
    <row r="65" spans="9:15" x14ac:dyDescent="0.55000000000000004">
      <c r="I65" s="237"/>
      <c r="J65" s="202"/>
      <c r="K65" s="202"/>
      <c r="L65" s="202"/>
      <c r="M65" s="202"/>
      <c r="N65" s="202"/>
      <c r="O65" s="202"/>
    </row>
    <row r="66" spans="9:15" x14ac:dyDescent="0.55000000000000004">
      <c r="I66" s="237"/>
      <c r="J66" s="202"/>
      <c r="K66" s="202"/>
      <c r="L66" s="202"/>
      <c r="M66" s="202"/>
      <c r="N66" s="202"/>
      <c r="O66" s="202"/>
    </row>
  </sheetData>
  <sheetProtection algorithmName="SHA-512" hashValue="hqX/rXfT5uMmedpdNkFpkSQhbvA3AVIO4YcaiM79z+QSgCw31CUdCnTjH0XJHObFYcH7zcu1/Sr6j6b3wiHApQ==" saltValue="MNvRS71IwpBeVOZsvv3eOA==" spinCount="100000" sheet="1" objects="1" scenarios="1"/>
  <mergeCells count="66">
    <mergeCell ref="D31:E31"/>
    <mergeCell ref="D32:E32"/>
    <mergeCell ref="D33:E33"/>
    <mergeCell ref="F28:H28"/>
    <mergeCell ref="C24:H24"/>
    <mergeCell ref="F33:G33"/>
    <mergeCell ref="F29:H29"/>
    <mergeCell ref="C26:H26"/>
    <mergeCell ref="D35:G35"/>
    <mergeCell ref="B15:B16"/>
    <mergeCell ref="D20:E20"/>
    <mergeCell ref="B20:B21"/>
    <mergeCell ref="A26:A37"/>
    <mergeCell ref="B29:B35"/>
    <mergeCell ref="B36:B37"/>
    <mergeCell ref="C36:E36"/>
    <mergeCell ref="C37:H37"/>
    <mergeCell ref="D30:E30"/>
    <mergeCell ref="F36:H36"/>
    <mergeCell ref="C27:H27"/>
    <mergeCell ref="C29:E29"/>
    <mergeCell ref="A14:A18"/>
    <mergeCell ref="F34:G34"/>
    <mergeCell ref="D34:E34"/>
    <mergeCell ref="C22:H22"/>
    <mergeCell ref="C23:H23"/>
    <mergeCell ref="A2:H2"/>
    <mergeCell ref="F6:H6"/>
    <mergeCell ref="C10:H10"/>
    <mergeCell ref="C11:H11"/>
    <mergeCell ref="B7:B8"/>
    <mergeCell ref="A5:B5"/>
    <mergeCell ref="C5:H5"/>
    <mergeCell ref="D7:E7"/>
    <mergeCell ref="F7:H7"/>
    <mergeCell ref="A6:A13"/>
    <mergeCell ref="C12:H12"/>
    <mergeCell ref="C9:H9"/>
    <mergeCell ref="C13:H13"/>
    <mergeCell ref="A19:A25"/>
    <mergeCell ref="D21:E21"/>
    <mergeCell ref="F21:H21"/>
    <mergeCell ref="F20:H20"/>
    <mergeCell ref="D15:E15"/>
    <mergeCell ref="F15:H15"/>
    <mergeCell ref="F19:H19"/>
    <mergeCell ref="C18:H18"/>
    <mergeCell ref="D16:E16"/>
    <mergeCell ref="C17:H17"/>
    <mergeCell ref="F16:H16"/>
    <mergeCell ref="A3:H3"/>
    <mergeCell ref="I36:M37"/>
    <mergeCell ref="A1:E1"/>
    <mergeCell ref="I5:M5"/>
    <mergeCell ref="I14:M18"/>
    <mergeCell ref="I19:M25"/>
    <mergeCell ref="I6:M12"/>
    <mergeCell ref="I13:M13"/>
    <mergeCell ref="I26:M27"/>
    <mergeCell ref="J33:K33"/>
    <mergeCell ref="J31:K31"/>
    <mergeCell ref="J32:K32"/>
    <mergeCell ref="F14:H14"/>
    <mergeCell ref="D8:E8"/>
    <mergeCell ref="F8:H8"/>
    <mergeCell ref="C25:H25"/>
  </mergeCells>
  <phoneticPr fontId="4"/>
  <conditionalFormatting sqref="F36:H36">
    <cfRule type="expression" dxfId="6" priority="3" stopIfTrue="1">
      <formula>OR($C$36="なし",$C$36="選択してください。")</formula>
    </cfRule>
  </conditionalFormatting>
  <conditionalFormatting sqref="C37">
    <cfRule type="expression" dxfId="5" priority="2" stopIfTrue="1">
      <formula>OR($C$36="なし",$C$36="選択してください。")</formula>
    </cfRule>
  </conditionalFormatting>
  <dataValidations count="9">
    <dataValidation type="list" allowBlank="1" showInputMessage="1" showErrorMessage="1" promptTitle="文化庁補助事業等への応募" prompt="あり、なしを選択してください。" sqref="C36:E36" xr:uid="{00000000-0002-0000-0400-000000000000}">
      <formula1>"選択してください。,なし,あり"</formula1>
    </dataValidation>
    <dataValidation imeMode="halfAlpha" operator="greaterThanOrEqual" allowBlank="1" showInputMessage="1" showErrorMessage="1" sqref="C6:C7 C14:C15 E6 E14 C19:C20 E19" xr:uid="{00000000-0002-0000-0400-000001000000}"/>
    <dataValidation type="date" allowBlank="1" showInputMessage="1" showErrorMessage="1" sqref="E28 C28" xr:uid="{00000000-0002-0000-0400-000002000000}">
      <formula1>45017</formula1>
      <formula2>45382</formula2>
    </dataValidation>
    <dataValidation type="list" allowBlank="1" showInputMessage="1" showErrorMessage="1" prompt="「あり」の場合は当該活動か他活動を選択してください。" sqref="F36:H36" xr:uid="{00000000-0002-0000-0400-000003000000}">
      <formula1>"当該活動,他活動"</formula1>
    </dataValidation>
    <dataValidation allowBlank="1" showInputMessage="1" showErrorMessage="1" prompt="「あり」の場合は補助事業等の名称を記載してください。" sqref="C37:H37" xr:uid="{00000000-0002-0000-0400-000004000000}"/>
    <dataValidation imeMode="fullKatakana" allowBlank="1" showInputMessage="1" showErrorMessage="1" sqref="C26:H26 C9:H9" xr:uid="{00000000-0002-0000-0400-000005000000}"/>
    <dataValidation type="list" allowBlank="1" showInputMessage="1" showErrorMessage="1" sqref="H35" xr:uid="{00000000-0002-0000-0400-000006000000}">
      <formula1>"選択してください。,500,1000,2000,3000"</formula1>
    </dataValidation>
    <dataValidation type="custom" imeMode="disabled" allowBlank="1" showInputMessage="1" showErrorMessage="1" errorTitle="半角英数字で入力してください。" sqref="C13:H13 C24:H25" xr:uid="{00000000-0002-0000-0400-000008000000}">
      <formula1>LENB(C13)=LEN(C13)</formula1>
    </dataValidation>
    <dataValidation type="list" allowBlank="1" showInputMessage="1" showErrorMessage="1" sqref="C8 C16 C21" xr:uid="{00000000-0002-0000-0400-00000A000000}">
      <formula1>"選択して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70866141732283472" right="0.70866141732283472" top="0.35433070866141736" bottom="0.15748031496062992" header="0.31496062992125984" footer="0.11811023622047245"/>
  <pageSetup paperSize="9" scale="65" orientation="portrait" r:id="rId1"/>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53094-FB4C-46C4-87DA-4DD8630856EA}">
  <sheetPr>
    <pageSetUpPr fitToPage="1"/>
  </sheetPr>
  <dimension ref="A1:N40"/>
  <sheetViews>
    <sheetView view="pageBreakPreview" zoomScale="70" zoomScaleNormal="70" zoomScaleSheetLayoutView="70" zoomScalePageLayoutView="55" workbookViewId="0">
      <selection activeCell="B5" sqref="B5:K10"/>
    </sheetView>
  </sheetViews>
  <sheetFormatPr defaultColWidth="9" defaultRowHeight="24" customHeight="1" x14ac:dyDescent="0.55000000000000004"/>
  <cols>
    <col min="1" max="1" width="4.58203125" style="50" customWidth="1"/>
    <col min="2" max="2" width="3.75" bestFit="1" customWidth="1"/>
    <col min="3" max="3" width="3.5" customWidth="1"/>
    <col min="4" max="4" width="21.25" customWidth="1"/>
    <col min="5" max="8" width="17.33203125" customWidth="1"/>
    <col min="9" max="9" width="8.75" customWidth="1"/>
    <col min="10" max="11" width="17.33203125" customWidth="1"/>
    <col min="12" max="12" width="37.6640625" style="500" customWidth="1"/>
    <col min="13" max="13" width="8.9140625" style="500" customWidth="1"/>
  </cols>
  <sheetData>
    <row r="1" spans="1:14" ht="24" customHeight="1" x14ac:dyDescent="0.55000000000000004">
      <c r="B1" s="506" t="s">
        <v>672</v>
      </c>
      <c r="L1" s="504"/>
    </row>
    <row r="2" spans="1:14" ht="24" customHeight="1" x14ac:dyDescent="0.55000000000000004">
      <c r="B2" s="812" t="s">
        <v>589</v>
      </c>
      <c r="C2" s="812"/>
      <c r="D2" s="812"/>
      <c r="E2" s="814">
        <f>①総表!C17</f>
        <v>0</v>
      </c>
      <c r="F2" s="814"/>
      <c r="G2" s="814"/>
      <c r="H2" s="814"/>
      <c r="I2" s="814"/>
      <c r="J2" s="814"/>
      <c r="K2" s="814"/>
      <c r="L2" s="504"/>
      <c r="M2" s="503"/>
    </row>
    <row r="3" spans="1:14" ht="24" customHeight="1" thickBot="1" x14ac:dyDescent="0.6">
      <c r="B3" s="813" t="s">
        <v>588</v>
      </c>
      <c r="C3" s="813"/>
      <c r="D3" s="813"/>
      <c r="E3" s="815">
        <f>①総表!C27</f>
        <v>0</v>
      </c>
      <c r="F3" s="815"/>
      <c r="G3" s="815"/>
      <c r="H3" s="815"/>
      <c r="I3" s="815"/>
      <c r="J3" s="815"/>
      <c r="K3" s="815"/>
      <c r="L3" s="492" t="s">
        <v>587</v>
      </c>
    </row>
    <row r="4" spans="1:14" ht="40" customHeight="1" thickBot="1" x14ac:dyDescent="0.6">
      <c r="A4"/>
      <c r="B4" s="816" t="s">
        <v>376</v>
      </c>
      <c r="C4" s="817"/>
      <c r="D4" s="817"/>
      <c r="E4" s="817"/>
      <c r="F4" s="817"/>
      <c r="G4" s="817"/>
      <c r="H4" s="817"/>
      <c r="I4" s="817"/>
      <c r="J4" s="818"/>
      <c r="K4" s="819"/>
      <c r="L4" s="783" t="s">
        <v>586</v>
      </c>
      <c r="M4" s="784"/>
      <c r="N4" s="785"/>
    </row>
    <row r="5" spans="1:14" ht="30" customHeight="1" x14ac:dyDescent="0.55000000000000004">
      <c r="A5">
        <v>1</v>
      </c>
      <c r="B5" s="793"/>
      <c r="C5" s="794"/>
      <c r="D5" s="794"/>
      <c r="E5" s="794"/>
      <c r="F5" s="794"/>
      <c r="G5" s="794"/>
      <c r="H5" s="794"/>
      <c r="I5" s="794"/>
      <c r="J5" s="794"/>
      <c r="K5" s="795"/>
      <c r="L5" s="658" t="s">
        <v>668</v>
      </c>
      <c r="M5" s="659"/>
      <c r="N5" s="660"/>
    </row>
    <row r="6" spans="1:14" ht="30" customHeight="1" x14ac:dyDescent="0.55000000000000004">
      <c r="A6">
        <v>2</v>
      </c>
      <c r="B6" s="793"/>
      <c r="C6" s="794"/>
      <c r="D6" s="794"/>
      <c r="E6" s="794"/>
      <c r="F6" s="794"/>
      <c r="G6" s="794"/>
      <c r="H6" s="794"/>
      <c r="I6" s="794"/>
      <c r="J6" s="794"/>
      <c r="K6" s="795"/>
      <c r="L6" s="786"/>
      <c r="M6" s="787"/>
      <c r="N6" s="788"/>
    </row>
    <row r="7" spans="1:14" ht="30" customHeight="1" x14ac:dyDescent="0.55000000000000004">
      <c r="A7">
        <v>3</v>
      </c>
      <c r="B7" s="793"/>
      <c r="C7" s="794"/>
      <c r="D7" s="794"/>
      <c r="E7" s="794"/>
      <c r="F7" s="794"/>
      <c r="G7" s="794"/>
      <c r="H7" s="794"/>
      <c r="I7" s="794"/>
      <c r="J7" s="794"/>
      <c r="K7" s="795"/>
      <c r="L7" s="786"/>
      <c r="M7" s="787"/>
      <c r="N7" s="788"/>
    </row>
    <row r="8" spans="1:14" ht="30" customHeight="1" thickBot="1" x14ac:dyDescent="0.6">
      <c r="A8">
        <v>4</v>
      </c>
      <c r="B8" s="793"/>
      <c r="C8" s="794"/>
      <c r="D8" s="794"/>
      <c r="E8" s="794"/>
      <c r="F8" s="794"/>
      <c r="G8" s="794"/>
      <c r="H8" s="794"/>
      <c r="I8" s="794"/>
      <c r="J8" s="794"/>
      <c r="K8" s="795"/>
      <c r="L8" s="661"/>
      <c r="M8" s="662"/>
      <c r="N8" s="663"/>
    </row>
    <row r="9" spans="1:14" ht="30" customHeight="1" x14ac:dyDescent="0.55000000000000004">
      <c r="A9">
        <v>5</v>
      </c>
      <c r="B9" s="793"/>
      <c r="C9" s="794"/>
      <c r="D9" s="794"/>
      <c r="E9" s="794"/>
      <c r="F9" s="794"/>
      <c r="G9" s="794"/>
      <c r="H9" s="794"/>
      <c r="I9" s="794"/>
      <c r="J9" s="794"/>
      <c r="K9" s="795"/>
      <c r="L9" s="658" t="s">
        <v>669</v>
      </c>
      <c r="M9" s="659"/>
      <c r="N9" s="660"/>
    </row>
    <row r="10" spans="1:14" ht="30" customHeight="1" thickBot="1" x14ac:dyDescent="0.6">
      <c r="A10">
        <v>6</v>
      </c>
      <c r="B10" s="799"/>
      <c r="C10" s="800"/>
      <c r="D10" s="800"/>
      <c r="E10" s="800"/>
      <c r="F10" s="800"/>
      <c r="G10" s="800"/>
      <c r="H10" s="800"/>
      <c r="I10" s="800"/>
      <c r="J10" s="800"/>
      <c r="K10" s="801"/>
      <c r="L10" s="786"/>
      <c r="M10" s="787"/>
      <c r="N10" s="788"/>
    </row>
    <row r="11" spans="1:14" ht="40" customHeight="1" thickBot="1" x14ac:dyDescent="0.6">
      <c r="A11"/>
      <c r="B11" s="591"/>
      <c r="C11" s="591"/>
      <c r="D11" s="591"/>
      <c r="E11" s="591"/>
      <c r="F11" s="591"/>
      <c r="G11" s="591"/>
      <c r="H11" s="591"/>
      <c r="I11" s="591"/>
      <c r="J11" s="591"/>
      <c r="K11" s="615"/>
      <c r="L11" s="661"/>
      <c r="M11" s="662"/>
      <c r="N11" s="663"/>
    </row>
    <row r="12" spans="1:14" ht="40" customHeight="1" thickBot="1" x14ac:dyDescent="0.6">
      <c r="A12"/>
      <c r="B12" s="802" t="s">
        <v>623</v>
      </c>
      <c r="C12" s="803"/>
      <c r="D12" s="803"/>
      <c r="E12" s="803"/>
      <c r="F12" s="803"/>
      <c r="G12" s="803"/>
      <c r="H12" s="803"/>
      <c r="I12" s="803"/>
      <c r="J12" s="804"/>
      <c r="K12" s="805"/>
      <c r="L12" s="584" t="s">
        <v>585</v>
      </c>
      <c r="M12" s="585"/>
      <c r="N12" s="586"/>
    </row>
    <row r="13" spans="1:14" ht="30" customHeight="1" x14ac:dyDescent="0.55000000000000004">
      <c r="A13">
        <v>1</v>
      </c>
      <c r="B13" s="806"/>
      <c r="C13" s="807"/>
      <c r="D13" s="807"/>
      <c r="E13" s="807"/>
      <c r="F13" s="807"/>
      <c r="G13" s="807"/>
      <c r="H13" s="807"/>
      <c r="I13" s="807"/>
      <c r="J13" s="807"/>
      <c r="K13" s="808"/>
      <c r="L13" s="658" t="s">
        <v>670</v>
      </c>
      <c r="M13" s="659"/>
      <c r="N13" s="660"/>
    </row>
    <row r="14" spans="1:14" ht="30" customHeight="1" x14ac:dyDescent="0.55000000000000004">
      <c r="A14">
        <v>2</v>
      </c>
      <c r="B14" s="806"/>
      <c r="C14" s="807"/>
      <c r="D14" s="807"/>
      <c r="E14" s="807"/>
      <c r="F14" s="807"/>
      <c r="G14" s="807"/>
      <c r="H14" s="807"/>
      <c r="I14" s="807"/>
      <c r="J14" s="807"/>
      <c r="K14" s="808"/>
      <c r="L14" s="786"/>
      <c r="M14" s="787"/>
      <c r="N14" s="788"/>
    </row>
    <row r="15" spans="1:14" ht="30" customHeight="1" x14ac:dyDescent="0.55000000000000004">
      <c r="A15">
        <v>3</v>
      </c>
      <c r="B15" s="806"/>
      <c r="C15" s="807"/>
      <c r="D15" s="807"/>
      <c r="E15" s="807"/>
      <c r="F15" s="807"/>
      <c r="G15" s="807"/>
      <c r="H15" s="807"/>
      <c r="I15" s="807"/>
      <c r="J15" s="807"/>
      <c r="K15" s="808"/>
      <c r="L15" s="786"/>
      <c r="M15" s="787"/>
      <c r="N15" s="788"/>
    </row>
    <row r="16" spans="1:14" ht="30" customHeight="1" x14ac:dyDescent="0.55000000000000004">
      <c r="A16">
        <v>4</v>
      </c>
      <c r="B16" s="806"/>
      <c r="C16" s="807"/>
      <c r="D16" s="807"/>
      <c r="E16" s="807"/>
      <c r="F16" s="807"/>
      <c r="G16" s="807"/>
      <c r="H16" s="807"/>
      <c r="I16" s="807"/>
      <c r="J16" s="807"/>
      <c r="K16" s="808"/>
      <c r="L16" s="786"/>
      <c r="M16" s="787"/>
      <c r="N16" s="788"/>
    </row>
    <row r="17" spans="1:14" ht="30" customHeight="1" x14ac:dyDescent="0.55000000000000004">
      <c r="A17">
        <v>5</v>
      </c>
      <c r="B17" s="806"/>
      <c r="C17" s="807"/>
      <c r="D17" s="807"/>
      <c r="E17" s="807"/>
      <c r="F17" s="807"/>
      <c r="G17" s="807"/>
      <c r="H17" s="807"/>
      <c r="I17" s="807"/>
      <c r="J17" s="807"/>
      <c r="K17" s="808"/>
      <c r="L17" s="786"/>
      <c r="M17" s="787"/>
      <c r="N17" s="788"/>
    </row>
    <row r="18" spans="1:14" ht="30" customHeight="1" thickBot="1" x14ac:dyDescent="0.6">
      <c r="A18">
        <v>6</v>
      </c>
      <c r="B18" s="809"/>
      <c r="C18" s="810"/>
      <c r="D18" s="810"/>
      <c r="E18" s="810"/>
      <c r="F18" s="810"/>
      <c r="G18" s="810"/>
      <c r="H18" s="810"/>
      <c r="I18" s="810"/>
      <c r="J18" s="810"/>
      <c r="K18" s="811"/>
      <c r="L18" s="661"/>
      <c r="M18" s="662"/>
      <c r="N18" s="663"/>
    </row>
    <row r="19" spans="1:14" ht="40" customHeight="1" thickBot="1" x14ac:dyDescent="0.6">
      <c r="A19"/>
      <c r="B19" s="591"/>
      <c r="C19" s="591"/>
      <c r="D19" s="591"/>
      <c r="E19" s="591"/>
      <c r="F19" s="591"/>
      <c r="G19" s="591"/>
      <c r="H19" s="591"/>
      <c r="I19" s="591"/>
      <c r="J19" s="591"/>
      <c r="K19" s="615"/>
      <c r="L19" s="237"/>
      <c r="M19" s="237"/>
      <c r="N19" s="237"/>
    </row>
    <row r="20" spans="1:14" ht="40" customHeight="1" thickBot="1" x14ac:dyDescent="0.6">
      <c r="A20"/>
      <c r="B20" s="802" t="s">
        <v>665</v>
      </c>
      <c r="C20" s="803"/>
      <c r="D20" s="803"/>
      <c r="E20" s="803"/>
      <c r="F20" s="803"/>
      <c r="G20" s="803"/>
      <c r="H20" s="803"/>
      <c r="I20" s="803"/>
      <c r="J20" s="804"/>
      <c r="K20" s="805"/>
      <c r="L20" s="789" t="s">
        <v>666</v>
      </c>
      <c r="M20" s="665"/>
      <c r="N20" s="666"/>
    </row>
    <row r="21" spans="1:14" ht="30" customHeight="1" x14ac:dyDescent="0.55000000000000004">
      <c r="A21">
        <v>1</v>
      </c>
      <c r="B21" s="790"/>
      <c r="C21" s="791"/>
      <c r="D21" s="791"/>
      <c r="E21" s="791"/>
      <c r="F21" s="791"/>
      <c r="G21" s="791"/>
      <c r="H21" s="791"/>
      <c r="I21" s="791"/>
      <c r="J21" s="791"/>
      <c r="K21" s="792"/>
      <c r="L21" s="658" t="s">
        <v>671</v>
      </c>
      <c r="M21" s="659"/>
      <c r="N21" s="660"/>
    </row>
    <row r="22" spans="1:14" ht="30" customHeight="1" x14ac:dyDescent="0.55000000000000004">
      <c r="A22">
        <v>2</v>
      </c>
      <c r="B22" s="793"/>
      <c r="C22" s="794"/>
      <c r="D22" s="794"/>
      <c r="E22" s="794"/>
      <c r="F22" s="794"/>
      <c r="G22" s="794"/>
      <c r="H22" s="794"/>
      <c r="I22" s="794"/>
      <c r="J22" s="794"/>
      <c r="K22" s="795"/>
      <c r="L22" s="786"/>
      <c r="M22" s="787"/>
      <c r="N22" s="788"/>
    </row>
    <row r="23" spans="1:14" ht="30" customHeight="1" x14ac:dyDescent="0.55000000000000004">
      <c r="A23">
        <v>3</v>
      </c>
      <c r="B23" s="793"/>
      <c r="C23" s="794"/>
      <c r="D23" s="794"/>
      <c r="E23" s="794"/>
      <c r="F23" s="794"/>
      <c r="G23" s="794"/>
      <c r="H23" s="794"/>
      <c r="I23" s="794"/>
      <c r="J23" s="794"/>
      <c r="K23" s="795"/>
      <c r="L23" s="786"/>
      <c r="M23" s="787"/>
      <c r="N23" s="788"/>
    </row>
    <row r="24" spans="1:14" ht="30" customHeight="1" x14ac:dyDescent="0.55000000000000004">
      <c r="A24">
        <v>4</v>
      </c>
      <c r="B24" s="793"/>
      <c r="C24" s="794"/>
      <c r="D24" s="794"/>
      <c r="E24" s="794"/>
      <c r="F24" s="794"/>
      <c r="G24" s="794"/>
      <c r="H24" s="794"/>
      <c r="I24" s="794"/>
      <c r="J24" s="794"/>
      <c r="K24" s="795"/>
      <c r="L24" s="786"/>
      <c r="M24" s="787"/>
      <c r="N24" s="788"/>
    </row>
    <row r="25" spans="1:14" ht="30" customHeight="1" thickBot="1" x14ac:dyDescent="0.6">
      <c r="A25">
        <v>5</v>
      </c>
      <c r="B25" s="793"/>
      <c r="C25" s="794"/>
      <c r="D25" s="794"/>
      <c r="E25" s="794"/>
      <c r="F25" s="794"/>
      <c r="G25" s="794"/>
      <c r="H25" s="794"/>
      <c r="I25" s="794"/>
      <c r="J25" s="794"/>
      <c r="K25" s="795"/>
      <c r="L25" s="661"/>
      <c r="M25" s="662"/>
      <c r="N25" s="663"/>
    </row>
    <row r="26" spans="1:14" ht="30" customHeight="1" x14ac:dyDescent="0.55000000000000004">
      <c r="A26">
        <v>6</v>
      </c>
      <c r="B26" s="793"/>
      <c r="C26" s="794"/>
      <c r="D26" s="794"/>
      <c r="E26" s="794"/>
      <c r="F26" s="794"/>
      <c r="G26" s="794"/>
      <c r="H26" s="794"/>
      <c r="I26" s="794"/>
      <c r="J26" s="794"/>
      <c r="K26" s="795"/>
      <c r="L26" s="237"/>
      <c r="M26" s="237"/>
      <c r="N26" s="237"/>
    </row>
    <row r="27" spans="1:14" ht="30" customHeight="1" x14ac:dyDescent="0.55000000000000004">
      <c r="A27">
        <v>7</v>
      </c>
      <c r="B27" s="793"/>
      <c r="C27" s="794"/>
      <c r="D27" s="794"/>
      <c r="E27" s="794"/>
      <c r="F27" s="794"/>
      <c r="G27" s="794"/>
      <c r="H27" s="794"/>
      <c r="I27" s="794"/>
      <c r="J27" s="794"/>
      <c r="K27" s="795"/>
      <c r="L27" s="237"/>
      <c r="M27" s="237"/>
      <c r="N27" s="237"/>
    </row>
    <row r="28" spans="1:14" ht="30" customHeight="1" x14ac:dyDescent="0.55000000000000004">
      <c r="A28">
        <v>8</v>
      </c>
      <c r="B28" s="793"/>
      <c r="C28" s="794"/>
      <c r="D28" s="794"/>
      <c r="E28" s="794"/>
      <c r="F28" s="794"/>
      <c r="G28" s="794"/>
      <c r="H28" s="794"/>
      <c r="I28" s="794"/>
      <c r="J28" s="794"/>
      <c r="K28" s="795"/>
      <c r="L28" s="237"/>
      <c r="M28" s="237"/>
      <c r="N28" s="237"/>
    </row>
    <row r="29" spans="1:14" ht="30" customHeight="1" x14ac:dyDescent="0.55000000000000004">
      <c r="A29">
        <v>9</v>
      </c>
      <c r="B29" s="793"/>
      <c r="C29" s="794"/>
      <c r="D29" s="794"/>
      <c r="E29" s="794"/>
      <c r="F29" s="794"/>
      <c r="G29" s="794"/>
      <c r="H29" s="794"/>
      <c r="I29" s="794"/>
      <c r="J29" s="794"/>
      <c r="K29" s="795"/>
      <c r="L29" s="502"/>
      <c r="M29" s="237"/>
      <c r="N29" s="237"/>
    </row>
    <row r="30" spans="1:14" ht="30" customHeight="1" x14ac:dyDescent="0.55000000000000004">
      <c r="A30">
        <v>10</v>
      </c>
      <c r="B30" s="793"/>
      <c r="C30" s="794"/>
      <c r="D30" s="794"/>
      <c r="E30" s="794"/>
      <c r="F30" s="794"/>
      <c r="G30" s="794"/>
      <c r="H30" s="794"/>
      <c r="I30" s="794"/>
      <c r="J30" s="794"/>
      <c r="K30" s="795"/>
      <c r="L30" s="502"/>
      <c r="M30" s="237"/>
      <c r="N30" s="237"/>
    </row>
    <row r="31" spans="1:14" ht="30" customHeight="1" x14ac:dyDescent="0.55000000000000004">
      <c r="A31">
        <v>11</v>
      </c>
      <c r="B31" s="793"/>
      <c r="C31" s="794"/>
      <c r="D31" s="794"/>
      <c r="E31" s="794"/>
      <c r="F31" s="794"/>
      <c r="G31" s="794"/>
      <c r="H31" s="794"/>
      <c r="I31" s="794"/>
      <c r="J31" s="794"/>
      <c r="K31" s="795"/>
      <c r="L31" s="502"/>
      <c r="M31" s="237"/>
      <c r="N31" s="237"/>
    </row>
    <row r="32" spans="1:14" ht="30" customHeight="1" x14ac:dyDescent="0.55000000000000004">
      <c r="A32">
        <v>12</v>
      </c>
      <c r="B32" s="793"/>
      <c r="C32" s="794"/>
      <c r="D32" s="794"/>
      <c r="E32" s="794"/>
      <c r="F32" s="794"/>
      <c r="G32" s="794"/>
      <c r="H32" s="794"/>
      <c r="I32" s="794"/>
      <c r="J32" s="794"/>
      <c r="K32" s="795"/>
      <c r="L32" s="502"/>
      <c r="M32" s="237"/>
      <c r="N32" s="237"/>
    </row>
    <row r="33" spans="1:14" ht="30" customHeight="1" x14ac:dyDescent="0.55000000000000004">
      <c r="A33">
        <v>13</v>
      </c>
      <c r="B33" s="793"/>
      <c r="C33" s="794"/>
      <c r="D33" s="794"/>
      <c r="E33" s="794"/>
      <c r="F33" s="794"/>
      <c r="G33" s="794"/>
      <c r="H33" s="794"/>
      <c r="I33" s="794"/>
      <c r="J33" s="794"/>
      <c r="K33" s="795"/>
      <c r="L33" s="502"/>
      <c r="M33" s="237"/>
      <c r="N33" s="237"/>
    </row>
    <row r="34" spans="1:14" ht="30" customHeight="1" x14ac:dyDescent="0.55000000000000004">
      <c r="A34">
        <v>14</v>
      </c>
      <c r="B34" s="793"/>
      <c r="C34" s="794"/>
      <c r="D34" s="794"/>
      <c r="E34" s="794"/>
      <c r="F34" s="794"/>
      <c r="G34" s="794"/>
      <c r="H34" s="794"/>
      <c r="I34" s="794"/>
      <c r="J34" s="794"/>
      <c r="K34" s="795"/>
      <c r="L34" s="237"/>
      <c r="M34" s="237"/>
      <c r="N34" s="237"/>
    </row>
    <row r="35" spans="1:14" ht="30" customHeight="1" x14ac:dyDescent="0.55000000000000004">
      <c r="A35">
        <v>15</v>
      </c>
      <c r="B35" s="793"/>
      <c r="C35" s="794"/>
      <c r="D35" s="794"/>
      <c r="E35" s="794"/>
      <c r="F35" s="794"/>
      <c r="G35" s="794"/>
      <c r="H35" s="794"/>
      <c r="I35" s="794"/>
      <c r="J35" s="794"/>
      <c r="K35" s="795"/>
      <c r="L35" s="237"/>
      <c r="M35" s="237"/>
      <c r="N35" s="237"/>
    </row>
    <row r="36" spans="1:14" ht="30" customHeight="1" x14ac:dyDescent="0.55000000000000004">
      <c r="A36">
        <v>16</v>
      </c>
      <c r="B36" s="796"/>
      <c r="C36" s="797"/>
      <c r="D36" s="797"/>
      <c r="E36" s="797"/>
      <c r="F36" s="797"/>
      <c r="G36" s="797"/>
      <c r="H36" s="797"/>
      <c r="I36" s="797"/>
      <c r="J36" s="797"/>
      <c r="K36" s="798"/>
      <c r="L36" s="237"/>
      <c r="M36" s="237"/>
      <c r="N36" s="237"/>
    </row>
    <row r="37" spans="1:14" ht="49" customHeight="1" thickBot="1" x14ac:dyDescent="0.6">
      <c r="B37" s="779" t="s">
        <v>700</v>
      </c>
      <c r="C37" s="780"/>
      <c r="D37" s="780"/>
      <c r="E37" s="780"/>
      <c r="F37" s="780"/>
      <c r="G37" s="780"/>
      <c r="H37" s="781"/>
      <c r="I37" s="782" t="s">
        <v>667</v>
      </c>
      <c r="J37" s="782"/>
      <c r="K37" s="614" t="s">
        <v>707</v>
      </c>
    </row>
    <row r="40" spans="1:14" ht="24" customHeight="1" x14ac:dyDescent="0.55000000000000004">
      <c r="F40" s="501"/>
    </row>
  </sheetData>
  <sheetProtection algorithmName="SHA-512" hashValue="D1/N362uyH0PsfXnhBOuHkwiAa4R1PA4JgdfRdlhbQzGcU/aW3yESgmhJ5aQESh2UAQVxphu/9/HdmI1jCyTlQ==" saltValue="iP9VsieEJuZo1ZmDopfowQ==" spinCount="100000" sheet="1" objects="1" scenarios="1"/>
  <mergeCells count="18">
    <mergeCell ref="B2:D2"/>
    <mergeCell ref="B3:D3"/>
    <mergeCell ref="E2:K2"/>
    <mergeCell ref="E3:K3"/>
    <mergeCell ref="B4:K4"/>
    <mergeCell ref="B37:H37"/>
    <mergeCell ref="I37:J37"/>
    <mergeCell ref="L4:N4"/>
    <mergeCell ref="L5:N8"/>
    <mergeCell ref="L9:N11"/>
    <mergeCell ref="L20:N20"/>
    <mergeCell ref="L13:N18"/>
    <mergeCell ref="L21:N25"/>
    <mergeCell ref="B21:K36"/>
    <mergeCell ref="B5:K10"/>
    <mergeCell ref="B12:K12"/>
    <mergeCell ref="B13:K18"/>
    <mergeCell ref="B20:K20"/>
  </mergeCells>
  <phoneticPr fontId="21"/>
  <dataValidations count="3">
    <dataValidation type="textLength" operator="lessThanOrEqual" allowBlank="1" showInputMessage="1" showErrorMessage="1" errorTitle="字数超過" error="300字・6行以内でご記入ください。" sqref="B11:K11" xr:uid="{5E5B34F8-A9D1-4458-9186-AFA9A1231429}">
      <formula1>300</formula1>
    </dataValidation>
    <dataValidation type="textLength" operator="lessThanOrEqual" allowBlank="1" showInputMessage="1" showErrorMessage="1" errorTitle="字数超過" error="200字・4行以内でご記入ください。" sqref="B19:K19" xr:uid="{00000000-0002-0000-0600-000005000000}">
      <formula1>200</formula1>
    </dataValidation>
    <dataValidation type="list" allowBlank="1" showInputMessage="1" showErrorMessage="1" sqref="K37" xr:uid="{98449C42-B9F7-4B8E-BCD7-4AECC9FB7243}">
      <formula1>"―,〇"</formula1>
    </dataValidation>
  </dataValidations>
  <printOptions horizontalCentered="1"/>
  <pageMargins left="0.70866141732283472" right="0.70866141732283472" top="0.55118110236220474" bottom="0.35433070866141736" header="0.31496062992125984" footer="0.31496062992125984"/>
  <pageSetup paperSize="9" scale="5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E78F6-866C-4018-BE63-4B4DA15E31AE}">
  <sheetPr>
    <pageSetUpPr fitToPage="1"/>
  </sheetPr>
  <dimension ref="A1:R72"/>
  <sheetViews>
    <sheetView view="pageBreakPreview" zoomScale="65" zoomScaleNormal="70" zoomScaleSheetLayoutView="65" zoomScalePageLayoutView="55" workbookViewId="0">
      <selection activeCell="B6" sqref="B6:E7"/>
    </sheetView>
  </sheetViews>
  <sheetFormatPr defaultColWidth="9" defaultRowHeight="24" customHeight="1" x14ac:dyDescent="0.55000000000000004"/>
  <cols>
    <col min="1" max="1" width="4.58203125" style="50" customWidth="1"/>
    <col min="2" max="2" width="15.5" customWidth="1"/>
    <col min="3" max="3" width="12.6640625" customWidth="1"/>
    <col min="4" max="13" width="16.58203125" customWidth="1"/>
    <col min="14" max="14" width="80" style="500" customWidth="1"/>
    <col min="15" max="15" width="45.08203125" style="500" customWidth="1"/>
  </cols>
  <sheetData>
    <row r="1" spans="1:18" ht="24" customHeight="1" x14ac:dyDescent="0.55000000000000004">
      <c r="B1" s="506" t="s">
        <v>673</v>
      </c>
      <c r="C1" s="506"/>
      <c r="D1" s="506"/>
      <c r="E1" s="506"/>
      <c r="F1" s="506"/>
      <c r="G1" s="506"/>
      <c r="H1" s="506"/>
      <c r="I1" s="506"/>
      <c r="J1" s="506"/>
      <c r="K1" s="506"/>
      <c r="L1" s="506"/>
      <c r="M1" s="506"/>
      <c r="N1" s="504"/>
    </row>
    <row r="2" spans="1:18" ht="24" customHeight="1" x14ac:dyDescent="0.55000000000000004">
      <c r="B2" s="915" t="s">
        <v>589</v>
      </c>
      <c r="C2" s="915"/>
      <c r="D2" s="902">
        <f>①総表!C17</f>
        <v>0</v>
      </c>
      <c r="E2" s="902"/>
      <c r="F2" s="902"/>
      <c r="G2" s="902"/>
      <c r="H2" s="902"/>
      <c r="I2" s="902"/>
      <c r="J2" s="902"/>
      <c r="K2" s="902"/>
      <c r="L2" s="902"/>
      <c r="M2" s="902"/>
      <c r="N2" s="504"/>
      <c r="O2" s="503"/>
    </row>
    <row r="3" spans="1:18" ht="24" customHeight="1" x14ac:dyDescent="0.55000000000000004">
      <c r="B3" s="915" t="s">
        <v>588</v>
      </c>
      <c r="C3" s="915"/>
      <c r="D3" s="902">
        <f>①総表!C27</f>
        <v>0</v>
      </c>
      <c r="E3" s="902"/>
      <c r="F3" s="902"/>
      <c r="G3" s="902"/>
      <c r="H3" s="902"/>
      <c r="I3" s="902"/>
      <c r="J3" s="902"/>
      <c r="K3" s="902"/>
      <c r="L3" s="902"/>
      <c r="M3" s="902"/>
      <c r="N3" s="492" t="s">
        <v>505</v>
      </c>
    </row>
    <row r="4" spans="1:18" ht="8.5" customHeight="1" thickBot="1" x14ac:dyDescent="0.6">
      <c r="A4"/>
      <c r="B4" s="591"/>
      <c r="C4" s="591"/>
      <c r="D4" s="591"/>
      <c r="E4" s="591"/>
      <c r="F4" s="591"/>
      <c r="G4" s="591"/>
      <c r="H4" s="591"/>
      <c r="I4" s="591"/>
      <c r="J4" s="591"/>
      <c r="K4" s="591"/>
      <c r="L4" s="591"/>
      <c r="M4" s="591"/>
      <c r="N4" s="237"/>
      <c r="O4" s="237"/>
      <c r="P4" s="237"/>
    </row>
    <row r="5" spans="1:18" ht="30" customHeight="1" x14ac:dyDescent="0.55000000000000004">
      <c r="B5" s="875" t="s">
        <v>61</v>
      </c>
      <c r="C5" s="876"/>
      <c r="D5" s="876"/>
      <c r="E5" s="877"/>
      <c r="F5" s="508" t="s">
        <v>592</v>
      </c>
      <c r="G5" s="878" t="s">
        <v>591</v>
      </c>
      <c r="H5" s="879"/>
      <c r="I5" s="804" t="s">
        <v>377</v>
      </c>
      <c r="J5" s="876"/>
      <c r="K5" s="876"/>
      <c r="L5" s="876"/>
      <c r="M5" s="914"/>
      <c r="N5" s="821" t="s">
        <v>676</v>
      </c>
      <c r="O5" s="498"/>
    </row>
    <row r="6" spans="1:18" ht="35" customHeight="1" x14ac:dyDescent="0.55000000000000004">
      <c r="A6" s="50">
        <v>1</v>
      </c>
      <c r="B6" s="884" t="s">
        <v>708</v>
      </c>
      <c r="C6" s="885"/>
      <c r="D6" s="885"/>
      <c r="E6" s="886"/>
      <c r="F6" s="890"/>
      <c r="G6" s="880"/>
      <c r="H6" s="881"/>
      <c r="I6" s="895">
        <f>①総表!C17</f>
        <v>0</v>
      </c>
      <c r="J6" s="896"/>
      <c r="K6" s="896"/>
      <c r="L6" s="896"/>
      <c r="M6" s="897"/>
      <c r="N6" s="821"/>
      <c r="O6" s="498"/>
    </row>
    <row r="7" spans="1:18" ht="30" customHeight="1" thickBot="1" x14ac:dyDescent="0.6">
      <c r="A7" s="50">
        <v>2</v>
      </c>
      <c r="B7" s="887"/>
      <c r="C7" s="888"/>
      <c r="D7" s="888"/>
      <c r="E7" s="889"/>
      <c r="F7" s="891"/>
      <c r="G7" s="882"/>
      <c r="H7" s="883"/>
      <c r="I7" s="892" t="str">
        <f>"（　"&amp;①総表!C16&amp;①総表!D16&amp;"　）"</f>
        <v>（　選択してください。　）</v>
      </c>
      <c r="J7" s="893"/>
      <c r="K7" s="893"/>
      <c r="L7" s="893"/>
      <c r="M7" s="894"/>
      <c r="N7" s="821"/>
      <c r="O7" s="498"/>
    </row>
    <row r="8" spans="1:18" ht="32" customHeight="1" x14ac:dyDescent="0.55000000000000004">
      <c r="A8"/>
      <c r="B8" s="872" t="s">
        <v>659</v>
      </c>
      <c r="C8" s="873"/>
      <c r="D8" s="873"/>
      <c r="E8" s="873"/>
      <c r="F8" s="873"/>
      <c r="G8" s="873"/>
      <c r="H8" s="873"/>
      <c r="I8" s="873"/>
      <c r="J8" s="873"/>
      <c r="K8" s="873"/>
      <c r="L8" s="873"/>
      <c r="M8" s="874"/>
      <c r="N8" s="821"/>
      <c r="O8" s="498"/>
    </row>
    <row r="9" spans="1:18" ht="27" customHeight="1" x14ac:dyDescent="0.55000000000000004">
      <c r="A9"/>
      <c r="B9" s="581" t="s">
        <v>378</v>
      </c>
      <c r="C9" s="507" t="s">
        <v>379</v>
      </c>
      <c r="D9" s="511">
        <f>G9+I9</f>
        <v>0</v>
      </c>
      <c r="E9" s="898" t="s">
        <v>380</v>
      </c>
      <c r="F9" s="898"/>
      <c r="G9" s="582"/>
      <c r="H9" s="583" t="s">
        <v>381</v>
      </c>
      <c r="I9" s="582"/>
      <c r="J9" s="574" t="s">
        <v>593</v>
      </c>
      <c r="K9" s="574"/>
      <c r="L9" s="574"/>
      <c r="M9" s="575"/>
      <c r="N9" s="821"/>
      <c r="O9" s="498"/>
    </row>
    <row r="10" spans="1:18" ht="23" customHeight="1" x14ac:dyDescent="0.55000000000000004">
      <c r="A10"/>
      <c r="B10" s="851" t="s">
        <v>594</v>
      </c>
      <c r="C10" s="852"/>
      <c r="D10" s="512" t="s">
        <v>382</v>
      </c>
      <c r="E10" s="513" t="s">
        <v>383</v>
      </c>
      <c r="F10" s="514" t="s">
        <v>382</v>
      </c>
      <c r="G10" s="513" t="s">
        <v>384</v>
      </c>
      <c r="H10" s="514" t="s">
        <v>382</v>
      </c>
      <c r="I10" s="576" t="s">
        <v>385</v>
      </c>
      <c r="J10" s="515" t="s">
        <v>382</v>
      </c>
      <c r="K10" s="509" t="s">
        <v>386</v>
      </c>
      <c r="L10" s="515" t="s">
        <v>382</v>
      </c>
      <c r="M10" s="516" t="s">
        <v>387</v>
      </c>
      <c r="N10" s="821"/>
      <c r="O10" s="498"/>
    </row>
    <row r="11" spans="1:18" ht="23" customHeight="1" x14ac:dyDescent="0.55000000000000004">
      <c r="A11"/>
      <c r="B11" s="853"/>
      <c r="C11" s="854"/>
      <c r="D11" s="517" t="s">
        <v>382</v>
      </c>
      <c r="E11" s="518" t="s">
        <v>388</v>
      </c>
      <c r="F11" s="517" t="s">
        <v>382</v>
      </c>
      <c r="G11" s="518" t="s">
        <v>630</v>
      </c>
      <c r="H11" s="517" t="s">
        <v>382</v>
      </c>
      <c r="I11" s="577" t="s">
        <v>389</v>
      </c>
      <c r="J11" s="517" t="s">
        <v>382</v>
      </c>
      <c r="K11" s="518" t="s">
        <v>390</v>
      </c>
      <c r="L11" s="517" t="s">
        <v>382</v>
      </c>
      <c r="M11" s="519" t="s">
        <v>391</v>
      </c>
      <c r="N11" s="821"/>
      <c r="O11" s="498"/>
    </row>
    <row r="12" spans="1:18" ht="23" customHeight="1" x14ac:dyDescent="0.55000000000000004">
      <c r="A12"/>
      <c r="B12" s="855"/>
      <c r="C12" s="856"/>
      <c r="D12" s="578" t="s">
        <v>382</v>
      </c>
      <c r="E12" s="579" t="s">
        <v>392</v>
      </c>
      <c r="F12" s="578" t="s">
        <v>382</v>
      </c>
      <c r="G12" s="579" t="s">
        <v>393</v>
      </c>
      <c r="H12" s="578" t="s">
        <v>382</v>
      </c>
      <c r="I12" s="869" t="s">
        <v>394</v>
      </c>
      <c r="J12" s="869"/>
      <c r="K12" s="870"/>
      <c r="L12" s="870"/>
      <c r="M12" s="871"/>
      <c r="N12" s="821"/>
      <c r="O12" s="498"/>
    </row>
    <row r="13" spans="1:18" ht="25" customHeight="1" x14ac:dyDescent="0.55000000000000004">
      <c r="A13" s="50">
        <v>1</v>
      </c>
      <c r="B13" s="857"/>
      <c r="C13" s="858"/>
      <c r="D13" s="858"/>
      <c r="E13" s="858"/>
      <c r="F13" s="858"/>
      <c r="G13" s="858"/>
      <c r="H13" s="858"/>
      <c r="I13" s="858"/>
      <c r="J13" s="858"/>
      <c r="K13" s="858"/>
      <c r="L13" s="858"/>
      <c r="M13" s="859"/>
      <c r="N13" s="497"/>
      <c r="O13" s="497"/>
    </row>
    <row r="14" spans="1:18" ht="25" customHeight="1" x14ac:dyDescent="0.55000000000000004">
      <c r="A14" s="50">
        <v>2</v>
      </c>
      <c r="B14" s="857"/>
      <c r="C14" s="858"/>
      <c r="D14" s="858"/>
      <c r="E14" s="858"/>
      <c r="F14" s="858"/>
      <c r="G14" s="858"/>
      <c r="H14" s="858"/>
      <c r="I14" s="858"/>
      <c r="J14" s="858"/>
      <c r="K14" s="858"/>
      <c r="L14" s="858"/>
      <c r="M14" s="859"/>
      <c r="N14" s="521" t="s">
        <v>577</v>
      </c>
      <c r="O14"/>
    </row>
    <row r="15" spans="1:18" ht="25" customHeight="1" x14ac:dyDescent="0.55000000000000004">
      <c r="A15" s="50">
        <v>3</v>
      </c>
      <c r="B15" s="857"/>
      <c r="C15" s="858"/>
      <c r="D15" s="858"/>
      <c r="E15" s="858"/>
      <c r="F15" s="858"/>
      <c r="G15" s="858"/>
      <c r="H15" s="858"/>
      <c r="I15" s="858"/>
      <c r="J15" s="858"/>
      <c r="K15" s="858"/>
      <c r="L15" s="858"/>
      <c r="M15" s="859"/>
      <c r="N15" s="505"/>
      <c r="O15"/>
    </row>
    <row r="16" spans="1:18" ht="25" customHeight="1" x14ac:dyDescent="0.55000000000000004">
      <c r="A16" s="50">
        <v>4</v>
      </c>
      <c r="B16" s="857"/>
      <c r="C16" s="858"/>
      <c r="D16" s="858"/>
      <c r="E16" s="858"/>
      <c r="F16" s="858"/>
      <c r="G16" s="858"/>
      <c r="H16" s="858"/>
      <c r="I16" s="858"/>
      <c r="J16" s="858"/>
      <c r="K16" s="858"/>
      <c r="L16" s="858"/>
      <c r="M16" s="859"/>
      <c r="N16" s="900" t="s">
        <v>616</v>
      </c>
      <c r="O16" s="522"/>
      <c r="P16" s="522"/>
      <c r="Q16" s="522"/>
      <c r="R16" s="522"/>
    </row>
    <row r="17" spans="1:18" ht="25" customHeight="1" x14ac:dyDescent="0.55000000000000004">
      <c r="A17" s="50">
        <v>5</v>
      </c>
      <c r="B17" s="857"/>
      <c r="C17" s="858"/>
      <c r="D17" s="858"/>
      <c r="E17" s="858"/>
      <c r="F17" s="858"/>
      <c r="G17" s="858"/>
      <c r="H17" s="858"/>
      <c r="I17" s="858"/>
      <c r="J17" s="858"/>
      <c r="K17" s="858"/>
      <c r="L17" s="858"/>
      <c r="M17" s="859"/>
      <c r="N17" s="900"/>
      <c r="O17" s="522"/>
      <c r="P17" s="522"/>
      <c r="Q17" s="522"/>
      <c r="R17" s="522"/>
    </row>
    <row r="18" spans="1:18" ht="25" customHeight="1" x14ac:dyDescent="0.55000000000000004">
      <c r="A18" s="50">
        <v>6</v>
      </c>
      <c r="B18" s="857"/>
      <c r="C18" s="858"/>
      <c r="D18" s="858"/>
      <c r="E18" s="858"/>
      <c r="F18" s="858"/>
      <c r="G18" s="858"/>
      <c r="H18" s="858"/>
      <c r="I18" s="858"/>
      <c r="J18" s="858"/>
      <c r="K18" s="858"/>
      <c r="L18" s="858"/>
      <c r="M18" s="859"/>
      <c r="N18" s="900"/>
      <c r="O18" s="522"/>
      <c r="P18" s="522"/>
      <c r="Q18" s="522"/>
      <c r="R18" s="522"/>
    </row>
    <row r="19" spans="1:18" ht="25" customHeight="1" x14ac:dyDescent="0.55000000000000004">
      <c r="A19" s="50">
        <v>7</v>
      </c>
      <c r="B19" s="857"/>
      <c r="C19" s="858"/>
      <c r="D19" s="858"/>
      <c r="E19" s="858"/>
      <c r="F19" s="858"/>
      <c r="G19" s="858"/>
      <c r="H19" s="858"/>
      <c r="I19" s="858"/>
      <c r="J19" s="858"/>
      <c r="K19" s="858"/>
      <c r="L19" s="858"/>
      <c r="M19" s="859"/>
      <c r="N19" s="900"/>
      <c r="O19" s="522"/>
      <c r="P19" s="522"/>
      <c r="Q19" s="522"/>
      <c r="R19" s="522"/>
    </row>
    <row r="20" spans="1:18" ht="25" customHeight="1" x14ac:dyDescent="0.55000000000000004">
      <c r="A20" s="50">
        <v>8</v>
      </c>
      <c r="B20" s="857"/>
      <c r="C20" s="858"/>
      <c r="D20" s="858"/>
      <c r="E20" s="858"/>
      <c r="F20" s="858"/>
      <c r="G20" s="858"/>
      <c r="H20" s="858"/>
      <c r="I20" s="858"/>
      <c r="J20" s="858"/>
      <c r="K20" s="858"/>
      <c r="L20" s="858"/>
      <c r="M20" s="859"/>
      <c r="N20" s="900"/>
      <c r="O20" s="522"/>
      <c r="P20" s="522"/>
      <c r="Q20" s="522"/>
      <c r="R20" s="522"/>
    </row>
    <row r="21" spans="1:18" ht="25" customHeight="1" x14ac:dyDescent="0.55000000000000004">
      <c r="A21" s="50">
        <v>9</v>
      </c>
      <c r="B21" s="857"/>
      <c r="C21" s="858"/>
      <c r="D21" s="858"/>
      <c r="E21" s="858"/>
      <c r="F21" s="858"/>
      <c r="G21" s="858"/>
      <c r="H21" s="858"/>
      <c r="I21" s="858"/>
      <c r="J21" s="858"/>
      <c r="K21" s="858"/>
      <c r="L21" s="858"/>
      <c r="M21" s="859"/>
      <c r="N21" s="900"/>
      <c r="O21" s="237"/>
      <c r="P21" s="237"/>
      <c r="Q21" s="237"/>
      <c r="R21" s="237"/>
    </row>
    <row r="22" spans="1:18" ht="25" customHeight="1" x14ac:dyDescent="0.55000000000000004">
      <c r="A22" s="50">
        <v>10</v>
      </c>
      <c r="B22" s="857"/>
      <c r="C22" s="858"/>
      <c r="D22" s="858"/>
      <c r="E22" s="858"/>
      <c r="F22" s="858"/>
      <c r="G22" s="858"/>
      <c r="H22" s="858"/>
      <c r="I22" s="858"/>
      <c r="J22" s="858"/>
      <c r="K22" s="858"/>
      <c r="L22" s="858"/>
      <c r="M22" s="859"/>
      <c r="N22" s="900"/>
      <c r="O22" s="237"/>
      <c r="P22" s="237"/>
      <c r="Q22" s="237"/>
      <c r="R22" s="237"/>
    </row>
    <row r="23" spans="1:18" ht="25" customHeight="1" x14ac:dyDescent="0.55000000000000004">
      <c r="A23" s="50">
        <v>11</v>
      </c>
      <c r="B23" s="857"/>
      <c r="C23" s="858"/>
      <c r="D23" s="858"/>
      <c r="E23" s="858"/>
      <c r="F23" s="858"/>
      <c r="G23" s="858"/>
      <c r="H23" s="858"/>
      <c r="I23" s="858"/>
      <c r="J23" s="858"/>
      <c r="K23" s="858"/>
      <c r="L23" s="858"/>
      <c r="M23" s="859"/>
      <c r="N23" s="900"/>
      <c r="O23" s="237"/>
      <c r="P23" s="237"/>
      <c r="Q23" s="237"/>
      <c r="R23" s="237"/>
    </row>
    <row r="24" spans="1:18" ht="25" customHeight="1" x14ac:dyDescent="0.55000000000000004">
      <c r="A24" s="50">
        <v>12</v>
      </c>
      <c r="B24" s="857"/>
      <c r="C24" s="858"/>
      <c r="D24" s="858"/>
      <c r="E24" s="858"/>
      <c r="F24" s="858"/>
      <c r="G24" s="858"/>
      <c r="H24" s="858"/>
      <c r="I24" s="858"/>
      <c r="J24" s="858"/>
      <c r="K24" s="858"/>
      <c r="L24" s="858"/>
      <c r="M24" s="859"/>
      <c r="N24" s="900"/>
      <c r="O24" s="237"/>
      <c r="P24" s="237"/>
      <c r="Q24" s="237"/>
      <c r="R24" s="237"/>
    </row>
    <row r="25" spans="1:18" ht="25" customHeight="1" x14ac:dyDescent="0.55000000000000004">
      <c r="A25" s="50">
        <v>13</v>
      </c>
      <c r="B25" s="857"/>
      <c r="C25" s="858"/>
      <c r="D25" s="858"/>
      <c r="E25" s="858"/>
      <c r="F25" s="858"/>
      <c r="G25" s="858"/>
      <c r="H25" s="858"/>
      <c r="I25" s="858"/>
      <c r="J25" s="858"/>
      <c r="K25" s="858"/>
      <c r="L25" s="858"/>
      <c r="M25" s="859"/>
      <c r="N25" s="900"/>
      <c r="O25" s="497"/>
    </row>
    <row r="26" spans="1:18" ht="25" customHeight="1" x14ac:dyDescent="0.55000000000000004">
      <c r="A26" s="50">
        <v>14</v>
      </c>
      <c r="B26" s="857"/>
      <c r="C26" s="858"/>
      <c r="D26" s="858"/>
      <c r="E26" s="858"/>
      <c r="F26" s="858"/>
      <c r="G26" s="858"/>
      <c r="H26" s="858"/>
      <c r="I26" s="858"/>
      <c r="J26" s="858"/>
      <c r="K26" s="858"/>
      <c r="L26" s="858"/>
      <c r="M26" s="859"/>
      <c r="N26" s="497"/>
      <c r="O26" s="497"/>
    </row>
    <row r="27" spans="1:18" ht="25" customHeight="1" x14ac:dyDescent="0.55000000000000004">
      <c r="A27" s="50">
        <v>15</v>
      </c>
      <c r="B27" s="857"/>
      <c r="C27" s="858"/>
      <c r="D27" s="858"/>
      <c r="E27" s="858"/>
      <c r="F27" s="858"/>
      <c r="G27" s="858"/>
      <c r="H27" s="858"/>
      <c r="I27" s="858"/>
      <c r="J27" s="858"/>
      <c r="K27" s="858"/>
      <c r="L27" s="858"/>
      <c r="M27" s="859"/>
    </row>
    <row r="28" spans="1:18" ht="25" customHeight="1" x14ac:dyDescent="0.55000000000000004">
      <c r="A28" s="50">
        <v>16</v>
      </c>
      <c r="B28" s="857"/>
      <c r="C28" s="858"/>
      <c r="D28" s="858"/>
      <c r="E28" s="858"/>
      <c r="F28" s="858"/>
      <c r="G28" s="858"/>
      <c r="H28" s="858"/>
      <c r="I28" s="858"/>
      <c r="J28" s="858"/>
      <c r="K28" s="858"/>
      <c r="L28" s="858"/>
      <c r="M28" s="859"/>
    </row>
    <row r="29" spans="1:18" ht="25" customHeight="1" x14ac:dyDescent="0.55000000000000004">
      <c r="A29" s="50">
        <v>17</v>
      </c>
      <c r="B29" s="857"/>
      <c r="C29" s="858"/>
      <c r="D29" s="858"/>
      <c r="E29" s="858"/>
      <c r="F29" s="858"/>
      <c r="G29" s="858"/>
      <c r="H29" s="858"/>
      <c r="I29" s="858"/>
      <c r="J29" s="858"/>
      <c r="K29" s="858"/>
      <c r="L29" s="858"/>
      <c r="M29" s="859"/>
    </row>
    <row r="30" spans="1:18" ht="25" customHeight="1" x14ac:dyDescent="0.55000000000000004">
      <c r="A30" s="50">
        <v>18</v>
      </c>
      <c r="B30" s="857"/>
      <c r="C30" s="858"/>
      <c r="D30" s="858"/>
      <c r="E30" s="858"/>
      <c r="F30" s="858"/>
      <c r="G30" s="858"/>
      <c r="H30" s="858"/>
      <c r="I30" s="858"/>
      <c r="J30" s="858"/>
      <c r="K30" s="858"/>
      <c r="L30" s="858"/>
      <c r="M30" s="859"/>
    </row>
    <row r="31" spans="1:18" ht="25" customHeight="1" x14ac:dyDescent="0.55000000000000004">
      <c r="A31" s="50">
        <v>19</v>
      </c>
      <c r="B31" s="857"/>
      <c r="C31" s="858"/>
      <c r="D31" s="858"/>
      <c r="E31" s="858"/>
      <c r="F31" s="858"/>
      <c r="G31" s="858"/>
      <c r="H31" s="858"/>
      <c r="I31" s="858"/>
      <c r="J31" s="858"/>
      <c r="K31" s="858"/>
      <c r="L31" s="858"/>
      <c r="M31" s="859"/>
    </row>
    <row r="32" spans="1:18" ht="25" customHeight="1" x14ac:dyDescent="0.55000000000000004">
      <c r="A32" s="50">
        <v>20</v>
      </c>
      <c r="B32" s="857"/>
      <c r="C32" s="858"/>
      <c r="D32" s="858"/>
      <c r="E32" s="858"/>
      <c r="F32" s="858"/>
      <c r="G32" s="858"/>
      <c r="H32" s="858"/>
      <c r="I32" s="858"/>
      <c r="J32" s="858"/>
      <c r="K32" s="858"/>
      <c r="L32" s="858"/>
      <c r="M32" s="859"/>
    </row>
    <row r="33" spans="1:15" ht="25" customHeight="1" x14ac:dyDescent="0.55000000000000004">
      <c r="A33" s="50">
        <v>21</v>
      </c>
      <c r="B33" s="857"/>
      <c r="C33" s="858"/>
      <c r="D33" s="858"/>
      <c r="E33" s="858"/>
      <c r="F33" s="858"/>
      <c r="G33" s="858"/>
      <c r="H33" s="858"/>
      <c r="I33" s="858"/>
      <c r="J33" s="858"/>
      <c r="K33" s="858"/>
      <c r="L33" s="858"/>
      <c r="M33" s="859"/>
    </row>
    <row r="34" spans="1:15" ht="25" customHeight="1" x14ac:dyDescent="0.55000000000000004">
      <c r="A34" s="50">
        <v>22</v>
      </c>
      <c r="B34" s="857"/>
      <c r="C34" s="858"/>
      <c r="D34" s="858"/>
      <c r="E34" s="858"/>
      <c r="F34" s="858"/>
      <c r="G34" s="858"/>
      <c r="H34" s="858"/>
      <c r="I34" s="858"/>
      <c r="J34" s="858"/>
      <c r="K34" s="858"/>
      <c r="L34" s="858"/>
      <c r="M34" s="859"/>
    </row>
    <row r="35" spans="1:15" ht="25" customHeight="1" x14ac:dyDescent="0.55000000000000004">
      <c r="A35" s="50">
        <v>23</v>
      </c>
      <c r="B35" s="857"/>
      <c r="C35" s="858"/>
      <c r="D35" s="858"/>
      <c r="E35" s="858"/>
      <c r="F35" s="858"/>
      <c r="G35" s="858"/>
      <c r="H35" s="858"/>
      <c r="I35" s="858"/>
      <c r="J35" s="858"/>
      <c r="K35" s="858"/>
      <c r="L35" s="858"/>
      <c r="M35" s="859"/>
    </row>
    <row r="36" spans="1:15" ht="25" customHeight="1" x14ac:dyDescent="0.55000000000000004">
      <c r="A36" s="50">
        <v>24</v>
      </c>
      <c r="B36" s="857"/>
      <c r="C36" s="858"/>
      <c r="D36" s="858"/>
      <c r="E36" s="858"/>
      <c r="F36" s="858"/>
      <c r="G36" s="858"/>
      <c r="H36" s="858"/>
      <c r="I36" s="858"/>
      <c r="J36" s="858"/>
      <c r="K36" s="858"/>
      <c r="L36" s="858"/>
      <c r="M36" s="859"/>
    </row>
    <row r="37" spans="1:15" ht="25" customHeight="1" x14ac:dyDescent="0.55000000000000004">
      <c r="A37" s="50">
        <v>25</v>
      </c>
      <c r="B37" s="857"/>
      <c r="C37" s="858"/>
      <c r="D37" s="858"/>
      <c r="E37" s="858"/>
      <c r="F37" s="858"/>
      <c r="G37" s="858"/>
      <c r="H37" s="858"/>
      <c r="I37" s="858"/>
      <c r="J37" s="858"/>
      <c r="K37" s="858"/>
      <c r="L37" s="858"/>
      <c r="M37" s="859"/>
    </row>
    <row r="38" spans="1:15" ht="25" customHeight="1" x14ac:dyDescent="0.55000000000000004">
      <c r="A38" s="50">
        <v>26</v>
      </c>
      <c r="B38" s="857"/>
      <c r="C38" s="858"/>
      <c r="D38" s="858"/>
      <c r="E38" s="858"/>
      <c r="F38" s="858"/>
      <c r="G38" s="858"/>
      <c r="H38" s="858"/>
      <c r="I38" s="858"/>
      <c r="J38" s="858"/>
      <c r="K38" s="858"/>
      <c r="L38" s="858"/>
      <c r="M38" s="859"/>
    </row>
    <row r="39" spans="1:15" ht="25" customHeight="1" x14ac:dyDescent="0.55000000000000004">
      <c r="A39" s="50">
        <v>27</v>
      </c>
      <c r="B39" s="857"/>
      <c r="C39" s="858"/>
      <c r="D39" s="858"/>
      <c r="E39" s="858"/>
      <c r="F39" s="858"/>
      <c r="G39" s="858"/>
      <c r="H39" s="858"/>
      <c r="I39" s="858"/>
      <c r="J39" s="858"/>
      <c r="K39" s="858"/>
      <c r="L39" s="858"/>
      <c r="M39" s="859"/>
    </row>
    <row r="40" spans="1:15" ht="25" customHeight="1" x14ac:dyDescent="0.55000000000000004">
      <c r="A40" s="50">
        <v>28</v>
      </c>
      <c r="B40" s="857"/>
      <c r="C40" s="858"/>
      <c r="D40" s="858"/>
      <c r="E40" s="858"/>
      <c r="F40" s="858"/>
      <c r="G40" s="858"/>
      <c r="H40" s="858"/>
      <c r="I40" s="858"/>
      <c r="J40" s="858"/>
      <c r="K40" s="858"/>
      <c r="L40" s="858"/>
      <c r="M40" s="859"/>
    </row>
    <row r="41" spans="1:15" ht="25" customHeight="1" x14ac:dyDescent="0.55000000000000004">
      <c r="A41" s="50">
        <v>29</v>
      </c>
      <c r="B41" s="857"/>
      <c r="C41" s="858"/>
      <c r="D41" s="858"/>
      <c r="E41" s="858"/>
      <c r="F41" s="858"/>
      <c r="G41" s="858"/>
      <c r="H41" s="858"/>
      <c r="I41" s="858"/>
      <c r="J41" s="858"/>
      <c r="K41" s="858"/>
      <c r="L41" s="858"/>
      <c r="M41" s="859"/>
    </row>
    <row r="42" spans="1:15" ht="25" customHeight="1" x14ac:dyDescent="0.55000000000000004">
      <c r="A42" s="50">
        <v>30</v>
      </c>
      <c r="B42" s="860"/>
      <c r="C42" s="861"/>
      <c r="D42" s="861"/>
      <c r="E42" s="861"/>
      <c r="F42" s="861"/>
      <c r="G42" s="861"/>
      <c r="H42" s="861"/>
      <c r="I42" s="861"/>
      <c r="J42" s="861"/>
      <c r="K42" s="861"/>
      <c r="L42" s="861"/>
      <c r="M42" s="862"/>
    </row>
    <row r="43" spans="1:15" ht="30" customHeight="1" x14ac:dyDescent="0.55000000000000004">
      <c r="B43" s="905" t="s">
        <v>678</v>
      </c>
      <c r="C43" s="906"/>
      <c r="D43" s="906"/>
      <c r="E43" s="906"/>
      <c r="F43" s="906"/>
      <c r="G43" s="906"/>
      <c r="H43" s="906"/>
      <c r="I43" s="906"/>
      <c r="J43" s="906"/>
      <c r="K43" s="906"/>
      <c r="L43" s="906"/>
      <c r="M43" s="907"/>
      <c r="N43" s="820" t="s">
        <v>681</v>
      </c>
      <c r="O43" s="592"/>
    </row>
    <row r="44" spans="1:15" ht="30" customHeight="1" x14ac:dyDescent="0.55000000000000004">
      <c r="B44" s="908" t="s">
        <v>679</v>
      </c>
      <c r="C44" s="909"/>
      <c r="D44" s="909"/>
      <c r="E44" s="909"/>
      <c r="F44" s="909"/>
      <c r="G44" s="909"/>
      <c r="H44" s="909"/>
      <c r="I44" s="909"/>
      <c r="J44" s="909"/>
      <c r="K44" s="909"/>
      <c r="L44" s="909"/>
      <c r="M44" s="910"/>
      <c r="N44" s="820"/>
      <c r="O44" s="592"/>
    </row>
    <row r="45" spans="1:15" ht="30" customHeight="1" x14ac:dyDescent="0.55000000000000004">
      <c r="A45" s="50">
        <v>1</v>
      </c>
      <c r="B45" s="866"/>
      <c r="C45" s="867"/>
      <c r="D45" s="867"/>
      <c r="E45" s="867"/>
      <c r="F45" s="867"/>
      <c r="G45" s="867"/>
      <c r="H45" s="867"/>
      <c r="I45" s="867"/>
      <c r="J45" s="867"/>
      <c r="K45" s="867"/>
      <c r="L45" s="867"/>
      <c r="M45" s="868"/>
      <c r="N45" s="820"/>
      <c r="O45" s="592"/>
    </row>
    <row r="46" spans="1:15" ht="30" customHeight="1" x14ac:dyDescent="0.55000000000000004">
      <c r="A46" s="50">
        <v>2</v>
      </c>
      <c r="B46" s="857"/>
      <c r="C46" s="858"/>
      <c r="D46" s="858"/>
      <c r="E46" s="858"/>
      <c r="F46" s="858"/>
      <c r="G46" s="858"/>
      <c r="H46" s="858"/>
      <c r="I46" s="858"/>
      <c r="J46" s="858"/>
      <c r="K46" s="858"/>
      <c r="L46" s="858"/>
      <c r="M46" s="859"/>
      <c r="N46" s="820"/>
      <c r="O46" s="592"/>
    </row>
    <row r="47" spans="1:15" ht="30" customHeight="1" x14ac:dyDescent="0.55000000000000004">
      <c r="A47" s="50">
        <v>3</v>
      </c>
      <c r="B47" s="857"/>
      <c r="C47" s="858"/>
      <c r="D47" s="858"/>
      <c r="E47" s="858"/>
      <c r="F47" s="858"/>
      <c r="G47" s="858"/>
      <c r="H47" s="858"/>
      <c r="I47" s="858"/>
      <c r="J47" s="858"/>
      <c r="K47" s="858"/>
      <c r="L47" s="858"/>
      <c r="M47" s="859"/>
      <c r="N47" s="820"/>
      <c r="O47" s="592"/>
    </row>
    <row r="48" spans="1:15" ht="30" customHeight="1" x14ac:dyDescent="0.55000000000000004">
      <c r="A48" s="50">
        <v>4</v>
      </c>
      <c r="B48" s="857"/>
      <c r="C48" s="858"/>
      <c r="D48" s="858"/>
      <c r="E48" s="858"/>
      <c r="F48" s="858"/>
      <c r="G48" s="858"/>
      <c r="H48" s="858"/>
      <c r="I48" s="858"/>
      <c r="J48" s="858"/>
      <c r="K48" s="858"/>
      <c r="L48" s="858"/>
      <c r="M48" s="859"/>
      <c r="N48" s="820"/>
      <c r="O48" s="592"/>
    </row>
    <row r="49" spans="1:18" ht="30" customHeight="1" x14ac:dyDescent="0.55000000000000004">
      <c r="A49" s="50">
        <v>5</v>
      </c>
      <c r="B49" s="857"/>
      <c r="C49" s="858"/>
      <c r="D49" s="858"/>
      <c r="E49" s="858"/>
      <c r="F49" s="858"/>
      <c r="G49" s="858"/>
      <c r="H49" s="858"/>
      <c r="I49" s="858"/>
      <c r="J49" s="858"/>
      <c r="K49" s="858"/>
      <c r="L49" s="858"/>
      <c r="M49" s="859"/>
      <c r="N49" s="505"/>
      <c r="O49" s="505"/>
    </row>
    <row r="50" spans="1:18" ht="30" customHeight="1" x14ac:dyDescent="0.55000000000000004">
      <c r="A50" s="50">
        <v>6</v>
      </c>
      <c r="B50" s="857"/>
      <c r="C50" s="858"/>
      <c r="D50" s="858"/>
      <c r="E50" s="858"/>
      <c r="F50" s="858"/>
      <c r="G50" s="858"/>
      <c r="H50" s="858"/>
      <c r="I50" s="858"/>
      <c r="J50" s="858"/>
      <c r="K50" s="858"/>
      <c r="L50" s="858"/>
      <c r="M50" s="859"/>
      <c r="N50" s="505"/>
      <c r="O50" s="505"/>
    </row>
    <row r="51" spans="1:18" ht="30" customHeight="1" x14ac:dyDescent="0.55000000000000004">
      <c r="B51" s="911" t="s">
        <v>677</v>
      </c>
      <c r="C51" s="912"/>
      <c r="D51" s="912"/>
      <c r="E51" s="912"/>
      <c r="F51" s="912"/>
      <c r="G51" s="912"/>
      <c r="H51" s="912"/>
      <c r="I51" s="912"/>
      <c r="J51" s="912"/>
      <c r="K51" s="912"/>
      <c r="L51" s="912"/>
      <c r="M51" s="913"/>
      <c r="N51" s="820" t="s">
        <v>682</v>
      </c>
      <c r="O51" s="592"/>
    </row>
    <row r="52" spans="1:18" ht="30" customHeight="1" x14ac:dyDescent="0.55000000000000004">
      <c r="A52" s="50">
        <v>1</v>
      </c>
      <c r="B52" s="866"/>
      <c r="C52" s="867"/>
      <c r="D52" s="867"/>
      <c r="E52" s="867"/>
      <c r="F52" s="867"/>
      <c r="G52" s="867"/>
      <c r="H52" s="867"/>
      <c r="I52" s="867"/>
      <c r="J52" s="867"/>
      <c r="K52" s="867"/>
      <c r="L52" s="867"/>
      <c r="M52" s="868"/>
      <c r="N52" s="820"/>
      <c r="O52" s="592"/>
    </row>
    <row r="53" spans="1:18" ht="30" customHeight="1" x14ac:dyDescent="0.55000000000000004">
      <c r="A53" s="50">
        <v>2</v>
      </c>
      <c r="B53" s="857"/>
      <c r="C53" s="858"/>
      <c r="D53" s="858"/>
      <c r="E53" s="858"/>
      <c r="F53" s="858"/>
      <c r="G53" s="858"/>
      <c r="H53" s="858"/>
      <c r="I53" s="858"/>
      <c r="J53" s="858"/>
      <c r="K53" s="858"/>
      <c r="L53" s="858"/>
      <c r="M53" s="859"/>
      <c r="N53" s="820"/>
      <c r="O53" s="592"/>
    </row>
    <row r="54" spans="1:18" ht="30" customHeight="1" x14ac:dyDescent="0.55000000000000004">
      <c r="A54" s="50">
        <v>3</v>
      </c>
      <c r="B54" s="857"/>
      <c r="C54" s="858"/>
      <c r="D54" s="858"/>
      <c r="E54" s="858"/>
      <c r="F54" s="858"/>
      <c r="G54" s="858"/>
      <c r="H54" s="858"/>
      <c r="I54" s="858"/>
      <c r="J54" s="858"/>
      <c r="K54" s="858"/>
      <c r="L54" s="858"/>
      <c r="M54" s="859"/>
      <c r="N54" s="820"/>
      <c r="O54" s="592"/>
    </row>
    <row r="55" spans="1:18" ht="30" customHeight="1" x14ac:dyDescent="0.55000000000000004">
      <c r="A55" s="50">
        <v>4</v>
      </c>
      <c r="B55" s="857"/>
      <c r="C55" s="858"/>
      <c r="D55" s="858"/>
      <c r="E55" s="858"/>
      <c r="F55" s="858"/>
      <c r="G55" s="858"/>
      <c r="H55" s="858"/>
      <c r="I55" s="858"/>
      <c r="J55" s="858"/>
      <c r="K55" s="858"/>
      <c r="L55" s="858"/>
      <c r="M55" s="859"/>
      <c r="N55" s="820"/>
      <c r="O55" s="592"/>
    </row>
    <row r="56" spans="1:18" ht="30" customHeight="1" x14ac:dyDescent="0.55000000000000004">
      <c r="B56" s="863" t="s">
        <v>590</v>
      </c>
      <c r="C56" s="864"/>
      <c r="D56" s="864"/>
      <c r="E56" s="864"/>
      <c r="F56" s="864"/>
      <c r="G56" s="864"/>
      <c r="H56" s="864"/>
      <c r="I56" s="864"/>
      <c r="J56" s="864"/>
      <c r="K56" s="864"/>
      <c r="L56" s="864"/>
      <c r="M56" s="865"/>
      <c r="N56" s="521"/>
      <c r="O56"/>
    </row>
    <row r="57" spans="1:18" ht="25" customHeight="1" x14ac:dyDescent="0.55000000000000004">
      <c r="A57" s="50">
        <v>1</v>
      </c>
      <c r="B57" s="866"/>
      <c r="C57" s="867"/>
      <c r="D57" s="867"/>
      <c r="E57" s="867"/>
      <c r="F57" s="867"/>
      <c r="G57" s="867"/>
      <c r="H57" s="867"/>
      <c r="I57" s="867"/>
      <c r="J57" s="867"/>
      <c r="K57" s="867"/>
      <c r="L57" s="867"/>
      <c r="M57" s="868"/>
      <c r="N57" s="901" t="s">
        <v>683</v>
      </c>
      <c r="O57" s="202"/>
      <c r="P57" s="202"/>
      <c r="Q57" s="202"/>
      <c r="R57" s="202"/>
    </row>
    <row r="58" spans="1:18" ht="25" customHeight="1" x14ac:dyDescent="0.55000000000000004">
      <c r="A58" s="50">
        <v>2</v>
      </c>
      <c r="B58" s="857"/>
      <c r="C58" s="858"/>
      <c r="D58" s="858"/>
      <c r="E58" s="858"/>
      <c r="F58" s="858"/>
      <c r="G58" s="858"/>
      <c r="H58" s="858"/>
      <c r="I58" s="858"/>
      <c r="J58" s="858"/>
      <c r="K58" s="858"/>
      <c r="L58" s="858"/>
      <c r="M58" s="859"/>
      <c r="N58" s="900"/>
      <c r="O58" s="202"/>
      <c r="P58" s="202"/>
      <c r="Q58" s="202"/>
      <c r="R58" s="202"/>
    </row>
    <row r="59" spans="1:18" ht="25" customHeight="1" x14ac:dyDescent="0.55000000000000004">
      <c r="A59" s="50">
        <v>3</v>
      </c>
      <c r="B59" s="857"/>
      <c r="C59" s="858"/>
      <c r="D59" s="858"/>
      <c r="E59" s="858"/>
      <c r="F59" s="858"/>
      <c r="G59" s="858"/>
      <c r="H59" s="858"/>
      <c r="I59" s="858"/>
      <c r="J59" s="858"/>
      <c r="K59" s="858"/>
      <c r="L59" s="858"/>
      <c r="M59" s="859"/>
      <c r="N59" s="900"/>
      <c r="O59" s="202"/>
      <c r="P59" s="202"/>
      <c r="Q59" s="202"/>
      <c r="R59" s="202"/>
    </row>
    <row r="60" spans="1:18" ht="25" customHeight="1" x14ac:dyDescent="0.55000000000000004">
      <c r="A60" s="50">
        <v>4</v>
      </c>
      <c r="B60" s="857"/>
      <c r="C60" s="858"/>
      <c r="D60" s="858"/>
      <c r="E60" s="858"/>
      <c r="F60" s="858"/>
      <c r="G60" s="858"/>
      <c r="H60" s="858"/>
      <c r="I60" s="858"/>
      <c r="J60" s="858"/>
      <c r="K60" s="858"/>
      <c r="L60" s="858"/>
      <c r="M60" s="859"/>
      <c r="N60" s="900"/>
      <c r="O60" s="202"/>
      <c r="P60" s="202"/>
      <c r="Q60" s="202"/>
      <c r="R60" s="202"/>
    </row>
    <row r="61" spans="1:18" ht="47.5" customHeight="1" x14ac:dyDescent="0.55000000000000004">
      <c r="B61" s="837" t="s">
        <v>629</v>
      </c>
      <c r="C61" s="838"/>
      <c r="D61" s="839" t="s">
        <v>709</v>
      </c>
      <c r="E61" s="840"/>
      <c r="F61" s="843" t="s">
        <v>660</v>
      </c>
      <c r="G61" s="844"/>
      <c r="H61" s="834"/>
      <c r="I61" s="835"/>
      <c r="J61" s="835"/>
      <c r="K61" s="835"/>
      <c r="L61" s="835"/>
      <c r="M61" s="836"/>
      <c r="N61" s="525" t="s">
        <v>684</v>
      </c>
      <c r="O61"/>
    </row>
    <row r="62" spans="1:18" ht="47.5" customHeight="1" x14ac:dyDescent="0.55000000000000004">
      <c r="B62" s="837" t="s">
        <v>595</v>
      </c>
      <c r="C62" s="838"/>
      <c r="D62" s="839" t="s">
        <v>709</v>
      </c>
      <c r="E62" s="840"/>
      <c r="F62" s="843" t="s">
        <v>599</v>
      </c>
      <c r="G62" s="844"/>
      <c r="H62" s="834"/>
      <c r="I62" s="835"/>
      <c r="J62" s="835"/>
      <c r="K62" s="903"/>
      <c r="L62" s="903"/>
      <c r="M62" s="904"/>
      <c r="N62" s="899" t="s">
        <v>685</v>
      </c>
    </row>
    <row r="63" spans="1:18" ht="24" customHeight="1" x14ac:dyDescent="0.55000000000000004">
      <c r="B63" s="822" t="s">
        <v>624</v>
      </c>
      <c r="C63" s="823"/>
      <c r="D63" s="830"/>
      <c r="E63" s="826"/>
      <c r="F63" s="826"/>
      <c r="G63" s="826"/>
      <c r="H63" s="826"/>
      <c r="I63" s="826"/>
      <c r="J63" s="826"/>
      <c r="K63" s="826"/>
      <c r="L63" s="826"/>
      <c r="M63" s="827"/>
      <c r="N63" s="899"/>
    </row>
    <row r="64" spans="1:18" ht="24" customHeight="1" x14ac:dyDescent="0.55000000000000004">
      <c r="B64" s="845"/>
      <c r="C64" s="846"/>
      <c r="D64" s="831"/>
      <c r="E64" s="832"/>
      <c r="F64" s="832"/>
      <c r="G64" s="832"/>
      <c r="H64" s="832"/>
      <c r="I64" s="832"/>
      <c r="J64" s="832"/>
      <c r="K64" s="832"/>
      <c r="L64" s="832"/>
      <c r="M64" s="833"/>
      <c r="N64" s="899"/>
    </row>
    <row r="65" spans="2:17" ht="40" customHeight="1" x14ac:dyDescent="0.55000000000000004">
      <c r="B65" s="837" t="s">
        <v>658</v>
      </c>
      <c r="C65" s="838"/>
      <c r="D65" s="839" t="s">
        <v>709</v>
      </c>
      <c r="E65" s="840"/>
      <c r="F65" s="841" t="s">
        <v>598</v>
      </c>
      <c r="G65" s="842"/>
      <c r="H65" s="849" t="s">
        <v>657</v>
      </c>
      <c r="I65" s="850"/>
      <c r="J65" s="580" t="s">
        <v>707</v>
      </c>
      <c r="K65" s="847" t="s">
        <v>596</v>
      </c>
      <c r="L65" s="848"/>
      <c r="M65" s="510" t="s">
        <v>707</v>
      </c>
      <c r="N65" s="524" t="s">
        <v>653</v>
      </c>
      <c r="O65" s="523"/>
      <c r="P65" s="520"/>
      <c r="Q65" s="520"/>
    </row>
    <row r="66" spans="2:17" ht="24" customHeight="1" x14ac:dyDescent="0.55000000000000004">
      <c r="B66" s="822" t="s">
        <v>597</v>
      </c>
      <c r="C66" s="823"/>
      <c r="D66" s="826"/>
      <c r="E66" s="826"/>
      <c r="F66" s="826"/>
      <c r="G66" s="826"/>
      <c r="H66" s="826"/>
      <c r="I66" s="826"/>
      <c r="J66" s="826"/>
      <c r="K66" s="826"/>
      <c r="L66" s="826"/>
      <c r="M66" s="827"/>
      <c r="N66" s="523"/>
      <c r="O66" s="523"/>
      <c r="P66" s="520"/>
      <c r="Q66" s="520"/>
    </row>
    <row r="67" spans="2:17" ht="24" customHeight="1" thickBot="1" x14ac:dyDescent="0.6">
      <c r="B67" s="824"/>
      <c r="C67" s="825"/>
      <c r="D67" s="828"/>
      <c r="E67" s="828"/>
      <c r="F67" s="828"/>
      <c r="G67" s="828"/>
      <c r="H67" s="828"/>
      <c r="I67" s="828"/>
      <c r="J67" s="828"/>
      <c r="K67" s="828"/>
      <c r="L67" s="828"/>
      <c r="M67" s="829"/>
    </row>
    <row r="68" spans="2:17" ht="24" customHeight="1" x14ac:dyDescent="0.55000000000000004">
      <c r="E68" s="501"/>
    </row>
    <row r="72" spans="2:17" ht="24" customHeight="1" x14ac:dyDescent="0.55000000000000004">
      <c r="E72" s="501"/>
    </row>
  </sheetData>
  <sheetProtection algorithmName="SHA-512" hashValue="NH46RZAI3eC2M3MqO78ks9kbE+kO3UMdsNXAb52Ea6sTvkdXGEPh0pBOrGYosvKY/zJhiyBZr5KAVeoE/untpA==" saltValue="g3DVM8uBcJtJv6vgjVHTwQ==" spinCount="100000" sheet="1" objects="1" scenarios="1" formatRows="0"/>
  <mergeCells count="48">
    <mergeCell ref="E9:F9"/>
    <mergeCell ref="N62:N64"/>
    <mergeCell ref="N16:N25"/>
    <mergeCell ref="N57:N60"/>
    <mergeCell ref="D2:M2"/>
    <mergeCell ref="D3:M3"/>
    <mergeCell ref="D61:E61"/>
    <mergeCell ref="H62:M62"/>
    <mergeCell ref="B43:M43"/>
    <mergeCell ref="B44:M44"/>
    <mergeCell ref="B45:M50"/>
    <mergeCell ref="B51:M51"/>
    <mergeCell ref="B52:M55"/>
    <mergeCell ref="I5:M5"/>
    <mergeCell ref="B2:C2"/>
    <mergeCell ref="B3:C3"/>
    <mergeCell ref="B8:M8"/>
    <mergeCell ref="B5:E5"/>
    <mergeCell ref="G5:H5"/>
    <mergeCell ref="G6:H7"/>
    <mergeCell ref="B6:E7"/>
    <mergeCell ref="F6:F7"/>
    <mergeCell ref="I7:M7"/>
    <mergeCell ref="I6:M6"/>
    <mergeCell ref="B10:C12"/>
    <mergeCell ref="B61:C61"/>
    <mergeCell ref="F61:G61"/>
    <mergeCell ref="B13:M42"/>
    <mergeCell ref="B56:M56"/>
    <mergeCell ref="B57:M60"/>
    <mergeCell ref="I12:J12"/>
    <mergeCell ref="K12:M12"/>
    <mergeCell ref="N51:N55"/>
    <mergeCell ref="N43:N48"/>
    <mergeCell ref="N5:N12"/>
    <mergeCell ref="B66:C67"/>
    <mergeCell ref="D66:M67"/>
    <mergeCell ref="D63:M64"/>
    <mergeCell ref="H61:M61"/>
    <mergeCell ref="B65:C65"/>
    <mergeCell ref="D65:E65"/>
    <mergeCell ref="F65:G65"/>
    <mergeCell ref="B62:C62"/>
    <mergeCell ref="D62:E62"/>
    <mergeCell ref="F62:G62"/>
    <mergeCell ref="B63:C64"/>
    <mergeCell ref="K65:L65"/>
    <mergeCell ref="H65:I65"/>
  </mergeCells>
  <phoneticPr fontId="21"/>
  <conditionalFormatting sqref="F61:F62">
    <cfRule type="expression" dxfId="4" priority="3">
      <formula>$E$61=""</formula>
    </cfRule>
  </conditionalFormatting>
  <conditionalFormatting sqref="F65">
    <cfRule type="expression" dxfId="3" priority="2">
      <formula>$E$61=""</formula>
    </cfRule>
  </conditionalFormatting>
  <dataValidations count="10">
    <dataValidation type="list" allowBlank="1" showInputMessage="1" showErrorMessage="1" sqref="M65 J65" xr:uid="{285B665C-100F-4979-83CC-CFF22C33AFB7}">
      <formula1>"―,〇"</formula1>
    </dataValidation>
    <dataValidation type="textLength" operator="lessThanOrEqual" allowBlank="1" showInputMessage="1" showErrorMessage="1" errorTitle="字数超過" error="200字・4行以内でご記入ください。" sqref="B4:M4" xr:uid="{A56E528A-16FB-4584-B087-ED913BB9ECD5}">
      <formula1>200</formula1>
    </dataValidation>
    <dataValidation type="textLength" operator="lessThanOrEqual" allowBlank="1" showInputMessage="1" showErrorMessage="1" errorTitle="字数超過" error="300字・6行以内でご記入ください。" sqref="K10:K12 I10:I12 G10:G12 E10:E12 B65 B61:B62 M10:M11 M65 H65 J65:K65" xr:uid="{D33F849A-5CBF-484B-85AA-E858F7967C1D}">
      <formula1>300</formula1>
    </dataValidation>
    <dataValidation type="list" operator="lessThanOrEqual" allowBlank="1" showInputMessage="1" showErrorMessage="1" sqref="F10:F12 J10:J11 D10:D12 H10:H12 L10:L11" xr:uid="{8DFFBB04-525D-4087-BC7E-1DA20F3FE12A}">
      <formula1>"ー,〇"</formula1>
    </dataValidation>
    <dataValidation type="list" allowBlank="1" showInputMessage="1" showErrorMessage="1" sqref="D61:E61" xr:uid="{B791FEC1-24B2-4713-9AD6-7898EB8C79FF}">
      <formula1>"選択してください,自主企画,共同企画,その他"</formula1>
    </dataValidation>
    <dataValidation type="list" allowBlank="1" showInputMessage="1" showErrorMessage="1" sqref="D62:E62" xr:uid="{2A92FAD4-2630-4E4C-AEB6-257D9E7424E5}">
      <formula1>"選択してください,巡回展である,巡回展ではない,未定"</formula1>
    </dataValidation>
    <dataValidation allowBlank="1" showInputMessage="1" showErrorMessage="1" prompt="巡回展である場合には、巡回先とその期間について記入してください。" sqref="D63:M64" xr:uid="{4CFEC8D1-D3C6-4074-96DF-E423C0C4A806}"/>
    <dataValidation type="textLength" operator="lessThanOrEqual" allowBlank="1" showInputMessage="1" showErrorMessage="1" errorTitle="字数超過" error="300字・6行以内でご記入ください。" prompt="共同企画の場合には共同企画者を、その他の場合にはその内容を具体的に記入してください。" sqref="H61:J61" xr:uid="{05CCCF49-FC12-474A-A8E2-EA156C942774}">
      <formula1>300</formula1>
    </dataValidation>
    <dataValidation type="list" allowBlank="1" showInputMessage="1" showErrorMessage="1" sqref="D65:E65" xr:uid="{7B116868-A929-4CFC-8EC0-749A58FC0D18}">
      <formula1>"選択してください,図録制作あり,図録制作なし,未定"</formula1>
    </dataValidation>
    <dataValidation allowBlank="1" showInputMessage="1" showErrorMessage="1" prompt="制作する図録のページ数、仕様などについて記入してください。" sqref="D66:M67" xr:uid="{929FC820-192F-4574-8A50-20F17CEE1DE7}"/>
  </dataValidations>
  <printOptions horizontalCentered="1"/>
  <pageMargins left="0.70866141732283472" right="0.70866141732283472" top="0.55118110236220474" bottom="0.35433070866141736" header="0.31496062992125984" footer="0.31496062992125984"/>
  <pageSetup paperSize="9" scale="4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R103"/>
  <sheetViews>
    <sheetView view="pageBreakPreview" zoomScale="70" zoomScaleNormal="100" zoomScaleSheetLayoutView="70" workbookViewId="0">
      <selection activeCell="C19" sqref="C19:D19"/>
    </sheetView>
  </sheetViews>
  <sheetFormatPr defaultColWidth="9" defaultRowHeight="18" x14ac:dyDescent="0.55000000000000004"/>
  <cols>
    <col min="1" max="2" width="6.83203125" style="239" customWidth="1"/>
    <col min="3" max="3" width="7.25" style="239" customWidth="1"/>
    <col min="4" max="4" width="39.5" style="304" customWidth="1"/>
    <col min="5" max="5" width="12" style="466" customWidth="1"/>
    <col min="6" max="6" width="3.5" style="466" bestFit="1" customWidth="1"/>
    <col min="7" max="7" width="11" style="466" customWidth="1"/>
    <col min="8" max="8" width="21.33203125" style="240" bestFit="1" customWidth="1"/>
    <col min="9" max="9" width="17.75" style="240" customWidth="1"/>
    <col min="10" max="10" width="14.83203125" style="241" customWidth="1"/>
    <col min="11" max="16384" width="9" style="42"/>
  </cols>
  <sheetData>
    <row r="1" spans="1:15" ht="20" x14ac:dyDescent="0.55000000000000004">
      <c r="A1" s="84" t="s">
        <v>675</v>
      </c>
      <c r="B1" s="555"/>
      <c r="C1" s="555"/>
      <c r="D1" s="556"/>
      <c r="E1" s="557"/>
      <c r="F1" s="557"/>
      <c r="G1" s="557"/>
      <c r="H1" s="558"/>
      <c r="I1" s="558"/>
    </row>
    <row r="2" spans="1:15" customFormat="1" ht="20" x14ac:dyDescent="0.55000000000000004">
      <c r="A2" s="1001" t="s">
        <v>204</v>
      </c>
      <c r="B2" s="1001"/>
      <c r="C2" s="1003">
        <f>IF(①総表!C18="",①総表!C17,①総表!C17&amp;"（"&amp;①総表!C18&amp;"）")</f>
        <v>0</v>
      </c>
      <c r="D2" s="1003"/>
      <c r="E2" s="1003"/>
      <c r="F2" s="1003"/>
      <c r="G2" s="1003"/>
      <c r="H2" s="1003"/>
      <c r="I2" s="1003"/>
      <c r="J2" s="973" t="s">
        <v>505</v>
      </c>
      <c r="K2" s="85"/>
      <c r="L2" s="38"/>
    </row>
    <row r="3" spans="1:15" customFormat="1" ht="20.5" thickBot="1" x14ac:dyDescent="0.6">
      <c r="A3" s="1002" t="s">
        <v>205</v>
      </c>
      <c r="B3" s="1002"/>
      <c r="C3" s="1003">
        <f>①総表!C27</f>
        <v>0</v>
      </c>
      <c r="D3" s="1003"/>
      <c r="E3" s="1003"/>
      <c r="F3" s="1003"/>
      <c r="G3" s="1003"/>
      <c r="H3" s="1003"/>
      <c r="I3" s="1003"/>
      <c r="J3" s="973"/>
      <c r="K3" s="85"/>
      <c r="L3" s="38"/>
    </row>
    <row r="4" spans="1:15" ht="18.5" thickBot="1" x14ac:dyDescent="0.6">
      <c r="J4" s="992" t="s">
        <v>686</v>
      </c>
      <c r="K4" s="993"/>
      <c r="L4" s="993"/>
      <c r="M4" s="993"/>
      <c r="N4" s="993"/>
      <c r="O4" s="994"/>
    </row>
    <row r="5" spans="1:15" customFormat="1" ht="20.5" thickBot="1" x14ac:dyDescent="0.6">
      <c r="A5" s="242"/>
      <c r="B5" s="243" t="s">
        <v>67</v>
      </c>
      <c r="C5" s="244"/>
      <c r="D5" s="305"/>
      <c r="E5" s="978">
        <f>E6+E7</f>
        <v>0</v>
      </c>
      <c r="F5" s="978"/>
      <c r="G5" s="979"/>
      <c r="H5" s="245"/>
      <c r="I5" s="245"/>
      <c r="J5" s="950"/>
      <c r="K5" s="950"/>
      <c r="L5" s="950"/>
      <c r="M5" s="950"/>
      <c r="N5" s="950"/>
      <c r="O5" s="951"/>
    </row>
    <row r="6" spans="1:15" customFormat="1" ht="20.5" customHeight="1" thickBot="1" x14ac:dyDescent="0.6">
      <c r="A6" s="242"/>
      <c r="B6" s="246"/>
      <c r="C6" s="980" t="s">
        <v>68</v>
      </c>
      <c r="D6" s="981"/>
      <c r="E6" s="987">
        <f>I17</f>
        <v>0</v>
      </c>
      <c r="F6" s="988"/>
      <c r="G6" s="989"/>
      <c r="H6" s="247"/>
      <c r="I6" s="247"/>
      <c r="J6" s="950"/>
      <c r="K6" s="950"/>
      <c r="L6" s="950"/>
      <c r="M6" s="950"/>
      <c r="N6" s="950"/>
      <c r="O6" s="951"/>
    </row>
    <row r="7" spans="1:15" customFormat="1" ht="20.5" customHeight="1" thickBot="1" x14ac:dyDescent="0.6">
      <c r="A7" s="242"/>
      <c r="B7" s="246"/>
      <c r="C7" s="248" t="s">
        <v>69</v>
      </c>
      <c r="D7" s="306"/>
      <c r="E7" s="982">
        <f>SUM(E8:G13)</f>
        <v>0</v>
      </c>
      <c r="F7" s="982"/>
      <c r="G7" s="983"/>
      <c r="H7" s="247"/>
      <c r="I7" s="247"/>
      <c r="J7" s="950"/>
      <c r="K7" s="950"/>
      <c r="L7" s="950"/>
      <c r="M7" s="950"/>
      <c r="N7" s="950"/>
      <c r="O7" s="951"/>
    </row>
    <row r="8" spans="1:15" customFormat="1" ht="20.5" customHeight="1" thickBot="1" x14ac:dyDescent="0.6">
      <c r="A8" s="242"/>
      <c r="B8" s="246"/>
      <c r="C8" s="249"/>
      <c r="D8" s="307" t="s">
        <v>70</v>
      </c>
      <c r="E8" s="984">
        <f>I38</f>
        <v>0</v>
      </c>
      <c r="F8" s="985"/>
      <c r="G8" s="986"/>
      <c r="H8" s="247"/>
      <c r="I8" s="247"/>
      <c r="J8" s="950"/>
      <c r="K8" s="950"/>
      <c r="L8" s="950"/>
      <c r="M8" s="950"/>
      <c r="N8" s="950"/>
      <c r="O8" s="951"/>
    </row>
    <row r="9" spans="1:15" customFormat="1" ht="20" x14ac:dyDescent="0.55000000000000004">
      <c r="A9" s="242"/>
      <c r="B9" s="246"/>
      <c r="C9" s="249"/>
      <c r="D9" s="308" t="s">
        <v>71</v>
      </c>
      <c r="E9" s="1005">
        <f>I47</f>
        <v>0</v>
      </c>
      <c r="F9" s="1005"/>
      <c r="G9" s="1006"/>
      <c r="H9" s="247"/>
      <c r="I9" s="247"/>
      <c r="J9" s="950"/>
      <c r="K9" s="950"/>
      <c r="L9" s="950"/>
      <c r="M9" s="950"/>
      <c r="N9" s="950"/>
      <c r="O9" s="951"/>
    </row>
    <row r="10" spans="1:15" customFormat="1" ht="20" x14ac:dyDescent="0.55000000000000004">
      <c r="A10" s="242"/>
      <c r="B10" s="246"/>
      <c r="C10" s="249"/>
      <c r="D10" s="308" t="s">
        <v>72</v>
      </c>
      <c r="E10" s="1007">
        <f>I58</f>
        <v>0</v>
      </c>
      <c r="F10" s="1007"/>
      <c r="G10" s="1008"/>
      <c r="H10" s="247"/>
      <c r="I10" s="247"/>
      <c r="J10" s="950"/>
      <c r="K10" s="950"/>
      <c r="L10" s="950"/>
      <c r="M10" s="950"/>
      <c r="N10" s="950"/>
      <c r="O10" s="951"/>
    </row>
    <row r="11" spans="1:15" customFormat="1" ht="20" x14ac:dyDescent="0.55000000000000004">
      <c r="A11" s="242"/>
      <c r="B11" s="246"/>
      <c r="C11" s="249"/>
      <c r="D11" s="309" t="s">
        <v>617</v>
      </c>
      <c r="E11" s="1007">
        <f>I69</f>
        <v>0</v>
      </c>
      <c r="F11" s="1007"/>
      <c r="G11" s="1008"/>
      <c r="H11" s="247"/>
      <c r="I11" s="247"/>
      <c r="J11" s="950"/>
      <c r="K11" s="950"/>
      <c r="L11" s="950"/>
      <c r="M11" s="950"/>
      <c r="N11" s="950"/>
      <c r="O11" s="951"/>
    </row>
    <row r="12" spans="1:15" customFormat="1" ht="20" x14ac:dyDescent="0.55000000000000004">
      <c r="A12" s="242"/>
      <c r="B12" s="246"/>
      <c r="C12" s="249"/>
      <c r="D12" s="309" t="s">
        <v>73</v>
      </c>
      <c r="E12" s="1007">
        <f>I82</f>
        <v>0</v>
      </c>
      <c r="F12" s="1007"/>
      <c r="G12" s="1008"/>
      <c r="H12" s="247"/>
      <c r="I12" s="247"/>
      <c r="J12" s="950"/>
      <c r="K12" s="950"/>
      <c r="L12" s="950"/>
      <c r="M12" s="950"/>
      <c r="N12" s="950"/>
      <c r="O12" s="951"/>
    </row>
    <row r="13" spans="1:15" customFormat="1" ht="20.5" thickBot="1" x14ac:dyDescent="0.6">
      <c r="A13" s="242"/>
      <c r="B13" s="250"/>
      <c r="C13" s="251"/>
      <c r="D13" s="310" t="s">
        <v>74</v>
      </c>
      <c r="E13" s="1009">
        <f>I93</f>
        <v>0</v>
      </c>
      <c r="F13" s="1009"/>
      <c r="G13" s="1010"/>
      <c r="H13" s="247"/>
      <c r="I13" s="247"/>
      <c r="J13" s="953"/>
      <c r="K13" s="953"/>
      <c r="L13" s="953"/>
      <c r="M13" s="953"/>
      <c r="N13" s="953"/>
      <c r="O13" s="954"/>
    </row>
    <row r="14" spans="1:15" ht="18.5" thickBot="1" x14ac:dyDescent="0.6"/>
    <row r="15" spans="1:15" s="256" customFormat="1" ht="18.5" thickBot="1" x14ac:dyDescent="0.6">
      <c r="A15" s="252" t="s">
        <v>18</v>
      </c>
      <c r="B15" s="253" t="s">
        <v>19</v>
      </c>
      <c r="C15" s="253" t="s">
        <v>20</v>
      </c>
      <c r="D15" s="311" t="s">
        <v>21</v>
      </c>
      <c r="E15" s="1004" t="s">
        <v>22</v>
      </c>
      <c r="F15" s="1004"/>
      <c r="G15" s="1004"/>
      <c r="H15" s="254" t="s">
        <v>62</v>
      </c>
      <c r="I15" s="255" t="s">
        <v>23</v>
      </c>
      <c r="J15" s="43"/>
    </row>
    <row r="16" spans="1:15" ht="29.5" thickBot="1" x14ac:dyDescent="0.6">
      <c r="A16" s="1012" t="s">
        <v>64</v>
      </c>
      <c r="B16" s="1013"/>
      <c r="C16" s="1013"/>
      <c r="D16" s="1013"/>
      <c r="E16" s="467"/>
      <c r="F16" s="467"/>
      <c r="G16" s="467"/>
      <c r="H16" s="257"/>
      <c r="I16" s="258">
        <f>SUM(I17,I38,I47,I58,I69,I82,I93)</f>
        <v>0</v>
      </c>
      <c r="J16" s="43"/>
    </row>
    <row r="17" spans="1:16" ht="29.5" thickBot="1" x14ac:dyDescent="0.6">
      <c r="A17" s="259" t="s">
        <v>234</v>
      </c>
      <c r="B17" s="260" t="s">
        <v>24</v>
      </c>
      <c r="C17" s="261"/>
      <c r="D17" s="312"/>
      <c r="E17" s="468"/>
      <c r="F17" s="468"/>
      <c r="G17" s="468"/>
      <c r="H17" s="262"/>
      <c r="I17" s="263">
        <f>SUM(I18)</f>
        <v>0</v>
      </c>
      <c r="J17" s="43"/>
    </row>
    <row r="18" spans="1:16" ht="18.5" thickBot="1" x14ac:dyDescent="0.6">
      <c r="A18" s="259" t="s">
        <v>234</v>
      </c>
      <c r="B18" s="264"/>
      <c r="C18" s="974" t="s">
        <v>454</v>
      </c>
      <c r="D18" s="975"/>
      <c r="E18" s="469" t="s">
        <v>455</v>
      </c>
      <c r="F18" s="469" t="s">
        <v>456</v>
      </c>
      <c r="G18" s="469" t="s">
        <v>457</v>
      </c>
      <c r="H18" s="265" t="s">
        <v>458</v>
      </c>
      <c r="I18" s="266">
        <f>ROUNDDOWN((SUM(H19:H28)),-3)/1000</f>
        <v>0</v>
      </c>
    </row>
    <row r="19" spans="1:16" x14ac:dyDescent="0.55000000000000004">
      <c r="A19" s="259" t="s">
        <v>234</v>
      </c>
      <c r="B19" s="264"/>
      <c r="C19" s="976"/>
      <c r="D19" s="977"/>
      <c r="E19" s="568"/>
      <c r="F19" s="470" t="str">
        <f>IF(E19="","","×")</f>
        <v/>
      </c>
      <c r="G19" s="568"/>
      <c r="H19" s="267">
        <f>E19*G19</f>
        <v>0</v>
      </c>
      <c r="I19" s="266"/>
      <c r="J19" s="916" t="s">
        <v>654</v>
      </c>
      <c r="K19" s="917"/>
      <c r="L19" s="917"/>
      <c r="M19" s="917"/>
      <c r="N19" s="917"/>
      <c r="O19" s="918"/>
    </row>
    <row r="20" spans="1:16" x14ac:dyDescent="0.55000000000000004">
      <c r="A20" s="259" t="s">
        <v>234</v>
      </c>
      <c r="B20" s="264"/>
      <c r="C20" s="976"/>
      <c r="D20" s="977"/>
      <c r="E20" s="568"/>
      <c r="F20" s="470" t="str">
        <f t="shared" ref="F20:F28" si="0">IF(E20="","","×")</f>
        <v/>
      </c>
      <c r="G20" s="568"/>
      <c r="H20" s="268">
        <f t="shared" ref="H20:H28" si="1">E20*G20</f>
        <v>0</v>
      </c>
      <c r="I20" s="266"/>
      <c r="J20" s="919"/>
      <c r="K20" s="920"/>
      <c r="L20" s="920"/>
      <c r="M20" s="920"/>
      <c r="N20" s="920"/>
      <c r="O20" s="921"/>
    </row>
    <row r="21" spans="1:16" x14ac:dyDescent="0.55000000000000004">
      <c r="A21" s="259" t="str">
        <f>IF(AND(C21="",E21=""),"",".")</f>
        <v/>
      </c>
      <c r="B21" s="264"/>
      <c r="C21" s="976"/>
      <c r="D21" s="977"/>
      <c r="E21" s="568"/>
      <c r="F21" s="470" t="str">
        <f t="shared" si="0"/>
        <v/>
      </c>
      <c r="G21" s="568"/>
      <c r="H21" s="268">
        <f t="shared" si="1"/>
        <v>0</v>
      </c>
      <c r="I21" s="266"/>
      <c r="J21" s="919"/>
      <c r="K21" s="920"/>
      <c r="L21" s="920"/>
      <c r="M21" s="920"/>
      <c r="N21" s="920"/>
      <c r="O21" s="921"/>
    </row>
    <row r="22" spans="1:16" x14ac:dyDescent="0.55000000000000004">
      <c r="A22" s="259" t="str">
        <f t="shared" ref="A22:A28" si="2">IF(AND(C22="",E22=""),"",".")</f>
        <v/>
      </c>
      <c r="B22" s="264"/>
      <c r="C22" s="976"/>
      <c r="D22" s="977"/>
      <c r="E22" s="568"/>
      <c r="F22" s="470" t="str">
        <f t="shared" si="0"/>
        <v/>
      </c>
      <c r="G22" s="568"/>
      <c r="H22" s="268">
        <f t="shared" si="1"/>
        <v>0</v>
      </c>
      <c r="I22" s="266"/>
      <c r="J22" s="949"/>
      <c r="K22" s="950"/>
      <c r="L22" s="950"/>
      <c r="M22" s="950"/>
      <c r="N22" s="950"/>
      <c r="O22" s="951"/>
    </row>
    <row r="23" spans="1:16" x14ac:dyDescent="0.55000000000000004">
      <c r="A23" s="259" t="str">
        <f t="shared" si="2"/>
        <v/>
      </c>
      <c r="B23" s="264"/>
      <c r="C23" s="976"/>
      <c r="D23" s="977"/>
      <c r="E23" s="568"/>
      <c r="F23" s="470" t="str">
        <f t="shared" si="0"/>
        <v/>
      </c>
      <c r="G23" s="568"/>
      <c r="H23" s="268">
        <f t="shared" si="1"/>
        <v>0</v>
      </c>
      <c r="I23" s="266"/>
      <c r="J23" s="949"/>
      <c r="K23" s="950"/>
      <c r="L23" s="950"/>
      <c r="M23" s="950"/>
      <c r="N23" s="950"/>
      <c r="O23" s="951"/>
    </row>
    <row r="24" spans="1:16" x14ac:dyDescent="0.55000000000000004">
      <c r="A24" s="259" t="str">
        <f t="shared" si="2"/>
        <v/>
      </c>
      <c r="B24" s="264"/>
      <c r="C24" s="976"/>
      <c r="D24" s="977"/>
      <c r="E24" s="568"/>
      <c r="F24" s="470" t="str">
        <f t="shared" si="0"/>
        <v/>
      </c>
      <c r="G24" s="568"/>
      <c r="H24" s="268">
        <f t="shared" si="1"/>
        <v>0</v>
      </c>
      <c r="I24" s="266"/>
      <c r="J24" s="949"/>
      <c r="K24" s="950"/>
      <c r="L24" s="950"/>
      <c r="M24" s="950"/>
      <c r="N24" s="950"/>
      <c r="O24" s="951"/>
    </row>
    <row r="25" spans="1:16" ht="18.5" thickBot="1" x14ac:dyDescent="0.6">
      <c r="A25" s="259" t="str">
        <f t="shared" si="2"/>
        <v/>
      </c>
      <c r="B25" s="264"/>
      <c r="C25" s="976"/>
      <c r="D25" s="977"/>
      <c r="E25" s="568"/>
      <c r="F25" s="470" t="str">
        <f t="shared" si="0"/>
        <v/>
      </c>
      <c r="G25" s="568"/>
      <c r="H25" s="268">
        <f t="shared" si="1"/>
        <v>0</v>
      </c>
      <c r="I25" s="266"/>
      <c r="J25" s="952"/>
      <c r="K25" s="953"/>
      <c r="L25" s="953"/>
      <c r="M25" s="953"/>
      <c r="N25" s="953"/>
      <c r="O25" s="954"/>
    </row>
    <row r="26" spans="1:16" x14ac:dyDescent="0.55000000000000004">
      <c r="A26" s="259" t="str">
        <f t="shared" si="2"/>
        <v/>
      </c>
      <c r="B26" s="264"/>
      <c r="C26" s="976"/>
      <c r="D26" s="977"/>
      <c r="E26" s="568"/>
      <c r="F26" s="470" t="str">
        <f t="shared" si="0"/>
        <v/>
      </c>
      <c r="G26" s="568"/>
      <c r="H26" s="268">
        <f t="shared" si="1"/>
        <v>0</v>
      </c>
      <c r="I26" s="266"/>
      <c r="J26" s="302"/>
      <c r="K26" s="303"/>
      <c r="L26" s="303"/>
      <c r="M26" s="303"/>
      <c r="N26" s="303"/>
      <c r="O26" s="303"/>
    </row>
    <row r="27" spans="1:16" x14ac:dyDescent="0.55000000000000004">
      <c r="A27" s="259" t="str">
        <f t="shared" si="2"/>
        <v/>
      </c>
      <c r="B27" s="264"/>
      <c r="C27" s="976"/>
      <c r="D27" s="977"/>
      <c r="E27" s="568"/>
      <c r="F27" s="470" t="str">
        <f t="shared" si="0"/>
        <v/>
      </c>
      <c r="G27" s="568"/>
      <c r="H27" s="268">
        <f t="shared" si="1"/>
        <v>0</v>
      </c>
      <c r="I27" s="266"/>
      <c r="J27" s="269"/>
    </row>
    <row r="28" spans="1:16" ht="18.5" thickBot="1" x14ac:dyDescent="0.6">
      <c r="A28" s="259" t="str">
        <f t="shared" si="2"/>
        <v/>
      </c>
      <c r="B28" s="264"/>
      <c r="C28" s="976"/>
      <c r="D28" s="977"/>
      <c r="E28" s="569"/>
      <c r="F28" s="471" t="str">
        <f t="shared" si="0"/>
        <v/>
      </c>
      <c r="G28" s="569"/>
      <c r="H28" s="270">
        <f t="shared" si="1"/>
        <v>0</v>
      </c>
      <c r="I28" s="266"/>
      <c r="J28" s="269"/>
    </row>
    <row r="29" spans="1:16" ht="22.5" customHeight="1" x14ac:dyDescent="0.55000000000000004">
      <c r="A29" s="259" t="s">
        <v>234</v>
      </c>
      <c r="B29" s="264"/>
      <c r="C29" s="271" t="s">
        <v>65</v>
      </c>
      <c r="D29" s="313"/>
      <c r="E29" s="472"/>
      <c r="F29" s="472"/>
      <c r="G29" s="472"/>
      <c r="H29" s="272"/>
      <c r="I29" s="273"/>
      <c r="J29" s="916" t="s">
        <v>578</v>
      </c>
      <c r="K29" s="917"/>
      <c r="L29" s="917"/>
      <c r="M29" s="917"/>
      <c r="N29" s="917"/>
      <c r="O29" s="918"/>
      <c r="P29" s="202"/>
    </row>
    <row r="30" spans="1:16" ht="18.75" customHeight="1" x14ac:dyDescent="0.55000000000000004">
      <c r="A30" s="259" t="s">
        <v>234</v>
      </c>
      <c r="B30" s="264"/>
      <c r="C30" s="274"/>
      <c r="D30" s="934"/>
      <c r="E30" s="935"/>
      <c r="F30" s="935"/>
      <c r="G30" s="935"/>
      <c r="H30" s="935"/>
      <c r="I30" s="936"/>
      <c r="J30" s="919"/>
      <c r="K30" s="920"/>
      <c r="L30" s="920"/>
      <c r="M30" s="920"/>
      <c r="N30" s="920"/>
      <c r="O30" s="921"/>
      <c r="P30" s="202"/>
    </row>
    <row r="31" spans="1:16" ht="18.75" customHeight="1" x14ac:dyDescent="0.55000000000000004">
      <c r="A31" s="259" t="s">
        <v>234</v>
      </c>
      <c r="B31" s="264"/>
      <c r="C31" s="274"/>
      <c r="D31" s="937"/>
      <c r="E31" s="938"/>
      <c r="F31" s="938"/>
      <c r="G31" s="938"/>
      <c r="H31" s="938"/>
      <c r="I31" s="939"/>
      <c r="J31" s="919"/>
      <c r="K31" s="920"/>
      <c r="L31" s="920"/>
      <c r="M31" s="920"/>
      <c r="N31" s="920"/>
      <c r="O31" s="921"/>
      <c r="P31" s="202"/>
    </row>
    <row r="32" spans="1:16" ht="18.75" customHeight="1" x14ac:dyDescent="0.55000000000000004">
      <c r="A32" s="259" t="s">
        <v>234</v>
      </c>
      <c r="B32" s="264"/>
      <c r="C32" s="274"/>
      <c r="D32" s="937"/>
      <c r="E32" s="938"/>
      <c r="F32" s="938"/>
      <c r="G32" s="938"/>
      <c r="H32" s="938"/>
      <c r="I32" s="939"/>
      <c r="J32" s="919"/>
      <c r="K32" s="920"/>
      <c r="L32" s="920"/>
      <c r="M32" s="920"/>
      <c r="N32" s="920"/>
      <c r="O32" s="921"/>
      <c r="P32" s="202"/>
    </row>
    <row r="33" spans="1:16" ht="18.75" customHeight="1" x14ac:dyDescent="0.55000000000000004">
      <c r="A33" s="259" t="s">
        <v>234</v>
      </c>
      <c r="B33" s="264"/>
      <c r="C33" s="274"/>
      <c r="D33" s="937"/>
      <c r="E33" s="938"/>
      <c r="F33" s="938"/>
      <c r="G33" s="938"/>
      <c r="H33" s="938"/>
      <c r="I33" s="939"/>
      <c r="J33" s="919"/>
      <c r="K33" s="920"/>
      <c r="L33" s="920"/>
      <c r="M33" s="920"/>
      <c r="N33" s="920"/>
      <c r="O33" s="921"/>
      <c r="P33" s="202"/>
    </row>
    <row r="34" spans="1:16" ht="18.75" customHeight="1" thickBot="1" x14ac:dyDescent="0.6">
      <c r="A34" s="259" t="s">
        <v>234</v>
      </c>
      <c r="B34" s="275"/>
      <c r="C34" s="276"/>
      <c r="D34" s="940"/>
      <c r="E34" s="941"/>
      <c r="F34" s="941"/>
      <c r="G34" s="941"/>
      <c r="H34" s="941"/>
      <c r="I34" s="942"/>
      <c r="J34" s="922"/>
      <c r="K34" s="923"/>
      <c r="L34" s="923"/>
      <c r="M34" s="923"/>
      <c r="N34" s="923"/>
      <c r="O34" s="924"/>
      <c r="P34" s="202"/>
    </row>
    <row r="35" spans="1:16" ht="29" x14ac:dyDescent="0.55000000000000004">
      <c r="A35" s="259" t="s">
        <v>234</v>
      </c>
      <c r="B35" s="277" t="s">
        <v>25</v>
      </c>
      <c r="C35" s="278"/>
      <c r="D35" s="314"/>
      <c r="E35" s="473"/>
      <c r="F35" s="474"/>
      <c r="G35" s="473"/>
      <c r="H35" s="279"/>
      <c r="I35" s="280"/>
      <c r="J35" s="281"/>
    </row>
    <row r="36" spans="1:16" s="285" customFormat="1" x14ac:dyDescent="0.55000000000000004">
      <c r="A36" s="282"/>
      <c r="B36" s="283"/>
      <c r="C36" s="593" t="s">
        <v>20</v>
      </c>
      <c r="D36" s="594" t="s">
        <v>21</v>
      </c>
      <c r="E36" s="996" t="s">
        <v>22</v>
      </c>
      <c r="F36" s="997"/>
      <c r="G36" s="998"/>
      <c r="H36" s="595" t="s">
        <v>62</v>
      </c>
      <c r="I36" s="596" t="s">
        <v>23</v>
      </c>
      <c r="J36" s="284"/>
    </row>
    <row r="37" spans="1:16" ht="23" thickBot="1" x14ac:dyDescent="0.6">
      <c r="A37" s="259" t="s">
        <v>234</v>
      </c>
      <c r="B37" s="286"/>
      <c r="C37" s="287" t="s">
        <v>6</v>
      </c>
      <c r="D37" s="315"/>
      <c r="E37" s="475"/>
      <c r="F37" s="476"/>
      <c r="G37" s="475"/>
      <c r="H37" s="288"/>
      <c r="I37" s="289"/>
      <c r="J37" s="281"/>
    </row>
    <row r="38" spans="1:16" x14ac:dyDescent="0.55000000000000004">
      <c r="A38" s="259" t="s">
        <v>234</v>
      </c>
      <c r="B38" s="264"/>
      <c r="C38" s="274"/>
      <c r="D38" s="316"/>
      <c r="E38" s="990"/>
      <c r="F38" s="991"/>
      <c r="G38" s="991"/>
      <c r="H38" s="10"/>
      <c r="I38" s="964">
        <f>ROUNDDOWN((SUM(H38:H45)),-3)/1000</f>
        <v>0</v>
      </c>
      <c r="J38" s="925" t="s">
        <v>687</v>
      </c>
      <c r="K38" s="926"/>
      <c r="L38" s="926"/>
      <c r="M38" s="926"/>
      <c r="N38" s="926"/>
      <c r="O38" s="927"/>
    </row>
    <row r="39" spans="1:16" x14ac:dyDescent="0.55000000000000004">
      <c r="A39" s="259" t="str">
        <f t="shared" ref="A39:A45" si="3">IF(AND(D39="",E39="",H39=""),"",".")</f>
        <v/>
      </c>
      <c r="B39" s="264"/>
      <c r="C39" s="274"/>
      <c r="D39" s="317"/>
      <c r="E39" s="995"/>
      <c r="F39" s="962"/>
      <c r="G39" s="963"/>
      <c r="H39" s="11"/>
      <c r="I39" s="965"/>
      <c r="J39" s="928"/>
      <c r="K39" s="929"/>
      <c r="L39" s="929"/>
      <c r="M39" s="929"/>
      <c r="N39" s="929"/>
      <c r="O39" s="930"/>
    </row>
    <row r="40" spans="1:16" x14ac:dyDescent="0.55000000000000004">
      <c r="A40" s="259" t="str">
        <f t="shared" si="3"/>
        <v/>
      </c>
      <c r="B40" s="264"/>
      <c r="C40" s="274"/>
      <c r="D40" s="318"/>
      <c r="E40" s="961"/>
      <c r="F40" s="962"/>
      <c r="G40" s="963"/>
      <c r="H40" s="11"/>
      <c r="I40" s="965"/>
      <c r="J40" s="928"/>
      <c r="K40" s="929"/>
      <c r="L40" s="929"/>
      <c r="M40" s="929"/>
      <c r="N40" s="929"/>
      <c r="O40" s="930"/>
    </row>
    <row r="41" spans="1:16" ht="18.5" thickBot="1" x14ac:dyDescent="0.6">
      <c r="A41" s="259" t="str">
        <f t="shared" si="3"/>
        <v/>
      </c>
      <c r="B41" s="264"/>
      <c r="C41" s="274"/>
      <c r="D41" s="318"/>
      <c r="E41" s="961"/>
      <c r="F41" s="962"/>
      <c r="G41" s="963"/>
      <c r="H41" s="11"/>
      <c r="I41" s="965"/>
      <c r="J41" s="931"/>
      <c r="K41" s="932"/>
      <c r="L41" s="932"/>
      <c r="M41" s="932"/>
      <c r="N41" s="932"/>
      <c r="O41" s="933"/>
    </row>
    <row r="42" spans="1:16" ht="22.5" x14ac:dyDescent="0.55000000000000004">
      <c r="A42" s="259" t="str">
        <f t="shared" si="3"/>
        <v/>
      </c>
      <c r="B42" s="264"/>
      <c r="C42" s="274"/>
      <c r="D42" s="318"/>
      <c r="E42" s="961"/>
      <c r="F42" s="962"/>
      <c r="G42" s="963"/>
      <c r="H42" s="11"/>
      <c r="I42" s="965"/>
      <c r="J42" s="597"/>
      <c r="K42" s="598"/>
      <c r="L42" s="598"/>
      <c r="M42" s="598"/>
      <c r="N42" s="598"/>
      <c r="O42" s="598"/>
    </row>
    <row r="43" spans="1:16" x14ac:dyDescent="0.55000000000000004">
      <c r="A43" s="259" t="str">
        <f t="shared" si="3"/>
        <v/>
      </c>
      <c r="B43" s="264"/>
      <c r="C43" s="274"/>
      <c r="D43" s="318"/>
      <c r="E43" s="961"/>
      <c r="F43" s="962"/>
      <c r="G43" s="963"/>
      <c r="H43" s="11"/>
      <c r="I43" s="965"/>
      <c r="J43" s="599"/>
    </row>
    <row r="44" spans="1:16" x14ac:dyDescent="0.55000000000000004">
      <c r="A44" s="259" t="str">
        <f t="shared" si="3"/>
        <v/>
      </c>
      <c r="B44" s="264"/>
      <c r="C44" s="274"/>
      <c r="D44" s="318"/>
      <c r="E44" s="961"/>
      <c r="F44" s="962"/>
      <c r="G44" s="963"/>
      <c r="H44" s="11"/>
      <c r="I44" s="965"/>
      <c r="J44" s="322"/>
    </row>
    <row r="45" spans="1:16" x14ac:dyDescent="0.55000000000000004">
      <c r="A45" s="259" t="str">
        <f t="shared" si="3"/>
        <v/>
      </c>
      <c r="B45" s="264"/>
      <c r="C45" s="290"/>
      <c r="D45" s="319"/>
      <c r="E45" s="970"/>
      <c r="F45" s="971"/>
      <c r="G45" s="972"/>
      <c r="H45" s="12"/>
      <c r="I45" s="966"/>
      <c r="J45" s="322"/>
    </row>
    <row r="46" spans="1:16" ht="23" thickBot="1" x14ac:dyDescent="0.6">
      <c r="A46" s="259" t="s">
        <v>234</v>
      </c>
      <c r="B46" s="1011"/>
      <c r="C46" s="271" t="s">
        <v>26</v>
      </c>
      <c r="D46" s="320"/>
      <c r="E46" s="469"/>
      <c r="F46" s="469"/>
      <c r="G46" s="469"/>
      <c r="H46" s="291"/>
      <c r="I46" s="289"/>
    </row>
    <row r="47" spans="1:16" x14ac:dyDescent="0.55000000000000004">
      <c r="A47" s="259" t="s">
        <v>234</v>
      </c>
      <c r="B47" s="1011"/>
      <c r="C47" s="292"/>
      <c r="D47" s="316"/>
      <c r="E47" s="990"/>
      <c r="F47" s="991"/>
      <c r="G47" s="991"/>
      <c r="H47" s="13"/>
      <c r="I47" s="964">
        <f>ROUNDDOWN((SUM(H47:H56)),-3)/1000</f>
        <v>0</v>
      </c>
      <c r="J47" s="916" t="s">
        <v>688</v>
      </c>
      <c r="K47" s="917"/>
      <c r="L47" s="917"/>
      <c r="M47" s="917"/>
      <c r="N47" s="917"/>
      <c r="O47" s="918"/>
    </row>
    <row r="48" spans="1:16" x14ac:dyDescent="0.55000000000000004">
      <c r="A48" s="259" t="str">
        <f>IF(AND(D48="",E48="",H48=""),"",".")</f>
        <v/>
      </c>
      <c r="B48" s="1011"/>
      <c r="C48" s="292"/>
      <c r="D48" s="317"/>
      <c r="E48" s="995"/>
      <c r="F48" s="962"/>
      <c r="G48" s="963"/>
      <c r="H48" s="14"/>
      <c r="I48" s="965"/>
      <c r="J48" s="919"/>
      <c r="K48" s="920"/>
      <c r="L48" s="920"/>
      <c r="M48" s="920"/>
      <c r="N48" s="920"/>
      <c r="O48" s="921"/>
    </row>
    <row r="49" spans="1:18" x14ac:dyDescent="0.55000000000000004">
      <c r="A49" s="259" t="str">
        <f t="shared" ref="A49:A101" si="4">IF(AND(D49="",E49="",H49=""),"",".")</f>
        <v/>
      </c>
      <c r="B49" s="1011"/>
      <c r="C49" s="292"/>
      <c r="D49" s="317"/>
      <c r="E49" s="961"/>
      <c r="F49" s="962"/>
      <c r="G49" s="963"/>
      <c r="H49" s="14"/>
      <c r="I49" s="965"/>
      <c r="J49" s="919"/>
      <c r="K49" s="920"/>
      <c r="L49" s="920"/>
      <c r="M49" s="920"/>
      <c r="N49" s="920"/>
      <c r="O49" s="921"/>
    </row>
    <row r="50" spans="1:18" x14ac:dyDescent="0.55000000000000004">
      <c r="A50" s="259" t="str">
        <f t="shared" si="4"/>
        <v/>
      </c>
      <c r="B50" s="1011"/>
      <c r="C50" s="292"/>
      <c r="D50" s="318"/>
      <c r="E50" s="961"/>
      <c r="F50" s="962"/>
      <c r="G50" s="963"/>
      <c r="H50" s="14"/>
      <c r="I50" s="965"/>
      <c r="J50" s="919"/>
      <c r="K50" s="920"/>
      <c r="L50" s="920"/>
      <c r="M50" s="920"/>
      <c r="N50" s="920"/>
      <c r="O50" s="921"/>
    </row>
    <row r="51" spans="1:18" x14ac:dyDescent="0.55000000000000004">
      <c r="A51" s="259" t="str">
        <f t="shared" si="4"/>
        <v/>
      </c>
      <c r="B51" s="1011"/>
      <c r="C51" s="292"/>
      <c r="D51" s="318"/>
      <c r="E51" s="961"/>
      <c r="F51" s="962"/>
      <c r="G51" s="963"/>
      <c r="H51" s="14"/>
      <c r="I51" s="965"/>
      <c r="J51" s="919"/>
      <c r="K51" s="920"/>
      <c r="L51" s="920"/>
      <c r="M51" s="920"/>
      <c r="N51" s="920"/>
      <c r="O51" s="921"/>
    </row>
    <row r="52" spans="1:18" ht="18.5" thickBot="1" x14ac:dyDescent="0.6">
      <c r="A52" s="259" t="str">
        <f t="shared" si="4"/>
        <v/>
      </c>
      <c r="B52" s="1011"/>
      <c r="C52" s="292"/>
      <c r="D52" s="318"/>
      <c r="E52" s="961"/>
      <c r="F52" s="962"/>
      <c r="G52" s="963"/>
      <c r="H52" s="14"/>
      <c r="I52" s="965"/>
      <c r="J52" s="922"/>
      <c r="K52" s="923"/>
      <c r="L52" s="923"/>
      <c r="M52" s="923"/>
      <c r="N52" s="923"/>
      <c r="O52" s="924"/>
    </row>
    <row r="53" spans="1:18" x14ac:dyDescent="0.55000000000000004">
      <c r="A53" s="259" t="str">
        <f t="shared" si="4"/>
        <v/>
      </c>
      <c r="B53" s="1011"/>
      <c r="C53" s="292"/>
      <c r="D53" s="318"/>
      <c r="E53" s="961"/>
      <c r="F53" s="962"/>
      <c r="G53" s="963"/>
      <c r="H53" s="14"/>
      <c r="I53" s="965"/>
      <c r="J53" s="322"/>
    </row>
    <row r="54" spans="1:18" x14ac:dyDescent="0.55000000000000004">
      <c r="A54" s="259" t="str">
        <f t="shared" si="4"/>
        <v/>
      </c>
      <c r="B54" s="1011"/>
      <c r="C54" s="292"/>
      <c r="D54" s="318"/>
      <c r="E54" s="961"/>
      <c r="F54" s="962"/>
      <c r="G54" s="963"/>
      <c r="H54" s="14"/>
      <c r="I54" s="965"/>
      <c r="J54" s="322"/>
    </row>
    <row r="55" spans="1:18" x14ac:dyDescent="0.55000000000000004">
      <c r="A55" s="259" t="str">
        <f t="shared" si="4"/>
        <v/>
      </c>
      <c r="B55" s="1011"/>
      <c r="C55" s="292"/>
      <c r="D55" s="318"/>
      <c r="E55" s="961"/>
      <c r="F55" s="962"/>
      <c r="G55" s="963"/>
      <c r="H55" s="14"/>
      <c r="I55" s="965"/>
      <c r="J55" s="322"/>
    </row>
    <row r="56" spans="1:18" x14ac:dyDescent="0.55000000000000004">
      <c r="A56" s="259" t="str">
        <f t="shared" si="4"/>
        <v/>
      </c>
      <c r="B56" s="1011"/>
      <c r="C56" s="293"/>
      <c r="D56" s="319"/>
      <c r="E56" s="970"/>
      <c r="F56" s="971"/>
      <c r="G56" s="972"/>
      <c r="H56" s="15"/>
      <c r="I56" s="966"/>
      <c r="J56" s="322"/>
    </row>
    <row r="57" spans="1:18" ht="23" thickBot="1" x14ac:dyDescent="0.6">
      <c r="A57" s="259" t="s">
        <v>234</v>
      </c>
      <c r="B57" s="264"/>
      <c r="C57" s="271" t="s">
        <v>27</v>
      </c>
      <c r="D57" s="320"/>
      <c r="E57" s="469"/>
      <c r="F57" s="469"/>
      <c r="G57" s="469"/>
      <c r="H57" s="291"/>
      <c r="I57" s="294"/>
    </row>
    <row r="58" spans="1:18" x14ac:dyDescent="0.55000000000000004">
      <c r="A58" s="259" t="s">
        <v>234</v>
      </c>
      <c r="B58" s="264"/>
      <c r="C58" s="274"/>
      <c r="D58" s="316"/>
      <c r="E58" s="1021"/>
      <c r="F58" s="1022"/>
      <c r="G58" s="1022"/>
      <c r="H58" s="13"/>
      <c r="I58" s="964">
        <f>ROUNDDOWN((SUM(H58:H67)),-3)/1000</f>
        <v>0</v>
      </c>
      <c r="J58" s="943" t="s">
        <v>689</v>
      </c>
      <c r="K58" s="944"/>
      <c r="L58" s="944"/>
      <c r="M58" s="944"/>
      <c r="N58" s="944"/>
      <c r="O58" s="945"/>
      <c r="P58" s="324"/>
      <c r="Q58" s="324"/>
      <c r="R58" s="323"/>
    </row>
    <row r="59" spans="1:18" x14ac:dyDescent="0.55000000000000004">
      <c r="A59" s="259" t="str">
        <f t="shared" si="4"/>
        <v/>
      </c>
      <c r="B59" s="264"/>
      <c r="C59" s="274"/>
      <c r="D59" s="317"/>
      <c r="E59" s="1017"/>
      <c r="F59" s="968"/>
      <c r="G59" s="969"/>
      <c r="H59" s="14"/>
      <c r="I59" s="965"/>
      <c r="J59" s="946"/>
      <c r="K59" s="947"/>
      <c r="L59" s="947"/>
      <c r="M59" s="947"/>
      <c r="N59" s="947"/>
      <c r="O59" s="948"/>
      <c r="P59" s="324"/>
      <c r="Q59" s="324"/>
      <c r="R59" s="323"/>
    </row>
    <row r="60" spans="1:18" x14ac:dyDescent="0.55000000000000004">
      <c r="A60" s="259" t="str">
        <f t="shared" si="4"/>
        <v/>
      </c>
      <c r="B60" s="264"/>
      <c r="C60" s="274"/>
      <c r="D60" s="318"/>
      <c r="E60" s="1017"/>
      <c r="F60" s="968"/>
      <c r="G60" s="969"/>
      <c r="H60" s="14"/>
      <c r="I60" s="965"/>
      <c r="J60" s="946"/>
      <c r="K60" s="947"/>
      <c r="L60" s="947"/>
      <c r="M60" s="947"/>
      <c r="N60" s="947"/>
      <c r="O60" s="948"/>
      <c r="P60" s="324"/>
      <c r="Q60" s="324"/>
      <c r="R60" s="323"/>
    </row>
    <row r="61" spans="1:18" x14ac:dyDescent="0.55000000000000004">
      <c r="A61" s="259" t="str">
        <f t="shared" si="4"/>
        <v/>
      </c>
      <c r="B61" s="264"/>
      <c r="C61" s="274"/>
      <c r="D61" s="318"/>
      <c r="E61" s="967"/>
      <c r="F61" s="968"/>
      <c r="G61" s="969"/>
      <c r="H61" s="14"/>
      <c r="I61" s="965"/>
      <c r="J61" s="946"/>
      <c r="K61" s="947"/>
      <c r="L61" s="947"/>
      <c r="M61" s="947"/>
      <c r="N61" s="947"/>
      <c r="O61" s="948"/>
      <c r="P61" s="324"/>
      <c r="Q61" s="324"/>
      <c r="R61" s="323"/>
    </row>
    <row r="62" spans="1:18" x14ac:dyDescent="0.55000000000000004">
      <c r="A62" s="259" t="str">
        <f t="shared" si="4"/>
        <v/>
      </c>
      <c r="B62" s="264"/>
      <c r="C62" s="274"/>
      <c r="D62" s="318"/>
      <c r="E62" s="967"/>
      <c r="F62" s="968"/>
      <c r="G62" s="969"/>
      <c r="H62" s="14"/>
      <c r="I62" s="965"/>
      <c r="J62" s="949"/>
      <c r="K62" s="950"/>
      <c r="L62" s="950"/>
      <c r="M62" s="950"/>
      <c r="N62" s="950"/>
      <c r="O62" s="951"/>
      <c r="P62" s="324"/>
      <c r="Q62" s="324"/>
      <c r="R62" s="323"/>
    </row>
    <row r="63" spans="1:18" x14ac:dyDescent="0.55000000000000004">
      <c r="A63" s="259" t="str">
        <f t="shared" si="4"/>
        <v/>
      </c>
      <c r="B63" s="264"/>
      <c r="C63" s="274"/>
      <c r="D63" s="318"/>
      <c r="E63" s="967"/>
      <c r="F63" s="968"/>
      <c r="G63" s="969"/>
      <c r="H63" s="14"/>
      <c r="I63" s="965"/>
      <c r="J63" s="949"/>
      <c r="K63" s="950"/>
      <c r="L63" s="950"/>
      <c r="M63" s="950"/>
      <c r="N63" s="950"/>
      <c r="O63" s="951"/>
      <c r="P63" s="324"/>
    </row>
    <row r="64" spans="1:18" x14ac:dyDescent="0.55000000000000004">
      <c r="A64" s="259" t="str">
        <f t="shared" si="4"/>
        <v/>
      </c>
      <c r="B64" s="264"/>
      <c r="C64" s="274"/>
      <c r="D64" s="318"/>
      <c r="E64" s="967"/>
      <c r="F64" s="968"/>
      <c r="G64" s="969"/>
      <c r="H64" s="14"/>
      <c r="I64" s="965"/>
      <c r="J64" s="949"/>
      <c r="K64" s="950"/>
      <c r="L64" s="950"/>
      <c r="M64" s="950"/>
      <c r="N64" s="950"/>
      <c r="O64" s="951"/>
    </row>
    <row r="65" spans="1:15" x14ac:dyDescent="0.55000000000000004">
      <c r="A65" s="259" t="str">
        <f t="shared" si="4"/>
        <v/>
      </c>
      <c r="B65" s="264"/>
      <c r="C65" s="274"/>
      <c r="D65" s="318"/>
      <c r="E65" s="967"/>
      <c r="F65" s="968"/>
      <c r="G65" s="969"/>
      <c r="H65" s="14"/>
      <c r="I65" s="965"/>
      <c r="J65" s="949"/>
      <c r="K65" s="950"/>
      <c r="L65" s="950"/>
      <c r="M65" s="950"/>
      <c r="N65" s="950"/>
      <c r="O65" s="951"/>
    </row>
    <row r="66" spans="1:15" x14ac:dyDescent="0.55000000000000004">
      <c r="A66" s="259" t="str">
        <f t="shared" si="4"/>
        <v/>
      </c>
      <c r="B66" s="264"/>
      <c r="C66" s="274"/>
      <c r="D66" s="318"/>
      <c r="E66" s="967"/>
      <c r="F66" s="968"/>
      <c r="G66" s="969"/>
      <c r="H66" s="14"/>
      <c r="I66" s="965"/>
      <c r="J66" s="949"/>
      <c r="K66" s="950"/>
      <c r="L66" s="950"/>
      <c r="M66" s="950"/>
      <c r="N66" s="950"/>
      <c r="O66" s="951"/>
    </row>
    <row r="67" spans="1:15" ht="18.5" thickBot="1" x14ac:dyDescent="0.6">
      <c r="A67" s="259" t="str">
        <f t="shared" si="4"/>
        <v/>
      </c>
      <c r="B67" s="264"/>
      <c r="C67" s="290"/>
      <c r="D67" s="319"/>
      <c r="E67" s="1024"/>
      <c r="F67" s="1025"/>
      <c r="G67" s="1026"/>
      <c r="H67" s="15"/>
      <c r="I67" s="966"/>
      <c r="J67" s="952"/>
      <c r="K67" s="953"/>
      <c r="L67" s="953"/>
      <c r="M67" s="953"/>
      <c r="N67" s="953"/>
      <c r="O67" s="954"/>
    </row>
    <row r="68" spans="1:15" ht="23" thickBot="1" x14ac:dyDescent="0.6">
      <c r="A68" s="259" t="s">
        <v>234</v>
      </c>
      <c r="B68" s="264"/>
      <c r="C68" s="271" t="s">
        <v>491</v>
      </c>
      <c r="D68" s="320"/>
      <c r="E68" s="1014"/>
      <c r="F68" s="1014"/>
      <c r="G68" s="1014"/>
      <c r="H68" s="291"/>
      <c r="I68" s="273"/>
      <c r="J68" s="322"/>
    </row>
    <row r="69" spans="1:15" x14ac:dyDescent="0.55000000000000004">
      <c r="A69" s="259" t="s">
        <v>234</v>
      </c>
      <c r="B69" s="264"/>
      <c r="C69" s="292"/>
      <c r="D69" s="552" t="s">
        <v>618</v>
      </c>
      <c r="E69" s="469" t="s">
        <v>455</v>
      </c>
      <c r="F69" s="469" t="s">
        <v>456</v>
      </c>
      <c r="G69" s="553" t="s">
        <v>619</v>
      </c>
      <c r="H69" s="265" t="s">
        <v>620</v>
      </c>
      <c r="I69" s="964">
        <f>ROUNDDOWN((SUM(H69:H76)),-3)/1000</f>
        <v>0</v>
      </c>
      <c r="J69" s="955" t="s">
        <v>690</v>
      </c>
      <c r="K69" s="956"/>
      <c r="L69" s="956"/>
      <c r="M69" s="956"/>
      <c r="N69" s="956"/>
      <c r="O69" s="957"/>
    </row>
    <row r="70" spans="1:15" x14ac:dyDescent="0.55000000000000004">
      <c r="A70" s="259" t="str">
        <f t="shared" si="4"/>
        <v>.</v>
      </c>
      <c r="B70" s="264"/>
      <c r="C70" s="292"/>
      <c r="D70" s="317"/>
      <c r="E70" s="613"/>
      <c r="F70" s="470" t="str">
        <f>IF(E70="","","×")</f>
        <v/>
      </c>
      <c r="G70" s="613"/>
      <c r="H70" s="267">
        <f>E70*G70</f>
        <v>0</v>
      </c>
      <c r="I70" s="965"/>
      <c r="J70" s="958"/>
      <c r="K70" s="959"/>
      <c r="L70" s="959"/>
      <c r="M70" s="959"/>
      <c r="N70" s="959"/>
      <c r="O70" s="960"/>
    </row>
    <row r="71" spans="1:15" x14ac:dyDescent="0.55000000000000004">
      <c r="A71" s="259" t="str">
        <f t="shared" si="4"/>
        <v>.</v>
      </c>
      <c r="B71" s="264"/>
      <c r="C71" s="292"/>
      <c r="D71" s="317"/>
      <c r="E71" s="613"/>
      <c r="F71" s="470" t="str">
        <f t="shared" ref="F71:F76" si="5">IF(E71="","","×")</f>
        <v/>
      </c>
      <c r="G71" s="613"/>
      <c r="H71" s="268">
        <f t="shared" ref="H71:H76" si="6">E71*G71</f>
        <v>0</v>
      </c>
      <c r="I71" s="965"/>
      <c r="J71" s="949"/>
      <c r="K71" s="950"/>
      <c r="L71" s="950"/>
      <c r="M71" s="950"/>
      <c r="N71" s="950"/>
      <c r="O71" s="951"/>
    </row>
    <row r="72" spans="1:15" x14ac:dyDescent="0.55000000000000004">
      <c r="A72" s="259" t="str">
        <f t="shared" si="4"/>
        <v>.</v>
      </c>
      <c r="B72" s="264"/>
      <c r="C72" s="292"/>
      <c r="D72" s="317"/>
      <c r="E72" s="613"/>
      <c r="F72" s="470" t="str">
        <f t="shared" si="5"/>
        <v/>
      </c>
      <c r="G72" s="613"/>
      <c r="H72" s="268">
        <f t="shared" si="6"/>
        <v>0</v>
      </c>
      <c r="I72" s="965"/>
      <c r="J72" s="949"/>
      <c r="K72" s="950"/>
      <c r="L72" s="950"/>
      <c r="M72" s="950"/>
      <c r="N72" s="950"/>
      <c r="O72" s="951"/>
    </row>
    <row r="73" spans="1:15" ht="18.5" thickBot="1" x14ac:dyDescent="0.6">
      <c r="A73" s="259" t="str">
        <f t="shared" si="4"/>
        <v>.</v>
      </c>
      <c r="B73" s="264"/>
      <c r="C73" s="292"/>
      <c r="D73" s="317"/>
      <c r="E73" s="613"/>
      <c r="F73" s="470" t="str">
        <f t="shared" si="5"/>
        <v/>
      </c>
      <c r="G73" s="613"/>
      <c r="H73" s="268">
        <f t="shared" si="6"/>
        <v>0</v>
      </c>
      <c r="I73" s="965"/>
      <c r="J73" s="952"/>
      <c r="K73" s="953"/>
      <c r="L73" s="953"/>
      <c r="M73" s="953"/>
      <c r="N73" s="953"/>
      <c r="O73" s="954"/>
    </row>
    <row r="74" spans="1:15" x14ac:dyDescent="0.55000000000000004">
      <c r="A74" s="259" t="str">
        <f t="shared" si="4"/>
        <v>.</v>
      </c>
      <c r="B74" s="264"/>
      <c r="C74" s="292"/>
      <c r="D74" s="317"/>
      <c r="E74" s="613"/>
      <c r="F74" s="470" t="str">
        <f t="shared" si="5"/>
        <v/>
      </c>
      <c r="G74" s="613"/>
      <c r="H74" s="268">
        <f t="shared" si="6"/>
        <v>0</v>
      </c>
      <c r="I74" s="965"/>
      <c r="J74" s="322"/>
    </row>
    <row r="75" spans="1:15" x14ac:dyDescent="0.55000000000000004">
      <c r="A75" s="259" t="str">
        <f t="shared" si="4"/>
        <v>.</v>
      </c>
      <c r="B75" s="264"/>
      <c r="C75" s="292"/>
      <c r="D75" s="317"/>
      <c r="E75" s="613"/>
      <c r="F75" s="470" t="str">
        <f t="shared" si="5"/>
        <v/>
      </c>
      <c r="G75" s="613"/>
      <c r="H75" s="268">
        <f t="shared" si="6"/>
        <v>0</v>
      </c>
      <c r="I75" s="965"/>
      <c r="J75" s="322"/>
    </row>
    <row r="76" spans="1:15" x14ac:dyDescent="0.55000000000000004">
      <c r="A76" s="259" t="str">
        <f t="shared" si="4"/>
        <v>.</v>
      </c>
      <c r="B76" s="264"/>
      <c r="C76" s="292"/>
      <c r="D76" s="554"/>
      <c r="E76" s="613"/>
      <c r="F76" s="470" t="str">
        <f t="shared" si="5"/>
        <v/>
      </c>
      <c r="G76" s="613"/>
      <c r="H76" s="268">
        <f t="shared" si="6"/>
        <v>0</v>
      </c>
      <c r="I76" s="966"/>
      <c r="J76" s="322"/>
    </row>
    <row r="77" spans="1:15" ht="22.5" x14ac:dyDescent="0.55000000000000004">
      <c r="A77" s="259" t="s">
        <v>234</v>
      </c>
      <c r="B77" s="264"/>
      <c r="C77" s="301" t="s">
        <v>492</v>
      </c>
      <c r="D77" s="313"/>
      <c r="E77" s="472"/>
      <c r="F77" s="472"/>
      <c r="G77" s="472"/>
      <c r="H77" s="272"/>
      <c r="I77" s="273"/>
      <c r="J77" s="269"/>
    </row>
    <row r="78" spans="1:15" x14ac:dyDescent="0.55000000000000004">
      <c r="A78" s="259" t="s">
        <v>234</v>
      </c>
      <c r="B78" s="264"/>
      <c r="C78" s="274"/>
      <c r="D78" s="934"/>
      <c r="E78" s="935"/>
      <c r="F78" s="935"/>
      <c r="G78" s="935"/>
      <c r="H78" s="935"/>
      <c r="I78" s="936"/>
      <c r="J78" s="325"/>
    </row>
    <row r="79" spans="1:15" x14ac:dyDescent="0.55000000000000004">
      <c r="A79" s="259" t="s">
        <v>234</v>
      </c>
      <c r="B79" s="264"/>
      <c r="C79" s="274"/>
      <c r="D79" s="937"/>
      <c r="E79" s="938"/>
      <c r="F79" s="938"/>
      <c r="G79" s="938"/>
      <c r="H79" s="938"/>
      <c r="I79" s="939"/>
      <c r="J79" s="269"/>
    </row>
    <row r="80" spans="1:15" x14ac:dyDescent="0.55000000000000004">
      <c r="A80" s="259" t="s">
        <v>234</v>
      </c>
      <c r="B80" s="275"/>
      <c r="C80" s="276"/>
      <c r="D80" s="940"/>
      <c r="E80" s="941"/>
      <c r="F80" s="941"/>
      <c r="G80" s="941"/>
      <c r="H80" s="941"/>
      <c r="I80" s="942"/>
      <c r="J80" s="269"/>
    </row>
    <row r="81" spans="1:15" ht="23" thickBot="1" x14ac:dyDescent="0.6">
      <c r="A81" s="259" t="s">
        <v>234</v>
      </c>
      <c r="B81" s="264"/>
      <c r="C81" s="271" t="s">
        <v>28</v>
      </c>
      <c r="D81" s="320"/>
      <c r="E81" s="469"/>
      <c r="F81" s="469"/>
      <c r="G81" s="469"/>
      <c r="H81" s="291"/>
      <c r="I81" s="294"/>
    </row>
    <row r="82" spans="1:15" x14ac:dyDescent="0.55000000000000004">
      <c r="A82" s="259" t="s">
        <v>234</v>
      </c>
      <c r="B82" s="264"/>
      <c r="C82" s="999"/>
      <c r="D82" s="552" t="s">
        <v>618</v>
      </c>
      <c r="E82" s="469" t="s">
        <v>455</v>
      </c>
      <c r="F82" s="469" t="s">
        <v>456</v>
      </c>
      <c r="G82" s="553" t="s">
        <v>621</v>
      </c>
      <c r="H82" s="265" t="s">
        <v>622</v>
      </c>
      <c r="I82" s="964">
        <f>ROUNDDOWN((SUM(H82:H91)),-3)/1000</f>
        <v>0</v>
      </c>
      <c r="J82" s="955" t="s">
        <v>516</v>
      </c>
      <c r="K82" s="956"/>
      <c r="L82" s="956"/>
      <c r="M82" s="956"/>
      <c r="N82" s="956"/>
      <c r="O82" s="957"/>
    </row>
    <row r="83" spans="1:15" x14ac:dyDescent="0.55000000000000004">
      <c r="A83" s="259" t="str">
        <f t="shared" si="4"/>
        <v>.</v>
      </c>
      <c r="B83" s="264"/>
      <c r="C83" s="999"/>
      <c r="D83" s="317"/>
      <c r="E83" s="613"/>
      <c r="F83" s="470" t="str">
        <f>IF(E83="","","×")</f>
        <v/>
      </c>
      <c r="G83" s="613"/>
      <c r="H83" s="267">
        <f>E83*G83</f>
        <v>0</v>
      </c>
      <c r="I83" s="965"/>
      <c r="J83" s="958"/>
      <c r="K83" s="959"/>
      <c r="L83" s="959"/>
      <c r="M83" s="959"/>
      <c r="N83" s="959"/>
      <c r="O83" s="960"/>
    </row>
    <row r="84" spans="1:15" x14ac:dyDescent="0.55000000000000004">
      <c r="A84" s="259" t="str">
        <f t="shared" si="4"/>
        <v>.</v>
      </c>
      <c r="B84" s="264"/>
      <c r="C84" s="999"/>
      <c r="D84" s="317"/>
      <c r="E84" s="613"/>
      <c r="F84" s="470" t="str">
        <f t="shared" ref="F84:F91" si="7">IF(E84="","","×")</f>
        <v/>
      </c>
      <c r="G84" s="613"/>
      <c r="H84" s="268">
        <f t="shared" ref="H84:H91" si="8">E84*G84</f>
        <v>0</v>
      </c>
      <c r="I84" s="965"/>
      <c r="J84" s="949"/>
      <c r="K84" s="950"/>
      <c r="L84" s="950"/>
      <c r="M84" s="950"/>
      <c r="N84" s="950"/>
      <c r="O84" s="951"/>
    </row>
    <row r="85" spans="1:15" ht="18.5" thickBot="1" x14ac:dyDescent="0.6">
      <c r="A85" s="259" t="str">
        <f t="shared" si="4"/>
        <v>.</v>
      </c>
      <c r="B85" s="264"/>
      <c r="C85" s="999"/>
      <c r="D85" s="317"/>
      <c r="E85" s="613"/>
      <c r="F85" s="470" t="str">
        <f t="shared" si="7"/>
        <v/>
      </c>
      <c r="G85" s="613"/>
      <c r="H85" s="268">
        <f t="shared" si="8"/>
        <v>0</v>
      </c>
      <c r="I85" s="965"/>
      <c r="J85" s="952"/>
      <c r="K85" s="953"/>
      <c r="L85" s="953"/>
      <c r="M85" s="953"/>
      <c r="N85" s="953"/>
      <c r="O85" s="954"/>
    </row>
    <row r="86" spans="1:15" x14ac:dyDescent="0.55000000000000004">
      <c r="A86" s="259" t="str">
        <f t="shared" si="4"/>
        <v>.</v>
      </c>
      <c r="B86" s="264"/>
      <c r="C86" s="999"/>
      <c r="D86" s="318"/>
      <c r="E86" s="613"/>
      <c r="F86" s="470" t="str">
        <f t="shared" si="7"/>
        <v/>
      </c>
      <c r="G86" s="613"/>
      <c r="H86" s="268">
        <f t="shared" si="8"/>
        <v>0</v>
      </c>
      <c r="I86" s="965"/>
      <c r="J86" s="322"/>
    </row>
    <row r="87" spans="1:15" x14ac:dyDescent="0.55000000000000004">
      <c r="A87" s="259" t="str">
        <f t="shared" si="4"/>
        <v>.</v>
      </c>
      <c r="B87" s="264"/>
      <c r="C87" s="999"/>
      <c r="D87" s="317"/>
      <c r="E87" s="613"/>
      <c r="F87" s="470" t="str">
        <f t="shared" si="7"/>
        <v/>
      </c>
      <c r="G87" s="613"/>
      <c r="H87" s="268">
        <f t="shared" si="8"/>
        <v>0</v>
      </c>
      <c r="I87" s="965"/>
      <c r="J87" s="322"/>
    </row>
    <row r="88" spans="1:15" x14ac:dyDescent="0.55000000000000004">
      <c r="A88" s="259" t="str">
        <f t="shared" si="4"/>
        <v>.</v>
      </c>
      <c r="B88" s="264"/>
      <c r="C88" s="999"/>
      <c r="D88" s="318"/>
      <c r="E88" s="613"/>
      <c r="F88" s="470" t="str">
        <f t="shared" si="7"/>
        <v/>
      </c>
      <c r="G88" s="613"/>
      <c r="H88" s="268">
        <f t="shared" si="8"/>
        <v>0</v>
      </c>
      <c r="I88" s="965"/>
      <c r="J88" s="322"/>
    </row>
    <row r="89" spans="1:15" x14ac:dyDescent="0.55000000000000004">
      <c r="A89" s="259" t="str">
        <f t="shared" si="4"/>
        <v>.</v>
      </c>
      <c r="B89" s="264"/>
      <c r="C89" s="999"/>
      <c r="D89" s="318"/>
      <c r="E89" s="613"/>
      <c r="F89" s="470" t="str">
        <f t="shared" si="7"/>
        <v/>
      </c>
      <c r="G89" s="613"/>
      <c r="H89" s="268">
        <f t="shared" si="8"/>
        <v>0</v>
      </c>
      <c r="I89" s="965"/>
      <c r="J89" s="322"/>
    </row>
    <row r="90" spans="1:15" x14ac:dyDescent="0.55000000000000004">
      <c r="A90" s="259" t="str">
        <f t="shared" si="4"/>
        <v>.</v>
      </c>
      <c r="B90" s="264"/>
      <c r="C90" s="999"/>
      <c r="D90" s="318"/>
      <c r="E90" s="613"/>
      <c r="F90" s="470" t="str">
        <f t="shared" si="7"/>
        <v/>
      </c>
      <c r="G90" s="613"/>
      <c r="H90" s="268">
        <f t="shared" si="8"/>
        <v>0</v>
      </c>
      <c r="I90" s="965"/>
      <c r="J90" s="322"/>
    </row>
    <row r="91" spans="1:15" x14ac:dyDescent="0.55000000000000004">
      <c r="A91" s="259" t="str">
        <f t="shared" si="4"/>
        <v>.</v>
      </c>
      <c r="B91" s="264"/>
      <c r="C91" s="1000"/>
      <c r="D91" s="319"/>
      <c r="E91" s="613"/>
      <c r="F91" s="470" t="str">
        <f t="shared" si="7"/>
        <v/>
      </c>
      <c r="G91" s="613"/>
      <c r="H91" s="268">
        <f t="shared" si="8"/>
        <v>0</v>
      </c>
      <c r="I91" s="966"/>
      <c r="J91" s="322"/>
    </row>
    <row r="92" spans="1:15" ht="22.5" x14ac:dyDescent="0.55000000000000004">
      <c r="A92" s="259" t="s">
        <v>234</v>
      </c>
      <c r="B92" s="264"/>
      <c r="C92" s="287" t="s">
        <v>29</v>
      </c>
      <c r="D92" s="320"/>
      <c r="E92" s="469"/>
      <c r="F92" s="469"/>
      <c r="G92" s="469"/>
      <c r="H92" s="291"/>
      <c r="I92" s="294"/>
    </row>
    <row r="93" spans="1:15" x14ac:dyDescent="0.55000000000000004">
      <c r="A93" s="259" t="s">
        <v>234</v>
      </c>
      <c r="B93" s="264"/>
      <c r="C93" s="292"/>
      <c r="D93" s="316"/>
      <c r="E93" s="1021"/>
      <c r="F93" s="1022"/>
      <c r="G93" s="1022"/>
      <c r="H93" s="13"/>
      <c r="I93" s="964">
        <f>ROUNDDOWN((SUM(H93:H102)),-3)/1000</f>
        <v>0</v>
      </c>
      <c r="J93" s="1015"/>
    </row>
    <row r="94" spans="1:15" x14ac:dyDescent="0.55000000000000004">
      <c r="A94" s="259" t="str">
        <f t="shared" si="4"/>
        <v/>
      </c>
      <c r="B94" s="264"/>
      <c r="C94" s="292"/>
      <c r="D94" s="317"/>
      <c r="E94" s="1017"/>
      <c r="F94" s="968"/>
      <c r="G94" s="969"/>
      <c r="H94" s="14"/>
      <c r="I94" s="965"/>
      <c r="J94" s="1016"/>
    </row>
    <row r="95" spans="1:15" x14ac:dyDescent="0.55000000000000004">
      <c r="A95" s="259" t="str">
        <f t="shared" si="4"/>
        <v/>
      </c>
      <c r="B95" s="264"/>
      <c r="C95" s="292"/>
      <c r="D95" s="317"/>
      <c r="E95" s="967"/>
      <c r="F95" s="968"/>
      <c r="G95" s="969"/>
      <c r="H95" s="14"/>
      <c r="I95" s="965"/>
      <c r="J95" s="1016"/>
    </row>
    <row r="96" spans="1:15" x14ac:dyDescent="0.55000000000000004">
      <c r="A96" s="259" t="str">
        <f t="shared" si="4"/>
        <v/>
      </c>
      <c r="B96" s="264"/>
      <c r="C96" s="292"/>
      <c r="D96" s="318"/>
      <c r="E96" s="1017"/>
      <c r="F96" s="968"/>
      <c r="G96" s="969"/>
      <c r="H96" s="14"/>
      <c r="I96" s="965"/>
      <c r="J96" s="1016"/>
    </row>
    <row r="97" spans="1:10" x14ac:dyDescent="0.55000000000000004">
      <c r="A97" s="259" t="str">
        <f t="shared" si="4"/>
        <v/>
      </c>
      <c r="B97" s="264"/>
      <c r="C97" s="292"/>
      <c r="D97" s="318"/>
      <c r="E97" s="967"/>
      <c r="F97" s="968"/>
      <c r="G97" s="969"/>
      <c r="H97" s="14"/>
      <c r="I97" s="965"/>
      <c r="J97" s="1016"/>
    </row>
    <row r="98" spans="1:10" x14ac:dyDescent="0.55000000000000004">
      <c r="A98" s="259" t="str">
        <f t="shared" si="4"/>
        <v/>
      </c>
      <c r="B98" s="264"/>
      <c r="C98" s="292"/>
      <c r="D98" s="318"/>
      <c r="E98" s="967"/>
      <c r="F98" s="968"/>
      <c r="G98" s="969"/>
      <c r="H98" s="14"/>
      <c r="I98" s="965"/>
      <c r="J98" s="1016"/>
    </row>
    <row r="99" spans="1:10" x14ac:dyDescent="0.55000000000000004">
      <c r="A99" s="259" t="str">
        <f t="shared" si="4"/>
        <v/>
      </c>
      <c r="B99" s="264"/>
      <c r="C99" s="292"/>
      <c r="D99" s="318"/>
      <c r="E99" s="967"/>
      <c r="F99" s="968"/>
      <c r="G99" s="969"/>
      <c r="H99" s="14"/>
      <c r="I99" s="965"/>
      <c r="J99" s="1016"/>
    </row>
    <row r="100" spans="1:10" x14ac:dyDescent="0.55000000000000004">
      <c r="A100" s="259" t="str">
        <f t="shared" si="4"/>
        <v/>
      </c>
      <c r="B100" s="264"/>
      <c r="C100" s="292"/>
      <c r="D100" s="318"/>
      <c r="E100" s="967"/>
      <c r="F100" s="968"/>
      <c r="G100" s="969"/>
      <c r="H100" s="14"/>
      <c r="I100" s="965"/>
      <c r="J100" s="1016"/>
    </row>
    <row r="101" spans="1:10" x14ac:dyDescent="0.55000000000000004">
      <c r="A101" s="259" t="str">
        <f t="shared" si="4"/>
        <v/>
      </c>
      <c r="B101" s="264"/>
      <c r="C101" s="292"/>
      <c r="D101" s="318"/>
      <c r="E101" s="967"/>
      <c r="F101" s="968"/>
      <c r="G101" s="969"/>
      <c r="H101" s="14"/>
      <c r="I101" s="965"/>
      <c r="J101" s="1016"/>
    </row>
    <row r="102" spans="1:10" ht="18.5" thickBot="1" x14ac:dyDescent="0.6">
      <c r="A102" s="259" t="s">
        <v>375</v>
      </c>
      <c r="B102" s="295"/>
      <c r="C102" s="296"/>
      <c r="D102" s="321"/>
      <c r="E102" s="1018"/>
      <c r="F102" s="1019"/>
      <c r="G102" s="1020"/>
      <c r="H102" s="16"/>
      <c r="I102" s="1023"/>
      <c r="J102" s="1016"/>
    </row>
    <row r="103" spans="1:10" x14ac:dyDescent="0.55000000000000004">
      <c r="A103" s="297"/>
    </row>
  </sheetData>
  <sheetProtection algorithmName="SHA-512" hashValue="o1iBVZSv6GUBAOUdAm7v69n+Nai2HUW6BpON6AHPgODnqEJV8ru0ktkWlURz+WckG1r3RU5LQu5i6AsfeaFctQ==" saltValue="DlsMQWydwHiE9Z0JgO4w9w==" spinCount="100000" sheet="1" objects="1" scenarios="1" autoFilter="0"/>
  <autoFilter ref="A15:I102" xr:uid="{00000000-0009-0000-0000-000007000000}">
    <filterColumn colId="4" showButton="0"/>
    <filterColumn colId="5" showButton="0"/>
  </autoFilter>
  <mergeCells count="87">
    <mergeCell ref="E67:G67"/>
    <mergeCell ref="E62:G62"/>
    <mergeCell ref="E64:G64"/>
    <mergeCell ref="E56:G56"/>
    <mergeCell ref="E39:G39"/>
    <mergeCell ref="E40:G40"/>
    <mergeCell ref="E58:G58"/>
    <mergeCell ref="E52:G52"/>
    <mergeCell ref="E59:G59"/>
    <mergeCell ref="E60:G60"/>
    <mergeCell ref="E61:G61"/>
    <mergeCell ref="J93:J102"/>
    <mergeCell ref="E94:G94"/>
    <mergeCell ref="E95:G95"/>
    <mergeCell ref="E96:G96"/>
    <mergeCell ref="E97:G97"/>
    <mergeCell ref="E101:G101"/>
    <mergeCell ref="E102:G102"/>
    <mergeCell ref="E93:G93"/>
    <mergeCell ref="E100:G100"/>
    <mergeCell ref="E98:G98"/>
    <mergeCell ref="E99:G99"/>
    <mergeCell ref="I93:I102"/>
    <mergeCell ref="C82:C91"/>
    <mergeCell ref="I82:I91"/>
    <mergeCell ref="A2:B2"/>
    <mergeCell ref="A3:B3"/>
    <mergeCell ref="C2:I2"/>
    <mergeCell ref="C3:I3"/>
    <mergeCell ref="E15:G15"/>
    <mergeCell ref="E9:G9"/>
    <mergeCell ref="E10:G10"/>
    <mergeCell ref="E11:G11"/>
    <mergeCell ref="E12:G12"/>
    <mergeCell ref="E13:G13"/>
    <mergeCell ref="B46:B56"/>
    <mergeCell ref="A16:D16"/>
    <mergeCell ref="E68:G68"/>
    <mergeCell ref="I69:I76"/>
    <mergeCell ref="J19:O25"/>
    <mergeCell ref="E48:G48"/>
    <mergeCell ref="E49:G49"/>
    <mergeCell ref="E50:G50"/>
    <mergeCell ref="C23:D23"/>
    <mergeCell ref="C24:D24"/>
    <mergeCell ref="C25:D25"/>
    <mergeCell ref="C26:D26"/>
    <mergeCell ref="C27:D27"/>
    <mergeCell ref="D30:I34"/>
    <mergeCell ref="E38:G38"/>
    <mergeCell ref="I38:I45"/>
    <mergeCell ref="E36:G36"/>
    <mergeCell ref="E41:G41"/>
    <mergeCell ref="E42:G42"/>
    <mergeCell ref="E43:G43"/>
    <mergeCell ref="J82:O85"/>
    <mergeCell ref="J2:J3"/>
    <mergeCell ref="C18:D18"/>
    <mergeCell ref="C19:D19"/>
    <mergeCell ref="C20:D20"/>
    <mergeCell ref="C21:D21"/>
    <mergeCell ref="C22:D22"/>
    <mergeCell ref="E5:G5"/>
    <mergeCell ref="C6:D6"/>
    <mergeCell ref="E7:G7"/>
    <mergeCell ref="E8:G8"/>
    <mergeCell ref="E6:G6"/>
    <mergeCell ref="E47:G47"/>
    <mergeCell ref="I47:I56"/>
    <mergeCell ref="C28:D28"/>
    <mergeCell ref="J4:O13"/>
    <mergeCell ref="J29:O34"/>
    <mergeCell ref="J38:O41"/>
    <mergeCell ref="J47:O52"/>
    <mergeCell ref="D78:I80"/>
    <mergeCell ref="J58:O67"/>
    <mergeCell ref="J69:O73"/>
    <mergeCell ref="E53:G53"/>
    <mergeCell ref="E51:G51"/>
    <mergeCell ref="I58:I67"/>
    <mergeCell ref="E65:G65"/>
    <mergeCell ref="E66:G66"/>
    <mergeCell ref="E54:G54"/>
    <mergeCell ref="E55:G55"/>
    <mergeCell ref="E44:G44"/>
    <mergeCell ref="E45:G45"/>
    <mergeCell ref="E63:G63"/>
  </mergeCells>
  <phoneticPr fontId="4"/>
  <dataValidations count="3">
    <dataValidation imeMode="halfAlpha" allowBlank="1" showInputMessage="1" showErrorMessage="1" sqref="I15:I17 I103:I65524 I36" xr:uid="{00000000-0002-0000-0700-000000000000}"/>
    <dataValidation type="whole" imeMode="off" operator="greaterThanOrEqual" allowBlank="1" showInputMessage="1" showErrorMessage="1" sqref="E19:E28 E70:E76 E83:E91" xr:uid="{00000000-0002-0000-0700-000001000000}">
      <formula1>0</formula1>
    </dataValidation>
    <dataValidation type="whole" operator="greaterThanOrEqual" allowBlank="1" showInputMessage="1" showErrorMessage="1" sqref="H38:H68 H81 H92:H102" xr:uid="{00000000-0002-0000-0700-000002000000}">
      <formula1>0</formula1>
    </dataValidation>
  </dataValidations>
  <printOptions horizontalCentered="1"/>
  <pageMargins left="0.70866141732283472" right="0.70866141732283472" top="0.35433070866141736" bottom="0.35433070866141736" header="0.31496062992125984" footer="0.31496062992125984"/>
  <pageSetup paperSize="8" scale="56" orientation="portrait" r:id="rId1"/>
  <rowBreaks count="2" manualBreakCount="2">
    <brk id="34" max="8" man="1"/>
    <brk id="56"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167"/>
  <sheetViews>
    <sheetView view="pageBreakPreview" zoomScale="70" zoomScaleNormal="85" zoomScaleSheetLayoutView="70" zoomScalePageLayoutView="55" workbookViewId="0">
      <selection activeCell="E8" sqref="E8"/>
    </sheetView>
  </sheetViews>
  <sheetFormatPr defaultColWidth="9" defaultRowHeight="18" x14ac:dyDescent="0.55000000000000004"/>
  <cols>
    <col min="1" max="1" width="3.33203125" customWidth="1"/>
    <col min="2" max="2" width="3.33203125" style="36" customWidth="1"/>
    <col min="3" max="3" width="4.08203125" customWidth="1"/>
    <col min="4" max="4" width="24" style="110" customWidth="1"/>
    <col min="5" max="5" width="40.75" style="37" customWidth="1"/>
    <col min="6" max="6" width="10.08203125" customWidth="1"/>
    <col min="7" max="7" width="9.08203125" customWidth="1"/>
    <col min="8" max="8" width="4.75" style="33" customWidth="1"/>
    <col min="9" max="9" width="9.08203125" style="33" customWidth="1"/>
    <col min="10" max="10" width="4.75" style="34" customWidth="1"/>
    <col min="11" max="11" width="12.75" style="612" customWidth="1"/>
    <col min="12" max="12" width="13.08203125" style="38" customWidth="1"/>
  </cols>
  <sheetData>
    <row r="1" spans="1:20" ht="22.5" x14ac:dyDescent="0.55000000000000004">
      <c r="B1" s="50" t="s">
        <v>680</v>
      </c>
      <c r="C1" s="559"/>
      <c r="D1" s="560"/>
      <c r="E1" s="50"/>
      <c r="F1" s="561"/>
      <c r="G1" s="50"/>
      <c r="H1" s="50"/>
      <c r="I1" s="562"/>
      <c r="J1" s="562"/>
      <c r="K1" s="602"/>
      <c r="L1" s="562"/>
      <c r="M1" s="486" t="s">
        <v>579</v>
      </c>
      <c r="N1" s="477"/>
      <c r="O1" s="477"/>
      <c r="P1" s="477"/>
      <c r="Q1" s="477"/>
      <c r="R1" s="477"/>
      <c r="S1" s="477"/>
    </row>
    <row r="2" spans="1:20" ht="22.5" x14ac:dyDescent="0.55000000000000004">
      <c r="B2" s="915" t="s">
        <v>204</v>
      </c>
      <c r="C2" s="915"/>
      <c r="D2" s="915"/>
      <c r="E2" s="902">
        <f>IF(①総表!C18="",①総表!C17,①総表!C17&amp;"（"&amp;①総表!C18&amp;"）")</f>
        <v>0</v>
      </c>
      <c r="F2" s="902"/>
      <c r="G2" s="902"/>
      <c r="H2" s="902"/>
      <c r="I2" s="902"/>
      <c r="J2" s="902"/>
      <c r="K2" s="902"/>
      <c r="L2" s="902"/>
      <c r="M2" s="485" t="s">
        <v>254</v>
      </c>
      <c r="N2" s="477"/>
      <c r="O2" s="477"/>
      <c r="P2" s="477"/>
      <c r="Q2" s="477"/>
      <c r="R2" s="477"/>
      <c r="S2" s="477"/>
    </row>
    <row r="3" spans="1:20" ht="22.5" x14ac:dyDescent="0.55000000000000004">
      <c r="B3" s="915" t="s">
        <v>205</v>
      </c>
      <c r="C3" s="915"/>
      <c r="D3" s="915"/>
      <c r="E3" s="902">
        <f>①総表!C27</f>
        <v>0</v>
      </c>
      <c r="F3" s="902"/>
      <c r="G3" s="902"/>
      <c r="H3" s="902"/>
      <c r="I3" s="902"/>
      <c r="J3" s="902"/>
      <c r="K3" s="902"/>
      <c r="L3" s="902"/>
      <c r="M3" s="487" t="s">
        <v>245</v>
      </c>
      <c r="N3" s="477"/>
      <c r="O3" s="477"/>
      <c r="P3" s="477"/>
      <c r="Q3" s="477"/>
      <c r="R3" s="477"/>
      <c r="S3" s="477"/>
    </row>
    <row r="4" spans="1:20" s="31" customFormat="1" ht="23" thickBot="1" x14ac:dyDescent="0.7">
      <c r="A4" s="19"/>
      <c r="B4" s="94"/>
      <c r="C4" s="1"/>
      <c r="D4" s="111"/>
      <c r="E4" s="1"/>
      <c r="F4" s="1040" t="s">
        <v>248</v>
      </c>
      <c r="G4" s="1040"/>
      <c r="H4" s="91"/>
      <c r="I4" s="19"/>
      <c r="J4" s="19"/>
      <c r="K4" s="603"/>
      <c r="L4" s="19"/>
      <c r="M4" s="478" t="s">
        <v>240</v>
      </c>
      <c r="N4" s="488"/>
      <c r="O4" s="488"/>
      <c r="P4" s="488"/>
      <c r="Q4" s="488"/>
      <c r="R4" s="488"/>
      <c r="S4" s="488"/>
    </row>
    <row r="5" spans="1:20" ht="26.5" x14ac:dyDescent="0.55000000000000004">
      <c r="A5" s="50"/>
      <c r="B5" s="495" t="s">
        <v>515</v>
      </c>
      <c r="C5" s="87"/>
      <c r="D5" s="112"/>
      <c r="E5" s="88"/>
      <c r="F5" s="1041">
        <f>SUM(L13,L35,L57,L79,L101,L123,L145)</f>
        <v>0</v>
      </c>
      <c r="G5" s="1042"/>
      <c r="H5" s="48"/>
      <c r="I5"/>
      <c r="J5"/>
      <c r="K5" s="110"/>
      <c r="L5"/>
      <c r="M5" s="478" t="s">
        <v>241</v>
      </c>
      <c r="N5" s="489"/>
      <c r="O5" s="489"/>
      <c r="P5" s="489"/>
      <c r="Q5" s="477"/>
      <c r="R5" s="477"/>
      <c r="S5" s="477"/>
    </row>
    <row r="6" spans="1:20" ht="22.5" x14ac:dyDescent="0.55000000000000004">
      <c r="A6" s="50"/>
      <c r="B6" s="95"/>
      <c r="C6" s="51" t="s">
        <v>514</v>
      </c>
      <c r="D6" s="113"/>
      <c r="E6" s="52"/>
      <c r="F6" s="1043">
        <f>SUM(F8:F10)</f>
        <v>0</v>
      </c>
      <c r="G6" s="1044"/>
      <c r="H6" s="48"/>
      <c r="I6"/>
      <c r="J6"/>
      <c r="K6" s="110"/>
      <c r="L6"/>
      <c r="M6" s="478" t="s">
        <v>239</v>
      </c>
      <c r="N6" s="478"/>
      <c r="O6" s="478"/>
      <c r="P6" s="478"/>
      <c r="Q6" s="477"/>
      <c r="R6" s="477"/>
      <c r="S6" s="477"/>
    </row>
    <row r="7" spans="1:20" ht="22.5" x14ac:dyDescent="0.55000000000000004">
      <c r="A7" s="50"/>
      <c r="B7" s="96"/>
      <c r="C7" s="54"/>
      <c r="D7" s="114"/>
      <c r="E7" s="89" t="s">
        <v>229</v>
      </c>
      <c r="F7" s="1045" t="s">
        <v>202</v>
      </c>
      <c r="G7" s="1046"/>
      <c r="H7" s="55"/>
      <c r="I7" s="53" t="str">
        <f>IF(COUNTIF($E$8:$E$10,$E$8)&gt;1,"同じ項目が選択されています。",IF(COUNTIF($E$8:$E$10,$E$9)&gt;1,"同じ項目が選択されています。",IF(COUNTIF($E$8:$E$10,$E$10)&gt;1,"同じ項目が選択されています。","")))</f>
        <v/>
      </c>
      <c r="J7" s="55"/>
      <c r="K7" s="604"/>
      <c r="L7" s="55"/>
      <c r="M7" s="478" t="s">
        <v>243</v>
      </c>
      <c r="N7" s="490"/>
      <c r="O7" s="490"/>
      <c r="P7" s="490"/>
      <c r="Q7" s="477"/>
      <c r="R7" s="477"/>
      <c r="S7" s="477"/>
    </row>
    <row r="8" spans="1:20" ht="22.5" x14ac:dyDescent="0.55000000000000004">
      <c r="A8" s="50"/>
      <c r="B8" s="97"/>
      <c r="C8" s="56"/>
      <c r="D8" s="115" t="s">
        <v>206</v>
      </c>
      <c r="E8" s="298"/>
      <c r="F8" s="1047" t="str">
        <f>IF(E8="作品料",$L$13,IF(E8="設営・運搬費",$L$35,IF(E8="謝金",$L$57,IF(E8="旅費",$L$79,IF(E8="宣伝・印刷費",$L$101,IF(E8="記録・配信費",$L$123,"0"))))))</f>
        <v>0</v>
      </c>
      <c r="G8" s="1048"/>
      <c r="H8" s="57"/>
      <c r="I8" s="53" t="str">
        <f>IF(I7="","","項目の選択を確認してください。")</f>
        <v/>
      </c>
      <c r="J8" s="57"/>
      <c r="K8" s="604"/>
      <c r="L8" s="57"/>
      <c r="M8" s="478" t="s">
        <v>242</v>
      </c>
      <c r="N8" s="477"/>
      <c r="O8" s="477"/>
      <c r="P8" s="477"/>
      <c r="Q8" s="477"/>
      <c r="R8" s="477"/>
      <c r="S8" s="477"/>
    </row>
    <row r="9" spans="1:20" ht="22.5" x14ac:dyDescent="0.55000000000000004">
      <c r="A9" s="50"/>
      <c r="B9" s="97"/>
      <c r="C9" s="56"/>
      <c r="D9" s="116" t="s">
        <v>212</v>
      </c>
      <c r="E9" s="299"/>
      <c r="F9" s="1029" t="str">
        <f>IF(E9="作品料",$L$13,IF(E9="設営・運搬費",$L$35,IF(E9="謝金",$L$57,IF(E9="旅費",$L$79,IF(E9="宣伝・印刷費",$L$101,IF(E9="記録・配信費",$L$123,"0"))))))</f>
        <v>0</v>
      </c>
      <c r="G9" s="1030"/>
      <c r="H9" s="57"/>
      <c r="I9" s="53"/>
      <c r="J9" s="57"/>
      <c r="K9" s="604"/>
      <c r="L9" s="57"/>
      <c r="M9" s="491" t="s">
        <v>506</v>
      </c>
      <c r="N9" s="477"/>
      <c r="O9" s="477"/>
      <c r="P9" s="477"/>
      <c r="Q9" s="477"/>
      <c r="R9" s="477"/>
      <c r="S9" s="477"/>
    </row>
    <row r="10" spans="1:20" ht="23" thickBot="1" x14ac:dyDescent="0.6">
      <c r="A10" s="50"/>
      <c r="B10" s="98"/>
      <c r="C10" s="90"/>
      <c r="D10" s="117" t="s">
        <v>207</v>
      </c>
      <c r="E10" s="300"/>
      <c r="F10" s="1038" t="str">
        <f>IF(E10="作品料",$L$13,IF(E10="設営・運搬費",$L$35,IF(E10="謝金",$L$57,IF(E10="旅費",$L$79,IF(E10="宣伝・印刷費",$L$101,IF(E10="記録・配信費",$L$123,"0"))))))</f>
        <v>0</v>
      </c>
      <c r="G10" s="1039"/>
      <c r="H10" s="49"/>
      <c r="I10"/>
      <c r="J10" s="58"/>
      <c r="K10" s="605"/>
      <c r="L10" s="50"/>
      <c r="M10" s="1031" t="s">
        <v>507</v>
      </c>
      <c r="N10" s="1032"/>
      <c r="O10" s="1032"/>
      <c r="P10" s="1032"/>
      <c r="Q10" s="1032"/>
      <c r="R10" s="1032"/>
      <c r="S10" s="1032"/>
    </row>
    <row r="11" spans="1:20" ht="18.5" thickBot="1" x14ac:dyDescent="0.6">
      <c r="A11" s="42"/>
      <c r="B11" s="99"/>
      <c r="C11" s="42"/>
      <c r="D11" s="118"/>
      <c r="E11" s="44"/>
      <c r="F11" s="43"/>
      <c r="G11" s="43"/>
      <c r="H11" s="32"/>
      <c r="I11" s="47"/>
      <c r="J11" s="45"/>
      <c r="K11" s="606"/>
      <c r="L11" s="46"/>
      <c r="M11" s="1032"/>
      <c r="N11" s="1032"/>
      <c r="O11" s="1032"/>
      <c r="P11" s="1032"/>
      <c r="Q11" s="1032"/>
      <c r="R11" s="1032"/>
      <c r="S11" s="1032"/>
    </row>
    <row r="12" spans="1:20" s="47" customFormat="1" ht="23" thickBot="1" x14ac:dyDescent="0.6">
      <c r="A12" s="59" t="s">
        <v>230</v>
      </c>
      <c r="B12" s="101"/>
      <c r="C12" s="109" t="s">
        <v>251</v>
      </c>
      <c r="D12" s="106" t="s">
        <v>236</v>
      </c>
      <c r="E12" s="64" t="s">
        <v>201</v>
      </c>
      <c r="F12" s="107" t="s">
        <v>88</v>
      </c>
      <c r="G12" s="108" t="s">
        <v>58</v>
      </c>
      <c r="H12" s="67" t="s">
        <v>82</v>
      </c>
      <c r="I12" s="66" t="s">
        <v>59</v>
      </c>
      <c r="J12" s="67" t="s">
        <v>83</v>
      </c>
      <c r="K12" s="65" t="s">
        <v>60</v>
      </c>
      <c r="L12" s="68" t="s">
        <v>228</v>
      </c>
      <c r="M12" s="1032"/>
      <c r="N12" s="1032"/>
      <c r="O12" s="1032"/>
      <c r="P12" s="1032"/>
      <c r="Q12" s="1032"/>
      <c r="R12" s="1032"/>
      <c r="S12" s="1032"/>
    </row>
    <row r="13" spans="1:20" s="35" customFormat="1" ht="29" x14ac:dyDescent="0.55000000000000004">
      <c r="A13"/>
      <c r="B13" s="61" t="str">
        <f>IF($E$8=C13,$D$8,IF($E$9=C13,$D$9,IF($E$10=C13,$D$10,"")))</f>
        <v/>
      </c>
      <c r="C13" s="62" t="s">
        <v>449</v>
      </c>
      <c r="D13" s="119"/>
      <c r="E13" s="70"/>
      <c r="F13" s="63"/>
      <c r="G13" s="63"/>
      <c r="H13" s="71"/>
      <c r="I13" s="71"/>
      <c r="J13" s="71"/>
      <c r="K13" s="607" t="str">
        <f t="shared" ref="K13:K32" si="0">IF(ISNUMBER(F13),(PRODUCT(F13,G13,I13)),"")</f>
        <v/>
      </c>
      <c r="L13" s="570">
        <f>ROUNDDOWN((SUM(K14:K33)),-3)/1000</f>
        <v>0</v>
      </c>
      <c r="M13" s="821" t="s">
        <v>705</v>
      </c>
      <c r="N13" s="1033"/>
      <c r="O13" s="1033"/>
      <c r="P13" s="1033"/>
      <c r="Q13" s="1033"/>
      <c r="R13" s="1033"/>
      <c r="S13" s="1033"/>
      <c r="T13" s="1033"/>
    </row>
    <row r="14" spans="1:20" x14ac:dyDescent="0.55000000000000004">
      <c r="A14">
        <v>1</v>
      </c>
      <c r="B14" s="102"/>
      <c r="C14" s="77" t="str">
        <f>IF(D14="","",".")</f>
        <v/>
      </c>
      <c r="D14" s="120"/>
      <c r="E14" s="123"/>
      <c r="F14" s="124"/>
      <c r="G14" s="124"/>
      <c r="H14" s="124"/>
      <c r="I14" s="124"/>
      <c r="J14" s="124"/>
      <c r="K14" s="608" t="str">
        <f t="shared" si="0"/>
        <v/>
      </c>
      <c r="L14" s="39"/>
      <c r="M14" s="1034"/>
      <c r="N14" s="1033"/>
      <c r="O14" s="1033"/>
      <c r="P14" s="1033"/>
      <c r="Q14" s="1033"/>
      <c r="R14" s="1033"/>
      <c r="S14" s="1033"/>
      <c r="T14" s="1033"/>
    </row>
    <row r="15" spans="1:20" x14ac:dyDescent="0.55000000000000004">
      <c r="A15">
        <v>2</v>
      </c>
      <c r="B15" s="102"/>
      <c r="C15" s="77" t="str">
        <f t="shared" ref="C15:C33" si="1">IF(D15="","",".")</f>
        <v/>
      </c>
      <c r="D15" s="121"/>
      <c r="E15" s="125"/>
      <c r="F15" s="126"/>
      <c r="G15" s="126"/>
      <c r="H15" s="126"/>
      <c r="I15" s="126"/>
      <c r="J15" s="126"/>
      <c r="K15" s="609" t="str">
        <f t="shared" si="0"/>
        <v/>
      </c>
      <c r="L15" s="39"/>
      <c r="M15" s="1034"/>
      <c r="N15" s="1033"/>
      <c r="O15" s="1033"/>
      <c r="P15" s="1033"/>
      <c r="Q15" s="1033"/>
      <c r="R15" s="1033"/>
      <c r="S15" s="1033"/>
      <c r="T15" s="1033"/>
    </row>
    <row r="16" spans="1:20" x14ac:dyDescent="0.55000000000000004">
      <c r="A16">
        <v>3</v>
      </c>
      <c r="B16" s="102"/>
      <c r="C16" s="77" t="str">
        <f t="shared" si="1"/>
        <v/>
      </c>
      <c r="D16" s="121"/>
      <c r="E16" s="125"/>
      <c r="F16" s="126"/>
      <c r="G16" s="126"/>
      <c r="H16" s="126"/>
      <c r="I16" s="126"/>
      <c r="J16" s="126"/>
      <c r="K16" s="609" t="str">
        <f t="shared" si="0"/>
        <v/>
      </c>
      <c r="L16" s="39"/>
      <c r="M16" s="1034"/>
      <c r="N16" s="1033"/>
      <c r="O16" s="1033"/>
      <c r="P16" s="1033"/>
      <c r="Q16" s="1033"/>
      <c r="R16" s="1033"/>
      <c r="S16" s="1033"/>
      <c r="T16" s="1033"/>
    </row>
    <row r="17" spans="1:20" x14ac:dyDescent="0.55000000000000004">
      <c r="A17">
        <v>4</v>
      </c>
      <c r="B17" s="102"/>
      <c r="C17" s="77" t="str">
        <f t="shared" si="1"/>
        <v/>
      </c>
      <c r="D17" s="121"/>
      <c r="E17" s="125"/>
      <c r="F17" s="126"/>
      <c r="G17" s="126"/>
      <c r="H17" s="126"/>
      <c r="I17" s="126"/>
      <c r="J17" s="126"/>
      <c r="K17" s="609" t="str">
        <f t="shared" si="0"/>
        <v/>
      </c>
      <c r="L17" s="39"/>
      <c r="M17" s="1034"/>
      <c r="N17" s="1033"/>
      <c r="O17" s="1033"/>
      <c r="P17" s="1033"/>
      <c r="Q17" s="1033"/>
      <c r="R17" s="1033"/>
      <c r="S17" s="1033"/>
      <c r="T17" s="1033"/>
    </row>
    <row r="18" spans="1:20" x14ac:dyDescent="0.55000000000000004">
      <c r="A18">
        <v>5</v>
      </c>
      <c r="B18" s="102"/>
      <c r="C18" s="77" t="str">
        <f t="shared" si="1"/>
        <v/>
      </c>
      <c r="D18" s="121"/>
      <c r="E18" s="125"/>
      <c r="F18" s="126"/>
      <c r="G18" s="126"/>
      <c r="H18" s="126"/>
      <c r="I18" s="126"/>
      <c r="J18" s="126"/>
      <c r="K18" s="609" t="str">
        <f t="shared" si="0"/>
        <v/>
      </c>
      <c r="L18" s="39"/>
      <c r="M18" s="1034"/>
      <c r="N18" s="1033"/>
      <c r="O18" s="1033"/>
      <c r="P18" s="1033"/>
      <c r="Q18" s="1033"/>
      <c r="R18" s="1033"/>
      <c r="S18" s="1033"/>
      <c r="T18" s="1033"/>
    </row>
    <row r="19" spans="1:20" x14ac:dyDescent="0.55000000000000004">
      <c r="A19">
        <v>6</v>
      </c>
      <c r="B19" s="102"/>
      <c r="C19" s="77" t="str">
        <f t="shared" si="1"/>
        <v/>
      </c>
      <c r="D19" s="121"/>
      <c r="E19" s="125"/>
      <c r="F19" s="126"/>
      <c r="G19" s="126"/>
      <c r="H19" s="126"/>
      <c r="I19" s="126"/>
      <c r="J19" s="126"/>
      <c r="K19" s="609" t="str">
        <f t="shared" si="0"/>
        <v/>
      </c>
      <c r="L19" s="39"/>
      <c r="M19" s="1034"/>
      <c r="N19" s="1033"/>
      <c r="O19" s="1033"/>
      <c r="P19" s="1033"/>
      <c r="Q19" s="1033"/>
      <c r="R19" s="1033"/>
      <c r="S19" s="1033"/>
      <c r="T19" s="1033"/>
    </row>
    <row r="20" spans="1:20" x14ac:dyDescent="0.55000000000000004">
      <c r="A20">
        <v>7</v>
      </c>
      <c r="B20" s="102"/>
      <c r="C20" s="77" t="str">
        <f t="shared" si="1"/>
        <v/>
      </c>
      <c r="D20" s="121"/>
      <c r="E20" s="125"/>
      <c r="F20" s="126"/>
      <c r="G20" s="126"/>
      <c r="H20" s="126"/>
      <c r="I20" s="126"/>
      <c r="J20" s="126"/>
      <c r="K20" s="609" t="str">
        <f t="shared" si="0"/>
        <v/>
      </c>
      <c r="L20" s="39"/>
      <c r="M20" s="1034"/>
      <c r="N20" s="1033"/>
      <c r="O20" s="1033"/>
      <c r="P20" s="1033"/>
      <c r="Q20" s="1033"/>
      <c r="R20" s="1033"/>
      <c r="S20" s="1033"/>
      <c r="T20" s="1033"/>
    </row>
    <row r="21" spans="1:20" x14ac:dyDescent="0.55000000000000004">
      <c r="A21">
        <v>8</v>
      </c>
      <c r="B21" s="102"/>
      <c r="C21" s="77" t="str">
        <f t="shared" si="1"/>
        <v/>
      </c>
      <c r="D21" s="121"/>
      <c r="E21" s="125"/>
      <c r="F21" s="126"/>
      <c r="G21" s="126"/>
      <c r="H21" s="126"/>
      <c r="I21" s="126"/>
      <c r="J21" s="126"/>
      <c r="K21" s="609" t="str">
        <f t="shared" si="0"/>
        <v/>
      </c>
      <c r="L21" s="39"/>
      <c r="M21" s="1034"/>
      <c r="N21" s="1033"/>
      <c r="O21" s="1033"/>
      <c r="P21" s="1033"/>
      <c r="Q21" s="1033"/>
      <c r="R21" s="1033"/>
      <c r="S21" s="1033"/>
      <c r="T21" s="1033"/>
    </row>
    <row r="22" spans="1:20" x14ac:dyDescent="0.55000000000000004">
      <c r="A22">
        <v>9</v>
      </c>
      <c r="B22" s="102"/>
      <c r="C22" s="77" t="str">
        <f t="shared" si="1"/>
        <v/>
      </c>
      <c r="D22" s="121"/>
      <c r="E22" s="125"/>
      <c r="F22" s="126"/>
      <c r="G22" s="126"/>
      <c r="H22" s="126"/>
      <c r="I22" s="126"/>
      <c r="J22" s="126"/>
      <c r="K22" s="609" t="str">
        <f t="shared" si="0"/>
        <v/>
      </c>
      <c r="L22" s="39"/>
      <c r="M22" s="1034"/>
      <c r="N22" s="1033"/>
      <c r="O22" s="1033"/>
      <c r="P22" s="1033"/>
      <c r="Q22" s="1033"/>
      <c r="R22" s="1033"/>
      <c r="S22" s="1033"/>
      <c r="T22" s="1033"/>
    </row>
    <row r="23" spans="1:20" x14ac:dyDescent="0.55000000000000004">
      <c r="A23">
        <v>10</v>
      </c>
      <c r="B23" s="102"/>
      <c r="C23" s="77" t="str">
        <f t="shared" si="1"/>
        <v/>
      </c>
      <c r="D23" s="121"/>
      <c r="E23" s="125"/>
      <c r="F23" s="126"/>
      <c r="G23" s="126"/>
      <c r="H23" s="126"/>
      <c r="I23" s="126"/>
      <c r="J23" s="126"/>
      <c r="K23" s="609" t="str">
        <f t="shared" si="0"/>
        <v/>
      </c>
      <c r="L23" s="39"/>
      <c r="M23" s="1034"/>
      <c r="N23" s="1033"/>
      <c r="O23" s="1033"/>
      <c r="P23" s="1033"/>
      <c r="Q23" s="1033"/>
      <c r="R23" s="1033"/>
      <c r="S23" s="1033"/>
      <c r="T23" s="1033"/>
    </row>
    <row r="24" spans="1:20" x14ac:dyDescent="0.55000000000000004">
      <c r="A24">
        <v>11</v>
      </c>
      <c r="B24" s="102"/>
      <c r="C24" s="77" t="str">
        <f t="shared" si="1"/>
        <v/>
      </c>
      <c r="D24" s="121"/>
      <c r="E24" s="125"/>
      <c r="F24" s="126"/>
      <c r="G24" s="126"/>
      <c r="H24" s="126"/>
      <c r="I24" s="126"/>
      <c r="J24" s="126"/>
      <c r="K24" s="609" t="str">
        <f t="shared" si="0"/>
        <v/>
      </c>
      <c r="L24" s="39"/>
      <c r="M24" s="1034"/>
      <c r="N24" s="1033"/>
      <c r="O24" s="1033"/>
      <c r="P24" s="1033"/>
      <c r="Q24" s="1033"/>
      <c r="R24" s="1033"/>
      <c r="S24" s="1033"/>
      <c r="T24" s="1033"/>
    </row>
    <row r="25" spans="1:20" x14ac:dyDescent="0.55000000000000004">
      <c r="A25">
        <v>12</v>
      </c>
      <c r="B25" s="102"/>
      <c r="C25" s="77" t="str">
        <f t="shared" si="1"/>
        <v/>
      </c>
      <c r="D25" s="121"/>
      <c r="E25" s="125"/>
      <c r="F25" s="126"/>
      <c r="G25" s="126"/>
      <c r="H25" s="126"/>
      <c r="I25" s="126"/>
      <c r="J25" s="126"/>
      <c r="K25" s="609" t="str">
        <f t="shared" si="0"/>
        <v/>
      </c>
      <c r="L25" s="39"/>
      <c r="M25" s="1034"/>
      <c r="N25" s="1033"/>
      <c r="O25" s="1033"/>
      <c r="P25" s="1033"/>
      <c r="Q25" s="1033"/>
      <c r="R25" s="1033"/>
      <c r="S25" s="1033"/>
      <c r="T25" s="1033"/>
    </row>
    <row r="26" spans="1:20" x14ac:dyDescent="0.55000000000000004">
      <c r="A26">
        <v>13</v>
      </c>
      <c r="B26" s="102"/>
      <c r="C26" s="77" t="str">
        <f t="shared" si="1"/>
        <v/>
      </c>
      <c r="D26" s="121"/>
      <c r="E26" s="125"/>
      <c r="F26" s="126"/>
      <c r="G26" s="126"/>
      <c r="H26" s="126"/>
      <c r="I26" s="126"/>
      <c r="J26" s="126"/>
      <c r="K26" s="609" t="str">
        <f t="shared" si="0"/>
        <v/>
      </c>
      <c r="L26" s="39"/>
      <c r="M26" s="1034"/>
      <c r="N26" s="1033"/>
      <c r="O26" s="1033"/>
      <c r="P26" s="1033"/>
      <c r="Q26" s="1033"/>
      <c r="R26" s="1033"/>
      <c r="S26" s="1033"/>
      <c r="T26" s="1033"/>
    </row>
    <row r="27" spans="1:20" x14ac:dyDescent="0.55000000000000004">
      <c r="A27">
        <v>14</v>
      </c>
      <c r="B27" s="102"/>
      <c r="C27" s="77" t="str">
        <f t="shared" si="1"/>
        <v/>
      </c>
      <c r="D27" s="121"/>
      <c r="E27" s="125"/>
      <c r="F27" s="126"/>
      <c r="G27" s="126"/>
      <c r="H27" s="126"/>
      <c r="I27" s="126"/>
      <c r="J27" s="126"/>
      <c r="K27" s="609" t="str">
        <f t="shared" si="0"/>
        <v/>
      </c>
      <c r="L27" s="39"/>
      <c r="M27" s="1034"/>
      <c r="N27" s="1033"/>
      <c r="O27" s="1033"/>
      <c r="P27" s="1033"/>
      <c r="Q27" s="1033"/>
      <c r="R27" s="1033"/>
      <c r="S27" s="1033"/>
      <c r="T27" s="1033"/>
    </row>
    <row r="28" spans="1:20" x14ac:dyDescent="0.55000000000000004">
      <c r="A28">
        <v>15</v>
      </c>
      <c r="B28" s="102"/>
      <c r="C28" s="77" t="str">
        <f t="shared" si="1"/>
        <v/>
      </c>
      <c r="D28" s="121"/>
      <c r="E28" s="125"/>
      <c r="F28" s="126"/>
      <c r="G28" s="126"/>
      <c r="H28" s="126"/>
      <c r="I28" s="126"/>
      <c r="J28" s="126"/>
      <c r="K28" s="609" t="str">
        <f t="shared" si="0"/>
        <v/>
      </c>
      <c r="L28" s="39"/>
      <c r="M28" s="1034"/>
      <c r="N28" s="1033"/>
      <c r="O28" s="1033"/>
      <c r="P28" s="1033"/>
      <c r="Q28" s="1033"/>
      <c r="R28" s="1033"/>
      <c r="S28" s="1033"/>
      <c r="T28" s="1033"/>
    </row>
    <row r="29" spans="1:20" x14ac:dyDescent="0.55000000000000004">
      <c r="A29">
        <v>16</v>
      </c>
      <c r="B29" s="102"/>
      <c r="C29" s="77" t="str">
        <f t="shared" si="1"/>
        <v/>
      </c>
      <c r="D29" s="121"/>
      <c r="E29" s="125"/>
      <c r="F29" s="126"/>
      <c r="G29" s="126"/>
      <c r="H29" s="126"/>
      <c r="I29" s="126"/>
      <c r="J29" s="126"/>
      <c r="K29" s="609" t="str">
        <f t="shared" si="0"/>
        <v/>
      </c>
      <c r="L29" s="39"/>
      <c r="M29" s="1034"/>
      <c r="N29" s="1033"/>
      <c r="O29" s="1033"/>
      <c r="P29" s="1033"/>
      <c r="Q29" s="1033"/>
      <c r="R29" s="1033"/>
      <c r="S29" s="1033"/>
      <c r="T29" s="1033"/>
    </row>
    <row r="30" spans="1:20" x14ac:dyDescent="0.55000000000000004">
      <c r="A30">
        <v>17</v>
      </c>
      <c r="B30" s="102"/>
      <c r="C30" s="77" t="str">
        <f t="shared" si="1"/>
        <v/>
      </c>
      <c r="D30" s="121"/>
      <c r="E30" s="125"/>
      <c r="F30" s="126"/>
      <c r="G30" s="126"/>
      <c r="H30" s="126"/>
      <c r="I30" s="126"/>
      <c r="J30" s="126"/>
      <c r="K30" s="609" t="str">
        <f t="shared" si="0"/>
        <v/>
      </c>
      <c r="L30" s="40"/>
      <c r="M30" s="1034"/>
      <c r="N30" s="1033"/>
      <c r="O30" s="1033"/>
      <c r="P30" s="1033"/>
      <c r="Q30" s="1033"/>
      <c r="R30" s="1033"/>
      <c r="S30" s="1033"/>
      <c r="T30" s="1033"/>
    </row>
    <row r="31" spans="1:20" x14ac:dyDescent="0.55000000000000004">
      <c r="A31">
        <v>18</v>
      </c>
      <c r="B31" s="102"/>
      <c r="C31" s="77" t="str">
        <f t="shared" si="1"/>
        <v/>
      </c>
      <c r="D31" s="121"/>
      <c r="E31" s="125"/>
      <c r="F31" s="126"/>
      <c r="G31" s="126"/>
      <c r="H31" s="126"/>
      <c r="I31" s="126"/>
      <c r="J31" s="126"/>
      <c r="K31" s="609" t="str">
        <f t="shared" si="0"/>
        <v/>
      </c>
      <c r="L31" s="40"/>
      <c r="M31" s="1034"/>
      <c r="N31" s="1033"/>
      <c r="O31" s="1033"/>
      <c r="P31" s="1033"/>
      <c r="Q31" s="1033"/>
      <c r="R31" s="1033"/>
      <c r="S31" s="1033"/>
      <c r="T31" s="1033"/>
    </row>
    <row r="32" spans="1:20" x14ac:dyDescent="0.55000000000000004">
      <c r="A32">
        <v>19</v>
      </c>
      <c r="B32" s="102"/>
      <c r="C32" s="77" t="str">
        <f t="shared" si="1"/>
        <v/>
      </c>
      <c r="D32" s="121"/>
      <c r="E32" s="125"/>
      <c r="F32" s="126"/>
      <c r="G32" s="126"/>
      <c r="H32" s="126"/>
      <c r="I32" s="126"/>
      <c r="J32" s="126"/>
      <c r="K32" s="609" t="str">
        <f t="shared" si="0"/>
        <v/>
      </c>
      <c r="L32" s="40"/>
      <c r="M32" s="1034"/>
      <c r="N32" s="1033"/>
      <c r="O32" s="1033"/>
      <c r="P32" s="1033"/>
      <c r="Q32" s="1033"/>
      <c r="R32" s="1033"/>
      <c r="S32" s="1033"/>
      <c r="T32" s="1033"/>
    </row>
    <row r="33" spans="1:20" ht="18.5" thickBot="1" x14ac:dyDescent="0.6">
      <c r="A33">
        <v>20</v>
      </c>
      <c r="B33" s="103"/>
      <c r="C33" s="77" t="str">
        <f t="shared" si="1"/>
        <v/>
      </c>
      <c r="D33" s="122"/>
      <c r="E33" s="127"/>
      <c r="F33" s="128"/>
      <c r="G33" s="128"/>
      <c r="H33" s="128"/>
      <c r="I33" s="128"/>
      <c r="J33" s="128"/>
      <c r="K33" s="610" t="str">
        <f>IF(ISNUMBER(F33),(PRODUCT(F33,G33,I33)),"")</f>
        <v/>
      </c>
      <c r="L33" s="41"/>
      <c r="M33" s="1034"/>
      <c r="N33" s="1033"/>
      <c r="O33" s="1033"/>
      <c r="P33" s="1033"/>
      <c r="Q33" s="1033"/>
      <c r="R33" s="1033"/>
      <c r="S33" s="1033"/>
      <c r="T33" s="1033"/>
    </row>
    <row r="34" spans="1:20" ht="23" thickBot="1" x14ac:dyDescent="0.6">
      <c r="A34" s="59"/>
      <c r="B34" s="100"/>
      <c r="C34" s="74" t="s">
        <v>247</v>
      </c>
      <c r="D34" s="60" t="s">
        <v>246</v>
      </c>
      <c r="E34" s="64" t="s">
        <v>201</v>
      </c>
      <c r="F34" s="65" t="s">
        <v>88</v>
      </c>
      <c r="G34" s="66" t="s">
        <v>58</v>
      </c>
      <c r="H34" s="67" t="s">
        <v>82</v>
      </c>
      <c r="I34" s="66" t="s">
        <v>59</v>
      </c>
      <c r="J34" s="67" t="s">
        <v>83</v>
      </c>
      <c r="K34" s="65" t="s">
        <v>60</v>
      </c>
      <c r="L34" s="68" t="s">
        <v>228</v>
      </c>
      <c r="M34" s="1027"/>
      <c r="N34" s="1028"/>
      <c r="O34" s="1028"/>
      <c r="P34" s="1028"/>
      <c r="Q34" s="1028"/>
      <c r="R34" s="1028"/>
      <c r="S34" s="1028"/>
      <c r="T34" s="1028"/>
    </row>
    <row r="35" spans="1:20" s="35" customFormat="1" ht="26.5" x14ac:dyDescent="0.55000000000000004">
      <c r="A35"/>
      <c r="B35" s="61" t="str">
        <f>IF($E$8=C35,$D$8,IF($E$9=C35,$D$9,IF($E$10=C35,$D$10,"")))</f>
        <v/>
      </c>
      <c r="C35" s="75" t="s">
        <v>450</v>
      </c>
      <c r="D35" s="69"/>
      <c r="E35" s="70"/>
      <c r="F35" s="71"/>
      <c r="G35" s="71"/>
      <c r="H35" s="71"/>
      <c r="I35" s="71"/>
      <c r="J35" s="71"/>
      <c r="K35" s="611"/>
      <c r="L35" s="570">
        <f>ROUNDDOWN((SUM(K36:K55)),-3)/1000</f>
        <v>0</v>
      </c>
      <c r="M35" s="1027"/>
      <c r="N35" s="1028"/>
      <c r="O35" s="1028"/>
      <c r="P35" s="1028"/>
      <c r="Q35" s="1028"/>
      <c r="R35" s="1028"/>
      <c r="S35" s="1028"/>
      <c r="T35" s="1028"/>
    </row>
    <row r="36" spans="1:20" x14ac:dyDescent="0.55000000000000004">
      <c r="A36">
        <v>1</v>
      </c>
      <c r="B36" s="102"/>
      <c r="C36" s="77" t="str">
        <f>IF(D36="","",".")</f>
        <v/>
      </c>
      <c r="D36" s="120"/>
      <c r="E36" s="123"/>
      <c r="F36" s="124"/>
      <c r="G36" s="124"/>
      <c r="H36" s="124"/>
      <c r="I36" s="124"/>
      <c r="J36" s="124"/>
      <c r="K36" s="608" t="str">
        <f t="shared" ref="K36:K77" si="2">IF(ISNUMBER(F36),(PRODUCT(F36,G36,I36)),"")</f>
        <v/>
      </c>
      <c r="L36" s="39"/>
      <c r="M36" s="1027"/>
      <c r="N36" s="1028"/>
      <c r="O36" s="1028"/>
      <c r="P36" s="1028"/>
      <c r="Q36" s="1028"/>
      <c r="R36" s="1028"/>
      <c r="S36" s="1028"/>
      <c r="T36" s="1028"/>
    </row>
    <row r="37" spans="1:20" x14ac:dyDescent="0.55000000000000004">
      <c r="A37">
        <v>2</v>
      </c>
      <c r="B37" s="102"/>
      <c r="C37" s="77" t="str">
        <f t="shared" ref="C37:C55" si="3">IF(D37="","",".")</f>
        <v/>
      </c>
      <c r="D37" s="121"/>
      <c r="E37" s="125"/>
      <c r="F37" s="126"/>
      <c r="G37" s="126"/>
      <c r="H37" s="126"/>
      <c r="I37" s="126"/>
      <c r="J37" s="126"/>
      <c r="K37" s="609" t="str">
        <f t="shared" si="2"/>
        <v/>
      </c>
      <c r="L37" s="39"/>
      <c r="M37" s="1035"/>
      <c r="N37" s="1036"/>
      <c r="O37" s="1036"/>
      <c r="P37" s="1036"/>
      <c r="Q37" s="1036"/>
      <c r="R37" s="1036"/>
      <c r="S37" s="1036"/>
      <c r="T37" s="1036"/>
    </row>
    <row r="38" spans="1:20" x14ac:dyDescent="0.55000000000000004">
      <c r="A38">
        <v>3</v>
      </c>
      <c r="B38" s="102"/>
      <c r="C38" s="77" t="str">
        <f t="shared" si="3"/>
        <v/>
      </c>
      <c r="D38" s="121"/>
      <c r="E38" s="125"/>
      <c r="F38" s="126"/>
      <c r="G38" s="126"/>
      <c r="H38" s="126"/>
      <c r="I38" s="126"/>
      <c r="J38" s="126"/>
      <c r="K38" s="609" t="str">
        <f t="shared" si="2"/>
        <v/>
      </c>
      <c r="L38" s="39"/>
      <c r="M38" s="1035"/>
      <c r="N38" s="1036"/>
      <c r="O38" s="1036"/>
      <c r="P38" s="1036"/>
      <c r="Q38" s="1036"/>
      <c r="R38" s="1036"/>
      <c r="S38" s="1036"/>
      <c r="T38" s="1036"/>
    </row>
    <row r="39" spans="1:20" x14ac:dyDescent="0.55000000000000004">
      <c r="A39">
        <v>4</v>
      </c>
      <c r="B39" s="102"/>
      <c r="C39" s="77" t="str">
        <f t="shared" si="3"/>
        <v/>
      </c>
      <c r="D39" s="121"/>
      <c r="E39" s="125"/>
      <c r="F39" s="126"/>
      <c r="G39" s="126"/>
      <c r="H39" s="126"/>
      <c r="I39" s="126"/>
      <c r="J39" s="126"/>
      <c r="K39" s="609" t="str">
        <f t="shared" si="2"/>
        <v/>
      </c>
      <c r="L39" s="39"/>
      <c r="M39" s="1035"/>
      <c r="N39" s="1036"/>
      <c r="O39" s="1036"/>
      <c r="P39" s="1036"/>
      <c r="Q39" s="1036"/>
      <c r="R39" s="1036"/>
      <c r="S39" s="1036"/>
      <c r="T39" s="1036"/>
    </row>
    <row r="40" spans="1:20" x14ac:dyDescent="0.55000000000000004">
      <c r="A40">
        <v>5</v>
      </c>
      <c r="B40" s="102"/>
      <c r="C40" s="77" t="str">
        <f t="shared" si="3"/>
        <v/>
      </c>
      <c r="D40" s="121"/>
      <c r="E40" s="125"/>
      <c r="F40" s="126"/>
      <c r="G40" s="126"/>
      <c r="H40" s="126"/>
      <c r="I40" s="126"/>
      <c r="J40" s="126"/>
      <c r="K40" s="609" t="str">
        <f t="shared" si="2"/>
        <v/>
      </c>
      <c r="L40" s="39"/>
      <c r="M40" s="1035"/>
      <c r="N40" s="1036"/>
      <c r="O40" s="1036"/>
      <c r="P40" s="1036"/>
      <c r="Q40" s="1036"/>
      <c r="R40" s="1036"/>
      <c r="S40" s="1036"/>
      <c r="T40" s="1036"/>
    </row>
    <row r="41" spans="1:20" x14ac:dyDescent="0.55000000000000004">
      <c r="A41">
        <v>6</v>
      </c>
      <c r="B41" s="102"/>
      <c r="C41" s="77" t="str">
        <f t="shared" si="3"/>
        <v/>
      </c>
      <c r="D41" s="121"/>
      <c r="E41" s="125"/>
      <c r="F41" s="126"/>
      <c r="G41" s="126"/>
      <c r="H41" s="126"/>
      <c r="I41" s="126"/>
      <c r="J41" s="126"/>
      <c r="K41" s="609" t="str">
        <f t="shared" si="2"/>
        <v/>
      </c>
      <c r="L41" s="39"/>
      <c r="M41" s="1035"/>
      <c r="N41" s="1036"/>
      <c r="O41" s="1036"/>
      <c r="P41" s="1036"/>
      <c r="Q41" s="1036"/>
      <c r="R41" s="1036"/>
      <c r="S41" s="1036"/>
      <c r="T41" s="1036"/>
    </row>
    <row r="42" spans="1:20" x14ac:dyDescent="0.55000000000000004">
      <c r="A42">
        <v>7</v>
      </c>
      <c r="B42" s="102"/>
      <c r="C42" s="77" t="str">
        <f t="shared" si="3"/>
        <v/>
      </c>
      <c r="D42" s="121"/>
      <c r="E42" s="125"/>
      <c r="F42" s="126"/>
      <c r="G42" s="126"/>
      <c r="H42" s="126"/>
      <c r="I42" s="126"/>
      <c r="J42" s="126"/>
      <c r="K42" s="609" t="str">
        <f t="shared" si="2"/>
        <v/>
      </c>
      <c r="L42" s="39"/>
    </row>
    <row r="43" spans="1:20" x14ac:dyDescent="0.55000000000000004">
      <c r="A43">
        <v>8</v>
      </c>
      <c r="B43" s="102"/>
      <c r="C43" s="77" t="str">
        <f t="shared" si="3"/>
        <v/>
      </c>
      <c r="D43" s="121"/>
      <c r="E43" s="125"/>
      <c r="F43" s="126"/>
      <c r="G43" s="126"/>
      <c r="H43" s="126"/>
      <c r="I43" s="126"/>
      <c r="J43" s="126"/>
      <c r="K43" s="609" t="str">
        <f t="shared" si="2"/>
        <v/>
      </c>
      <c r="L43" s="39"/>
    </row>
    <row r="44" spans="1:20" x14ac:dyDescent="0.55000000000000004">
      <c r="A44">
        <v>9</v>
      </c>
      <c r="B44" s="102"/>
      <c r="C44" s="77" t="str">
        <f t="shared" si="3"/>
        <v/>
      </c>
      <c r="D44" s="121"/>
      <c r="E44" s="125"/>
      <c r="F44" s="126"/>
      <c r="G44" s="126"/>
      <c r="H44" s="126"/>
      <c r="I44" s="126"/>
      <c r="J44" s="126"/>
      <c r="K44" s="609" t="str">
        <f t="shared" si="2"/>
        <v/>
      </c>
      <c r="L44" s="39"/>
    </row>
    <row r="45" spans="1:20" x14ac:dyDescent="0.55000000000000004">
      <c r="A45">
        <v>10</v>
      </c>
      <c r="B45" s="102"/>
      <c r="C45" s="77" t="str">
        <f t="shared" si="3"/>
        <v/>
      </c>
      <c r="D45" s="121"/>
      <c r="E45" s="125"/>
      <c r="F45" s="126"/>
      <c r="G45" s="126"/>
      <c r="H45" s="126"/>
      <c r="I45" s="126"/>
      <c r="J45" s="126"/>
      <c r="K45" s="609" t="str">
        <f t="shared" si="2"/>
        <v/>
      </c>
      <c r="L45" s="39"/>
    </row>
    <row r="46" spans="1:20" x14ac:dyDescent="0.55000000000000004">
      <c r="A46">
        <v>11</v>
      </c>
      <c r="B46" s="102"/>
      <c r="C46" s="77" t="str">
        <f t="shared" si="3"/>
        <v/>
      </c>
      <c r="D46" s="121"/>
      <c r="E46" s="125"/>
      <c r="F46" s="126"/>
      <c r="G46" s="126"/>
      <c r="H46" s="126"/>
      <c r="I46" s="126"/>
      <c r="J46" s="126"/>
      <c r="K46" s="609" t="str">
        <f t="shared" si="2"/>
        <v/>
      </c>
      <c r="L46" s="39"/>
    </row>
    <row r="47" spans="1:20" x14ac:dyDescent="0.55000000000000004">
      <c r="A47">
        <v>12</v>
      </c>
      <c r="B47" s="102"/>
      <c r="C47" s="77" t="str">
        <f t="shared" si="3"/>
        <v/>
      </c>
      <c r="D47" s="121"/>
      <c r="E47" s="125"/>
      <c r="F47" s="126"/>
      <c r="G47" s="126"/>
      <c r="H47" s="126"/>
      <c r="I47" s="126"/>
      <c r="J47" s="126"/>
      <c r="K47" s="609" t="str">
        <f t="shared" ref="K47:K51" si="4">IF(ISNUMBER(F47),(PRODUCT(F47,G47,I47)),"")</f>
        <v/>
      </c>
      <c r="L47" s="39"/>
    </row>
    <row r="48" spans="1:20" x14ac:dyDescent="0.55000000000000004">
      <c r="A48">
        <v>13</v>
      </c>
      <c r="B48" s="102"/>
      <c r="C48" s="77" t="str">
        <f t="shared" si="3"/>
        <v/>
      </c>
      <c r="D48" s="121"/>
      <c r="E48" s="125"/>
      <c r="F48" s="126"/>
      <c r="G48" s="126"/>
      <c r="H48" s="126"/>
      <c r="I48" s="126"/>
      <c r="J48" s="126"/>
      <c r="K48" s="609" t="str">
        <f t="shared" si="4"/>
        <v/>
      </c>
      <c r="L48" s="39"/>
    </row>
    <row r="49" spans="1:18" x14ac:dyDescent="0.55000000000000004">
      <c r="A49">
        <v>14</v>
      </c>
      <c r="B49" s="102"/>
      <c r="C49" s="77" t="str">
        <f t="shared" si="3"/>
        <v/>
      </c>
      <c r="D49" s="121"/>
      <c r="E49" s="125"/>
      <c r="F49" s="126"/>
      <c r="G49" s="126"/>
      <c r="H49" s="126"/>
      <c r="I49" s="126"/>
      <c r="J49" s="126"/>
      <c r="K49" s="609" t="str">
        <f t="shared" si="4"/>
        <v/>
      </c>
      <c r="L49" s="39"/>
    </row>
    <row r="50" spans="1:18" x14ac:dyDescent="0.55000000000000004">
      <c r="A50">
        <v>15</v>
      </c>
      <c r="B50" s="102"/>
      <c r="C50" s="77" t="str">
        <f t="shared" si="3"/>
        <v/>
      </c>
      <c r="D50" s="121"/>
      <c r="E50" s="125"/>
      <c r="F50" s="126"/>
      <c r="G50" s="126"/>
      <c r="H50" s="126"/>
      <c r="I50" s="126"/>
      <c r="J50" s="126"/>
      <c r="K50" s="609" t="str">
        <f t="shared" si="4"/>
        <v/>
      </c>
      <c r="L50" s="39"/>
    </row>
    <row r="51" spans="1:18" x14ac:dyDescent="0.55000000000000004">
      <c r="A51">
        <v>16</v>
      </c>
      <c r="B51" s="102"/>
      <c r="C51" s="77" t="str">
        <f t="shared" si="3"/>
        <v/>
      </c>
      <c r="D51" s="121"/>
      <c r="E51" s="125"/>
      <c r="F51" s="126"/>
      <c r="G51" s="126"/>
      <c r="H51" s="126"/>
      <c r="I51" s="126"/>
      <c r="J51" s="126"/>
      <c r="K51" s="609" t="str">
        <f t="shared" si="4"/>
        <v/>
      </c>
      <c r="L51" s="39"/>
    </row>
    <row r="52" spans="1:18" x14ac:dyDescent="0.55000000000000004">
      <c r="A52">
        <v>17</v>
      </c>
      <c r="B52" s="102"/>
      <c r="C52" s="77" t="str">
        <f t="shared" si="3"/>
        <v/>
      </c>
      <c r="D52" s="121"/>
      <c r="E52" s="125"/>
      <c r="F52" s="126"/>
      <c r="G52" s="126"/>
      <c r="H52" s="126"/>
      <c r="I52" s="126"/>
      <c r="J52" s="126"/>
      <c r="K52" s="609" t="str">
        <f t="shared" si="2"/>
        <v/>
      </c>
      <c r="L52" s="40"/>
    </row>
    <row r="53" spans="1:18" x14ac:dyDescent="0.55000000000000004">
      <c r="A53">
        <v>18</v>
      </c>
      <c r="B53" s="102"/>
      <c r="C53" s="77" t="str">
        <f t="shared" si="3"/>
        <v/>
      </c>
      <c r="D53" s="121"/>
      <c r="E53" s="125"/>
      <c r="F53" s="126"/>
      <c r="G53" s="126"/>
      <c r="H53" s="126"/>
      <c r="I53" s="126"/>
      <c r="J53" s="126"/>
      <c r="K53" s="609" t="str">
        <f t="shared" si="2"/>
        <v/>
      </c>
      <c r="L53" s="40"/>
    </row>
    <row r="54" spans="1:18" x14ac:dyDescent="0.55000000000000004">
      <c r="A54">
        <v>19</v>
      </c>
      <c r="B54" s="102"/>
      <c r="C54" s="77" t="str">
        <f t="shared" si="3"/>
        <v/>
      </c>
      <c r="D54" s="121"/>
      <c r="E54" s="125"/>
      <c r="F54" s="126"/>
      <c r="G54" s="126"/>
      <c r="H54" s="126"/>
      <c r="I54" s="126"/>
      <c r="J54" s="126"/>
      <c r="K54" s="609" t="str">
        <f t="shared" si="2"/>
        <v/>
      </c>
      <c r="L54" s="40"/>
    </row>
    <row r="55" spans="1:18" ht="18.5" thickBot="1" x14ac:dyDescent="0.6">
      <c r="A55">
        <v>20</v>
      </c>
      <c r="B55" s="103"/>
      <c r="C55" s="78" t="str">
        <f t="shared" si="3"/>
        <v/>
      </c>
      <c r="D55" s="122"/>
      <c r="E55" s="127"/>
      <c r="F55" s="128"/>
      <c r="G55" s="128"/>
      <c r="H55" s="128"/>
      <c r="I55" s="128"/>
      <c r="J55" s="128"/>
      <c r="K55" s="610" t="str">
        <f t="shared" si="2"/>
        <v/>
      </c>
      <c r="L55" s="41"/>
    </row>
    <row r="56" spans="1:18" ht="23" thickBot="1" x14ac:dyDescent="0.6">
      <c r="A56" s="59"/>
      <c r="B56" s="100"/>
      <c r="C56" s="74" t="s">
        <v>247</v>
      </c>
      <c r="D56" s="60" t="s">
        <v>246</v>
      </c>
      <c r="E56" s="64" t="s">
        <v>201</v>
      </c>
      <c r="F56" s="65" t="s">
        <v>88</v>
      </c>
      <c r="G56" s="66" t="s">
        <v>58</v>
      </c>
      <c r="H56" s="67" t="s">
        <v>82</v>
      </c>
      <c r="I56" s="66" t="s">
        <v>59</v>
      </c>
      <c r="J56" s="67" t="s">
        <v>83</v>
      </c>
      <c r="K56" s="65" t="s">
        <v>60</v>
      </c>
      <c r="L56" s="68" t="s">
        <v>228</v>
      </c>
    </row>
    <row r="57" spans="1:18" s="35" customFormat="1" ht="26.5" x14ac:dyDescent="0.55000000000000004">
      <c r="A57"/>
      <c r="B57" s="61" t="str">
        <f t="shared" ref="B57" si="5">IF($E$8=C57,$D$8,IF($E$9=C57,$D$9,IF($E$10=C57,$D$10,"")))</f>
        <v/>
      </c>
      <c r="C57" s="76" t="s">
        <v>30</v>
      </c>
      <c r="D57" s="72"/>
      <c r="E57" s="70"/>
      <c r="F57" s="71"/>
      <c r="G57" s="71"/>
      <c r="H57" s="71"/>
      <c r="I57" s="71"/>
      <c r="J57" s="71"/>
      <c r="K57" s="611"/>
      <c r="L57" s="570">
        <f>ROUNDDOWN((SUM(K58:K77)),-3)/1000</f>
        <v>0</v>
      </c>
    </row>
    <row r="58" spans="1:18" x14ac:dyDescent="0.55000000000000004">
      <c r="A58">
        <v>1</v>
      </c>
      <c r="B58" s="102"/>
      <c r="C58" s="77" t="str">
        <f>IF(D58="","",".")</f>
        <v/>
      </c>
      <c r="D58" s="120"/>
      <c r="E58" s="123"/>
      <c r="F58" s="124"/>
      <c r="G58" s="124"/>
      <c r="H58" s="124"/>
      <c r="I58" s="124"/>
      <c r="J58" s="124"/>
      <c r="K58" s="608" t="str">
        <f t="shared" si="2"/>
        <v/>
      </c>
      <c r="L58" s="39"/>
      <c r="M58" s="821" t="s">
        <v>691</v>
      </c>
      <c r="N58" s="901"/>
      <c r="O58" s="901"/>
      <c r="P58" s="901"/>
      <c r="Q58" s="901"/>
      <c r="R58" s="901"/>
    </row>
    <row r="59" spans="1:18" x14ac:dyDescent="0.55000000000000004">
      <c r="A59">
        <v>2</v>
      </c>
      <c r="B59" s="102"/>
      <c r="C59" s="77" t="str">
        <f t="shared" ref="C59:C77" si="6">IF(D59="","",".")</f>
        <v/>
      </c>
      <c r="D59" s="121"/>
      <c r="E59" s="125"/>
      <c r="F59" s="126"/>
      <c r="G59" s="126"/>
      <c r="H59" s="126"/>
      <c r="I59" s="126"/>
      <c r="J59" s="126"/>
      <c r="K59" s="609" t="str">
        <f t="shared" si="2"/>
        <v/>
      </c>
      <c r="L59" s="39"/>
      <c r="M59" s="821"/>
      <c r="N59" s="901"/>
      <c r="O59" s="901"/>
      <c r="P59" s="901"/>
      <c r="Q59" s="901"/>
      <c r="R59" s="901"/>
    </row>
    <row r="60" spans="1:18" x14ac:dyDescent="0.55000000000000004">
      <c r="A60">
        <v>3</v>
      </c>
      <c r="B60" s="102"/>
      <c r="C60" s="77" t="str">
        <f t="shared" si="6"/>
        <v/>
      </c>
      <c r="D60" s="121"/>
      <c r="E60" s="125"/>
      <c r="F60" s="126"/>
      <c r="G60" s="126"/>
      <c r="H60" s="126"/>
      <c r="I60" s="126"/>
      <c r="J60" s="126"/>
      <c r="K60" s="609" t="str">
        <f t="shared" si="2"/>
        <v/>
      </c>
      <c r="L60" s="39"/>
      <c r="M60" s="821"/>
      <c r="N60" s="901"/>
      <c r="O60" s="901"/>
      <c r="P60" s="901"/>
      <c r="Q60" s="901"/>
      <c r="R60" s="901"/>
    </row>
    <row r="61" spans="1:18" x14ac:dyDescent="0.55000000000000004">
      <c r="A61">
        <v>4</v>
      </c>
      <c r="B61" s="102"/>
      <c r="C61" s="77" t="str">
        <f t="shared" si="6"/>
        <v/>
      </c>
      <c r="D61" s="121"/>
      <c r="E61" s="125"/>
      <c r="F61" s="126"/>
      <c r="G61" s="126"/>
      <c r="H61" s="126"/>
      <c r="I61" s="126"/>
      <c r="J61" s="126"/>
      <c r="K61" s="609" t="str">
        <f t="shared" si="2"/>
        <v/>
      </c>
      <c r="L61" s="39"/>
      <c r="M61" s="821"/>
      <c r="N61" s="901"/>
      <c r="O61" s="901"/>
      <c r="P61" s="901"/>
      <c r="Q61" s="901"/>
      <c r="R61" s="901"/>
    </row>
    <row r="62" spans="1:18" x14ac:dyDescent="0.55000000000000004">
      <c r="A62">
        <v>5</v>
      </c>
      <c r="B62" s="102"/>
      <c r="C62" s="77" t="str">
        <f t="shared" si="6"/>
        <v/>
      </c>
      <c r="D62" s="121"/>
      <c r="E62" s="125"/>
      <c r="F62" s="126"/>
      <c r="G62" s="126"/>
      <c r="H62" s="126"/>
      <c r="I62" s="126"/>
      <c r="J62" s="126"/>
      <c r="K62" s="609" t="str">
        <f t="shared" si="2"/>
        <v/>
      </c>
      <c r="L62" s="39"/>
      <c r="M62" s="821"/>
      <c r="N62" s="901"/>
      <c r="O62" s="901"/>
      <c r="P62" s="901"/>
      <c r="Q62" s="901"/>
      <c r="R62" s="901"/>
    </row>
    <row r="63" spans="1:18" x14ac:dyDescent="0.55000000000000004">
      <c r="A63">
        <v>6</v>
      </c>
      <c r="B63" s="102"/>
      <c r="C63" s="77" t="str">
        <f t="shared" si="6"/>
        <v/>
      </c>
      <c r="D63" s="121"/>
      <c r="E63" s="125"/>
      <c r="F63" s="126"/>
      <c r="G63" s="126"/>
      <c r="H63" s="126"/>
      <c r="I63" s="126"/>
      <c r="J63" s="126"/>
      <c r="K63" s="609" t="str">
        <f t="shared" si="2"/>
        <v/>
      </c>
      <c r="L63" s="39"/>
      <c r="M63" s="821"/>
      <c r="N63" s="901"/>
      <c r="O63" s="901"/>
      <c r="P63" s="901"/>
      <c r="Q63" s="901"/>
      <c r="R63" s="901"/>
    </row>
    <row r="64" spans="1:18" x14ac:dyDescent="0.55000000000000004">
      <c r="A64">
        <v>7</v>
      </c>
      <c r="B64" s="102"/>
      <c r="C64" s="77" t="str">
        <f t="shared" si="6"/>
        <v/>
      </c>
      <c r="D64" s="121"/>
      <c r="E64" s="125"/>
      <c r="F64" s="126"/>
      <c r="G64" s="126"/>
      <c r="H64" s="126"/>
      <c r="I64" s="126"/>
      <c r="J64" s="126"/>
      <c r="K64" s="609" t="str">
        <f t="shared" si="2"/>
        <v/>
      </c>
      <c r="L64" s="39"/>
      <c r="M64" s="821"/>
      <c r="N64" s="901"/>
      <c r="O64" s="901"/>
      <c r="P64" s="901"/>
      <c r="Q64" s="901"/>
      <c r="R64" s="901"/>
    </row>
    <row r="65" spans="1:19" x14ac:dyDescent="0.55000000000000004">
      <c r="A65">
        <v>8</v>
      </c>
      <c r="B65" s="102"/>
      <c r="C65" s="77" t="str">
        <f t="shared" si="6"/>
        <v/>
      </c>
      <c r="D65" s="121"/>
      <c r="E65" s="125"/>
      <c r="F65" s="126"/>
      <c r="G65" s="126"/>
      <c r="H65" s="126"/>
      <c r="I65" s="126"/>
      <c r="J65" s="126"/>
      <c r="K65" s="609" t="str">
        <f t="shared" si="2"/>
        <v/>
      </c>
      <c r="L65" s="39"/>
      <c r="M65" s="821"/>
      <c r="N65" s="901"/>
      <c r="O65" s="901"/>
      <c r="P65" s="901"/>
      <c r="Q65" s="901"/>
      <c r="R65" s="901"/>
    </row>
    <row r="66" spans="1:19" x14ac:dyDescent="0.55000000000000004">
      <c r="A66">
        <v>9</v>
      </c>
      <c r="B66" s="102"/>
      <c r="C66" s="77" t="str">
        <f t="shared" si="6"/>
        <v/>
      </c>
      <c r="D66" s="121"/>
      <c r="E66" s="125"/>
      <c r="F66" s="126"/>
      <c r="G66" s="126"/>
      <c r="H66" s="126"/>
      <c r="I66" s="126"/>
      <c r="J66" s="126"/>
      <c r="K66" s="609" t="str">
        <f t="shared" si="2"/>
        <v/>
      </c>
      <c r="L66" s="39"/>
      <c r="M66" s="821"/>
      <c r="N66" s="901"/>
      <c r="O66" s="901"/>
      <c r="P66" s="901"/>
      <c r="Q66" s="901"/>
      <c r="R66" s="901"/>
    </row>
    <row r="67" spans="1:19" x14ac:dyDescent="0.55000000000000004">
      <c r="A67">
        <v>10</v>
      </c>
      <c r="B67" s="102"/>
      <c r="C67" s="77" t="str">
        <f t="shared" si="6"/>
        <v/>
      </c>
      <c r="D67" s="121"/>
      <c r="E67" s="125"/>
      <c r="F67" s="126"/>
      <c r="G67" s="126"/>
      <c r="H67" s="126"/>
      <c r="I67" s="126"/>
      <c r="J67" s="126"/>
      <c r="K67" s="609" t="str">
        <f t="shared" si="2"/>
        <v/>
      </c>
      <c r="L67" s="39"/>
    </row>
    <row r="68" spans="1:19" x14ac:dyDescent="0.55000000000000004">
      <c r="A68">
        <v>11</v>
      </c>
      <c r="B68" s="102"/>
      <c r="C68" s="77" t="str">
        <f t="shared" si="6"/>
        <v/>
      </c>
      <c r="D68" s="121"/>
      <c r="E68" s="125"/>
      <c r="F68" s="126"/>
      <c r="G68" s="126"/>
      <c r="H68" s="126"/>
      <c r="I68" s="126"/>
      <c r="J68" s="126"/>
      <c r="K68" s="609" t="str">
        <f t="shared" si="2"/>
        <v/>
      </c>
      <c r="L68" s="39"/>
    </row>
    <row r="69" spans="1:19" x14ac:dyDescent="0.55000000000000004">
      <c r="A69">
        <v>12</v>
      </c>
      <c r="B69" s="102"/>
      <c r="C69" s="77" t="str">
        <f t="shared" si="6"/>
        <v/>
      </c>
      <c r="D69" s="121"/>
      <c r="E69" s="125"/>
      <c r="F69" s="126"/>
      <c r="G69" s="126"/>
      <c r="H69" s="126"/>
      <c r="I69" s="126"/>
      <c r="J69" s="126"/>
      <c r="K69" s="609" t="str">
        <f t="shared" si="2"/>
        <v/>
      </c>
      <c r="L69" s="40"/>
    </row>
    <row r="70" spans="1:19" x14ac:dyDescent="0.55000000000000004">
      <c r="A70">
        <v>13</v>
      </c>
      <c r="B70" s="102"/>
      <c r="C70" s="77" t="str">
        <f t="shared" si="6"/>
        <v/>
      </c>
      <c r="D70" s="121"/>
      <c r="E70" s="125"/>
      <c r="F70" s="126"/>
      <c r="G70" s="126"/>
      <c r="H70" s="126"/>
      <c r="I70" s="126"/>
      <c r="J70" s="126"/>
      <c r="K70" s="609" t="str">
        <f t="shared" si="2"/>
        <v/>
      </c>
      <c r="L70" s="40"/>
    </row>
    <row r="71" spans="1:19" x14ac:dyDescent="0.55000000000000004">
      <c r="A71">
        <v>14</v>
      </c>
      <c r="B71" s="102"/>
      <c r="C71" s="77" t="str">
        <f t="shared" si="6"/>
        <v/>
      </c>
      <c r="D71" s="121"/>
      <c r="E71" s="125"/>
      <c r="F71" s="126"/>
      <c r="G71" s="126"/>
      <c r="H71" s="126"/>
      <c r="I71" s="126"/>
      <c r="J71" s="126"/>
      <c r="K71" s="609" t="str">
        <f t="shared" ref="K71:K75" si="7">IF(ISNUMBER(F71),(PRODUCT(F71,G71,I71)),"")</f>
        <v/>
      </c>
      <c r="L71" s="39"/>
    </row>
    <row r="72" spans="1:19" x14ac:dyDescent="0.55000000000000004">
      <c r="A72">
        <v>15</v>
      </c>
      <c r="B72" s="102"/>
      <c r="C72" s="77" t="str">
        <f t="shared" si="6"/>
        <v/>
      </c>
      <c r="D72" s="121"/>
      <c r="E72" s="125"/>
      <c r="F72" s="126"/>
      <c r="G72" s="126"/>
      <c r="H72" s="126"/>
      <c r="I72" s="126"/>
      <c r="J72" s="126"/>
      <c r="K72" s="609" t="str">
        <f t="shared" si="7"/>
        <v/>
      </c>
      <c r="L72" s="39"/>
    </row>
    <row r="73" spans="1:19" x14ac:dyDescent="0.55000000000000004">
      <c r="A73">
        <v>16</v>
      </c>
      <c r="B73" s="102"/>
      <c r="C73" s="77" t="str">
        <f t="shared" si="6"/>
        <v/>
      </c>
      <c r="D73" s="121"/>
      <c r="E73" s="125"/>
      <c r="F73" s="126"/>
      <c r="G73" s="126"/>
      <c r="H73" s="126"/>
      <c r="I73" s="126"/>
      <c r="J73" s="126"/>
      <c r="K73" s="609" t="str">
        <f t="shared" si="7"/>
        <v/>
      </c>
      <c r="L73" s="39"/>
    </row>
    <row r="74" spans="1:19" x14ac:dyDescent="0.55000000000000004">
      <c r="A74">
        <v>17</v>
      </c>
      <c r="B74" s="102"/>
      <c r="C74" s="77" t="str">
        <f t="shared" si="6"/>
        <v/>
      </c>
      <c r="D74" s="121"/>
      <c r="E74" s="125"/>
      <c r="F74" s="126"/>
      <c r="G74" s="126"/>
      <c r="H74" s="126"/>
      <c r="I74" s="126"/>
      <c r="J74" s="126"/>
      <c r="K74" s="609" t="str">
        <f t="shared" si="7"/>
        <v/>
      </c>
      <c r="L74" s="39"/>
    </row>
    <row r="75" spans="1:19" x14ac:dyDescent="0.55000000000000004">
      <c r="A75">
        <v>18</v>
      </c>
      <c r="B75" s="102"/>
      <c r="C75" s="77" t="str">
        <f t="shared" si="6"/>
        <v/>
      </c>
      <c r="D75" s="121"/>
      <c r="E75" s="125"/>
      <c r="F75" s="126"/>
      <c r="G75" s="126"/>
      <c r="H75" s="126"/>
      <c r="I75" s="126"/>
      <c r="J75" s="126"/>
      <c r="K75" s="609" t="str">
        <f t="shared" si="7"/>
        <v/>
      </c>
      <c r="L75" s="39"/>
    </row>
    <row r="76" spans="1:19" x14ac:dyDescent="0.55000000000000004">
      <c r="A76">
        <v>19</v>
      </c>
      <c r="B76" s="102"/>
      <c r="C76" s="77" t="str">
        <f t="shared" si="6"/>
        <v/>
      </c>
      <c r="D76" s="121"/>
      <c r="E76" s="125"/>
      <c r="F76" s="126"/>
      <c r="G76" s="126"/>
      <c r="H76" s="126"/>
      <c r="I76" s="126"/>
      <c r="J76" s="126"/>
      <c r="K76" s="609" t="str">
        <f t="shared" si="2"/>
        <v/>
      </c>
      <c r="L76" s="40"/>
    </row>
    <row r="77" spans="1:19" ht="18.5" thickBot="1" x14ac:dyDescent="0.6">
      <c r="A77">
        <v>20</v>
      </c>
      <c r="B77" s="103"/>
      <c r="C77" s="78" t="str">
        <f t="shared" si="6"/>
        <v/>
      </c>
      <c r="D77" s="122"/>
      <c r="E77" s="127"/>
      <c r="F77" s="128"/>
      <c r="G77" s="128"/>
      <c r="H77" s="128"/>
      <c r="I77" s="128"/>
      <c r="J77" s="128"/>
      <c r="K77" s="610" t="str">
        <f t="shared" si="2"/>
        <v/>
      </c>
      <c r="L77" s="41"/>
    </row>
    <row r="78" spans="1:19" ht="23" thickBot="1" x14ac:dyDescent="0.6">
      <c r="A78" s="59"/>
      <c r="B78" s="100"/>
      <c r="C78" s="74" t="s">
        <v>247</v>
      </c>
      <c r="D78" s="60" t="s">
        <v>246</v>
      </c>
      <c r="E78" s="64" t="s">
        <v>201</v>
      </c>
      <c r="F78" s="65" t="s">
        <v>88</v>
      </c>
      <c r="G78" s="66" t="s">
        <v>58</v>
      </c>
      <c r="H78" s="67" t="s">
        <v>82</v>
      </c>
      <c r="I78" s="66" t="s">
        <v>59</v>
      </c>
      <c r="J78" s="67" t="s">
        <v>83</v>
      </c>
      <c r="K78" s="65" t="s">
        <v>60</v>
      </c>
      <c r="L78" s="68" t="s">
        <v>228</v>
      </c>
    </row>
    <row r="79" spans="1:19" s="35" customFormat="1" ht="26.5" x14ac:dyDescent="0.55000000000000004">
      <c r="A79"/>
      <c r="B79" s="61" t="str">
        <f t="shared" ref="B79" si="8">IF($E$8=C79,$D$8,IF($E$9=C79,$D$9,IF($E$10=C79,$D$10,"")))</f>
        <v/>
      </c>
      <c r="C79" s="75" t="s">
        <v>451</v>
      </c>
      <c r="D79" s="69"/>
      <c r="E79" s="70"/>
      <c r="F79" s="71"/>
      <c r="G79" s="71"/>
      <c r="H79" s="71"/>
      <c r="I79" s="71"/>
      <c r="J79" s="71"/>
      <c r="K79" s="611"/>
      <c r="L79" s="570">
        <f>ROUNDDOWN((SUM(K80:K99)),-3)/1000</f>
        <v>0</v>
      </c>
    </row>
    <row r="80" spans="1:19" x14ac:dyDescent="0.55000000000000004">
      <c r="A80">
        <v>1</v>
      </c>
      <c r="B80" s="102"/>
      <c r="C80" s="77" t="str">
        <f>IF(D80="","",".")</f>
        <v/>
      </c>
      <c r="D80" s="120"/>
      <c r="E80" s="123"/>
      <c r="F80" s="124"/>
      <c r="G80" s="124"/>
      <c r="H80" s="124"/>
      <c r="I80" s="124"/>
      <c r="J80" s="124"/>
      <c r="K80" s="608" t="str">
        <f t="shared" ref="K80:K99" si="9">IF(ISNUMBER(F80),(PRODUCT(F80,G80,I80)),"")</f>
        <v/>
      </c>
      <c r="L80" s="39"/>
      <c r="M80" s="786" t="s">
        <v>704</v>
      </c>
      <c r="N80" s="787"/>
      <c r="O80" s="787"/>
      <c r="P80" s="787"/>
      <c r="Q80" s="787"/>
      <c r="R80" s="787"/>
      <c r="S80" s="950"/>
    </row>
    <row r="81" spans="1:19" x14ac:dyDescent="0.55000000000000004">
      <c r="A81">
        <v>2</v>
      </c>
      <c r="B81" s="102"/>
      <c r="C81" s="77" t="str">
        <f t="shared" ref="C81:C99" si="10">IF(D81="","",".")</f>
        <v/>
      </c>
      <c r="D81" s="121"/>
      <c r="E81" s="125"/>
      <c r="F81" s="126"/>
      <c r="G81" s="126"/>
      <c r="H81" s="126"/>
      <c r="I81" s="126"/>
      <c r="J81" s="126"/>
      <c r="K81" s="609" t="str">
        <f t="shared" si="9"/>
        <v/>
      </c>
      <c r="L81" s="39"/>
      <c r="M81" s="786"/>
      <c r="N81" s="787"/>
      <c r="O81" s="787"/>
      <c r="P81" s="787"/>
      <c r="Q81" s="787"/>
      <c r="R81" s="787"/>
      <c r="S81" s="950"/>
    </row>
    <row r="82" spans="1:19" x14ac:dyDescent="0.55000000000000004">
      <c r="A82">
        <v>3</v>
      </c>
      <c r="B82" s="102"/>
      <c r="C82" s="77" t="str">
        <f t="shared" si="10"/>
        <v/>
      </c>
      <c r="D82" s="121"/>
      <c r="E82" s="125"/>
      <c r="F82" s="126"/>
      <c r="G82" s="126"/>
      <c r="H82" s="126"/>
      <c r="I82" s="126"/>
      <c r="J82" s="126"/>
      <c r="K82" s="609" t="str">
        <f t="shared" si="9"/>
        <v/>
      </c>
      <c r="L82" s="39"/>
      <c r="M82" s="786"/>
      <c r="N82" s="787"/>
      <c r="O82" s="787"/>
      <c r="P82" s="787"/>
      <c r="Q82" s="787"/>
      <c r="R82" s="787"/>
      <c r="S82" s="950"/>
    </row>
    <row r="83" spans="1:19" x14ac:dyDescent="0.55000000000000004">
      <c r="A83">
        <v>4</v>
      </c>
      <c r="B83" s="102"/>
      <c r="C83" s="77" t="str">
        <f t="shared" si="10"/>
        <v/>
      </c>
      <c r="D83" s="121"/>
      <c r="E83" s="125"/>
      <c r="F83" s="126"/>
      <c r="G83" s="126"/>
      <c r="H83" s="126"/>
      <c r="I83" s="126"/>
      <c r="J83" s="126"/>
      <c r="K83" s="609" t="str">
        <f t="shared" si="9"/>
        <v/>
      </c>
      <c r="L83" s="39"/>
      <c r="M83" s="949"/>
      <c r="N83" s="950"/>
      <c r="O83" s="950"/>
      <c r="P83" s="950"/>
      <c r="Q83" s="950"/>
      <c r="R83" s="950"/>
      <c r="S83" s="950"/>
    </row>
    <row r="84" spans="1:19" x14ac:dyDescent="0.55000000000000004">
      <c r="A84">
        <v>5</v>
      </c>
      <c r="B84" s="102"/>
      <c r="C84" s="77" t="str">
        <f t="shared" si="10"/>
        <v/>
      </c>
      <c r="D84" s="121"/>
      <c r="E84" s="125"/>
      <c r="F84" s="126"/>
      <c r="G84" s="126"/>
      <c r="H84" s="126"/>
      <c r="I84" s="126"/>
      <c r="J84" s="126"/>
      <c r="K84" s="609" t="str">
        <f t="shared" si="9"/>
        <v/>
      </c>
      <c r="L84" s="39"/>
      <c r="M84" s="949"/>
      <c r="N84" s="950"/>
      <c r="O84" s="950"/>
      <c r="P84" s="950"/>
      <c r="Q84" s="950"/>
      <c r="R84" s="950"/>
      <c r="S84" s="950"/>
    </row>
    <row r="85" spans="1:19" x14ac:dyDescent="0.55000000000000004">
      <c r="A85">
        <v>6</v>
      </c>
      <c r="B85" s="102"/>
      <c r="C85" s="77" t="str">
        <f t="shared" si="10"/>
        <v/>
      </c>
      <c r="D85" s="121"/>
      <c r="E85" s="125"/>
      <c r="F85" s="126"/>
      <c r="G85" s="126"/>
      <c r="H85" s="126"/>
      <c r="I85" s="126"/>
      <c r="J85" s="126"/>
      <c r="K85" s="609" t="str">
        <f t="shared" si="9"/>
        <v/>
      </c>
      <c r="L85" s="39"/>
      <c r="M85" s="949"/>
      <c r="N85" s="950"/>
      <c r="O85" s="950"/>
      <c r="P85" s="950"/>
      <c r="Q85" s="950"/>
      <c r="R85" s="950"/>
      <c r="S85" s="950"/>
    </row>
    <row r="86" spans="1:19" x14ac:dyDescent="0.55000000000000004">
      <c r="A86">
        <v>7</v>
      </c>
      <c r="B86" s="102"/>
      <c r="C86" s="77" t="str">
        <f t="shared" si="10"/>
        <v/>
      </c>
      <c r="D86" s="121"/>
      <c r="E86" s="125"/>
      <c r="F86" s="126"/>
      <c r="G86" s="126"/>
      <c r="H86" s="126"/>
      <c r="I86" s="126"/>
      <c r="J86" s="126"/>
      <c r="K86" s="609" t="str">
        <f t="shared" si="9"/>
        <v/>
      </c>
      <c r="L86" s="39"/>
      <c r="M86" s="949"/>
      <c r="N86" s="950"/>
      <c r="O86" s="950"/>
      <c r="P86" s="950"/>
      <c r="Q86" s="950"/>
      <c r="R86" s="950"/>
      <c r="S86" s="950"/>
    </row>
    <row r="87" spans="1:19" x14ac:dyDescent="0.55000000000000004">
      <c r="A87">
        <v>8</v>
      </c>
      <c r="B87" s="102"/>
      <c r="C87" s="77" t="str">
        <f t="shared" si="10"/>
        <v/>
      </c>
      <c r="D87" s="121"/>
      <c r="E87" s="125"/>
      <c r="F87" s="126"/>
      <c r="G87" s="126"/>
      <c r="H87" s="126"/>
      <c r="I87" s="126"/>
      <c r="J87" s="126"/>
      <c r="K87" s="609" t="str">
        <f t="shared" si="9"/>
        <v/>
      </c>
      <c r="L87" s="39"/>
      <c r="M87" s="949"/>
      <c r="N87" s="950"/>
      <c r="O87" s="950"/>
      <c r="P87" s="950"/>
      <c r="Q87" s="950"/>
      <c r="R87" s="950"/>
      <c r="S87" s="950"/>
    </row>
    <row r="88" spans="1:19" x14ac:dyDescent="0.55000000000000004">
      <c r="A88">
        <v>9</v>
      </c>
      <c r="B88" s="102"/>
      <c r="C88" s="77" t="str">
        <f t="shared" si="10"/>
        <v/>
      </c>
      <c r="D88" s="121"/>
      <c r="E88" s="125"/>
      <c r="F88" s="126"/>
      <c r="G88" s="126"/>
      <c r="H88" s="126"/>
      <c r="I88" s="126"/>
      <c r="J88" s="126"/>
      <c r="K88" s="609" t="str">
        <f t="shared" si="9"/>
        <v/>
      </c>
      <c r="L88" s="39"/>
      <c r="M88" s="1035"/>
      <c r="N88" s="1036"/>
      <c r="O88" s="1036"/>
      <c r="P88" s="1036"/>
      <c r="Q88" s="1036"/>
      <c r="R88" s="1036"/>
      <c r="S88" s="1036"/>
    </row>
    <row r="89" spans="1:19" x14ac:dyDescent="0.55000000000000004">
      <c r="A89">
        <v>10</v>
      </c>
      <c r="B89" s="102"/>
      <c r="C89" s="77" t="str">
        <f t="shared" si="10"/>
        <v/>
      </c>
      <c r="D89" s="121"/>
      <c r="E89" s="125"/>
      <c r="F89" s="126"/>
      <c r="G89" s="126"/>
      <c r="H89" s="126"/>
      <c r="I89" s="126"/>
      <c r="J89" s="126"/>
      <c r="K89" s="609" t="str">
        <f t="shared" si="9"/>
        <v/>
      </c>
      <c r="L89" s="39"/>
      <c r="M89" s="1035"/>
      <c r="N89" s="1036"/>
      <c r="O89" s="1036"/>
      <c r="P89" s="1036"/>
      <c r="Q89" s="1036"/>
      <c r="R89" s="1036"/>
      <c r="S89" s="1036"/>
    </row>
    <row r="90" spans="1:19" x14ac:dyDescent="0.55000000000000004">
      <c r="A90">
        <v>11</v>
      </c>
      <c r="B90" s="102"/>
      <c r="C90" s="77" t="str">
        <f t="shared" si="10"/>
        <v/>
      </c>
      <c r="D90" s="121"/>
      <c r="E90" s="125"/>
      <c r="F90" s="126"/>
      <c r="G90" s="126"/>
      <c r="H90" s="126"/>
      <c r="I90" s="126"/>
      <c r="J90" s="126"/>
      <c r="K90" s="609" t="str">
        <f t="shared" si="9"/>
        <v/>
      </c>
      <c r="L90" s="39"/>
      <c r="M90" s="1035"/>
      <c r="N90" s="1036"/>
      <c r="O90" s="1036"/>
      <c r="P90" s="1036"/>
      <c r="Q90" s="1036"/>
      <c r="R90" s="1036"/>
      <c r="S90" s="1036"/>
    </row>
    <row r="91" spans="1:19" x14ac:dyDescent="0.55000000000000004">
      <c r="A91">
        <v>12</v>
      </c>
      <c r="B91" s="102"/>
      <c r="C91" s="77" t="str">
        <f t="shared" si="10"/>
        <v/>
      </c>
      <c r="D91" s="121"/>
      <c r="E91" s="125"/>
      <c r="F91" s="126"/>
      <c r="G91" s="126"/>
      <c r="H91" s="126"/>
      <c r="I91" s="126"/>
      <c r="J91" s="126"/>
      <c r="K91" s="609" t="str">
        <f t="shared" si="9"/>
        <v/>
      </c>
      <c r="L91" s="40"/>
      <c r="M91" s="1035"/>
      <c r="N91" s="1036"/>
      <c r="O91" s="1036"/>
      <c r="P91" s="1036"/>
      <c r="Q91" s="1036"/>
      <c r="R91" s="1036"/>
      <c r="S91" s="1036"/>
    </row>
    <row r="92" spans="1:19" x14ac:dyDescent="0.55000000000000004">
      <c r="A92">
        <v>13</v>
      </c>
      <c r="B92" s="102"/>
      <c r="C92" s="77" t="str">
        <f t="shared" si="10"/>
        <v/>
      </c>
      <c r="D92" s="121"/>
      <c r="E92" s="125"/>
      <c r="F92" s="126"/>
      <c r="G92" s="126"/>
      <c r="H92" s="126"/>
      <c r="I92" s="126"/>
      <c r="J92" s="126"/>
      <c r="K92" s="609" t="str">
        <f t="shared" si="9"/>
        <v/>
      </c>
      <c r="L92" s="40"/>
      <c r="M92" s="1035"/>
      <c r="N92" s="1036"/>
      <c r="O92" s="1036"/>
      <c r="P92" s="1036"/>
      <c r="Q92" s="1036"/>
      <c r="R92" s="1036"/>
      <c r="S92" s="1036"/>
    </row>
    <row r="93" spans="1:19" x14ac:dyDescent="0.55000000000000004">
      <c r="A93">
        <v>14</v>
      </c>
      <c r="B93" s="102"/>
      <c r="C93" s="77" t="str">
        <f t="shared" si="10"/>
        <v/>
      </c>
      <c r="D93" s="121"/>
      <c r="E93" s="125"/>
      <c r="F93" s="126"/>
      <c r="G93" s="126"/>
      <c r="H93" s="126"/>
      <c r="I93" s="126"/>
      <c r="J93" s="126"/>
      <c r="K93" s="609" t="str">
        <f t="shared" ref="K93:K97" si="11">IF(ISNUMBER(F93),(PRODUCT(F93,G93,I93)),"")</f>
        <v/>
      </c>
      <c r="L93" s="39"/>
    </row>
    <row r="94" spans="1:19" x14ac:dyDescent="0.55000000000000004">
      <c r="A94">
        <v>15</v>
      </c>
      <c r="B94" s="102"/>
      <c r="C94" s="77" t="str">
        <f t="shared" si="10"/>
        <v/>
      </c>
      <c r="D94" s="121"/>
      <c r="E94" s="125"/>
      <c r="F94" s="126"/>
      <c r="G94" s="126"/>
      <c r="H94" s="126"/>
      <c r="I94" s="126"/>
      <c r="J94" s="126"/>
      <c r="K94" s="609" t="str">
        <f t="shared" si="11"/>
        <v/>
      </c>
      <c r="L94" s="39"/>
    </row>
    <row r="95" spans="1:19" x14ac:dyDescent="0.55000000000000004">
      <c r="A95">
        <v>16</v>
      </c>
      <c r="B95" s="102"/>
      <c r="C95" s="77" t="str">
        <f t="shared" si="10"/>
        <v/>
      </c>
      <c r="D95" s="121"/>
      <c r="E95" s="125"/>
      <c r="F95" s="126"/>
      <c r="G95" s="126"/>
      <c r="H95" s="126"/>
      <c r="I95" s="126"/>
      <c r="J95" s="126"/>
      <c r="K95" s="609" t="str">
        <f t="shared" si="11"/>
        <v/>
      </c>
      <c r="L95" s="39"/>
    </row>
    <row r="96" spans="1:19" x14ac:dyDescent="0.55000000000000004">
      <c r="A96">
        <v>17</v>
      </c>
      <c r="B96" s="102"/>
      <c r="C96" s="77" t="str">
        <f t="shared" si="10"/>
        <v/>
      </c>
      <c r="D96" s="121"/>
      <c r="E96" s="125"/>
      <c r="F96" s="126"/>
      <c r="G96" s="126"/>
      <c r="H96" s="126"/>
      <c r="I96" s="126"/>
      <c r="J96" s="126"/>
      <c r="K96" s="609" t="str">
        <f t="shared" si="11"/>
        <v/>
      </c>
      <c r="L96" s="39"/>
    </row>
    <row r="97" spans="1:19" x14ac:dyDescent="0.55000000000000004">
      <c r="A97">
        <v>18</v>
      </c>
      <c r="B97" s="102"/>
      <c r="C97" s="77" t="str">
        <f t="shared" si="10"/>
        <v/>
      </c>
      <c r="D97" s="121"/>
      <c r="E97" s="125"/>
      <c r="F97" s="126"/>
      <c r="G97" s="126"/>
      <c r="H97" s="126"/>
      <c r="I97" s="126"/>
      <c r="J97" s="126"/>
      <c r="K97" s="609" t="str">
        <f t="shared" si="11"/>
        <v/>
      </c>
      <c r="L97" s="39"/>
    </row>
    <row r="98" spans="1:19" x14ac:dyDescent="0.55000000000000004">
      <c r="A98">
        <v>19</v>
      </c>
      <c r="B98" s="102"/>
      <c r="C98" s="77" t="str">
        <f t="shared" si="10"/>
        <v/>
      </c>
      <c r="D98" s="121"/>
      <c r="E98" s="125"/>
      <c r="F98" s="126"/>
      <c r="G98" s="126"/>
      <c r="H98" s="126"/>
      <c r="I98" s="126"/>
      <c r="J98" s="126"/>
      <c r="K98" s="609" t="str">
        <f t="shared" si="9"/>
        <v/>
      </c>
      <c r="L98" s="40"/>
    </row>
    <row r="99" spans="1:19" ht="18.5" thickBot="1" x14ac:dyDescent="0.6">
      <c r="A99">
        <v>20</v>
      </c>
      <c r="B99" s="103"/>
      <c r="C99" s="78" t="str">
        <f t="shared" si="10"/>
        <v/>
      </c>
      <c r="D99" s="122"/>
      <c r="E99" s="127"/>
      <c r="F99" s="128"/>
      <c r="G99" s="128"/>
      <c r="H99" s="128"/>
      <c r="I99" s="128"/>
      <c r="J99" s="128"/>
      <c r="K99" s="610" t="str">
        <f t="shared" si="9"/>
        <v/>
      </c>
      <c r="L99" s="41"/>
    </row>
    <row r="100" spans="1:19" ht="23" thickBot="1" x14ac:dyDescent="0.6">
      <c r="A100" s="59"/>
      <c r="B100" s="100"/>
      <c r="C100" s="74" t="s">
        <v>247</v>
      </c>
      <c r="D100" s="60" t="s">
        <v>246</v>
      </c>
      <c r="E100" s="64" t="s">
        <v>201</v>
      </c>
      <c r="F100" s="65" t="s">
        <v>88</v>
      </c>
      <c r="G100" s="66" t="s">
        <v>58</v>
      </c>
      <c r="H100" s="67" t="s">
        <v>82</v>
      </c>
      <c r="I100" s="66" t="s">
        <v>59</v>
      </c>
      <c r="J100" s="67" t="s">
        <v>83</v>
      </c>
      <c r="K100" s="65" t="s">
        <v>60</v>
      </c>
      <c r="L100" s="68" t="s">
        <v>228</v>
      </c>
    </row>
    <row r="101" spans="1:19" s="35" customFormat="1" ht="26.5" x14ac:dyDescent="0.55000000000000004">
      <c r="A101"/>
      <c r="B101" s="61" t="str">
        <f t="shared" ref="B101" si="12">IF($E$8=C101,$D$8,IF($E$9=C101,$D$9,IF($E$10=C101,$D$10,"")))</f>
        <v/>
      </c>
      <c r="C101" s="75" t="s">
        <v>452</v>
      </c>
      <c r="D101" s="69"/>
      <c r="E101" s="70"/>
      <c r="F101" s="71"/>
      <c r="G101" s="71"/>
      <c r="H101" s="71"/>
      <c r="I101" s="71"/>
      <c r="J101" s="71"/>
      <c r="K101" s="607"/>
      <c r="L101" s="570">
        <f>ROUNDDOWN((SUM(K102:K121)),-3)/1000</f>
        <v>0</v>
      </c>
    </row>
    <row r="102" spans="1:19" x14ac:dyDescent="0.55000000000000004">
      <c r="A102">
        <v>1</v>
      </c>
      <c r="B102" s="102"/>
      <c r="C102" s="79" t="str">
        <f>IF(D102="","",".")</f>
        <v/>
      </c>
      <c r="D102" s="120"/>
      <c r="E102" s="123"/>
      <c r="F102" s="124"/>
      <c r="G102" s="124"/>
      <c r="H102" s="124"/>
      <c r="I102" s="124"/>
      <c r="J102" s="124"/>
      <c r="K102" s="608" t="str">
        <f t="shared" ref="K102:K143" si="13">IF(ISNUMBER(F102),(PRODUCT(F102,G102,I102)),"")</f>
        <v/>
      </c>
      <c r="L102" s="39"/>
      <c r="M102" s="786" t="s">
        <v>655</v>
      </c>
      <c r="N102" s="787"/>
      <c r="O102" s="787"/>
      <c r="P102" s="787"/>
      <c r="Q102" s="787"/>
      <c r="R102" s="787"/>
      <c r="S102" s="787"/>
    </row>
    <row r="103" spans="1:19" x14ac:dyDescent="0.55000000000000004">
      <c r="A103">
        <v>2</v>
      </c>
      <c r="B103" s="102"/>
      <c r="C103" s="79" t="str">
        <f t="shared" ref="C103:C121" si="14">IF(D103="","",".")</f>
        <v/>
      </c>
      <c r="D103" s="121"/>
      <c r="E103" s="125"/>
      <c r="F103" s="126"/>
      <c r="G103" s="126"/>
      <c r="H103" s="126"/>
      <c r="I103" s="126"/>
      <c r="J103" s="126"/>
      <c r="K103" s="609" t="str">
        <f t="shared" si="13"/>
        <v/>
      </c>
      <c r="L103" s="39"/>
      <c r="M103" s="786"/>
      <c r="N103" s="787"/>
      <c r="O103" s="787"/>
      <c r="P103" s="787"/>
      <c r="Q103" s="787"/>
      <c r="R103" s="787"/>
      <c r="S103" s="787"/>
    </row>
    <row r="104" spans="1:19" x14ac:dyDescent="0.55000000000000004">
      <c r="A104">
        <v>3</v>
      </c>
      <c r="B104" s="102"/>
      <c r="C104" s="79" t="str">
        <f t="shared" si="14"/>
        <v/>
      </c>
      <c r="D104" s="121"/>
      <c r="E104" s="125"/>
      <c r="F104" s="126"/>
      <c r="G104" s="126"/>
      <c r="H104" s="126"/>
      <c r="I104" s="126"/>
      <c r="J104" s="126"/>
      <c r="K104" s="609" t="str">
        <f t="shared" si="13"/>
        <v/>
      </c>
      <c r="L104" s="39"/>
      <c r="M104" s="786"/>
      <c r="N104" s="787"/>
      <c r="O104" s="787"/>
      <c r="P104" s="787"/>
      <c r="Q104" s="787"/>
      <c r="R104" s="787"/>
      <c r="S104" s="787"/>
    </row>
    <row r="105" spans="1:19" x14ac:dyDescent="0.55000000000000004">
      <c r="A105">
        <v>4</v>
      </c>
      <c r="B105" s="102"/>
      <c r="C105" s="79" t="str">
        <f t="shared" si="14"/>
        <v/>
      </c>
      <c r="D105" s="121"/>
      <c r="E105" s="125"/>
      <c r="F105" s="126"/>
      <c r="G105" s="126"/>
      <c r="H105" s="126"/>
      <c r="I105" s="126"/>
      <c r="J105" s="126"/>
      <c r="K105" s="609" t="str">
        <f t="shared" si="13"/>
        <v/>
      </c>
      <c r="L105" s="39"/>
      <c r="M105" s="786"/>
      <c r="N105" s="787"/>
      <c r="O105" s="787"/>
      <c r="P105" s="787"/>
      <c r="Q105" s="787"/>
      <c r="R105" s="787"/>
      <c r="S105" s="787"/>
    </row>
    <row r="106" spans="1:19" x14ac:dyDescent="0.55000000000000004">
      <c r="A106">
        <v>5</v>
      </c>
      <c r="B106" s="102"/>
      <c r="C106" s="79" t="str">
        <f t="shared" si="14"/>
        <v/>
      </c>
      <c r="D106" s="121"/>
      <c r="E106" s="125"/>
      <c r="F106" s="126"/>
      <c r="G106" s="126"/>
      <c r="H106" s="126"/>
      <c r="I106" s="126"/>
      <c r="J106" s="126"/>
      <c r="K106" s="609" t="str">
        <f t="shared" si="13"/>
        <v/>
      </c>
      <c r="L106" s="39"/>
      <c r="M106" s="949"/>
      <c r="N106" s="950"/>
      <c r="O106" s="950"/>
      <c r="P106" s="950"/>
      <c r="Q106" s="950"/>
      <c r="R106" s="950"/>
      <c r="S106" s="950"/>
    </row>
    <row r="107" spans="1:19" x14ac:dyDescent="0.55000000000000004">
      <c r="A107">
        <v>6</v>
      </c>
      <c r="B107" s="102"/>
      <c r="C107" s="79" t="str">
        <f t="shared" si="14"/>
        <v/>
      </c>
      <c r="D107" s="121"/>
      <c r="E107" s="125"/>
      <c r="F107" s="126"/>
      <c r="G107" s="126"/>
      <c r="H107" s="126"/>
      <c r="I107" s="126"/>
      <c r="J107" s="126"/>
      <c r="K107" s="609" t="str">
        <f t="shared" si="13"/>
        <v/>
      </c>
      <c r="L107" s="39"/>
      <c r="M107" s="949"/>
      <c r="N107" s="950"/>
      <c r="O107" s="950"/>
      <c r="P107" s="950"/>
      <c r="Q107" s="950"/>
      <c r="R107" s="950"/>
      <c r="S107" s="950"/>
    </row>
    <row r="108" spans="1:19" x14ac:dyDescent="0.55000000000000004">
      <c r="A108">
        <v>7</v>
      </c>
      <c r="B108" s="102"/>
      <c r="C108" s="79" t="str">
        <f t="shared" si="14"/>
        <v/>
      </c>
      <c r="D108" s="121"/>
      <c r="E108" s="125"/>
      <c r="F108" s="126"/>
      <c r="G108" s="126"/>
      <c r="H108" s="126"/>
      <c r="I108" s="126"/>
      <c r="J108" s="126"/>
      <c r="K108" s="609" t="str">
        <f t="shared" si="13"/>
        <v/>
      </c>
      <c r="L108" s="39"/>
      <c r="M108" s="949"/>
      <c r="N108" s="950"/>
      <c r="O108" s="950"/>
      <c r="P108" s="950"/>
      <c r="Q108" s="950"/>
      <c r="R108" s="950"/>
      <c r="S108" s="950"/>
    </row>
    <row r="109" spans="1:19" x14ac:dyDescent="0.55000000000000004">
      <c r="A109">
        <v>8</v>
      </c>
      <c r="B109" s="102"/>
      <c r="C109" s="79" t="str">
        <f t="shared" si="14"/>
        <v/>
      </c>
      <c r="D109" s="121"/>
      <c r="E109" s="125"/>
      <c r="F109" s="126"/>
      <c r="G109" s="126"/>
      <c r="H109" s="126"/>
      <c r="I109" s="126"/>
      <c r="J109" s="126"/>
      <c r="K109" s="609" t="str">
        <f t="shared" si="13"/>
        <v/>
      </c>
      <c r="L109" s="39"/>
      <c r="M109" s="949"/>
      <c r="N109" s="950"/>
      <c r="O109" s="950"/>
      <c r="P109" s="950"/>
      <c r="Q109" s="950"/>
      <c r="R109" s="950"/>
      <c r="S109" s="950"/>
    </row>
    <row r="110" spans="1:19" x14ac:dyDescent="0.55000000000000004">
      <c r="A110">
        <v>9</v>
      </c>
      <c r="B110" s="102"/>
      <c r="C110" s="79" t="str">
        <f t="shared" si="14"/>
        <v/>
      </c>
      <c r="D110" s="121"/>
      <c r="E110" s="125"/>
      <c r="F110" s="126"/>
      <c r="G110" s="126"/>
      <c r="H110" s="126"/>
      <c r="I110" s="126"/>
      <c r="J110" s="126"/>
      <c r="K110" s="609" t="str">
        <f t="shared" si="13"/>
        <v/>
      </c>
      <c r="L110" s="39"/>
      <c r="M110" s="949"/>
      <c r="N110" s="950"/>
      <c r="O110" s="950"/>
      <c r="P110" s="950"/>
      <c r="Q110" s="950"/>
      <c r="R110" s="950"/>
      <c r="S110" s="950"/>
    </row>
    <row r="111" spans="1:19" x14ac:dyDescent="0.55000000000000004">
      <c r="A111">
        <v>10</v>
      </c>
      <c r="B111" s="102"/>
      <c r="C111" s="79" t="str">
        <f t="shared" si="14"/>
        <v/>
      </c>
      <c r="D111" s="121"/>
      <c r="E111" s="125"/>
      <c r="F111" s="126"/>
      <c r="G111" s="126"/>
      <c r="H111" s="126"/>
      <c r="I111" s="126"/>
      <c r="J111" s="126"/>
      <c r="K111" s="609" t="str">
        <f t="shared" si="13"/>
        <v/>
      </c>
      <c r="L111" s="39"/>
    </row>
    <row r="112" spans="1:19" x14ac:dyDescent="0.55000000000000004">
      <c r="A112">
        <v>11</v>
      </c>
      <c r="B112" s="102"/>
      <c r="C112" s="79" t="str">
        <f t="shared" si="14"/>
        <v/>
      </c>
      <c r="D112" s="121"/>
      <c r="E112" s="125"/>
      <c r="F112" s="126"/>
      <c r="G112" s="126"/>
      <c r="H112" s="126"/>
      <c r="I112" s="126"/>
      <c r="J112" s="126"/>
      <c r="K112" s="609" t="str">
        <f t="shared" si="13"/>
        <v/>
      </c>
      <c r="L112" s="39"/>
    </row>
    <row r="113" spans="1:12" x14ac:dyDescent="0.55000000000000004">
      <c r="A113">
        <v>12</v>
      </c>
      <c r="B113" s="102"/>
      <c r="C113" s="79" t="str">
        <f t="shared" si="14"/>
        <v/>
      </c>
      <c r="D113" s="121"/>
      <c r="E113" s="125"/>
      <c r="F113" s="126"/>
      <c r="G113" s="126"/>
      <c r="H113" s="126"/>
      <c r="I113" s="126"/>
      <c r="J113" s="126"/>
      <c r="K113" s="609" t="str">
        <f t="shared" si="13"/>
        <v/>
      </c>
      <c r="L113" s="40"/>
    </row>
    <row r="114" spans="1:12" x14ac:dyDescent="0.55000000000000004">
      <c r="A114">
        <v>13</v>
      </c>
      <c r="B114" s="102"/>
      <c r="C114" s="79" t="str">
        <f t="shared" si="14"/>
        <v/>
      </c>
      <c r="D114" s="121"/>
      <c r="E114" s="125"/>
      <c r="F114" s="126"/>
      <c r="G114" s="126"/>
      <c r="H114" s="126"/>
      <c r="I114" s="126"/>
      <c r="J114" s="126"/>
      <c r="K114" s="609" t="str">
        <f t="shared" si="13"/>
        <v/>
      </c>
      <c r="L114" s="40"/>
    </row>
    <row r="115" spans="1:12" x14ac:dyDescent="0.55000000000000004">
      <c r="A115">
        <v>14</v>
      </c>
      <c r="B115" s="102"/>
      <c r="C115" s="79" t="str">
        <f t="shared" si="14"/>
        <v/>
      </c>
      <c r="D115" s="121"/>
      <c r="E115" s="125"/>
      <c r="F115" s="126"/>
      <c r="G115" s="126"/>
      <c r="H115" s="126"/>
      <c r="I115" s="126"/>
      <c r="J115" s="126"/>
      <c r="K115" s="609" t="str">
        <f t="shared" ref="K115:K119" si="15">IF(ISNUMBER(F115),(PRODUCT(F115,G115,I115)),"")</f>
        <v/>
      </c>
      <c r="L115" s="39"/>
    </row>
    <row r="116" spans="1:12" x14ac:dyDescent="0.55000000000000004">
      <c r="A116">
        <v>15</v>
      </c>
      <c r="B116" s="102"/>
      <c r="C116" s="79" t="str">
        <f t="shared" si="14"/>
        <v/>
      </c>
      <c r="D116" s="121"/>
      <c r="E116" s="125"/>
      <c r="F116" s="126"/>
      <c r="G116" s="126"/>
      <c r="H116" s="126"/>
      <c r="I116" s="126"/>
      <c r="J116" s="126"/>
      <c r="K116" s="609" t="str">
        <f t="shared" si="15"/>
        <v/>
      </c>
      <c r="L116" s="39"/>
    </row>
    <row r="117" spans="1:12" x14ac:dyDescent="0.55000000000000004">
      <c r="A117">
        <v>16</v>
      </c>
      <c r="B117" s="102"/>
      <c r="C117" s="79" t="str">
        <f t="shared" si="14"/>
        <v/>
      </c>
      <c r="D117" s="121"/>
      <c r="E117" s="125"/>
      <c r="F117" s="126"/>
      <c r="G117" s="126"/>
      <c r="H117" s="126"/>
      <c r="I117" s="126"/>
      <c r="J117" s="126"/>
      <c r="K117" s="609" t="str">
        <f t="shared" si="15"/>
        <v/>
      </c>
      <c r="L117" s="39"/>
    </row>
    <row r="118" spans="1:12" x14ac:dyDescent="0.55000000000000004">
      <c r="A118">
        <v>17</v>
      </c>
      <c r="B118" s="102"/>
      <c r="C118" s="79" t="str">
        <f t="shared" si="14"/>
        <v/>
      </c>
      <c r="D118" s="121"/>
      <c r="E118" s="125"/>
      <c r="F118" s="126"/>
      <c r="G118" s="126"/>
      <c r="H118" s="126"/>
      <c r="I118" s="126"/>
      <c r="J118" s="126"/>
      <c r="K118" s="609" t="str">
        <f t="shared" si="15"/>
        <v/>
      </c>
      <c r="L118" s="40"/>
    </row>
    <row r="119" spans="1:12" x14ac:dyDescent="0.55000000000000004">
      <c r="A119">
        <v>18</v>
      </c>
      <c r="B119" s="102"/>
      <c r="C119" s="79" t="str">
        <f t="shared" si="14"/>
        <v/>
      </c>
      <c r="D119" s="121"/>
      <c r="E119" s="125"/>
      <c r="F119" s="126"/>
      <c r="G119" s="126"/>
      <c r="H119" s="126"/>
      <c r="I119" s="126"/>
      <c r="J119" s="126"/>
      <c r="K119" s="609" t="str">
        <f t="shared" si="15"/>
        <v/>
      </c>
      <c r="L119" s="40"/>
    </row>
    <row r="120" spans="1:12" x14ac:dyDescent="0.55000000000000004">
      <c r="A120">
        <v>19</v>
      </c>
      <c r="B120" s="102"/>
      <c r="C120" s="79" t="str">
        <f t="shared" si="14"/>
        <v/>
      </c>
      <c r="D120" s="121"/>
      <c r="E120" s="125"/>
      <c r="F120" s="126"/>
      <c r="G120" s="126"/>
      <c r="H120" s="126"/>
      <c r="I120" s="126"/>
      <c r="J120" s="126"/>
      <c r="K120" s="609" t="str">
        <f t="shared" si="13"/>
        <v/>
      </c>
      <c r="L120" s="40"/>
    </row>
    <row r="121" spans="1:12" ht="18.5" thickBot="1" x14ac:dyDescent="0.6">
      <c r="A121">
        <v>20</v>
      </c>
      <c r="B121" s="103"/>
      <c r="C121" s="80" t="str">
        <f t="shared" si="14"/>
        <v/>
      </c>
      <c r="D121" s="122"/>
      <c r="E121" s="127"/>
      <c r="F121" s="128"/>
      <c r="G121" s="128"/>
      <c r="H121" s="128"/>
      <c r="I121" s="128"/>
      <c r="J121" s="128"/>
      <c r="K121" s="610" t="str">
        <f t="shared" si="13"/>
        <v/>
      </c>
      <c r="L121" s="41"/>
    </row>
    <row r="122" spans="1:12" ht="23" thickBot="1" x14ac:dyDescent="0.6">
      <c r="A122" s="59"/>
      <c r="B122" s="100"/>
      <c r="C122" s="74" t="s">
        <v>247</v>
      </c>
      <c r="D122" s="60" t="s">
        <v>246</v>
      </c>
      <c r="E122" s="64" t="s">
        <v>201</v>
      </c>
      <c r="F122" s="65" t="s">
        <v>88</v>
      </c>
      <c r="G122" s="66" t="s">
        <v>58</v>
      </c>
      <c r="H122" s="67" t="s">
        <v>82</v>
      </c>
      <c r="I122" s="66" t="s">
        <v>59</v>
      </c>
      <c r="J122" s="67" t="s">
        <v>83</v>
      </c>
      <c r="K122" s="65" t="s">
        <v>60</v>
      </c>
      <c r="L122" s="68" t="s">
        <v>228</v>
      </c>
    </row>
    <row r="123" spans="1:12" s="35" customFormat="1" ht="26.5" x14ac:dyDescent="0.55000000000000004">
      <c r="A123"/>
      <c r="B123" s="61" t="str">
        <f t="shared" ref="B123" si="16">IF($E$8=C123,$D$8,IF($E$9=C123,$D$9,IF($E$10=C123,$D$10,"")))</f>
        <v/>
      </c>
      <c r="C123" s="75" t="s">
        <v>453</v>
      </c>
      <c r="D123" s="69"/>
      <c r="E123" s="70"/>
      <c r="F123" s="71"/>
      <c r="G123" s="71"/>
      <c r="H123" s="71"/>
      <c r="I123" s="71"/>
      <c r="J123" s="71"/>
      <c r="K123" s="607"/>
      <c r="L123" s="570">
        <f>ROUNDDOWN((SUM(K124:K143)),-3)/1000</f>
        <v>0</v>
      </c>
    </row>
    <row r="124" spans="1:12" x14ac:dyDescent="0.55000000000000004">
      <c r="A124">
        <v>1</v>
      </c>
      <c r="B124" s="102"/>
      <c r="C124" s="79" t="str">
        <f>IF(D124="","",".")</f>
        <v/>
      </c>
      <c r="D124" s="120"/>
      <c r="E124" s="123"/>
      <c r="F124" s="124"/>
      <c r="G124" s="124"/>
      <c r="H124" s="124"/>
      <c r="I124" s="124"/>
      <c r="J124" s="124"/>
      <c r="K124" s="608" t="str">
        <f t="shared" si="13"/>
        <v/>
      </c>
      <c r="L124" s="39"/>
    </row>
    <row r="125" spans="1:12" x14ac:dyDescent="0.55000000000000004">
      <c r="A125">
        <v>2</v>
      </c>
      <c r="B125" s="102"/>
      <c r="C125" s="79" t="str">
        <f t="shared" ref="C125:C143" si="17">IF(D125="","",".")</f>
        <v/>
      </c>
      <c r="D125" s="121"/>
      <c r="E125" s="125"/>
      <c r="F125" s="126"/>
      <c r="G125" s="126"/>
      <c r="H125" s="126"/>
      <c r="I125" s="126"/>
      <c r="J125" s="126"/>
      <c r="K125" s="609" t="str">
        <f t="shared" si="13"/>
        <v/>
      </c>
      <c r="L125" s="39"/>
    </row>
    <row r="126" spans="1:12" x14ac:dyDescent="0.55000000000000004">
      <c r="A126">
        <v>3</v>
      </c>
      <c r="B126" s="102"/>
      <c r="C126" s="79" t="str">
        <f t="shared" si="17"/>
        <v/>
      </c>
      <c r="D126" s="121"/>
      <c r="E126" s="125"/>
      <c r="F126" s="126"/>
      <c r="G126" s="126"/>
      <c r="H126" s="126"/>
      <c r="I126" s="126"/>
      <c r="J126" s="126"/>
      <c r="K126" s="609" t="str">
        <f t="shared" si="13"/>
        <v/>
      </c>
      <c r="L126" s="39"/>
    </row>
    <row r="127" spans="1:12" x14ac:dyDescent="0.55000000000000004">
      <c r="A127">
        <v>4</v>
      </c>
      <c r="B127" s="102"/>
      <c r="C127" s="79" t="str">
        <f t="shared" si="17"/>
        <v/>
      </c>
      <c r="D127" s="121"/>
      <c r="E127" s="125"/>
      <c r="F127" s="126"/>
      <c r="G127" s="126"/>
      <c r="H127" s="126"/>
      <c r="I127" s="126"/>
      <c r="J127" s="126"/>
      <c r="K127" s="609" t="str">
        <f t="shared" si="13"/>
        <v/>
      </c>
      <c r="L127" s="39"/>
    </row>
    <row r="128" spans="1:12" x14ac:dyDescent="0.55000000000000004">
      <c r="A128">
        <v>5</v>
      </c>
      <c r="B128" s="102"/>
      <c r="C128" s="79" t="str">
        <f t="shared" si="17"/>
        <v/>
      </c>
      <c r="D128" s="121"/>
      <c r="E128" s="125"/>
      <c r="F128" s="126"/>
      <c r="G128" s="126"/>
      <c r="H128" s="126"/>
      <c r="I128" s="126"/>
      <c r="J128" s="126"/>
      <c r="K128" s="609" t="str">
        <f t="shared" si="13"/>
        <v/>
      </c>
      <c r="L128" s="39"/>
    </row>
    <row r="129" spans="1:12" x14ac:dyDescent="0.55000000000000004">
      <c r="A129">
        <v>6</v>
      </c>
      <c r="B129" s="102"/>
      <c r="C129" s="79" t="str">
        <f t="shared" si="17"/>
        <v/>
      </c>
      <c r="D129" s="121"/>
      <c r="E129" s="125"/>
      <c r="F129" s="126"/>
      <c r="G129" s="126"/>
      <c r="H129" s="126"/>
      <c r="I129" s="126"/>
      <c r="J129" s="126"/>
      <c r="K129" s="609" t="str">
        <f t="shared" si="13"/>
        <v/>
      </c>
      <c r="L129" s="39"/>
    </row>
    <row r="130" spans="1:12" x14ac:dyDescent="0.55000000000000004">
      <c r="A130">
        <v>7</v>
      </c>
      <c r="B130" s="102"/>
      <c r="C130" s="79" t="str">
        <f t="shared" si="17"/>
        <v/>
      </c>
      <c r="D130" s="121"/>
      <c r="E130" s="125"/>
      <c r="F130" s="126"/>
      <c r="G130" s="126"/>
      <c r="H130" s="126"/>
      <c r="I130" s="126"/>
      <c r="J130" s="126"/>
      <c r="K130" s="609" t="str">
        <f t="shared" si="13"/>
        <v/>
      </c>
      <c r="L130" s="39"/>
    </row>
    <row r="131" spans="1:12" x14ac:dyDescent="0.55000000000000004">
      <c r="A131">
        <v>8</v>
      </c>
      <c r="B131" s="102"/>
      <c r="C131" s="79" t="str">
        <f t="shared" si="17"/>
        <v/>
      </c>
      <c r="D131" s="121"/>
      <c r="E131" s="125"/>
      <c r="F131" s="126"/>
      <c r="G131" s="126"/>
      <c r="H131" s="126"/>
      <c r="I131" s="126"/>
      <c r="J131" s="126"/>
      <c r="K131" s="609" t="str">
        <f t="shared" si="13"/>
        <v/>
      </c>
      <c r="L131" s="39"/>
    </row>
    <row r="132" spans="1:12" x14ac:dyDescent="0.55000000000000004">
      <c r="A132">
        <v>9</v>
      </c>
      <c r="B132" s="102"/>
      <c r="C132" s="79" t="str">
        <f t="shared" si="17"/>
        <v/>
      </c>
      <c r="D132" s="121"/>
      <c r="E132" s="125"/>
      <c r="F132" s="126"/>
      <c r="G132" s="126"/>
      <c r="H132" s="126"/>
      <c r="I132" s="126"/>
      <c r="J132" s="126"/>
      <c r="K132" s="609" t="str">
        <f t="shared" si="13"/>
        <v/>
      </c>
      <c r="L132" s="39"/>
    </row>
    <row r="133" spans="1:12" x14ac:dyDescent="0.55000000000000004">
      <c r="A133">
        <v>10</v>
      </c>
      <c r="B133" s="102"/>
      <c r="C133" s="79" t="str">
        <f t="shared" si="17"/>
        <v/>
      </c>
      <c r="D133" s="121"/>
      <c r="E133" s="125"/>
      <c r="F133" s="126"/>
      <c r="G133" s="126"/>
      <c r="H133" s="126"/>
      <c r="I133" s="126"/>
      <c r="J133" s="126"/>
      <c r="K133" s="609" t="str">
        <f t="shared" si="13"/>
        <v/>
      </c>
      <c r="L133" s="39"/>
    </row>
    <row r="134" spans="1:12" x14ac:dyDescent="0.55000000000000004">
      <c r="A134">
        <v>11</v>
      </c>
      <c r="B134" s="102"/>
      <c r="C134" s="79" t="str">
        <f t="shared" si="17"/>
        <v/>
      </c>
      <c r="D134" s="121"/>
      <c r="E134" s="125"/>
      <c r="F134" s="126"/>
      <c r="G134" s="126"/>
      <c r="H134" s="126"/>
      <c r="I134" s="126"/>
      <c r="J134" s="126"/>
      <c r="K134" s="609" t="str">
        <f t="shared" ref="K134:K138" si="18">IF(ISNUMBER(F134),(PRODUCT(F134,G134,I134)),"")</f>
        <v/>
      </c>
      <c r="L134" s="39"/>
    </row>
    <row r="135" spans="1:12" x14ac:dyDescent="0.55000000000000004">
      <c r="A135">
        <v>12</v>
      </c>
      <c r="B135" s="102"/>
      <c r="C135" s="79" t="str">
        <f t="shared" si="17"/>
        <v/>
      </c>
      <c r="D135" s="121"/>
      <c r="E135" s="125"/>
      <c r="F135" s="126"/>
      <c r="G135" s="126"/>
      <c r="H135" s="126"/>
      <c r="I135" s="126"/>
      <c r="J135" s="126"/>
      <c r="K135" s="609" t="str">
        <f t="shared" si="18"/>
        <v/>
      </c>
      <c r="L135" s="39"/>
    </row>
    <row r="136" spans="1:12" x14ac:dyDescent="0.55000000000000004">
      <c r="A136">
        <v>13</v>
      </c>
      <c r="B136" s="102"/>
      <c r="C136" s="79" t="str">
        <f t="shared" si="17"/>
        <v/>
      </c>
      <c r="D136" s="121"/>
      <c r="E136" s="125"/>
      <c r="F136" s="126"/>
      <c r="G136" s="126"/>
      <c r="H136" s="126"/>
      <c r="I136" s="126"/>
      <c r="J136" s="126"/>
      <c r="K136" s="609" t="str">
        <f t="shared" si="18"/>
        <v/>
      </c>
      <c r="L136" s="39"/>
    </row>
    <row r="137" spans="1:12" x14ac:dyDescent="0.55000000000000004">
      <c r="A137">
        <v>14</v>
      </c>
      <c r="B137" s="102"/>
      <c r="C137" s="79" t="str">
        <f t="shared" si="17"/>
        <v/>
      </c>
      <c r="D137" s="121"/>
      <c r="E137" s="125"/>
      <c r="F137" s="126"/>
      <c r="G137" s="126"/>
      <c r="H137" s="126"/>
      <c r="I137" s="126"/>
      <c r="J137" s="126"/>
      <c r="K137" s="609" t="str">
        <f t="shared" si="18"/>
        <v/>
      </c>
      <c r="L137" s="39"/>
    </row>
    <row r="138" spans="1:12" x14ac:dyDescent="0.55000000000000004">
      <c r="A138">
        <v>15</v>
      </c>
      <c r="B138" s="102"/>
      <c r="C138" s="79" t="str">
        <f t="shared" si="17"/>
        <v/>
      </c>
      <c r="D138" s="121"/>
      <c r="E138" s="125"/>
      <c r="F138" s="126"/>
      <c r="G138" s="126"/>
      <c r="H138" s="126"/>
      <c r="I138" s="126"/>
      <c r="J138" s="126"/>
      <c r="K138" s="609" t="str">
        <f t="shared" si="18"/>
        <v/>
      </c>
      <c r="L138" s="39"/>
    </row>
    <row r="139" spans="1:12" x14ac:dyDescent="0.55000000000000004">
      <c r="A139">
        <v>16</v>
      </c>
      <c r="B139" s="102"/>
      <c r="C139" s="79" t="str">
        <f t="shared" si="17"/>
        <v/>
      </c>
      <c r="D139" s="121"/>
      <c r="E139" s="125"/>
      <c r="F139" s="126"/>
      <c r="G139" s="126"/>
      <c r="H139" s="126"/>
      <c r="I139" s="126"/>
      <c r="J139" s="126"/>
      <c r="K139" s="609" t="str">
        <f t="shared" si="13"/>
        <v/>
      </c>
      <c r="L139" s="39"/>
    </row>
    <row r="140" spans="1:12" x14ac:dyDescent="0.55000000000000004">
      <c r="A140">
        <v>17</v>
      </c>
      <c r="B140" s="102"/>
      <c r="C140" s="79" t="str">
        <f t="shared" si="17"/>
        <v/>
      </c>
      <c r="D140" s="121"/>
      <c r="E140" s="125"/>
      <c r="F140" s="126"/>
      <c r="G140" s="126"/>
      <c r="H140" s="126"/>
      <c r="I140" s="126"/>
      <c r="J140" s="126"/>
      <c r="K140" s="609" t="str">
        <f t="shared" si="13"/>
        <v/>
      </c>
      <c r="L140" s="40"/>
    </row>
    <row r="141" spans="1:12" x14ac:dyDescent="0.55000000000000004">
      <c r="A141">
        <v>18</v>
      </c>
      <c r="B141" s="102"/>
      <c r="C141" s="79" t="str">
        <f t="shared" si="17"/>
        <v/>
      </c>
      <c r="D141" s="121"/>
      <c r="E141" s="125"/>
      <c r="F141" s="126"/>
      <c r="G141" s="126"/>
      <c r="H141" s="126"/>
      <c r="I141" s="126"/>
      <c r="J141" s="126"/>
      <c r="K141" s="609" t="str">
        <f t="shared" si="13"/>
        <v/>
      </c>
      <c r="L141" s="40"/>
    </row>
    <row r="142" spans="1:12" x14ac:dyDescent="0.55000000000000004">
      <c r="A142">
        <v>19</v>
      </c>
      <c r="B142" s="102"/>
      <c r="C142" s="79" t="str">
        <f t="shared" si="17"/>
        <v/>
      </c>
      <c r="D142" s="121"/>
      <c r="E142" s="125"/>
      <c r="F142" s="126"/>
      <c r="G142" s="126"/>
      <c r="H142" s="126"/>
      <c r="I142" s="126"/>
      <c r="J142" s="126"/>
      <c r="K142" s="609" t="str">
        <f t="shared" si="13"/>
        <v/>
      </c>
      <c r="L142" s="40"/>
    </row>
    <row r="143" spans="1:12" ht="18.5" thickBot="1" x14ac:dyDescent="0.6">
      <c r="A143">
        <v>20</v>
      </c>
      <c r="B143" s="103"/>
      <c r="C143" s="80" t="str">
        <f t="shared" si="17"/>
        <v/>
      </c>
      <c r="D143" s="122"/>
      <c r="E143" s="127"/>
      <c r="F143" s="128"/>
      <c r="G143" s="128"/>
      <c r="H143" s="128"/>
      <c r="I143" s="128"/>
      <c r="J143" s="128"/>
      <c r="K143" s="610" t="str">
        <f t="shared" si="13"/>
        <v/>
      </c>
      <c r="L143" s="41"/>
    </row>
    <row r="144" spans="1:12" ht="23" thickBot="1" x14ac:dyDescent="0.6">
      <c r="A144" s="59"/>
      <c r="B144" s="104"/>
      <c r="C144" s="74" t="s">
        <v>247</v>
      </c>
      <c r="D144" s="60" t="s">
        <v>246</v>
      </c>
      <c r="E144" s="64" t="s">
        <v>201</v>
      </c>
      <c r="F144" s="65" t="s">
        <v>88</v>
      </c>
      <c r="G144" s="66" t="s">
        <v>58</v>
      </c>
      <c r="H144" s="67" t="s">
        <v>82</v>
      </c>
      <c r="I144" s="66" t="s">
        <v>59</v>
      </c>
      <c r="J144" s="67" t="s">
        <v>83</v>
      </c>
      <c r="K144" s="65" t="s">
        <v>60</v>
      </c>
      <c r="L144" s="68" t="s">
        <v>228</v>
      </c>
    </row>
    <row r="145" spans="1:17" s="35" customFormat="1" ht="29" x14ac:dyDescent="0.55000000000000004">
      <c r="A145"/>
      <c r="B145" s="105"/>
      <c r="C145" s="73" t="s">
        <v>511</v>
      </c>
      <c r="D145" s="69"/>
      <c r="E145" s="70"/>
      <c r="F145" s="71"/>
      <c r="G145" s="71"/>
      <c r="H145" s="71"/>
      <c r="I145" s="71"/>
      <c r="J145" s="71"/>
      <c r="K145" s="607"/>
      <c r="L145" s="570">
        <f>IF(L147&lt;L149,L147,L149)</f>
        <v>0</v>
      </c>
      <c r="M145" s="786" t="s">
        <v>513</v>
      </c>
      <c r="N145" s="787"/>
      <c r="O145" s="787"/>
      <c r="P145" s="787"/>
      <c r="Q145" s="950"/>
    </row>
    <row r="146" spans="1:17" x14ac:dyDescent="0.55000000000000004">
      <c r="A146">
        <v>1</v>
      </c>
      <c r="B146" s="92"/>
      <c r="C146" s="82" t="s">
        <v>250</v>
      </c>
      <c r="D146" s="120"/>
      <c r="E146" s="123"/>
      <c r="F146" s="124"/>
      <c r="G146" s="124"/>
      <c r="H146" s="124"/>
      <c r="I146" s="124"/>
      <c r="J146" s="124"/>
      <c r="K146" s="608" t="str">
        <f t="shared" ref="K146:K165" si="19">IF(ISNUMBER(F146),(PRODUCT(F146,G146,I146)),"")</f>
        <v/>
      </c>
      <c r="L146" s="425" t="s">
        <v>512</v>
      </c>
      <c r="M146" s="786"/>
      <c r="N146" s="787"/>
      <c r="O146" s="787"/>
      <c r="P146" s="787"/>
      <c r="Q146" s="950"/>
    </row>
    <row r="147" spans="1:17" x14ac:dyDescent="0.55000000000000004">
      <c r="A147">
        <v>2</v>
      </c>
      <c r="B147" s="92"/>
      <c r="C147" s="82" t="s">
        <v>250</v>
      </c>
      <c r="D147" s="121"/>
      <c r="E147" s="125"/>
      <c r="F147" s="126"/>
      <c r="G147" s="126"/>
      <c r="H147" s="126"/>
      <c r="I147" s="126"/>
      <c r="J147" s="126"/>
      <c r="K147" s="609" t="str">
        <f t="shared" si="19"/>
        <v/>
      </c>
      <c r="L147" s="571">
        <f>ROUNDDOWN((SUM(K146:K165)),-3)/1000</f>
        <v>0</v>
      </c>
      <c r="M147" s="786"/>
      <c r="N147" s="787"/>
      <c r="O147" s="787"/>
      <c r="P147" s="787"/>
      <c r="Q147" s="950"/>
    </row>
    <row r="148" spans="1:17" x14ac:dyDescent="0.55000000000000004">
      <c r="A148">
        <v>3</v>
      </c>
      <c r="B148" s="92"/>
      <c r="C148" s="82" t="s">
        <v>250</v>
      </c>
      <c r="D148" s="121"/>
      <c r="E148" s="125"/>
      <c r="F148" s="126"/>
      <c r="G148" s="126"/>
      <c r="H148" s="126"/>
      <c r="I148" s="126"/>
      <c r="J148" s="126"/>
      <c r="K148" s="609" t="str">
        <f t="shared" si="19"/>
        <v/>
      </c>
      <c r="L148" s="426" t="s">
        <v>249</v>
      </c>
      <c r="M148" s="949"/>
      <c r="N148" s="950"/>
      <c r="O148" s="950"/>
      <c r="P148" s="950"/>
      <c r="Q148" s="950"/>
    </row>
    <row r="149" spans="1:17" x14ac:dyDescent="0.55000000000000004">
      <c r="A149">
        <v>4</v>
      </c>
      <c r="B149" s="92"/>
      <c r="C149" s="82" t="s">
        <v>250</v>
      </c>
      <c r="D149" s="121"/>
      <c r="E149" s="125"/>
      <c r="F149" s="126"/>
      <c r="G149" s="126"/>
      <c r="H149" s="126"/>
      <c r="I149" s="126"/>
      <c r="J149" s="126"/>
      <c r="K149" s="609" t="str">
        <f t="shared" si="19"/>
        <v/>
      </c>
      <c r="L149" s="572">
        <f>QUOTIENT((L13+L35+L57+L79+L101+L123),10)</f>
        <v>0</v>
      </c>
      <c r="M149" s="949"/>
      <c r="N149" s="950"/>
      <c r="O149" s="950"/>
      <c r="P149" s="950"/>
      <c r="Q149" s="950"/>
    </row>
    <row r="150" spans="1:17" x14ac:dyDescent="0.55000000000000004">
      <c r="A150">
        <v>5</v>
      </c>
      <c r="B150" s="92"/>
      <c r="C150" s="82" t="str">
        <f t="shared" ref="C150:C164" si="20">IF(D150="","",".")</f>
        <v/>
      </c>
      <c r="D150" s="121"/>
      <c r="E150" s="125"/>
      <c r="F150" s="126"/>
      <c r="G150" s="126"/>
      <c r="H150" s="126"/>
      <c r="I150" s="126"/>
      <c r="J150" s="126"/>
      <c r="K150" s="609" t="str">
        <f t="shared" si="19"/>
        <v/>
      </c>
      <c r="L150" s="39"/>
      <c r="M150" s="1027"/>
      <c r="N150" s="1028"/>
      <c r="O150" s="1028"/>
      <c r="P150" s="1028"/>
      <c r="Q150" s="1028"/>
    </row>
    <row r="151" spans="1:17" x14ac:dyDescent="0.55000000000000004">
      <c r="A151">
        <v>6</v>
      </c>
      <c r="B151" s="92"/>
      <c r="C151" s="83" t="str">
        <f t="shared" si="20"/>
        <v/>
      </c>
      <c r="D151" s="121"/>
      <c r="E151" s="125"/>
      <c r="F151" s="126"/>
      <c r="G151" s="126"/>
      <c r="H151" s="126"/>
      <c r="I151" s="126"/>
      <c r="J151" s="126"/>
      <c r="K151" s="609" t="str">
        <f t="shared" si="19"/>
        <v/>
      </c>
      <c r="L151" s="39"/>
    </row>
    <row r="152" spans="1:17" x14ac:dyDescent="0.55000000000000004">
      <c r="A152">
        <v>7</v>
      </c>
      <c r="B152" s="92"/>
      <c r="C152" s="83" t="str">
        <f t="shared" si="20"/>
        <v/>
      </c>
      <c r="D152" s="121"/>
      <c r="E152" s="125"/>
      <c r="F152" s="126"/>
      <c r="G152" s="126"/>
      <c r="H152" s="126"/>
      <c r="I152" s="126"/>
      <c r="J152" s="126"/>
      <c r="K152" s="609" t="str">
        <f t="shared" si="19"/>
        <v/>
      </c>
      <c r="L152" s="39"/>
    </row>
    <row r="153" spans="1:17" x14ac:dyDescent="0.55000000000000004">
      <c r="A153">
        <v>8</v>
      </c>
      <c r="B153" s="92"/>
      <c r="C153" s="83" t="str">
        <f t="shared" si="20"/>
        <v/>
      </c>
      <c r="D153" s="121"/>
      <c r="E153" s="125"/>
      <c r="F153" s="126"/>
      <c r="G153" s="126"/>
      <c r="H153" s="126"/>
      <c r="I153" s="126"/>
      <c r="J153" s="126"/>
      <c r="K153" s="609" t="str">
        <f t="shared" si="19"/>
        <v/>
      </c>
      <c r="L153" s="39"/>
    </row>
    <row r="154" spans="1:17" x14ac:dyDescent="0.55000000000000004">
      <c r="A154">
        <v>9</v>
      </c>
      <c r="B154" s="92"/>
      <c r="C154" s="83" t="str">
        <f t="shared" si="20"/>
        <v/>
      </c>
      <c r="D154" s="121"/>
      <c r="E154" s="125"/>
      <c r="F154" s="126"/>
      <c r="G154" s="126"/>
      <c r="H154" s="126"/>
      <c r="I154" s="126"/>
      <c r="J154" s="126"/>
      <c r="K154" s="609" t="str">
        <f t="shared" si="19"/>
        <v/>
      </c>
      <c r="L154" s="39"/>
    </row>
    <row r="155" spans="1:17" x14ac:dyDescent="0.55000000000000004">
      <c r="A155">
        <v>10</v>
      </c>
      <c r="B155" s="92"/>
      <c r="C155" s="83" t="str">
        <f t="shared" si="20"/>
        <v/>
      </c>
      <c r="D155" s="121"/>
      <c r="E155" s="125"/>
      <c r="F155" s="126"/>
      <c r="G155" s="126"/>
      <c r="H155" s="126"/>
      <c r="I155" s="126"/>
      <c r="J155" s="126"/>
      <c r="K155" s="609" t="str">
        <f t="shared" si="19"/>
        <v/>
      </c>
      <c r="L155" s="39"/>
    </row>
    <row r="156" spans="1:17" x14ac:dyDescent="0.55000000000000004">
      <c r="A156">
        <v>11</v>
      </c>
      <c r="B156" s="92"/>
      <c r="C156" s="83" t="str">
        <f t="shared" si="20"/>
        <v/>
      </c>
      <c r="D156" s="121"/>
      <c r="E156" s="125"/>
      <c r="F156" s="126"/>
      <c r="G156" s="126"/>
      <c r="H156" s="126"/>
      <c r="I156" s="126"/>
      <c r="J156" s="126"/>
      <c r="K156" s="609" t="str">
        <f t="shared" ref="K156:K160" si="21">IF(ISNUMBER(F156),(PRODUCT(F156,G156,I156)),"")</f>
        <v/>
      </c>
      <c r="L156" s="39"/>
    </row>
    <row r="157" spans="1:17" x14ac:dyDescent="0.55000000000000004">
      <c r="A157">
        <v>12</v>
      </c>
      <c r="B157" s="92"/>
      <c r="C157" s="83" t="str">
        <f t="shared" si="20"/>
        <v/>
      </c>
      <c r="D157" s="121"/>
      <c r="E157" s="125"/>
      <c r="F157" s="126"/>
      <c r="G157" s="126"/>
      <c r="H157" s="126"/>
      <c r="I157" s="126"/>
      <c r="J157" s="126"/>
      <c r="K157" s="609" t="str">
        <f t="shared" si="21"/>
        <v/>
      </c>
      <c r="L157" s="39"/>
    </row>
    <row r="158" spans="1:17" x14ac:dyDescent="0.55000000000000004">
      <c r="A158">
        <v>13</v>
      </c>
      <c r="B158" s="92"/>
      <c r="C158" s="83" t="str">
        <f t="shared" si="20"/>
        <v/>
      </c>
      <c r="D158" s="121"/>
      <c r="E158" s="125"/>
      <c r="F158" s="126"/>
      <c r="G158" s="126"/>
      <c r="H158" s="126"/>
      <c r="I158" s="126"/>
      <c r="J158" s="126"/>
      <c r="K158" s="609" t="str">
        <f t="shared" si="21"/>
        <v/>
      </c>
      <c r="L158" s="39"/>
    </row>
    <row r="159" spans="1:17" x14ac:dyDescent="0.55000000000000004">
      <c r="A159">
        <v>14</v>
      </c>
      <c r="B159" s="92"/>
      <c r="C159" s="83" t="str">
        <f t="shared" si="20"/>
        <v/>
      </c>
      <c r="D159" s="121"/>
      <c r="E159" s="125"/>
      <c r="F159" s="126"/>
      <c r="G159" s="126"/>
      <c r="H159" s="126"/>
      <c r="I159" s="126"/>
      <c r="J159" s="126"/>
      <c r="K159" s="609" t="str">
        <f t="shared" si="21"/>
        <v/>
      </c>
      <c r="L159" s="39"/>
    </row>
    <row r="160" spans="1:17" x14ac:dyDescent="0.55000000000000004">
      <c r="A160">
        <v>15</v>
      </c>
      <c r="B160" s="92"/>
      <c r="C160" s="83" t="str">
        <f t="shared" si="20"/>
        <v/>
      </c>
      <c r="D160" s="121"/>
      <c r="E160" s="125"/>
      <c r="F160" s="126"/>
      <c r="G160" s="126"/>
      <c r="H160" s="126"/>
      <c r="I160" s="126"/>
      <c r="J160" s="126"/>
      <c r="K160" s="609" t="str">
        <f t="shared" si="21"/>
        <v/>
      </c>
      <c r="L160" s="39"/>
    </row>
    <row r="161" spans="1:12" x14ac:dyDescent="0.55000000000000004">
      <c r="A161">
        <v>16</v>
      </c>
      <c r="B161" s="92"/>
      <c r="C161" s="83" t="str">
        <f t="shared" si="20"/>
        <v/>
      </c>
      <c r="D161" s="121"/>
      <c r="E161" s="125"/>
      <c r="F161" s="126"/>
      <c r="G161" s="126"/>
      <c r="H161" s="126"/>
      <c r="I161" s="126"/>
      <c r="J161" s="126"/>
      <c r="K161" s="609" t="str">
        <f t="shared" si="19"/>
        <v/>
      </c>
      <c r="L161" s="39"/>
    </row>
    <row r="162" spans="1:12" x14ac:dyDescent="0.55000000000000004">
      <c r="A162">
        <v>17</v>
      </c>
      <c r="B162" s="92"/>
      <c r="C162" s="83" t="str">
        <f t="shared" si="20"/>
        <v/>
      </c>
      <c r="D162" s="121"/>
      <c r="E162" s="125"/>
      <c r="F162" s="126"/>
      <c r="G162" s="126"/>
      <c r="H162" s="126"/>
      <c r="I162" s="126"/>
      <c r="J162" s="126"/>
      <c r="K162" s="609" t="str">
        <f t="shared" si="19"/>
        <v/>
      </c>
      <c r="L162" s="40"/>
    </row>
    <row r="163" spans="1:12" x14ac:dyDescent="0.55000000000000004">
      <c r="A163">
        <v>18</v>
      </c>
      <c r="B163" s="92"/>
      <c r="C163" s="83" t="str">
        <f t="shared" si="20"/>
        <v/>
      </c>
      <c r="D163" s="121"/>
      <c r="E163" s="125"/>
      <c r="F163" s="126"/>
      <c r="G163" s="126"/>
      <c r="H163" s="126"/>
      <c r="I163" s="126"/>
      <c r="J163" s="126"/>
      <c r="K163" s="609" t="str">
        <f t="shared" si="19"/>
        <v/>
      </c>
      <c r="L163" s="40"/>
    </row>
    <row r="164" spans="1:12" x14ac:dyDescent="0.55000000000000004">
      <c r="A164">
        <v>19</v>
      </c>
      <c r="B164" s="92"/>
      <c r="C164" s="83" t="str">
        <f t="shared" si="20"/>
        <v/>
      </c>
      <c r="D164" s="121"/>
      <c r="E164" s="125"/>
      <c r="F164" s="126"/>
      <c r="G164" s="126"/>
      <c r="H164" s="126"/>
      <c r="I164" s="126"/>
      <c r="J164" s="126"/>
      <c r="K164" s="609" t="str">
        <f t="shared" si="19"/>
        <v/>
      </c>
      <c r="L164" s="40"/>
    </row>
    <row r="165" spans="1:12" ht="18.5" thickBot="1" x14ac:dyDescent="0.6">
      <c r="A165">
        <v>20</v>
      </c>
      <c r="B165" s="93"/>
      <c r="C165" s="81" t="s">
        <v>250</v>
      </c>
      <c r="D165" s="122"/>
      <c r="E165" s="127"/>
      <c r="F165" s="128"/>
      <c r="G165" s="128"/>
      <c r="H165" s="128"/>
      <c r="I165" s="128"/>
      <c r="J165" s="128"/>
      <c r="K165" s="610" t="str">
        <f t="shared" si="19"/>
        <v/>
      </c>
      <c r="L165" s="41"/>
    </row>
    <row r="166" spans="1:12" ht="8.25" customHeight="1" x14ac:dyDescent="0.55000000000000004"/>
    <row r="167" spans="1:12" ht="33.75" customHeight="1" x14ac:dyDescent="0.55000000000000004">
      <c r="B167" s="1037" t="s">
        <v>576</v>
      </c>
      <c r="C167" s="1037"/>
      <c r="D167" s="1037"/>
      <c r="E167" s="1037"/>
      <c r="F167" s="1037"/>
      <c r="G167" s="1037"/>
      <c r="H167" s="1037"/>
      <c r="I167" s="1037"/>
      <c r="J167" s="1037"/>
      <c r="K167" s="1037"/>
      <c r="L167" s="1037"/>
    </row>
  </sheetData>
  <sheetProtection algorithmName="SHA-512" hashValue="1P1IRLD76CYTjBMaUh+wcSgmWID+yoadREeSqEWMvgopOa8WFWJW39z2HNw/EzDV6iVl2vF9t9jWApCe/HxKag==" saltValue="whUq3RuOWyQ3YjTM4L66lA==" spinCount="100000" sheet="1" autoFilter="0"/>
  <autoFilter ref="B12:L165" xr:uid="{00000000-0009-0000-0000-000008000000}"/>
  <sortState xmlns:xlrd2="http://schemas.microsoft.com/office/spreadsheetml/2017/richdata2" caseSensitive="1" ref="B246:N250">
    <sortCondition ref="C246:C250" customList="①,②,③,ー,／,　"/>
    <sortCondition ref="D246:D250" customList="出演費,音楽費,文芸費,舞台費,運搬費,謝金,旅費,通信費,宣伝費,印刷費,記録・配信費,感染症対策経費"/>
    <sortCondition ref="E246:E250" customList="指揮料,演奏料,ソリスト料,合唱料,出演料,作曲料,編曲料,作詞料,副指揮料,楽器借料,楽譜借料,写譜料,楽譜製作料,調律料,コレペティ料,音楽制作料,演出料,監修料,振付料,舞台監督料,演出等助手料,指導料,音響プラン料,照明プラン料,舞台美術・衣裳デザイン料,台本料,翻訳料,著作権使用料,企画制作料,大道具費,小道具費,衣裳費,床山・かつら費,履物費,メイク費,舞台スタッフ費,照明費,音響費,映像費,舞台美術費,機材借料,字幕費・音声ガイド費,道具運搬費,楽器運搬費,プログラム編集謝金,プログラム原稿執筆謝金,会場整理謝金,託児謝金,駐車場整理謝金,医師・看護師謝金,手話通訳謝金,要約筆記謝金,交通費,宿泊費,案内状送付料,出演者募集案内送付料,広告宣伝費,入場券販売手数料,立看板費,ウェブサイト作成料,チラシ印刷費,ポスター印刷費,プログラム印刷費,デザイン料,台本印刷費,楽譜印刷費,入場券印刷費,アンケート用紙印刷費,録画費,録音費,写真費,配信用録音録画・編集費,配信用機材借料,配信用サイト作成・利用料,感染症予防用品購入費,消毒関係消耗品購入費,消毒作業費,感染症対策機材購入・借用費,検査費"/>
  </sortState>
  <mergeCells count="18">
    <mergeCell ref="B167:L167"/>
    <mergeCell ref="F10:G10"/>
    <mergeCell ref="F4:G4"/>
    <mergeCell ref="F5:G5"/>
    <mergeCell ref="F6:G6"/>
    <mergeCell ref="F7:G7"/>
    <mergeCell ref="F8:G8"/>
    <mergeCell ref="M145:Q150"/>
    <mergeCell ref="B2:D2"/>
    <mergeCell ref="B3:D3"/>
    <mergeCell ref="E2:L2"/>
    <mergeCell ref="E3:L3"/>
    <mergeCell ref="F9:G9"/>
    <mergeCell ref="M58:R66"/>
    <mergeCell ref="M10:S12"/>
    <mergeCell ref="M102:S110"/>
    <mergeCell ref="M13:T41"/>
    <mergeCell ref="M80:S92"/>
  </mergeCells>
  <phoneticPr fontId="21"/>
  <dataValidations count="14">
    <dataValidation type="list" allowBlank="1" showInputMessage="1" showErrorMessage="1" sqref="E8:E10" xr:uid="{00000000-0002-0000-0800-000000000000}">
      <formula1>"作品料,設営・運搬費,謝金,旅費,宣伝・印刷費,記録・配信費"</formula1>
    </dataValidation>
    <dataValidation type="list" allowBlank="1" showInputMessage="1" showErrorMessage="1" sqref="D14:D33" xr:uid="{00000000-0002-0000-0800-000001000000}">
      <formula1>"作品借料,作品保険料,著作権使用料,開催分担金,インスタレーション作品制作謝金,インスタレーション作品制作材料費"</formula1>
    </dataValidation>
    <dataValidation type="list" allowBlank="1" showInputMessage="1" showErrorMessage="1" sqref="D36:D55" xr:uid="{00000000-0002-0000-0800-000002000000}">
      <formula1>"会場設営費,会場撤去費,会場設営・撤去補助人件費,字幕費・音声ガイド費,機材借料,作品梱包・運搬費,額装費,関連行事・ワークショップ材料費"</formula1>
    </dataValidation>
    <dataValidation type="list" allowBlank="1" showInputMessage="1" showErrorMessage="1" sqref="D58:D77" xr:uid="{00000000-0002-0000-0800-000003000000}">
      <formula1>"図録等編集謝金,図録等原稿執筆謝金,図録等翻訳謝金,各種翻訳謝金,会場監視員謝金,駐車場整理謝金,託児謝金,医師・看護師謝金,手話通訳謝金,要約筆記謝金,パフォーマンス等出演謝金,関連行事・ワークショップ講師謝金"</formula1>
    </dataValidation>
    <dataValidation type="list" allowBlank="1" showInputMessage="1" showErrorMessage="1" sqref="D80:D99" xr:uid="{00000000-0002-0000-0800-000004000000}">
      <formula1>"交通費,宿泊費"</formula1>
    </dataValidation>
    <dataValidation type="list" allowBlank="1" showInputMessage="1" showErrorMessage="1" sqref="D102:D121" xr:uid="{00000000-0002-0000-0800-000005000000}">
      <formula1>"宣伝物送付料,広告宣伝費,立看板費,ウェブサイト作成料,入場券販売手数料,各種デザイン料,チラシ印刷費,ポスター印刷費,入場券印刷費,アンケート用紙印刷費,図録製作費"</formula1>
    </dataValidation>
    <dataValidation type="list" allowBlank="1" showInputMessage="1" showErrorMessage="1" sqref="D124:D143" xr:uid="{00000000-0002-0000-0800-000006000000}">
      <formula1>"録画費,写真費,配信用録音録画・編集費,配信用機材借料,配信用サイト作成・利用料"</formula1>
    </dataValidation>
    <dataValidation type="list" allowBlank="1" showInputMessage="1" showErrorMessage="1" sqref="D146:D165" xr:uid="{00000000-0002-0000-0800-000007000000}">
      <formula1>"感染症予防用品購入費,消毒関係消耗品購入費,消毒作業費,感染症対策機材購入・借用費,検査費"</formula1>
    </dataValidation>
    <dataValidation imeMode="halfAlpha" allowBlank="1" showInputMessage="1" showErrorMessage="1" sqref="K168:K65581 K166 H166:I166 H168:I65581" xr:uid="{00000000-0002-0000-0800-000008000000}"/>
    <dataValidation type="textLength" operator="lessThanOrEqual" allowBlank="1" showInputMessage="1" showErrorMessage="1" errorTitle="文字数超過" error="30字以下で入力してください。" sqref="F166:G166 F168:G65581" xr:uid="{00000000-0002-0000-0800-000009000000}">
      <formula1>30</formula1>
    </dataValidation>
    <dataValidation type="custom" showInputMessage="1" showErrorMessage="1" errorTitle="細目未選択" error="細目を選択し入力してください。" sqref="E36:E56 E58:E78 E102:E122 E146:E165 E124:E144 E80:E100 E14:E34" xr:uid="{00000000-0002-0000-0800-00000A000000}">
      <formula1>D14&lt;&gt;""</formula1>
    </dataValidation>
    <dataValidation type="custom" imeMode="halfAlpha" operator="greaterThanOrEqual" showInputMessage="1" showErrorMessage="1" errorTitle="細目未選択" error="細目を選択し入力してください。" sqref="F36:F56 F58:F78 F102:F122 F146:F165 F13:F34 F80:F100 F124:F144" xr:uid="{00000000-0002-0000-0800-00000B000000}">
      <formula1>D13&lt;&gt;""</formula1>
    </dataValidation>
    <dataValidation type="custom" imeMode="halfAlpha" operator="greaterThanOrEqual" showInputMessage="1" showErrorMessage="1" errorTitle="単価未入力。" error="単価を入力してから記入してください。" sqref="G36:G56 G58:G78 G102:G122 G146:G165 G13:G34 G80:G100 G124:G144" xr:uid="{00000000-0002-0000-0800-00000C000000}">
      <formula1>F13&lt;&gt;""</formula1>
    </dataValidation>
    <dataValidation type="custom" imeMode="halfAlpha" operator="greaterThanOrEqual" showInputMessage="1" showErrorMessage="1" errorTitle="単価未入力。" error="単価を入力してから記入してください。" sqref="I36:I56 I58:I78 I102:I122 I146:I165 I13:I34 I80:I100 I124:I144" xr:uid="{00000000-0002-0000-0800-00000D000000}">
      <formula1>F13&lt;&gt;""</formula1>
    </dataValidation>
  </dataValidations>
  <printOptions horizontalCentered="1"/>
  <pageMargins left="0.70866141732283472" right="0.70866141732283472" top="0.35433070866141736" bottom="0.35433070866141736" header="0.31496062992125984" footer="0.31496062992125984"/>
  <pageSetup paperSize="9" scale="1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Y52"/>
  <sheetViews>
    <sheetView view="pageBreakPreview" zoomScale="70" zoomScaleNormal="55" zoomScaleSheetLayoutView="70" workbookViewId="0">
      <selection activeCell="C32" sqref="C32:N34"/>
    </sheetView>
  </sheetViews>
  <sheetFormatPr defaultColWidth="9" defaultRowHeight="16.5" x14ac:dyDescent="0.55000000000000004"/>
  <cols>
    <col min="1" max="2" width="7.75" style="1" customWidth="1"/>
    <col min="3" max="3" width="14.33203125" style="1" customWidth="1"/>
    <col min="4" max="4" width="5.33203125" style="1" customWidth="1"/>
    <col min="5" max="5" width="14.33203125" style="1" customWidth="1"/>
    <col min="6" max="7" width="9.33203125" style="1" customWidth="1"/>
    <col min="8" max="9" width="9.08203125" style="1" customWidth="1"/>
    <col min="10" max="10" width="13.33203125" style="1" customWidth="1"/>
    <col min="11" max="11" width="10.75" style="1" customWidth="1"/>
    <col min="12" max="13" width="11.75" style="1" customWidth="1"/>
    <col min="14" max="14" width="18.33203125" style="1" customWidth="1"/>
    <col min="15" max="15" width="43.5" style="1" customWidth="1"/>
    <col min="16" max="16384" width="9" style="1"/>
  </cols>
  <sheetData>
    <row r="1" spans="1:19" s="84" customFormat="1" ht="26" customHeight="1" x14ac:dyDescent="0.55000000000000004">
      <c r="A1" s="1059" t="s">
        <v>231</v>
      </c>
      <c r="B1" s="1059"/>
      <c r="C1" s="1059"/>
      <c r="D1" s="1059"/>
      <c r="E1" s="1059"/>
      <c r="F1" s="1059"/>
      <c r="G1" s="1059"/>
      <c r="H1" s="600" t="s">
        <v>692</v>
      </c>
      <c r="I1" s="1060" t="str">
        <f>IF(H1="いいえ","","(団体概要には中核団体の情報をご記入ください。⑦実行委員会等概要もご記入ください。）")</f>
        <v/>
      </c>
      <c r="J1" s="1060"/>
      <c r="K1" s="1060"/>
      <c r="L1" s="1060"/>
      <c r="M1" s="1060"/>
      <c r="N1" s="1060"/>
      <c r="O1" s="1049" t="s">
        <v>697</v>
      </c>
      <c r="P1" s="1028"/>
      <c r="Q1" s="1028"/>
      <c r="R1" s="1028"/>
      <c r="S1" s="1028"/>
    </row>
    <row r="2" spans="1:19" s="84" customFormat="1" ht="19.899999999999999" customHeight="1" x14ac:dyDescent="0.55000000000000004">
      <c r="A2" s="132"/>
      <c r="B2" s="132"/>
      <c r="C2" s="132"/>
      <c r="D2" s="132"/>
      <c r="E2" s="132"/>
      <c r="F2" s="132"/>
      <c r="G2" s="132"/>
      <c r="H2" s="134"/>
      <c r="I2" s="133"/>
      <c r="J2" s="133"/>
      <c r="K2" s="133"/>
      <c r="L2" s="133"/>
      <c r="M2" s="133"/>
      <c r="N2" s="133"/>
      <c r="O2" s="1028"/>
      <c r="P2" s="1028"/>
      <c r="Q2" s="1028"/>
      <c r="R2" s="1028"/>
      <c r="S2" s="1028"/>
    </row>
    <row r="3" spans="1:19" s="49" customFormat="1" ht="24.75" customHeight="1" x14ac:dyDescent="0.55000000000000004">
      <c r="A3" s="49" t="s">
        <v>711</v>
      </c>
      <c r="O3" s="1028"/>
      <c r="P3" s="1028"/>
      <c r="Q3" s="1028"/>
      <c r="R3" s="1028"/>
      <c r="S3" s="1028"/>
    </row>
    <row r="4" spans="1:19" s="49" customFormat="1" ht="22.5" customHeight="1" thickBot="1" x14ac:dyDescent="0.6">
      <c r="A4" s="49" t="s">
        <v>714</v>
      </c>
      <c r="L4" s="1177" t="s">
        <v>600</v>
      </c>
      <c r="M4" s="1177"/>
      <c r="N4" s="1177"/>
      <c r="O4" s="1028"/>
      <c r="P4" s="1028"/>
      <c r="Q4" s="1028"/>
      <c r="R4" s="1028"/>
      <c r="S4" s="1028"/>
    </row>
    <row r="5" spans="1:19" s="49" customFormat="1" ht="29.25" customHeight="1" x14ac:dyDescent="0.55000000000000004">
      <c r="A5" s="1167" t="s">
        <v>34</v>
      </c>
      <c r="B5" s="1181"/>
      <c r="C5" s="1182">
        <f>IF($H$1="いいえ",①総表!C10,"ここには中核団体の情報を直接入力してご記入ください。")</f>
        <v>0</v>
      </c>
      <c r="D5" s="1182"/>
      <c r="E5" s="1182"/>
      <c r="F5" s="1182"/>
      <c r="G5" s="1182"/>
      <c r="H5" s="1175" t="s">
        <v>11</v>
      </c>
      <c r="I5" s="1176"/>
      <c r="J5" s="1178">
        <f>IF($H$1="いいえ",①総表!C11,"ここに中核団体の情報を直接入力してご記入ください。")</f>
        <v>0</v>
      </c>
      <c r="K5" s="1179"/>
      <c r="L5" s="1179"/>
      <c r="M5" s="1179"/>
      <c r="N5" s="1180"/>
      <c r="O5" s="1028"/>
      <c r="P5" s="1028"/>
      <c r="Q5" s="1028"/>
      <c r="R5" s="1028"/>
      <c r="S5" s="1028"/>
    </row>
    <row r="6" spans="1:19" s="49" customFormat="1" ht="28.5" customHeight="1" x14ac:dyDescent="0.55000000000000004">
      <c r="A6" s="1065"/>
      <c r="B6" s="1066"/>
      <c r="C6" s="1183"/>
      <c r="D6" s="1183"/>
      <c r="E6" s="1183"/>
      <c r="F6" s="1183"/>
      <c r="G6" s="1183"/>
      <c r="H6" s="1184" t="s">
        <v>12</v>
      </c>
      <c r="I6" s="1185"/>
      <c r="J6" s="1186">
        <f>IF($H$1="いいえ",①総表!C12,"ここに中核団体の情報を直接入力してご記入ください。")</f>
        <v>0</v>
      </c>
      <c r="K6" s="1187"/>
      <c r="L6" s="1187"/>
      <c r="M6" s="1187"/>
      <c r="N6" s="1188"/>
      <c r="O6" s="1028"/>
      <c r="P6" s="1028"/>
      <c r="Q6" s="1028"/>
      <c r="R6" s="1028"/>
      <c r="S6" s="1028"/>
    </row>
    <row r="7" spans="1:19" s="49" customFormat="1" ht="28.5" customHeight="1" x14ac:dyDescent="0.55000000000000004">
      <c r="A7" s="1189" t="s">
        <v>35</v>
      </c>
      <c r="B7" s="1190"/>
      <c r="C7" s="539">
        <f>IF($H$1="いいえ",①総表!C6,"直接入力してください。")</f>
        <v>0</v>
      </c>
      <c r="D7" s="540" t="s">
        <v>9</v>
      </c>
      <c r="E7" s="541">
        <f>IF($H$1="いいえ",①総表!E6,"直接入力してください。")</f>
        <v>0</v>
      </c>
      <c r="F7" s="1207"/>
      <c r="G7" s="1208"/>
      <c r="H7" s="1191" t="s">
        <v>368</v>
      </c>
      <c r="I7" s="1192"/>
      <c r="J7" s="1193"/>
      <c r="K7" s="1194"/>
      <c r="L7" s="1194"/>
      <c r="M7" s="1194"/>
      <c r="N7" s="1195"/>
      <c r="O7" s="50"/>
      <c r="P7" s="50"/>
      <c r="Q7" s="50"/>
      <c r="R7" s="50"/>
      <c r="S7" s="50"/>
    </row>
    <row r="8" spans="1:19" s="49" customFormat="1" ht="28.5" customHeight="1" x14ac:dyDescent="0.55000000000000004">
      <c r="A8" s="1196" t="s">
        <v>36</v>
      </c>
      <c r="B8" s="1197"/>
      <c r="C8" s="1198" t="str">
        <f>IF($H$1="いいえ",①総表!C8&amp;①総表!D8&amp;①総表!F8,"ここに中核団体の情報を直接入力してご記入ください。")</f>
        <v>選択してください。</v>
      </c>
      <c r="D8" s="1199"/>
      <c r="E8" s="1199"/>
      <c r="F8" s="1199"/>
      <c r="G8" s="1200"/>
      <c r="H8" s="1191" t="s">
        <v>366</v>
      </c>
      <c r="I8" s="1192"/>
      <c r="J8" s="1193"/>
      <c r="K8" s="1194"/>
      <c r="L8" s="1194"/>
      <c r="M8" s="1194"/>
      <c r="N8" s="1195"/>
      <c r="O8" s="50"/>
      <c r="P8" s="50"/>
      <c r="Q8" s="50"/>
      <c r="R8" s="50"/>
      <c r="S8" s="50"/>
    </row>
    <row r="9" spans="1:19" s="49" customFormat="1" ht="28.5" customHeight="1" x14ac:dyDescent="0.55000000000000004">
      <c r="A9" s="1065"/>
      <c r="B9" s="1066"/>
      <c r="C9" s="1201"/>
      <c r="D9" s="1202"/>
      <c r="E9" s="1202"/>
      <c r="F9" s="1202"/>
      <c r="G9" s="1203"/>
      <c r="H9" s="1191" t="s">
        <v>367</v>
      </c>
      <c r="I9" s="1192"/>
      <c r="J9" s="1204"/>
      <c r="K9" s="1205"/>
      <c r="L9" s="1205"/>
      <c r="M9" s="1205"/>
      <c r="N9" s="1206"/>
      <c r="O9" s="1050" t="s">
        <v>518</v>
      </c>
      <c r="P9" s="1051"/>
      <c r="Q9" s="1051"/>
      <c r="R9" s="1051"/>
      <c r="S9" s="1051"/>
    </row>
    <row r="10" spans="1:19" s="49" customFormat="1" ht="58" customHeight="1" x14ac:dyDescent="0.55000000000000004">
      <c r="A10" s="1209" t="s">
        <v>483</v>
      </c>
      <c r="B10" s="1210"/>
      <c r="C10" s="620" t="s">
        <v>707</v>
      </c>
      <c r="D10" s="1215" t="s">
        <v>484</v>
      </c>
      <c r="E10" s="1216"/>
      <c r="F10" s="1217" t="s">
        <v>715</v>
      </c>
      <c r="G10" s="1218"/>
      <c r="H10" s="1215" t="s">
        <v>713</v>
      </c>
      <c r="I10" s="1216"/>
      <c r="J10" s="1216"/>
      <c r="K10" s="1216"/>
      <c r="L10" s="1216"/>
      <c r="M10" s="1216"/>
      <c r="N10" s="1219"/>
      <c r="O10" s="542"/>
    </row>
    <row r="11" spans="1:19" s="49" customFormat="1" ht="28.5" customHeight="1" x14ac:dyDescent="0.55000000000000004">
      <c r="A11" s="1211"/>
      <c r="B11" s="1212"/>
      <c r="C11" s="543" t="s">
        <v>715</v>
      </c>
      <c r="D11" s="1220" t="s">
        <v>485</v>
      </c>
      <c r="E11" s="1221"/>
      <c r="F11" s="1222" t="s">
        <v>707</v>
      </c>
      <c r="G11" s="1222"/>
      <c r="H11" s="1220" t="s">
        <v>486</v>
      </c>
      <c r="I11" s="1227"/>
      <c r="J11" s="1227"/>
      <c r="K11" s="1227"/>
      <c r="L11" s="1227"/>
      <c r="M11" s="1227"/>
      <c r="N11" s="1228"/>
      <c r="O11" s="542"/>
    </row>
    <row r="12" spans="1:19" s="49" customFormat="1" ht="28.5" customHeight="1" x14ac:dyDescent="0.55000000000000004">
      <c r="A12" s="1213"/>
      <c r="B12" s="1214"/>
      <c r="C12" s="544" t="s">
        <v>707</v>
      </c>
      <c r="D12" s="1223" t="s">
        <v>487</v>
      </c>
      <c r="E12" s="1224"/>
      <c r="F12" s="1225"/>
      <c r="G12" s="1225"/>
      <c r="H12" s="1225"/>
      <c r="I12" s="1225"/>
      <c r="J12" s="1225"/>
      <c r="K12" s="1225"/>
      <c r="L12" s="1225"/>
      <c r="M12" s="1225"/>
      <c r="N12" s="1226"/>
      <c r="O12" s="601"/>
      <c r="P12" s="587"/>
      <c r="Q12" s="588"/>
      <c r="R12" s="588"/>
      <c r="S12" s="588"/>
    </row>
    <row r="13" spans="1:19" s="49" customFormat="1" ht="28.5" customHeight="1" x14ac:dyDescent="0.55000000000000004">
      <c r="A13" s="1061" t="s">
        <v>37</v>
      </c>
      <c r="B13" s="1068"/>
      <c r="C13" s="1130" t="s">
        <v>38</v>
      </c>
      <c r="D13" s="1130"/>
      <c r="E13" s="1130"/>
      <c r="F13" s="1130"/>
      <c r="G13" s="1130"/>
      <c r="H13" s="1130"/>
      <c r="I13" s="1130"/>
      <c r="J13" s="1130"/>
      <c r="K13" s="1130"/>
      <c r="L13" s="1130"/>
      <c r="M13" s="1130"/>
      <c r="N13" s="1131"/>
      <c r="O13" s="587"/>
      <c r="P13" s="587"/>
      <c r="Q13" s="588"/>
      <c r="R13" s="588"/>
      <c r="S13" s="588"/>
    </row>
    <row r="14" spans="1:19" s="49" customFormat="1" ht="24" customHeight="1" x14ac:dyDescent="0.55000000000000004">
      <c r="A14" s="1063"/>
      <c r="B14" s="1069"/>
      <c r="C14" s="1132"/>
      <c r="D14" s="1133"/>
      <c r="E14" s="1133"/>
      <c r="F14" s="1133"/>
      <c r="G14" s="1133"/>
      <c r="H14" s="1133"/>
      <c r="I14" s="1133"/>
      <c r="J14" s="1133"/>
      <c r="K14" s="1133"/>
      <c r="L14" s="1133"/>
      <c r="M14" s="1133"/>
      <c r="N14" s="1134"/>
      <c r="O14" s="947" t="s">
        <v>580</v>
      </c>
      <c r="P14" s="947"/>
      <c r="Q14" s="947"/>
      <c r="R14" s="947"/>
      <c r="S14" s="588"/>
    </row>
    <row r="15" spans="1:19" s="49" customFormat="1" ht="28.5" customHeight="1" x14ac:dyDescent="0.55000000000000004">
      <c r="A15" s="1063"/>
      <c r="B15" s="1069"/>
      <c r="C15" s="1056"/>
      <c r="D15" s="1057"/>
      <c r="E15" s="1057"/>
      <c r="F15" s="1057"/>
      <c r="G15" s="1057"/>
      <c r="H15" s="1057"/>
      <c r="I15" s="1057"/>
      <c r="J15" s="1057"/>
      <c r="K15" s="1057"/>
      <c r="L15" s="1057"/>
      <c r="M15" s="1057"/>
      <c r="N15" s="1058"/>
      <c r="O15" s="947"/>
      <c r="P15" s="947"/>
      <c r="Q15" s="947"/>
      <c r="R15" s="947"/>
      <c r="S15" s="497"/>
    </row>
    <row r="16" spans="1:19" s="49" customFormat="1" ht="21.75" customHeight="1" x14ac:dyDescent="0.55000000000000004">
      <c r="A16" s="1063"/>
      <c r="B16" s="1069"/>
      <c r="C16" s="1135"/>
      <c r="D16" s="1136"/>
      <c r="E16" s="1136"/>
      <c r="F16" s="1136"/>
      <c r="G16" s="1136"/>
      <c r="H16" s="1136"/>
      <c r="I16" s="1136"/>
      <c r="J16" s="1136"/>
      <c r="K16" s="1136"/>
      <c r="L16" s="1136"/>
      <c r="M16" s="1136"/>
      <c r="N16" s="1137"/>
      <c r="O16" s="947"/>
      <c r="P16" s="947"/>
      <c r="Q16" s="947"/>
      <c r="R16" s="947"/>
      <c r="S16" s="497"/>
    </row>
    <row r="17" spans="1:25" s="49" customFormat="1" ht="28.5" customHeight="1" thickBot="1" x14ac:dyDescent="0.6">
      <c r="A17" s="1128"/>
      <c r="B17" s="1129"/>
      <c r="C17" s="545" t="s">
        <v>39</v>
      </c>
      <c r="D17" s="1138"/>
      <c r="E17" s="1139"/>
      <c r="F17" s="1140"/>
      <c r="G17" s="1140"/>
      <c r="H17" s="1141" t="s">
        <v>40</v>
      </c>
      <c r="I17" s="1142"/>
      <c r="J17" s="1143"/>
      <c r="K17" s="1144"/>
      <c r="L17" s="1144"/>
      <c r="M17" s="1144"/>
      <c r="N17" s="1145"/>
    </row>
    <row r="18" spans="1:25" s="49" customFormat="1" ht="22.5" customHeight="1" thickBot="1" x14ac:dyDescent="0.6">
      <c r="A18" s="1146" t="s">
        <v>41</v>
      </c>
      <c r="B18" s="1147"/>
      <c r="C18" s="1147"/>
      <c r="D18" s="1147"/>
      <c r="E18" s="1147"/>
      <c r="F18" s="1147"/>
      <c r="G18" s="1147"/>
      <c r="H18" s="1147"/>
      <c r="I18" s="1147"/>
      <c r="J18" s="1147"/>
      <c r="K18" s="1147"/>
      <c r="L18" s="1147"/>
      <c r="M18" s="1147"/>
      <c r="N18" s="1148"/>
    </row>
    <row r="19" spans="1:25" s="49" customFormat="1" ht="24.75" customHeight="1" x14ac:dyDescent="0.55000000000000004">
      <c r="A19" s="1167" t="s">
        <v>42</v>
      </c>
      <c r="B19" s="1150"/>
      <c r="C19" s="1168">
        <f>①総表!C17</f>
        <v>0</v>
      </c>
      <c r="D19" s="1169"/>
      <c r="E19" s="1169"/>
      <c r="F19" s="1169"/>
      <c r="G19" s="1169"/>
      <c r="H19" s="1149" t="s">
        <v>369</v>
      </c>
      <c r="I19" s="1150"/>
      <c r="J19" s="1151"/>
      <c r="K19" s="1152"/>
      <c r="L19" s="1152"/>
      <c r="M19" s="1152"/>
      <c r="N19" s="1153"/>
      <c r="O19" s="1052" t="s">
        <v>519</v>
      </c>
      <c r="P19" s="1052"/>
      <c r="Q19" s="1095"/>
      <c r="R19" s="1095"/>
      <c r="S19" s="1095"/>
    </row>
    <row r="20" spans="1:25" s="49" customFormat="1" ht="24.75" customHeight="1" x14ac:dyDescent="0.55000000000000004">
      <c r="A20" s="1065"/>
      <c r="B20" s="1070"/>
      <c r="C20" s="1170"/>
      <c r="D20" s="1171"/>
      <c r="E20" s="1171"/>
      <c r="F20" s="1171"/>
      <c r="G20" s="1172"/>
      <c r="H20" s="1074"/>
      <c r="I20" s="1070"/>
      <c r="J20" s="1154"/>
      <c r="K20" s="1155"/>
      <c r="L20" s="1155"/>
      <c r="M20" s="1155"/>
      <c r="N20" s="1156"/>
      <c r="O20" s="1052"/>
      <c r="P20" s="1052"/>
      <c r="Q20" s="1095"/>
      <c r="R20" s="1095"/>
      <c r="S20" s="1095"/>
    </row>
    <row r="21" spans="1:25" s="49" customFormat="1" ht="28.5" customHeight="1" x14ac:dyDescent="0.55000000000000004">
      <c r="A21" s="1063" t="s">
        <v>43</v>
      </c>
      <c r="B21" s="1069"/>
      <c r="C21" s="550">
        <f>①総表!C14</f>
        <v>0</v>
      </c>
      <c r="D21" s="540" t="s">
        <v>9</v>
      </c>
      <c r="E21" s="551">
        <f>①総表!E14</f>
        <v>0</v>
      </c>
      <c r="F21" s="1166"/>
      <c r="G21" s="1073"/>
      <c r="H21" s="1157" t="s">
        <v>44</v>
      </c>
      <c r="I21" s="1068"/>
      <c r="J21" s="1158"/>
      <c r="K21" s="1159"/>
      <c r="L21" s="1159"/>
      <c r="M21" s="1159"/>
      <c r="N21" s="1160"/>
    </row>
    <row r="22" spans="1:25" s="49" customFormat="1" ht="53.25" customHeight="1" x14ac:dyDescent="0.55000000000000004">
      <c r="A22" s="1161" t="s">
        <v>45</v>
      </c>
      <c r="B22" s="1162"/>
      <c r="C22" s="1163" t="str">
        <f>①総表!C16&amp;①総表!D16&amp;①総表!F16</f>
        <v>選択してください。</v>
      </c>
      <c r="D22" s="1164"/>
      <c r="E22" s="1164"/>
      <c r="F22" s="1164"/>
      <c r="G22" s="1165"/>
      <c r="H22" s="1074"/>
      <c r="I22" s="1070"/>
      <c r="J22" s="1154"/>
      <c r="K22" s="1155"/>
      <c r="L22" s="1155"/>
      <c r="M22" s="1155"/>
      <c r="N22" s="1156"/>
    </row>
    <row r="23" spans="1:25" s="49" customFormat="1" ht="31.15" customHeight="1" x14ac:dyDescent="0.55000000000000004">
      <c r="A23" s="1063" t="s">
        <v>46</v>
      </c>
      <c r="B23" s="1064"/>
      <c r="C23" s="1053"/>
      <c r="D23" s="1054"/>
      <c r="E23" s="1054"/>
      <c r="F23" s="1054"/>
      <c r="G23" s="1054"/>
      <c r="H23" s="1054"/>
      <c r="I23" s="1054"/>
      <c r="J23" s="1054"/>
      <c r="K23" s="1054"/>
      <c r="L23" s="1054"/>
      <c r="M23" s="1054"/>
      <c r="N23" s="1055"/>
      <c r="O23" s="492" t="s">
        <v>520</v>
      </c>
    </row>
    <row r="24" spans="1:25" s="49" customFormat="1" ht="31.15" customHeight="1" x14ac:dyDescent="0.55000000000000004">
      <c r="A24" s="1065"/>
      <c r="B24" s="1066"/>
      <c r="C24" s="1135"/>
      <c r="D24" s="1136"/>
      <c r="E24" s="1136"/>
      <c r="F24" s="1136"/>
      <c r="G24" s="1136"/>
      <c r="H24" s="1136"/>
      <c r="I24" s="1136"/>
      <c r="J24" s="1136"/>
      <c r="K24" s="1136"/>
      <c r="L24" s="1136"/>
      <c r="M24" s="1136"/>
      <c r="N24" s="1137"/>
    </row>
    <row r="25" spans="1:25" s="49" customFormat="1" ht="28.5" customHeight="1" x14ac:dyDescent="0.55000000000000004">
      <c r="A25" s="1061" t="s">
        <v>37</v>
      </c>
      <c r="B25" s="1068"/>
      <c r="C25" s="1071" t="s">
        <v>47</v>
      </c>
      <c r="D25" s="1072"/>
      <c r="E25" s="1072"/>
      <c r="F25" s="1072"/>
      <c r="G25" s="1073"/>
      <c r="H25" s="1074" t="s">
        <v>222</v>
      </c>
      <c r="I25" s="1066"/>
      <c r="J25" s="1066"/>
      <c r="K25" s="1066"/>
      <c r="L25" s="1066"/>
      <c r="M25" s="1066"/>
      <c r="N25" s="1075"/>
      <c r="O25" s="490" t="s">
        <v>693</v>
      </c>
    </row>
    <row r="26" spans="1:25" s="49" customFormat="1" ht="28.5" customHeight="1" x14ac:dyDescent="0.55000000000000004">
      <c r="A26" s="1063"/>
      <c r="B26" s="1069"/>
      <c r="C26" s="1076"/>
      <c r="D26" s="1077"/>
      <c r="E26" s="1077"/>
      <c r="F26" s="1077"/>
      <c r="G26" s="1078"/>
      <c r="H26" s="1079" t="s">
        <v>48</v>
      </c>
      <c r="I26" s="1080"/>
      <c r="J26" s="1080"/>
      <c r="K26" s="1080"/>
      <c r="L26" s="1080"/>
      <c r="M26" s="1080"/>
      <c r="N26" s="1081"/>
      <c r="O26" s="959" t="s">
        <v>694</v>
      </c>
      <c r="P26" s="959"/>
      <c r="Q26" s="959"/>
      <c r="R26" s="959"/>
    </row>
    <row r="27" spans="1:25" s="49" customFormat="1" ht="21.75" customHeight="1" x14ac:dyDescent="0.55000000000000004">
      <c r="A27" s="1063"/>
      <c r="B27" s="1069"/>
      <c r="C27" s="1076"/>
      <c r="D27" s="1077"/>
      <c r="E27" s="1077"/>
      <c r="F27" s="1077"/>
      <c r="G27" s="1078"/>
      <c r="H27" s="1082"/>
      <c r="I27" s="1083"/>
      <c r="J27" s="1083"/>
      <c r="K27" s="1083"/>
      <c r="L27" s="1083"/>
      <c r="M27" s="1083"/>
      <c r="N27" s="1084"/>
      <c r="O27" s="959"/>
      <c r="P27" s="959"/>
      <c r="Q27" s="959"/>
      <c r="R27" s="959"/>
    </row>
    <row r="28" spans="1:25" s="49" customFormat="1" ht="21.75" customHeight="1" x14ac:dyDescent="0.55000000000000004">
      <c r="A28" s="1063"/>
      <c r="B28" s="1069"/>
      <c r="C28" s="1076"/>
      <c r="D28" s="1077"/>
      <c r="E28" s="1077"/>
      <c r="F28" s="1077"/>
      <c r="G28" s="1078"/>
      <c r="H28" s="1085"/>
      <c r="I28" s="1086"/>
      <c r="J28" s="1086"/>
      <c r="K28" s="1086"/>
      <c r="L28" s="1086"/>
      <c r="M28" s="1086"/>
      <c r="N28" s="1087"/>
    </row>
    <row r="29" spans="1:25" s="49" customFormat="1" ht="28.5" customHeight="1" x14ac:dyDescent="0.55000000000000004">
      <c r="A29" s="1063"/>
      <c r="B29" s="1069"/>
      <c r="C29" s="1076"/>
      <c r="D29" s="1077"/>
      <c r="E29" s="1077"/>
      <c r="F29" s="1077"/>
      <c r="G29" s="1078"/>
      <c r="H29" s="1079" t="s">
        <v>488</v>
      </c>
      <c r="I29" s="1080"/>
      <c r="J29" s="1080"/>
      <c r="K29" s="1080"/>
      <c r="L29" s="1080"/>
      <c r="M29" s="1080"/>
      <c r="N29" s="1081"/>
      <c r="O29" s="1052" t="s">
        <v>656</v>
      </c>
      <c r="P29" s="1052"/>
      <c r="Q29" s="1052"/>
      <c r="R29" s="950"/>
      <c r="S29" s="950"/>
      <c r="T29" s="1033"/>
      <c r="U29" s="1033"/>
      <c r="V29" s="1033"/>
      <c r="W29" s="1033"/>
      <c r="X29" s="1033"/>
      <c r="Y29" s="1033"/>
    </row>
    <row r="30" spans="1:25" s="49" customFormat="1" ht="28.5" customHeight="1" x14ac:dyDescent="0.55000000000000004">
      <c r="A30" s="1063"/>
      <c r="B30" s="1069"/>
      <c r="C30" s="1076"/>
      <c r="D30" s="1077"/>
      <c r="E30" s="1077"/>
      <c r="F30" s="1077"/>
      <c r="G30" s="1078"/>
      <c r="H30" s="1173" t="s">
        <v>706</v>
      </c>
      <c r="I30" s="1174"/>
      <c r="J30" s="1174"/>
      <c r="K30" s="1302"/>
      <c r="L30" s="1303"/>
      <c r="M30" s="1303"/>
      <c r="N30" s="1304"/>
      <c r="O30" s="1052"/>
      <c r="P30" s="1052"/>
      <c r="Q30" s="1052"/>
      <c r="R30" s="950"/>
      <c r="S30" s="950"/>
      <c r="T30" s="1033"/>
      <c r="U30" s="1033"/>
      <c r="V30" s="1033"/>
      <c r="W30" s="1033"/>
      <c r="X30" s="1033"/>
      <c r="Y30" s="1033"/>
    </row>
    <row r="31" spans="1:25" s="49" customFormat="1" ht="28.5" customHeight="1" x14ac:dyDescent="0.55000000000000004">
      <c r="A31" s="1065"/>
      <c r="B31" s="1070"/>
      <c r="C31" s="1076"/>
      <c r="D31" s="1077"/>
      <c r="E31" s="1077"/>
      <c r="F31" s="1077"/>
      <c r="G31" s="1078"/>
      <c r="H31" s="1126" t="str">
        <f>IF($H$30="指定管理","管理者名・契約期間",IF($H$30="その他","具体的な状況",""))</f>
        <v/>
      </c>
      <c r="I31" s="1127"/>
      <c r="J31" s="1127"/>
      <c r="K31" s="1305"/>
      <c r="L31" s="1306"/>
      <c r="M31" s="1306"/>
      <c r="N31" s="1307"/>
      <c r="O31" s="1052"/>
      <c r="P31" s="1052"/>
      <c r="Q31" s="1052"/>
      <c r="R31" s="950"/>
      <c r="S31" s="950"/>
      <c r="T31" s="1033"/>
      <c r="U31" s="1033"/>
      <c r="V31" s="1033"/>
      <c r="W31" s="1033"/>
      <c r="X31" s="1033"/>
      <c r="Y31" s="1033"/>
    </row>
    <row r="32" spans="1:25" s="49" customFormat="1" ht="29.25" customHeight="1" x14ac:dyDescent="0.55000000000000004">
      <c r="A32" s="1061" t="s">
        <v>49</v>
      </c>
      <c r="B32" s="1062"/>
      <c r="C32" s="1053"/>
      <c r="D32" s="1054"/>
      <c r="E32" s="1054"/>
      <c r="F32" s="1054"/>
      <c r="G32" s="1054"/>
      <c r="H32" s="1054"/>
      <c r="I32" s="1054"/>
      <c r="J32" s="1054"/>
      <c r="K32" s="1054"/>
      <c r="L32" s="1054"/>
      <c r="M32" s="1054"/>
      <c r="N32" s="1055"/>
    </row>
    <row r="33" spans="1:16" s="49" customFormat="1" ht="29.25" customHeight="1" x14ac:dyDescent="0.55000000000000004">
      <c r="A33" s="1063"/>
      <c r="B33" s="1064"/>
      <c r="C33" s="1056"/>
      <c r="D33" s="1057"/>
      <c r="E33" s="1057"/>
      <c r="F33" s="1057"/>
      <c r="G33" s="1057"/>
      <c r="H33" s="1057"/>
      <c r="I33" s="1057"/>
      <c r="J33" s="1057"/>
      <c r="K33" s="1057"/>
      <c r="L33" s="1057"/>
      <c r="M33" s="1057"/>
      <c r="N33" s="1058"/>
      <c r="O33" s="492" t="s">
        <v>521</v>
      </c>
    </row>
    <row r="34" spans="1:16" s="49" customFormat="1" ht="29.25" customHeight="1" x14ac:dyDescent="0.55000000000000004">
      <c r="A34" s="1065"/>
      <c r="B34" s="1066"/>
      <c r="C34" s="1056"/>
      <c r="D34" s="1057"/>
      <c r="E34" s="1057"/>
      <c r="F34" s="1057"/>
      <c r="G34" s="1057"/>
      <c r="H34" s="1057"/>
      <c r="I34" s="1057"/>
      <c r="J34" s="1057"/>
      <c r="K34" s="1057"/>
      <c r="L34" s="1057"/>
      <c r="M34" s="1057"/>
      <c r="N34" s="1058"/>
    </row>
    <row r="35" spans="1:16" s="49" customFormat="1" ht="36.5" customHeight="1" x14ac:dyDescent="0.55000000000000004">
      <c r="A35" s="1088" t="s">
        <v>615</v>
      </c>
      <c r="B35" s="1089"/>
      <c r="C35" s="546" t="s">
        <v>50</v>
      </c>
      <c r="D35" s="1090" t="s">
        <v>17</v>
      </c>
      <c r="E35" s="1090"/>
      <c r="F35" s="1090"/>
      <c r="G35" s="1090"/>
      <c r="H35" s="526" t="s">
        <v>601</v>
      </c>
      <c r="I35" s="526" t="s">
        <v>602</v>
      </c>
      <c r="J35" s="526" t="s">
        <v>603</v>
      </c>
      <c r="K35" s="1090" t="s">
        <v>604</v>
      </c>
      <c r="L35" s="1090"/>
      <c r="M35" s="1090"/>
      <c r="N35" s="527" t="s">
        <v>605</v>
      </c>
      <c r="O35" s="1052" t="s">
        <v>695</v>
      </c>
      <c r="P35" s="1096"/>
    </row>
    <row r="36" spans="1:16" s="49" customFormat="1" ht="39" customHeight="1" x14ac:dyDescent="0.55000000000000004">
      <c r="A36" s="1088"/>
      <c r="B36" s="1089"/>
      <c r="C36" s="1091" t="s">
        <v>606</v>
      </c>
      <c r="D36" s="1067"/>
      <c r="E36" s="1067"/>
      <c r="F36" s="1067"/>
      <c r="G36" s="1067"/>
      <c r="H36" s="529"/>
      <c r="I36" s="529"/>
      <c r="J36" s="529"/>
      <c r="K36" s="1067"/>
      <c r="L36" s="1067"/>
      <c r="M36" s="1067"/>
      <c r="N36" s="530"/>
      <c r="O36" s="1096"/>
      <c r="P36" s="1096"/>
    </row>
    <row r="37" spans="1:16" s="49" customFormat="1" ht="39" customHeight="1" x14ac:dyDescent="0.55000000000000004">
      <c r="A37" s="1088"/>
      <c r="B37" s="1089"/>
      <c r="C37" s="1092"/>
      <c r="D37" s="1097"/>
      <c r="E37" s="1097"/>
      <c r="F37" s="1097"/>
      <c r="G37" s="1097"/>
      <c r="H37" s="531"/>
      <c r="I37" s="531"/>
      <c r="J37" s="531"/>
      <c r="K37" s="1097"/>
      <c r="L37" s="1097"/>
      <c r="M37" s="1097"/>
      <c r="N37" s="532"/>
      <c r="O37" s="1096"/>
      <c r="P37" s="1096"/>
    </row>
    <row r="38" spans="1:16" s="49" customFormat="1" ht="39" customHeight="1" x14ac:dyDescent="0.55000000000000004">
      <c r="A38" s="1088"/>
      <c r="B38" s="1089"/>
      <c r="C38" s="1093"/>
      <c r="D38" s="1098"/>
      <c r="E38" s="1098"/>
      <c r="F38" s="1098"/>
      <c r="G38" s="1098"/>
      <c r="H38" s="533"/>
      <c r="I38" s="533"/>
      <c r="J38" s="533"/>
      <c r="K38" s="1098"/>
      <c r="L38" s="1098"/>
      <c r="M38" s="1098"/>
      <c r="N38" s="534"/>
      <c r="O38" s="1096"/>
      <c r="P38" s="1096"/>
    </row>
    <row r="39" spans="1:16" s="49" customFormat="1" ht="39" customHeight="1" x14ac:dyDescent="0.55000000000000004">
      <c r="A39" s="1088"/>
      <c r="B39" s="1089"/>
      <c r="C39" s="1091" t="s">
        <v>607</v>
      </c>
      <c r="D39" s="1094"/>
      <c r="E39" s="1094"/>
      <c r="F39" s="1094"/>
      <c r="G39" s="1094"/>
      <c r="H39" s="535"/>
      <c r="I39" s="535"/>
      <c r="J39" s="535"/>
      <c r="K39" s="1094"/>
      <c r="L39" s="1094"/>
      <c r="M39" s="1094"/>
      <c r="N39" s="536"/>
      <c r="O39" s="1096"/>
      <c r="P39" s="1096"/>
    </row>
    <row r="40" spans="1:16" s="49" customFormat="1" ht="39" customHeight="1" x14ac:dyDescent="0.55000000000000004">
      <c r="A40" s="1088"/>
      <c r="B40" s="1089"/>
      <c r="C40" s="1092"/>
      <c r="D40" s="1097"/>
      <c r="E40" s="1097"/>
      <c r="F40" s="1097"/>
      <c r="G40" s="1097"/>
      <c r="H40" s="531"/>
      <c r="I40" s="531"/>
      <c r="J40" s="531"/>
      <c r="K40" s="1097"/>
      <c r="L40" s="1097"/>
      <c r="M40" s="1097"/>
      <c r="N40" s="532"/>
      <c r="O40" s="1096"/>
      <c r="P40" s="1096"/>
    </row>
    <row r="41" spans="1:16" s="49" customFormat="1" ht="39" customHeight="1" x14ac:dyDescent="0.55000000000000004">
      <c r="A41" s="1088"/>
      <c r="B41" s="1089"/>
      <c r="C41" s="1093"/>
      <c r="D41" s="1125"/>
      <c r="E41" s="1125"/>
      <c r="F41" s="1125"/>
      <c r="G41" s="1125"/>
      <c r="H41" s="533"/>
      <c r="I41" s="533"/>
      <c r="J41" s="533"/>
      <c r="K41" s="1098"/>
      <c r="L41" s="1098"/>
      <c r="M41" s="1098"/>
      <c r="N41" s="534"/>
      <c r="O41" s="1096"/>
      <c r="P41" s="1096"/>
    </row>
    <row r="42" spans="1:16" s="49" customFormat="1" ht="39" customHeight="1" x14ac:dyDescent="0.55000000000000004">
      <c r="A42" s="1088"/>
      <c r="B42" s="1089"/>
      <c r="C42" s="1091" t="s">
        <v>608</v>
      </c>
      <c r="D42" s="1094"/>
      <c r="E42" s="1094"/>
      <c r="F42" s="1094"/>
      <c r="G42" s="1094"/>
      <c r="H42" s="535"/>
      <c r="I42" s="535"/>
      <c r="J42" s="535"/>
      <c r="K42" s="1094"/>
      <c r="L42" s="1094"/>
      <c r="M42" s="1094"/>
      <c r="N42" s="536"/>
      <c r="O42" s="1096"/>
      <c r="P42" s="1096"/>
    </row>
    <row r="43" spans="1:16" s="49" customFormat="1" ht="39" customHeight="1" x14ac:dyDescent="0.55000000000000004">
      <c r="A43" s="1088"/>
      <c r="B43" s="1089"/>
      <c r="C43" s="1092"/>
      <c r="D43" s="1097"/>
      <c r="E43" s="1097"/>
      <c r="F43" s="1097"/>
      <c r="G43" s="1097"/>
      <c r="H43" s="531"/>
      <c r="I43" s="531"/>
      <c r="J43" s="531"/>
      <c r="K43" s="1097"/>
      <c r="L43" s="1097"/>
      <c r="M43" s="1097"/>
      <c r="N43" s="532"/>
      <c r="O43" s="1096"/>
      <c r="P43" s="1096"/>
    </row>
    <row r="44" spans="1:16" s="49" customFormat="1" ht="39" customHeight="1" x14ac:dyDescent="0.55000000000000004">
      <c r="A44" s="1088"/>
      <c r="B44" s="1089"/>
      <c r="C44" s="1093"/>
      <c r="D44" s="1098"/>
      <c r="E44" s="1098"/>
      <c r="F44" s="1098"/>
      <c r="G44" s="1098"/>
      <c r="H44" s="533"/>
      <c r="I44" s="533"/>
      <c r="J44" s="533"/>
      <c r="K44" s="1098"/>
      <c r="L44" s="1098"/>
      <c r="M44" s="1098"/>
      <c r="N44" s="534"/>
      <c r="O44" s="1096"/>
      <c r="P44" s="1096"/>
    </row>
    <row r="45" spans="1:16" s="49" customFormat="1" ht="28.5" customHeight="1" x14ac:dyDescent="0.55000000000000004">
      <c r="A45" s="1099" t="s">
        <v>51</v>
      </c>
      <c r="B45" s="1100"/>
      <c r="C45" s="547" t="s">
        <v>50</v>
      </c>
      <c r="D45" s="1105" t="s">
        <v>609</v>
      </c>
      <c r="E45" s="1106"/>
      <c r="F45" s="1105" t="s">
        <v>610</v>
      </c>
      <c r="G45" s="1106"/>
      <c r="H45" s="1105" t="s">
        <v>625</v>
      </c>
      <c r="I45" s="1109"/>
      <c r="J45" s="1110" t="s">
        <v>612</v>
      </c>
      <c r="K45" s="1111"/>
      <c r="L45" s="1111"/>
      <c r="M45" s="1112"/>
      <c r="N45" s="528" t="s">
        <v>613</v>
      </c>
      <c r="O45" s="542"/>
    </row>
    <row r="46" spans="1:16" s="49" customFormat="1" ht="41.25" customHeight="1" x14ac:dyDescent="0.55000000000000004">
      <c r="A46" s="1101"/>
      <c r="B46" s="1102"/>
      <c r="C46" s="548" t="s">
        <v>606</v>
      </c>
      <c r="D46" s="1107"/>
      <c r="E46" s="1108"/>
      <c r="F46" s="1107"/>
      <c r="G46" s="1108"/>
      <c r="H46" s="1113">
        <f>D46-F46</f>
        <v>0</v>
      </c>
      <c r="I46" s="1114"/>
      <c r="J46" s="1115"/>
      <c r="K46" s="1116"/>
      <c r="L46" s="1116"/>
      <c r="M46" s="1117"/>
      <c r="N46" s="537"/>
      <c r="O46" s="542"/>
    </row>
    <row r="47" spans="1:16" s="49" customFormat="1" ht="41.25" customHeight="1" x14ac:dyDescent="0.55000000000000004">
      <c r="A47" s="1101"/>
      <c r="B47" s="1102"/>
      <c r="C47" s="548" t="s">
        <v>607</v>
      </c>
      <c r="D47" s="1107"/>
      <c r="E47" s="1108"/>
      <c r="F47" s="1107"/>
      <c r="G47" s="1108"/>
      <c r="H47" s="1113">
        <f t="shared" ref="H47:H48" si="0">D47-F47</f>
        <v>0</v>
      </c>
      <c r="I47" s="1114"/>
      <c r="J47" s="1115"/>
      <c r="K47" s="1116"/>
      <c r="L47" s="1116"/>
      <c r="M47" s="1117"/>
      <c r="N47" s="537"/>
      <c r="O47" s="542"/>
    </row>
    <row r="48" spans="1:16" s="49" customFormat="1" ht="41.25" customHeight="1" thickBot="1" x14ac:dyDescent="0.6">
      <c r="A48" s="1103"/>
      <c r="B48" s="1104"/>
      <c r="C48" s="549" t="s">
        <v>614</v>
      </c>
      <c r="D48" s="1118"/>
      <c r="E48" s="1119"/>
      <c r="F48" s="1118"/>
      <c r="G48" s="1119"/>
      <c r="H48" s="1120">
        <f t="shared" si="0"/>
        <v>0</v>
      </c>
      <c r="I48" s="1121"/>
      <c r="J48" s="1122"/>
      <c r="K48" s="1123"/>
      <c r="L48" s="1123"/>
      <c r="M48" s="1124"/>
      <c r="N48" s="538"/>
      <c r="O48" s="542"/>
    </row>
    <row r="49" spans="1:14" x14ac:dyDescent="0.55000000000000004">
      <c r="A49" s="573"/>
      <c r="B49" s="573"/>
      <c r="C49" s="573"/>
      <c r="D49" s="573"/>
      <c r="E49" s="573"/>
      <c r="F49" s="573"/>
      <c r="G49" s="573"/>
      <c r="H49" s="573"/>
      <c r="I49" s="573"/>
      <c r="J49" s="573"/>
      <c r="K49" s="573"/>
      <c r="L49" s="573"/>
      <c r="M49" s="573"/>
      <c r="N49" s="573"/>
    </row>
    <row r="50" spans="1:14" x14ac:dyDescent="0.55000000000000004">
      <c r="A50" s="2"/>
      <c r="B50" s="2"/>
    </row>
    <row r="51" spans="1:14" x14ac:dyDescent="0.55000000000000004">
      <c r="A51" s="3"/>
      <c r="B51" s="3"/>
    </row>
    <row r="52" spans="1:14" x14ac:dyDescent="0.55000000000000004">
      <c r="A52" s="4"/>
      <c r="B52" s="4"/>
    </row>
  </sheetData>
  <sheetProtection algorithmName="SHA-512" hashValue="fPsZJsa/+Qkn1xbujpWO+unWT/8CPSwAXHbXzB33Y6Bs6Butu+pB5IS+VqKOOP34tQhcQ7RJjGB7JtQMp5zgZg==" saltValue="s4cMfNnxPvQKUsZqltMkXA==" spinCount="100000" sheet="1" objects="1" scenarios="1"/>
  <mergeCells count="107">
    <mergeCell ref="A8:B9"/>
    <mergeCell ref="C8:G9"/>
    <mergeCell ref="H8:I8"/>
    <mergeCell ref="J8:N8"/>
    <mergeCell ref="H9:I9"/>
    <mergeCell ref="J9:N9"/>
    <mergeCell ref="F7:G7"/>
    <mergeCell ref="A10:B12"/>
    <mergeCell ref="D10:E10"/>
    <mergeCell ref="F10:G10"/>
    <mergeCell ref="H10:N10"/>
    <mergeCell ref="D11:E11"/>
    <mergeCell ref="F11:G11"/>
    <mergeCell ref="D12:E12"/>
    <mergeCell ref="F12:N12"/>
    <mergeCell ref="H11:N11"/>
    <mergeCell ref="H5:I5"/>
    <mergeCell ref="L4:N4"/>
    <mergeCell ref="J5:N5"/>
    <mergeCell ref="A5:B6"/>
    <mergeCell ref="C5:G6"/>
    <mergeCell ref="H6:I6"/>
    <mergeCell ref="J6:N6"/>
    <mergeCell ref="A7:B7"/>
    <mergeCell ref="H7:I7"/>
    <mergeCell ref="J7:N7"/>
    <mergeCell ref="H31:J31"/>
    <mergeCell ref="K30:N31"/>
    <mergeCell ref="A13:B17"/>
    <mergeCell ref="C13:N13"/>
    <mergeCell ref="C14:N16"/>
    <mergeCell ref="D17:G17"/>
    <mergeCell ref="H17:I17"/>
    <mergeCell ref="J17:N17"/>
    <mergeCell ref="A18:N18"/>
    <mergeCell ref="H19:I20"/>
    <mergeCell ref="J19:N20"/>
    <mergeCell ref="A21:B21"/>
    <mergeCell ref="H21:I22"/>
    <mergeCell ref="J21:N22"/>
    <mergeCell ref="A22:B22"/>
    <mergeCell ref="C22:G22"/>
    <mergeCell ref="F21:G21"/>
    <mergeCell ref="A23:B24"/>
    <mergeCell ref="C23:N24"/>
    <mergeCell ref="A19:B20"/>
    <mergeCell ref="C19:G20"/>
    <mergeCell ref="H30:J30"/>
    <mergeCell ref="D40:G40"/>
    <mergeCell ref="K40:M40"/>
    <mergeCell ref="D41:G41"/>
    <mergeCell ref="K41:M41"/>
    <mergeCell ref="C42:C44"/>
    <mergeCell ref="D42:G42"/>
    <mergeCell ref="K42:M42"/>
    <mergeCell ref="D43:G43"/>
    <mergeCell ref="K43:M43"/>
    <mergeCell ref="D44:G44"/>
    <mergeCell ref="K44:M44"/>
    <mergeCell ref="O26:R27"/>
    <mergeCell ref="O35:P44"/>
    <mergeCell ref="D37:G37"/>
    <mergeCell ref="K37:M37"/>
    <mergeCell ref="D38:G38"/>
    <mergeCell ref="K38:M38"/>
    <mergeCell ref="A45:B48"/>
    <mergeCell ref="D45:E45"/>
    <mergeCell ref="F45:G45"/>
    <mergeCell ref="D47:E47"/>
    <mergeCell ref="H45:I45"/>
    <mergeCell ref="J45:M45"/>
    <mergeCell ref="D46:E46"/>
    <mergeCell ref="F46:G46"/>
    <mergeCell ref="H46:I46"/>
    <mergeCell ref="J46:M46"/>
    <mergeCell ref="F47:G47"/>
    <mergeCell ref="H47:I47"/>
    <mergeCell ref="J47:M47"/>
    <mergeCell ref="D48:E48"/>
    <mergeCell ref="F48:G48"/>
    <mergeCell ref="H48:I48"/>
    <mergeCell ref="J48:M48"/>
    <mergeCell ref="K39:M39"/>
    <mergeCell ref="O1:S6"/>
    <mergeCell ref="O9:S9"/>
    <mergeCell ref="O29:Y31"/>
    <mergeCell ref="C32:N34"/>
    <mergeCell ref="A1:G1"/>
    <mergeCell ref="I1:N1"/>
    <mergeCell ref="A32:B34"/>
    <mergeCell ref="D36:G36"/>
    <mergeCell ref="K36:M36"/>
    <mergeCell ref="A25:B31"/>
    <mergeCell ref="C25:G25"/>
    <mergeCell ref="H25:N25"/>
    <mergeCell ref="C26:G31"/>
    <mergeCell ref="H26:N26"/>
    <mergeCell ref="H27:N28"/>
    <mergeCell ref="H29:N29"/>
    <mergeCell ref="A35:B44"/>
    <mergeCell ref="D35:G35"/>
    <mergeCell ref="K35:M35"/>
    <mergeCell ref="C36:C38"/>
    <mergeCell ref="C39:C41"/>
    <mergeCell ref="D39:G39"/>
    <mergeCell ref="O19:S20"/>
    <mergeCell ref="O14:R16"/>
  </mergeCells>
  <phoneticPr fontId="4"/>
  <conditionalFormatting sqref="C11:H11 C12:E12">
    <cfRule type="expression" dxfId="2" priority="3">
      <formula>NOT($F$10="〇")</formula>
    </cfRule>
  </conditionalFormatting>
  <conditionalFormatting sqref="F12:N12">
    <cfRule type="expression" dxfId="1" priority="2">
      <formula>$C$12="〇"</formula>
    </cfRule>
  </conditionalFormatting>
  <conditionalFormatting sqref="K30">
    <cfRule type="expression" dxfId="0" priority="1">
      <formula>OR($H$30="指定管理",$H$30="その他")</formula>
    </cfRule>
  </conditionalFormatting>
  <dataValidations xWindow="869" yWindow="753" count="5">
    <dataValidation imeMode="halfAlpha" operator="greaterThanOrEqual" allowBlank="1" showInputMessage="1" showErrorMessage="1" sqref="E21 C21 C7 E7 N46:N48 D46:I48" xr:uid="{00000000-0002-0000-0900-000000000000}"/>
    <dataValidation imeMode="halfAlpha" allowBlank="1" showInputMessage="1" showErrorMessage="1" sqref="J21:N22 J7:N8 H36:J44 N36:N44" xr:uid="{00000000-0002-0000-0900-000001000000}"/>
    <dataValidation type="list" allowBlank="1" showInputMessage="1" showErrorMessage="1" sqref="H1" xr:uid="{00000000-0002-0000-0900-000002000000}">
      <formula1>"いいえ,はい"</formula1>
    </dataValidation>
    <dataValidation type="list" allowBlank="1" showInputMessage="1" showErrorMessage="1" promptTitle="施設の管理形態" prompt="直営、指定管理、その他を選択してください。_x000a_指定管理の場合は管理者名と契約期間を右のセルに記入ください。_x000a_その他の場合は具体的な状況を右のセルに記入してください。" sqref="H30:J30" xr:uid="{00000000-0002-0000-0900-000004000000}">
      <formula1>"選択してください。,直営,指定管理,その他"</formula1>
    </dataValidation>
    <dataValidation type="list" allowBlank="1" showInputMessage="1" showErrorMessage="1" sqref="C10:C12 F11 F10:G10" xr:uid="{24B6DF8C-F2A9-4EEC-A6C5-FF38BE8A4773}">
      <formula1>"―,〇,"</formula1>
    </dataValidation>
  </dataValidations>
  <printOptions horizontalCentered="1"/>
  <pageMargins left="0.70866141732283472" right="0.70866141732283472" top="0.55118110236220474" bottom="0.55118110236220474" header="0.31496062992125984" footer="0.31496062992125984"/>
  <pageSetup paperSize="9" scale="4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AB40"/>
  <sheetViews>
    <sheetView view="pageBreakPreview" zoomScale="70" zoomScaleNormal="55" zoomScaleSheetLayoutView="70" workbookViewId="0">
      <selection activeCell="C3" sqref="C3:G4"/>
    </sheetView>
  </sheetViews>
  <sheetFormatPr defaultColWidth="9" defaultRowHeight="16.5" x14ac:dyDescent="0.55000000000000004"/>
  <cols>
    <col min="1" max="2" width="7.75" style="1" customWidth="1"/>
    <col min="3" max="3" width="13.08203125" style="1" customWidth="1"/>
    <col min="4" max="4" width="9.33203125" style="1" customWidth="1"/>
    <col min="5" max="5" width="13.08203125" style="1" customWidth="1"/>
    <col min="6" max="6" width="9.33203125" style="1" customWidth="1"/>
    <col min="7" max="7" width="11.08203125" style="1" customWidth="1"/>
    <col min="8" max="8" width="12.75" style="1" customWidth="1"/>
    <col min="9" max="9" width="8" style="1" customWidth="1"/>
    <col min="10" max="10" width="9.33203125" style="1" customWidth="1"/>
    <col min="11" max="11" width="10.75" style="1" customWidth="1"/>
    <col min="12" max="13" width="9.33203125" style="1" customWidth="1"/>
    <col min="14" max="14" width="17.33203125" style="1" customWidth="1"/>
    <col min="15" max="16384" width="9" style="1"/>
  </cols>
  <sheetData>
    <row r="1" spans="1:28" ht="28.5" customHeight="1" x14ac:dyDescent="0.55000000000000004">
      <c r="A1" s="49" t="s">
        <v>712</v>
      </c>
      <c r="B1" s="49"/>
      <c r="C1" s="49"/>
      <c r="D1" s="49"/>
      <c r="E1" s="49"/>
      <c r="F1" s="49"/>
      <c r="G1" s="49"/>
      <c r="H1" s="49"/>
      <c r="I1" s="49"/>
      <c r="J1" s="49"/>
      <c r="K1" s="49"/>
      <c r="L1" s="49"/>
      <c r="M1" s="49"/>
      <c r="N1" s="49"/>
      <c r="O1" s="1288" t="s">
        <v>696</v>
      </c>
      <c r="P1" s="1288"/>
      <c r="Q1" s="1288"/>
      <c r="R1" s="1288"/>
      <c r="S1" s="1288"/>
      <c r="T1" s="1028"/>
      <c r="U1" s="1028"/>
      <c r="V1" s="1028"/>
      <c r="W1" s="86"/>
      <c r="X1" s="86"/>
      <c r="Y1" s="86"/>
      <c r="Z1" s="86"/>
      <c r="AA1" s="86"/>
      <c r="AB1" s="86"/>
    </row>
    <row r="2" spans="1:28" ht="28.5" customHeight="1" thickBot="1" x14ac:dyDescent="0.6">
      <c r="A2" s="1301"/>
      <c r="B2" s="1301"/>
      <c r="C2" s="1301"/>
      <c r="D2" s="1301"/>
      <c r="E2" s="1301"/>
      <c r="F2" s="1301"/>
      <c r="G2" s="1301"/>
      <c r="H2" s="1301"/>
      <c r="I2" s="1301"/>
      <c r="J2" s="1301"/>
      <c r="K2" s="1301"/>
      <c r="L2" s="1289" t="s">
        <v>600</v>
      </c>
      <c r="M2" s="1289"/>
      <c r="N2" s="1289"/>
      <c r="O2" s="1288"/>
      <c r="P2" s="1288"/>
      <c r="Q2" s="1288"/>
      <c r="R2" s="1288"/>
      <c r="S2" s="1288"/>
      <c r="T2" s="1028"/>
      <c r="U2" s="1028"/>
      <c r="V2" s="1028"/>
    </row>
    <row r="3" spans="1:28" ht="25.5" customHeight="1" x14ac:dyDescent="0.55000000000000004">
      <c r="A3" s="1167" t="s">
        <v>34</v>
      </c>
      <c r="B3" s="1181"/>
      <c r="C3" s="1290" t="str">
        <f>IF(⑥団体施設概要!$H$1="はい",①総表!C10,"")</f>
        <v/>
      </c>
      <c r="D3" s="1290"/>
      <c r="E3" s="1290"/>
      <c r="F3" s="1290"/>
      <c r="G3" s="1290"/>
      <c r="H3" s="1175" t="s">
        <v>370</v>
      </c>
      <c r="I3" s="1176"/>
      <c r="J3" s="1295" t="str">
        <f>IF(⑥団体施設概要!$H$1="はい",①総表!C11,"")</f>
        <v/>
      </c>
      <c r="K3" s="1296"/>
      <c r="L3" s="1296"/>
      <c r="M3" s="1296"/>
      <c r="N3" s="1297"/>
      <c r="O3" s="1288"/>
      <c r="P3" s="1288"/>
      <c r="Q3" s="1288"/>
      <c r="R3" s="1288"/>
      <c r="S3" s="1288"/>
      <c r="T3" s="1028"/>
      <c r="U3" s="1028"/>
      <c r="V3" s="1028"/>
    </row>
    <row r="4" spans="1:28" ht="31.5" customHeight="1" x14ac:dyDescent="0.55000000000000004">
      <c r="A4" s="1065"/>
      <c r="B4" s="1066"/>
      <c r="C4" s="1291"/>
      <c r="D4" s="1291"/>
      <c r="E4" s="1291"/>
      <c r="F4" s="1291"/>
      <c r="G4" s="1291"/>
      <c r="H4" s="1184" t="s">
        <v>12</v>
      </c>
      <c r="I4" s="1185"/>
      <c r="J4" s="1292" t="str">
        <f>IF(⑥団体施設概要!$H$1="はい",①総表!C12,"")</f>
        <v/>
      </c>
      <c r="K4" s="1293"/>
      <c r="L4" s="1293"/>
      <c r="M4" s="1293"/>
      <c r="N4" s="1294"/>
      <c r="O4" s="1028"/>
      <c r="P4" s="1028"/>
      <c r="Q4" s="1028"/>
      <c r="R4" s="1028"/>
      <c r="S4" s="1028"/>
      <c r="T4" s="1028"/>
      <c r="U4" s="1028"/>
      <c r="V4" s="1028"/>
    </row>
    <row r="5" spans="1:28" ht="30.75" customHeight="1" x14ac:dyDescent="0.55000000000000004">
      <c r="A5" s="1189" t="s">
        <v>35</v>
      </c>
      <c r="B5" s="1166"/>
      <c r="C5" s="564" t="str">
        <f>IF(⑥団体施設概要!$H$1="はい",①総表!C6,"")</f>
        <v/>
      </c>
      <c r="D5" s="565" t="s">
        <v>9</v>
      </c>
      <c r="E5" s="566" t="str">
        <f>IF(⑥団体施設概要!$H$1="はい",①総表!E6,"")</f>
        <v/>
      </c>
      <c r="F5" s="1280"/>
      <c r="G5" s="1281"/>
      <c r="H5" s="1191" t="s">
        <v>368</v>
      </c>
      <c r="I5" s="1192"/>
      <c r="J5" s="1298"/>
      <c r="K5" s="1299"/>
      <c r="L5" s="1299"/>
      <c r="M5" s="1299"/>
      <c r="N5" s="1300"/>
      <c r="O5" s="1028"/>
      <c r="P5" s="1028"/>
      <c r="Q5" s="1028"/>
      <c r="R5" s="1028"/>
      <c r="S5" s="1028"/>
      <c r="T5" s="1028"/>
      <c r="U5" s="1028"/>
      <c r="V5" s="1028"/>
    </row>
    <row r="6" spans="1:28" ht="30.75" customHeight="1" x14ac:dyDescent="0.55000000000000004">
      <c r="A6" s="1196" t="s">
        <v>36</v>
      </c>
      <c r="B6" s="1197"/>
      <c r="C6" s="1274" t="str">
        <f>IF(⑥団体施設概要!$H$1="はい",①総表!C8&amp;①総表!D8&amp;①総表!F8,"")</f>
        <v/>
      </c>
      <c r="D6" s="1275"/>
      <c r="E6" s="1275"/>
      <c r="F6" s="1275"/>
      <c r="G6" s="1276"/>
      <c r="H6" s="1157" t="s">
        <v>371</v>
      </c>
      <c r="I6" s="1068"/>
      <c r="J6" s="1282"/>
      <c r="K6" s="1283"/>
      <c r="L6" s="1283"/>
      <c r="M6" s="1283"/>
      <c r="N6" s="1284"/>
    </row>
    <row r="7" spans="1:28" ht="30.75" customHeight="1" x14ac:dyDescent="0.55000000000000004">
      <c r="A7" s="1065"/>
      <c r="B7" s="1066"/>
      <c r="C7" s="1277"/>
      <c r="D7" s="1278"/>
      <c r="E7" s="1278"/>
      <c r="F7" s="1278"/>
      <c r="G7" s="1279"/>
      <c r="H7" s="1074"/>
      <c r="I7" s="1070"/>
      <c r="J7" s="1285"/>
      <c r="K7" s="1286"/>
      <c r="L7" s="1286"/>
      <c r="M7" s="1286"/>
      <c r="N7" s="1287"/>
    </row>
    <row r="8" spans="1:28" ht="48.75" customHeight="1" x14ac:dyDescent="0.55000000000000004">
      <c r="A8" s="1063" t="s">
        <v>46</v>
      </c>
      <c r="B8" s="1064"/>
      <c r="C8" s="1239"/>
      <c r="D8" s="1240"/>
      <c r="E8" s="1240"/>
      <c r="F8" s="1240"/>
      <c r="G8" s="1240"/>
      <c r="H8" s="1240"/>
      <c r="I8" s="1240"/>
      <c r="J8" s="1240"/>
      <c r="K8" s="1240"/>
      <c r="L8" s="1240"/>
      <c r="M8" s="1240"/>
      <c r="N8" s="1241"/>
      <c r="O8" s="490" t="s">
        <v>522</v>
      </c>
    </row>
    <row r="9" spans="1:28" ht="48.75" customHeight="1" x14ac:dyDescent="0.55000000000000004">
      <c r="A9" s="1065"/>
      <c r="B9" s="1066"/>
      <c r="C9" s="1245"/>
      <c r="D9" s="1246"/>
      <c r="E9" s="1246"/>
      <c r="F9" s="1246"/>
      <c r="G9" s="1246"/>
      <c r="H9" s="1246"/>
      <c r="I9" s="1246"/>
      <c r="J9" s="1246"/>
      <c r="K9" s="1246"/>
      <c r="L9" s="1246"/>
      <c r="M9" s="1246"/>
      <c r="N9" s="1247"/>
    </row>
    <row r="10" spans="1:28" ht="27.75" customHeight="1" x14ac:dyDescent="0.55000000000000004">
      <c r="A10" s="1061" t="s">
        <v>37</v>
      </c>
      <c r="B10" s="1068"/>
      <c r="C10" s="1250" t="s">
        <v>52</v>
      </c>
      <c r="D10" s="1251"/>
      <c r="E10" s="1251"/>
      <c r="F10" s="1251"/>
      <c r="G10" s="1252"/>
      <c r="H10" s="1253" t="s">
        <v>53</v>
      </c>
      <c r="I10" s="1254"/>
      <c r="J10" s="1254"/>
      <c r="K10" s="1254"/>
      <c r="L10" s="1254"/>
      <c r="M10" s="1254"/>
      <c r="N10" s="1255"/>
    </row>
    <row r="11" spans="1:28" ht="21.75" customHeight="1" x14ac:dyDescent="0.55000000000000004">
      <c r="A11" s="1063"/>
      <c r="B11" s="1069"/>
      <c r="C11" s="1256"/>
      <c r="D11" s="1257"/>
      <c r="E11" s="1257"/>
      <c r="F11" s="1257"/>
      <c r="G11" s="1258"/>
      <c r="H11" s="1261" t="s">
        <v>54</v>
      </c>
      <c r="I11" s="1262"/>
      <c r="J11" s="1262"/>
      <c r="K11" s="1262"/>
      <c r="L11" s="1262"/>
      <c r="M11" s="1262"/>
      <c r="N11" s="1263"/>
      <c r="O11" s="958" t="s">
        <v>698</v>
      </c>
      <c r="P11" s="1229"/>
      <c r="Q11" s="1229"/>
      <c r="R11" s="1229"/>
      <c r="S11" s="1229"/>
      <c r="T11" s="1229"/>
    </row>
    <row r="12" spans="1:28" ht="36" customHeight="1" x14ac:dyDescent="0.55000000000000004">
      <c r="A12" s="1063"/>
      <c r="B12" s="1069"/>
      <c r="C12" s="1242"/>
      <c r="D12" s="1243"/>
      <c r="E12" s="1243"/>
      <c r="F12" s="1243"/>
      <c r="G12" s="1259"/>
      <c r="H12" s="1264"/>
      <c r="I12" s="1265"/>
      <c r="J12" s="1265"/>
      <c r="K12" s="1265"/>
      <c r="L12" s="1265"/>
      <c r="M12" s="1265"/>
      <c r="N12" s="1266"/>
      <c r="O12" s="1230"/>
      <c r="P12" s="1229"/>
      <c r="Q12" s="1229"/>
      <c r="R12" s="1229"/>
      <c r="S12" s="1229"/>
      <c r="T12" s="1229"/>
    </row>
    <row r="13" spans="1:28" ht="36" customHeight="1" x14ac:dyDescent="0.55000000000000004">
      <c r="A13" s="1063"/>
      <c r="B13" s="1069"/>
      <c r="C13" s="1242"/>
      <c r="D13" s="1243"/>
      <c r="E13" s="1243"/>
      <c r="F13" s="1243"/>
      <c r="G13" s="1259"/>
      <c r="H13" s="1267"/>
      <c r="I13" s="1268"/>
      <c r="J13" s="1268"/>
      <c r="K13" s="1268"/>
      <c r="L13" s="1268"/>
      <c r="M13" s="1268"/>
      <c r="N13" s="1269"/>
      <c r="O13" s="492"/>
    </row>
    <row r="14" spans="1:28" ht="21.75" customHeight="1" x14ac:dyDescent="0.55000000000000004">
      <c r="A14" s="1063"/>
      <c r="B14" s="1069"/>
      <c r="C14" s="1242"/>
      <c r="D14" s="1243"/>
      <c r="E14" s="1243"/>
      <c r="F14" s="1243"/>
      <c r="G14" s="1259"/>
      <c r="H14" s="1261" t="s">
        <v>55</v>
      </c>
      <c r="I14" s="1262"/>
      <c r="J14" s="1262"/>
      <c r="K14" s="1262"/>
      <c r="L14" s="1262"/>
      <c r="M14" s="1262"/>
      <c r="N14" s="1263"/>
      <c r="O14" s="1230" t="s">
        <v>523</v>
      </c>
      <c r="P14" s="1229"/>
      <c r="Q14" s="1229"/>
      <c r="R14" s="1229"/>
      <c r="S14" s="1229"/>
      <c r="T14" s="1229"/>
      <c r="U14" s="1229"/>
      <c r="V14" s="1229"/>
    </row>
    <row r="15" spans="1:28" ht="36" customHeight="1" x14ac:dyDescent="0.55000000000000004">
      <c r="A15" s="1063"/>
      <c r="B15" s="1069"/>
      <c r="C15" s="1242"/>
      <c r="D15" s="1243"/>
      <c r="E15" s="1243"/>
      <c r="F15" s="1243"/>
      <c r="G15" s="1259"/>
      <c r="H15" s="1256"/>
      <c r="I15" s="1257"/>
      <c r="J15" s="1257"/>
      <c r="K15" s="1257"/>
      <c r="L15" s="1257"/>
      <c r="M15" s="1257"/>
      <c r="N15" s="1270"/>
      <c r="O15" s="1230"/>
      <c r="P15" s="1229"/>
      <c r="Q15" s="1229"/>
      <c r="R15" s="1229"/>
      <c r="S15" s="1229"/>
      <c r="T15" s="1229"/>
      <c r="U15" s="1229"/>
      <c r="V15" s="1229"/>
    </row>
    <row r="16" spans="1:28" ht="36" customHeight="1" x14ac:dyDescent="0.55000000000000004">
      <c r="A16" s="1063"/>
      <c r="B16" s="1069"/>
      <c r="C16" s="1242"/>
      <c r="D16" s="1243"/>
      <c r="E16" s="1243"/>
      <c r="F16" s="1243"/>
      <c r="G16" s="1259"/>
      <c r="H16" s="1242"/>
      <c r="I16" s="1243"/>
      <c r="J16" s="1243"/>
      <c r="K16" s="1243"/>
      <c r="L16" s="1243"/>
      <c r="M16" s="1243"/>
      <c r="N16" s="1244"/>
    </row>
    <row r="17" spans="1:22" ht="21.75" customHeight="1" x14ac:dyDescent="0.55000000000000004">
      <c r="A17" s="1063"/>
      <c r="B17" s="1069"/>
      <c r="C17" s="1245"/>
      <c r="D17" s="1246"/>
      <c r="E17" s="1246"/>
      <c r="F17" s="1246"/>
      <c r="G17" s="1260"/>
      <c r="H17" s="1261" t="s">
        <v>56</v>
      </c>
      <c r="I17" s="1262"/>
      <c r="J17" s="1262"/>
      <c r="K17" s="1262"/>
      <c r="L17" s="1262"/>
      <c r="M17" s="1262"/>
      <c r="N17" s="1263"/>
    </row>
    <row r="18" spans="1:22" ht="36" customHeight="1" x14ac:dyDescent="0.55000000000000004">
      <c r="A18" s="1063"/>
      <c r="B18" s="1069"/>
      <c r="C18" s="563" t="s">
        <v>39</v>
      </c>
      <c r="D18" s="1271"/>
      <c r="E18" s="1272"/>
      <c r="F18" s="1272"/>
      <c r="G18" s="1273"/>
      <c r="H18" s="1243"/>
      <c r="I18" s="1243"/>
      <c r="J18" s="1243"/>
      <c r="K18" s="1243"/>
      <c r="L18" s="1243"/>
      <c r="M18" s="1243"/>
      <c r="N18" s="1244"/>
      <c r="O18" s="493" t="s">
        <v>524</v>
      </c>
      <c r="P18" s="492"/>
      <c r="Q18" s="492"/>
      <c r="R18" s="492"/>
    </row>
    <row r="19" spans="1:22" ht="36" customHeight="1" x14ac:dyDescent="0.55000000000000004">
      <c r="A19" s="1065"/>
      <c r="B19" s="1070"/>
      <c r="C19" s="563" t="s">
        <v>40</v>
      </c>
      <c r="D19" s="1271"/>
      <c r="E19" s="1272"/>
      <c r="F19" s="1272"/>
      <c r="G19" s="1273"/>
      <c r="H19" s="1245"/>
      <c r="I19" s="1246"/>
      <c r="J19" s="1246"/>
      <c r="K19" s="1246"/>
      <c r="L19" s="1246"/>
      <c r="M19" s="1246"/>
      <c r="N19" s="1247"/>
      <c r="O19" s="493"/>
      <c r="P19" s="492"/>
      <c r="Q19" s="492"/>
      <c r="R19" s="492"/>
    </row>
    <row r="20" spans="1:22" ht="42.75" customHeight="1" x14ac:dyDescent="0.55000000000000004">
      <c r="A20" s="1061" t="s">
        <v>49</v>
      </c>
      <c r="B20" s="1062"/>
      <c r="C20" s="1239"/>
      <c r="D20" s="1240"/>
      <c r="E20" s="1240"/>
      <c r="F20" s="1240"/>
      <c r="G20" s="1240"/>
      <c r="H20" s="1240"/>
      <c r="I20" s="1240"/>
      <c r="J20" s="1240"/>
      <c r="K20" s="1240"/>
      <c r="L20" s="1240"/>
      <c r="M20" s="1240"/>
      <c r="N20" s="1241"/>
    </row>
    <row r="21" spans="1:22" ht="42.75" customHeight="1" x14ac:dyDescent="0.55000000000000004">
      <c r="A21" s="1063"/>
      <c r="B21" s="1064"/>
      <c r="C21" s="1242"/>
      <c r="D21" s="1243"/>
      <c r="E21" s="1243"/>
      <c r="F21" s="1243"/>
      <c r="G21" s="1243"/>
      <c r="H21" s="1243"/>
      <c r="I21" s="1243"/>
      <c r="J21" s="1243"/>
      <c r="K21" s="1243"/>
      <c r="L21" s="1243"/>
      <c r="M21" s="1243"/>
      <c r="N21" s="1244"/>
      <c r="O21" s="494" t="s">
        <v>525</v>
      </c>
    </row>
    <row r="22" spans="1:22" ht="42.75" customHeight="1" x14ac:dyDescent="0.55000000000000004">
      <c r="A22" s="1065"/>
      <c r="B22" s="1066"/>
      <c r="C22" s="1245"/>
      <c r="D22" s="1246"/>
      <c r="E22" s="1246"/>
      <c r="F22" s="1246"/>
      <c r="G22" s="1246"/>
      <c r="H22" s="1246"/>
      <c r="I22" s="1246"/>
      <c r="J22" s="1246"/>
      <c r="K22" s="1246"/>
      <c r="L22" s="1246"/>
      <c r="M22" s="1246"/>
      <c r="N22" s="1247"/>
    </row>
    <row r="23" spans="1:22" ht="29.25" customHeight="1" x14ac:dyDescent="0.55000000000000004">
      <c r="A23" s="1248" t="s">
        <v>645</v>
      </c>
      <c r="B23" s="1249"/>
      <c r="C23" s="546" t="s">
        <v>50</v>
      </c>
      <c r="D23" s="1090" t="s">
        <v>17</v>
      </c>
      <c r="E23" s="1090"/>
      <c r="F23" s="1090"/>
      <c r="G23" s="1090"/>
      <c r="H23" s="526" t="s">
        <v>601</v>
      </c>
      <c r="I23" s="526" t="s">
        <v>602</v>
      </c>
      <c r="J23" s="526" t="s">
        <v>603</v>
      </c>
      <c r="K23" s="1090" t="s">
        <v>604</v>
      </c>
      <c r="L23" s="1090"/>
      <c r="M23" s="1090"/>
      <c r="N23" s="527" t="s">
        <v>605</v>
      </c>
    </row>
    <row r="24" spans="1:22" ht="39" customHeight="1" x14ac:dyDescent="0.55000000000000004">
      <c r="A24" s="1248"/>
      <c r="B24" s="1249"/>
      <c r="C24" s="1091" t="s">
        <v>606</v>
      </c>
      <c r="D24" s="1067"/>
      <c r="E24" s="1067"/>
      <c r="F24" s="1067"/>
      <c r="G24" s="1067"/>
      <c r="H24" s="529"/>
      <c r="I24" s="529"/>
      <c r="J24" s="529"/>
      <c r="K24" s="1067"/>
      <c r="L24" s="1067"/>
      <c r="M24" s="1067"/>
      <c r="N24" s="530"/>
      <c r="O24" s="1238" t="s">
        <v>699</v>
      </c>
      <c r="P24" s="1052"/>
      <c r="Q24" s="1052"/>
      <c r="R24" s="1052"/>
      <c r="S24" s="1052"/>
      <c r="T24" s="1052"/>
      <c r="U24" s="1028"/>
      <c r="V24" s="1028"/>
    </row>
    <row r="25" spans="1:22" ht="39" customHeight="1" x14ac:dyDescent="0.55000000000000004">
      <c r="A25" s="1248"/>
      <c r="B25" s="1249"/>
      <c r="C25" s="1092"/>
      <c r="D25" s="1097"/>
      <c r="E25" s="1097"/>
      <c r="F25" s="1097"/>
      <c r="G25" s="1097"/>
      <c r="H25" s="531"/>
      <c r="I25" s="531"/>
      <c r="J25" s="531"/>
      <c r="K25" s="1097"/>
      <c r="L25" s="1097"/>
      <c r="M25" s="1097"/>
      <c r="N25" s="532"/>
      <c r="O25" s="1238"/>
      <c r="P25" s="1052"/>
      <c r="Q25" s="1052"/>
      <c r="R25" s="1052"/>
      <c r="S25" s="1052"/>
      <c r="T25" s="1052"/>
      <c r="U25" s="1028"/>
      <c r="V25" s="1028"/>
    </row>
    <row r="26" spans="1:22" ht="39" customHeight="1" x14ac:dyDescent="0.55000000000000004">
      <c r="A26" s="1248"/>
      <c r="B26" s="1249"/>
      <c r="C26" s="1093"/>
      <c r="D26" s="1098"/>
      <c r="E26" s="1098"/>
      <c r="F26" s="1098"/>
      <c r="G26" s="1098"/>
      <c r="H26" s="533"/>
      <c r="I26" s="533"/>
      <c r="J26" s="533"/>
      <c r="K26" s="1098"/>
      <c r="L26" s="1098"/>
      <c r="M26" s="1098"/>
      <c r="N26" s="534"/>
      <c r="O26" s="1238"/>
      <c r="P26" s="1052"/>
      <c r="Q26" s="1052"/>
      <c r="R26" s="1052"/>
      <c r="S26" s="1052"/>
      <c r="T26" s="1052"/>
      <c r="U26" s="1028"/>
      <c r="V26" s="1028"/>
    </row>
    <row r="27" spans="1:22" ht="39" customHeight="1" x14ac:dyDescent="0.55000000000000004">
      <c r="A27" s="1248"/>
      <c r="B27" s="1249"/>
      <c r="C27" s="1091" t="s">
        <v>607</v>
      </c>
      <c r="D27" s="1094"/>
      <c r="E27" s="1094"/>
      <c r="F27" s="1094"/>
      <c r="G27" s="1094"/>
      <c r="H27" s="535"/>
      <c r="I27" s="535"/>
      <c r="J27" s="535"/>
      <c r="K27" s="1094"/>
      <c r="L27" s="1094"/>
      <c r="M27" s="1094"/>
      <c r="N27" s="536"/>
      <c r="O27" s="1027"/>
      <c r="P27" s="1028"/>
      <c r="Q27" s="1028"/>
      <c r="R27" s="1028"/>
      <c r="S27" s="1028"/>
      <c r="T27" s="1028"/>
      <c r="U27" s="1028"/>
      <c r="V27" s="1028"/>
    </row>
    <row r="28" spans="1:22" ht="39" customHeight="1" x14ac:dyDescent="0.55000000000000004">
      <c r="A28" s="1248"/>
      <c r="B28" s="1249"/>
      <c r="C28" s="1092"/>
      <c r="D28" s="1097"/>
      <c r="E28" s="1097"/>
      <c r="F28" s="1097"/>
      <c r="G28" s="1097"/>
      <c r="H28" s="531"/>
      <c r="I28" s="531"/>
      <c r="J28" s="531"/>
      <c r="K28" s="1097"/>
      <c r="L28" s="1097"/>
      <c r="M28" s="1097"/>
      <c r="N28" s="532"/>
      <c r="O28" s="1027"/>
      <c r="P28" s="1028"/>
      <c r="Q28" s="1028"/>
      <c r="R28" s="1028"/>
      <c r="S28" s="1028"/>
      <c r="T28" s="1028"/>
      <c r="U28" s="1028"/>
      <c r="V28" s="1028"/>
    </row>
    <row r="29" spans="1:22" ht="39" customHeight="1" x14ac:dyDescent="0.55000000000000004">
      <c r="A29" s="1248"/>
      <c r="B29" s="1249"/>
      <c r="C29" s="1093"/>
      <c r="D29" s="1125"/>
      <c r="E29" s="1125"/>
      <c r="F29" s="1125"/>
      <c r="G29" s="1125"/>
      <c r="H29" s="533"/>
      <c r="I29" s="533"/>
      <c r="J29" s="533"/>
      <c r="K29" s="1098"/>
      <c r="L29" s="1098"/>
      <c r="M29" s="1098"/>
      <c r="N29" s="534"/>
      <c r="O29" s="1027"/>
      <c r="P29" s="1028"/>
      <c r="Q29" s="1028"/>
      <c r="R29" s="1028"/>
      <c r="S29" s="1028"/>
      <c r="T29" s="1028"/>
      <c r="U29" s="1028"/>
      <c r="V29" s="1028"/>
    </row>
    <row r="30" spans="1:22" ht="39" customHeight="1" x14ac:dyDescent="0.55000000000000004">
      <c r="A30" s="1248"/>
      <c r="B30" s="1249"/>
      <c r="C30" s="1091" t="s">
        <v>608</v>
      </c>
      <c r="D30" s="1094"/>
      <c r="E30" s="1094"/>
      <c r="F30" s="1094"/>
      <c r="G30" s="1094"/>
      <c r="H30" s="535"/>
      <c r="I30" s="535"/>
      <c r="J30" s="535"/>
      <c r="K30" s="1094"/>
      <c r="L30" s="1094"/>
      <c r="M30" s="1094"/>
      <c r="N30" s="536"/>
      <c r="O30" s="1027"/>
      <c r="P30" s="1028"/>
      <c r="Q30" s="1028"/>
      <c r="R30" s="1028"/>
      <c r="S30" s="1028"/>
      <c r="T30" s="1028"/>
      <c r="U30" s="1028"/>
      <c r="V30" s="1028"/>
    </row>
    <row r="31" spans="1:22" ht="39" customHeight="1" x14ac:dyDescent="0.55000000000000004">
      <c r="A31" s="1248"/>
      <c r="B31" s="1249"/>
      <c r="C31" s="1092"/>
      <c r="D31" s="1097"/>
      <c r="E31" s="1097"/>
      <c r="F31" s="1097"/>
      <c r="G31" s="1097"/>
      <c r="H31" s="531"/>
      <c r="I31" s="531"/>
      <c r="J31" s="531"/>
      <c r="K31" s="1097"/>
      <c r="L31" s="1097"/>
      <c r="M31" s="1097"/>
      <c r="N31" s="532"/>
      <c r="O31" s="1027"/>
      <c r="P31" s="1028"/>
      <c r="Q31" s="1028"/>
      <c r="R31" s="1028"/>
      <c r="S31" s="1028"/>
      <c r="T31" s="1028"/>
      <c r="U31" s="1028"/>
      <c r="V31" s="1028"/>
    </row>
    <row r="32" spans="1:22" ht="39" customHeight="1" x14ac:dyDescent="0.55000000000000004">
      <c r="A32" s="1248"/>
      <c r="B32" s="1249"/>
      <c r="C32" s="1093"/>
      <c r="D32" s="1098"/>
      <c r="E32" s="1098"/>
      <c r="F32" s="1098"/>
      <c r="G32" s="1098"/>
      <c r="H32" s="533"/>
      <c r="I32" s="533"/>
      <c r="J32" s="533"/>
      <c r="K32" s="1098"/>
      <c r="L32" s="1098"/>
      <c r="M32" s="1098"/>
      <c r="N32" s="534"/>
      <c r="O32" s="1027"/>
      <c r="P32" s="1028"/>
      <c r="Q32" s="1028"/>
      <c r="R32" s="1028"/>
      <c r="S32" s="1028"/>
      <c r="T32" s="1028"/>
      <c r="U32" s="1028"/>
      <c r="V32" s="1028"/>
    </row>
    <row r="33" spans="1:14" ht="36" customHeight="1" x14ac:dyDescent="0.55000000000000004">
      <c r="A33" s="1232" t="s">
        <v>57</v>
      </c>
      <c r="B33" s="1233"/>
      <c r="C33" s="547" t="s">
        <v>50</v>
      </c>
      <c r="D33" s="1105" t="s">
        <v>609</v>
      </c>
      <c r="E33" s="1106"/>
      <c r="F33" s="1105" t="s">
        <v>610</v>
      </c>
      <c r="G33" s="1106"/>
      <c r="H33" s="1105" t="s">
        <v>611</v>
      </c>
      <c r="I33" s="1109"/>
      <c r="J33" s="1110" t="s">
        <v>612</v>
      </c>
      <c r="K33" s="1111"/>
      <c r="L33" s="1111"/>
      <c r="M33" s="1112"/>
      <c r="N33" s="528" t="s">
        <v>613</v>
      </c>
    </row>
    <row r="34" spans="1:14" ht="53.25" customHeight="1" x14ac:dyDescent="0.55000000000000004">
      <c r="A34" s="1234"/>
      <c r="B34" s="1235"/>
      <c r="C34" s="548" t="s">
        <v>606</v>
      </c>
      <c r="D34" s="1107"/>
      <c r="E34" s="1108"/>
      <c r="F34" s="1107"/>
      <c r="G34" s="1108"/>
      <c r="H34" s="1113">
        <f>D34-F34</f>
        <v>0</v>
      </c>
      <c r="I34" s="1114"/>
      <c r="J34" s="1115"/>
      <c r="K34" s="1116"/>
      <c r="L34" s="1116"/>
      <c r="M34" s="1117"/>
      <c r="N34" s="537"/>
    </row>
    <row r="35" spans="1:14" ht="53.25" customHeight="1" x14ac:dyDescent="0.55000000000000004">
      <c r="A35" s="1234"/>
      <c r="B35" s="1235"/>
      <c r="C35" s="548" t="s">
        <v>607</v>
      </c>
      <c r="D35" s="1107"/>
      <c r="E35" s="1108"/>
      <c r="F35" s="1107"/>
      <c r="G35" s="1108"/>
      <c r="H35" s="1113">
        <f t="shared" ref="H35:H36" si="0">D35-F35</f>
        <v>0</v>
      </c>
      <c r="I35" s="1114"/>
      <c r="J35" s="1115"/>
      <c r="K35" s="1116"/>
      <c r="L35" s="1116"/>
      <c r="M35" s="1117"/>
      <c r="N35" s="537"/>
    </row>
    <row r="36" spans="1:14" ht="53.25" customHeight="1" thickBot="1" x14ac:dyDescent="0.6">
      <c r="A36" s="1236"/>
      <c r="B36" s="1237"/>
      <c r="C36" s="549" t="s">
        <v>608</v>
      </c>
      <c r="D36" s="1118"/>
      <c r="E36" s="1119"/>
      <c r="F36" s="1118"/>
      <c r="G36" s="1119"/>
      <c r="H36" s="1120">
        <f t="shared" si="0"/>
        <v>0</v>
      </c>
      <c r="I36" s="1121"/>
      <c r="J36" s="1122"/>
      <c r="K36" s="1123"/>
      <c r="L36" s="1123"/>
      <c r="M36" s="1124"/>
      <c r="N36" s="538"/>
    </row>
    <row r="37" spans="1:14" x14ac:dyDescent="0.55000000000000004">
      <c r="A37" s="573"/>
      <c r="B37" s="573"/>
      <c r="C37" s="573"/>
      <c r="D37" s="573"/>
      <c r="E37" s="573"/>
      <c r="F37" s="573"/>
      <c r="G37" s="573"/>
      <c r="H37" s="573"/>
      <c r="I37" s="573"/>
      <c r="J37" s="573"/>
      <c r="K37" s="573"/>
      <c r="L37" s="573"/>
      <c r="M37" s="573"/>
      <c r="N37" s="573"/>
    </row>
    <row r="38" spans="1:14" x14ac:dyDescent="0.55000000000000004">
      <c r="A38" s="1231"/>
      <c r="B38" s="1231"/>
      <c r="C38" s="1231"/>
      <c r="D38" s="1231"/>
      <c r="E38" s="1231"/>
      <c r="F38" s="1231"/>
      <c r="G38" s="1231"/>
      <c r="H38" s="1231"/>
      <c r="I38" s="1231"/>
      <c r="J38" s="1231"/>
      <c r="K38" s="1231"/>
      <c r="L38" s="1231"/>
      <c r="M38" s="1231"/>
      <c r="N38" s="1231"/>
    </row>
    <row r="39" spans="1:14" x14ac:dyDescent="0.55000000000000004">
      <c r="A39" s="3"/>
      <c r="B39" s="3"/>
    </row>
    <row r="40" spans="1:14" x14ac:dyDescent="0.55000000000000004">
      <c r="A40" s="4"/>
      <c r="B40" s="4"/>
    </row>
  </sheetData>
  <sheetProtection algorithmName="SHA-512" hashValue="oxcBYEb1+wTlR+eQRtUE472XgIuK2ivEXMyujRVayDBJufNkDeLLWXS3neRJzRZPD5V3crAcPU1rEKKs5MGwNA==" saltValue="W8F4wnzvVixcwluYI9QzDg==" spinCount="100000" sheet="1" objects="1" scenarios="1"/>
  <mergeCells count="78">
    <mergeCell ref="O1:V5"/>
    <mergeCell ref="L2:N2"/>
    <mergeCell ref="A3:B4"/>
    <mergeCell ref="C3:G4"/>
    <mergeCell ref="H4:I4"/>
    <mergeCell ref="J4:N4"/>
    <mergeCell ref="H3:I3"/>
    <mergeCell ref="J3:N3"/>
    <mergeCell ref="A5:B5"/>
    <mergeCell ref="H5:I5"/>
    <mergeCell ref="J5:N5"/>
    <mergeCell ref="A2:K2"/>
    <mergeCell ref="A6:B7"/>
    <mergeCell ref="C6:G7"/>
    <mergeCell ref="F5:G5"/>
    <mergeCell ref="H6:I7"/>
    <mergeCell ref="J6:N7"/>
    <mergeCell ref="F33:G33"/>
    <mergeCell ref="A8:B9"/>
    <mergeCell ref="C8:N9"/>
    <mergeCell ref="A10:B19"/>
    <mergeCell ref="C10:G10"/>
    <mergeCell ref="H10:N10"/>
    <mergeCell ref="C11:G17"/>
    <mergeCell ref="H11:N11"/>
    <mergeCell ref="H12:N13"/>
    <mergeCell ref="H14:N14"/>
    <mergeCell ref="H15:N16"/>
    <mergeCell ref="H17:N17"/>
    <mergeCell ref="D18:G18"/>
    <mergeCell ref="H18:N19"/>
    <mergeCell ref="D19:G19"/>
    <mergeCell ref="A20:B22"/>
    <mergeCell ref="C20:N22"/>
    <mergeCell ref="A23:B32"/>
    <mergeCell ref="D23:G23"/>
    <mergeCell ref="K23:M23"/>
    <mergeCell ref="C24:C26"/>
    <mergeCell ref="D24:G24"/>
    <mergeCell ref="K24:M24"/>
    <mergeCell ref="D25:G25"/>
    <mergeCell ref="K25:M25"/>
    <mergeCell ref="K26:M26"/>
    <mergeCell ref="C27:C29"/>
    <mergeCell ref="D27:G27"/>
    <mergeCell ref="K27:M27"/>
    <mergeCell ref="H33:I33"/>
    <mergeCell ref="O24:V32"/>
    <mergeCell ref="C30:C32"/>
    <mergeCell ref="D30:G30"/>
    <mergeCell ref="K30:M30"/>
    <mergeCell ref="D31:G31"/>
    <mergeCell ref="K31:M31"/>
    <mergeCell ref="D32:G32"/>
    <mergeCell ref="K32:M32"/>
    <mergeCell ref="D29:G29"/>
    <mergeCell ref="K29:M29"/>
    <mergeCell ref="D26:G26"/>
    <mergeCell ref="D28:G28"/>
    <mergeCell ref="K28:M28"/>
    <mergeCell ref="D33:E33"/>
    <mergeCell ref="J33:M33"/>
    <mergeCell ref="O11:T12"/>
    <mergeCell ref="O14:V15"/>
    <mergeCell ref="A38:N38"/>
    <mergeCell ref="F35:G35"/>
    <mergeCell ref="H35:I35"/>
    <mergeCell ref="J35:M35"/>
    <mergeCell ref="D36:E36"/>
    <mergeCell ref="D35:E35"/>
    <mergeCell ref="F36:G36"/>
    <mergeCell ref="H36:I36"/>
    <mergeCell ref="J36:M36"/>
    <mergeCell ref="A33:B36"/>
    <mergeCell ref="D34:E34"/>
    <mergeCell ref="F34:G34"/>
    <mergeCell ref="H34:I34"/>
    <mergeCell ref="J34:M34"/>
  </mergeCells>
  <phoneticPr fontId="4"/>
  <dataValidations count="2">
    <dataValidation imeMode="halfAlpha" operator="greaterThanOrEqual" allowBlank="1" showInputMessage="1" showErrorMessage="1" sqref="E5 C5 N34:N36 D34:I36" xr:uid="{00000000-0002-0000-0A00-000000000000}"/>
    <dataValidation imeMode="halfAlpha" allowBlank="1" showInputMessage="1" showErrorMessage="1" sqref="K5:N5 J5:J6 H24:J32 N24:N32" xr:uid="{00000000-0002-0000-0A00-000001000000}"/>
  </dataValidations>
  <printOptions horizontalCentered="1"/>
  <pageMargins left="0.70866141732283472" right="0.70866141732283472" top="0.55118110236220474" bottom="0.55118110236220474" header="0.31496062992125984" footer="0.31496062992125984"/>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datas</vt:lpstr>
      <vt:lpstr>チェック表</vt:lpstr>
      <vt:lpstr>※初めにお読みください</vt:lpstr>
      <vt:lpstr>記載可能経費一覧</vt:lpstr>
      <vt:lpstr>①総表</vt:lpstr>
      <vt:lpstr>②個表１</vt:lpstr>
      <vt:lpstr>③個表２</vt:lpstr>
      <vt:lpstr>④収入</vt:lpstr>
      <vt:lpstr>⑤支出</vt:lpstr>
      <vt:lpstr>⑥団体施設概要</vt:lpstr>
      <vt:lpstr>⑦実行委員会等概要</vt:lpstr>
      <vt:lpstr>※初めにお読みください!Print_Area</vt:lpstr>
      <vt:lpstr>①総表!Print_Area</vt:lpstr>
      <vt:lpstr>②個表１!Print_Area</vt:lpstr>
      <vt:lpstr>③個表２!Print_Area</vt:lpstr>
      <vt:lpstr>④収入!Print_Area</vt:lpstr>
      <vt:lpstr>⑤支出!Print_Area</vt:lpstr>
      <vt:lpstr>⑥団体施設概要!Print_Area</vt:lpstr>
      <vt:lpstr>⑦実行委員会等概要!Print_Area</vt:lpstr>
      <vt:lpstr>チェック表!Print_Area</vt:lpstr>
      <vt:lpstr>チェック表!Print_Titles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kamiwada kayo</cp:lastModifiedBy>
  <cp:lastPrinted>2022-09-15T06:58:14Z</cp:lastPrinted>
  <dcterms:created xsi:type="dcterms:W3CDTF">2020-08-12T01:57:30Z</dcterms:created>
  <dcterms:modified xsi:type="dcterms:W3CDTF">2022-10-07T04:19:32Z</dcterms:modified>
</cp:coreProperties>
</file>