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updateLinks="never"/>
  <mc:AlternateContent xmlns:mc="http://schemas.openxmlformats.org/markup-compatibility/2006">
    <mc:Choice Requires="x15">
      <x15ac:absPath xmlns:x15ac="http://schemas.microsoft.com/office/spreadsheetml/2010/11/ac" url="K:\基金部\基金部全体共用フォルダ\ダウンロード用様式格納庫\ダウンロード用様式（芸活課）\R7\02_申請書\03_舞台芸術等総合支援事業（国際芸術交流）\"/>
    </mc:Choice>
  </mc:AlternateContent>
  <xr:revisionPtr revIDLastSave="0" documentId="8_{8AD9AE09-6A16-4E19-8E40-A7A7191D88D4}" xr6:coauthVersionLast="47" xr6:coauthVersionMax="47" xr10:uidLastSave="{00000000-0000-0000-0000-000000000000}"/>
  <bookViews>
    <workbookView xWindow="2280" yWindow="2280" windowWidth="14400" windowHeight="7360" tabRatio="779" xr2:uid="{00000000-000D-0000-FFFF-FFFF00000000}"/>
  </bookViews>
  <sheets>
    <sheet name="総表" sheetId="46" r:id="rId1"/>
    <sheet name="個表" sheetId="23" r:id="rId2"/>
    <sheet name="支出予算書" sheetId="49" r:id="rId3"/>
    <sheet name="【非表示】経費一覧" sheetId="33" state="hidden" r:id="rId4"/>
    <sheet name="収支計画書" sheetId="43" r:id="rId5"/>
    <sheet name="別紙入場料詳細" sheetId="48" r:id="rId6"/>
    <sheet name="変更理由書" sheetId="50" r:id="rId7"/>
    <sheet name="変更理由書記入例" sheetId="51" r:id="rId8"/>
    <sheet name="【非表示】分野・ジャンル" sheetId="42" state="hidden" r:id="rId9"/>
  </sheets>
  <externalReferences>
    <externalReference r:id="rId10"/>
    <externalReference r:id="rId11"/>
    <externalReference r:id="rId12"/>
    <externalReference r:id="rId13"/>
    <externalReference r:id="rId14"/>
    <externalReference r:id="rId15"/>
    <externalReference r:id="rId16"/>
  </externalReferences>
  <definedNames>
    <definedName name="_xlnm._FilterDatabase" localSheetId="3" hidden="1">【非表示】経費一覧!$A$1:$D$1</definedName>
    <definedName name="_xlnm._FilterDatabase" localSheetId="2" hidden="1">支出予算書!$B$16:$B$120</definedName>
    <definedName name="_xlnm.Criteria" localSheetId="2">支出予算書!$B$19:$B$120</definedName>
    <definedName name="_xlnm.Print_Area" localSheetId="3">【非表示】経費一覧!$A$1:$D$57</definedName>
    <definedName name="_xlnm.Print_Area" localSheetId="1">個表!$B$1:$M$95</definedName>
    <definedName name="_xlnm.Print_Area" localSheetId="2">支出予算書!$B$1:$P$122</definedName>
    <definedName name="_xlnm.Print_Area" localSheetId="4">収支計画書!$A$1:$N$58</definedName>
    <definedName name="_xlnm.Print_Area" localSheetId="0">総表!$A$1:$K$44</definedName>
    <definedName name="_xlnm.Print_Area" localSheetId="5">別紙入場料詳細!$A$1:$O$54</definedName>
    <definedName name="_xlnm.Print_Area" localSheetId="6">変更理由書!$A$1:$K$44</definedName>
    <definedName name="_xlnm.Print_Area" localSheetId="7">変更理由書記入例!$A$1:$K$41</definedName>
    <definedName name="_xlnm.Print_Titles" localSheetId="2">支出予算書!$17:$17</definedName>
    <definedName name="運搬費">[1]《非表示》記載可能経費一覧!$B$260:$B$262</definedName>
    <definedName name="演劇">【非表示】分野・ジャンル!$C$2:$C$6</definedName>
    <definedName name="応募分野">【非表示】分野・ジャンル!$A$1:$E$1</definedName>
    <definedName name="音楽">【非表示】分野・ジャンル!$A$2:$A$7</definedName>
    <definedName name="音楽費">【非表示】経費一覧!#REF!</definedName>
    <definedName name="会場費">【非表示】経費一覧!$C$30:$C$31</definedName>
    <definedName name="会場費・舞台費・運搬費">[2]【非表示】経費一覧!$C$44:$C$66</definedName>
    <definedName name="活動区分">[3]《非表示》分野・ジャンル!$A$1:$D$1</definedName>
    <definedName name="感染症対策経費">[4]【非表示】経費一覧!$C$211:$C$215</definedName>
    <definedName name="稽古費">【非表示】経費一覧!#REF!</definedName>
    <definedName name="現代舞台芸術創造普及活動・演劇【②ネクストステージ_観客拡充_枠】">[5]《非表示》分野・ジャンル!$J$15+[5]《非表示》分野・ジャンル!$D$10</definedName>
    <definedName name="謝金・旅費・宣伝費等">[2]【非表示】経費一覧!$C$67:$C$86</definedName>
    <definedName name="出演費・音楽費・文芸費">[2]【非表示】経費一覧!$C$2:$C$43</definedName>
    <definedName name="助成対象外経費">[2]【非表示】経費一覧!$C$87:$C$93</definedName>
    <definedName name="多_音楽費">[1]《非表示》記載可能経費一覧!$B$69:$B$81</definedName>
    <definedName name="多_作品料">[1]《非表示》記載可能経費一覧!$B$2:$B$5</definedName>
    <definedName name="多_出演費">[1]《非表示》記載可能経費一覧!$B$20:$B$24</definedName>
    <definedName name="多_文芸費">[1]《非表示》記載可能経費一覧!$B$174:$B$197</definedName>
    <definedName name="多分野共同等">【非表示】分野・ジャンル!$G$2:$G$3</definedName>
    <definedName name="大衆芸能">【非表示】分野・ジャンル!$E$2:$E$8</definedName>
    <definedName name="伝_音楽費">[6]《非表示》記載可能経費一覧!$B$57:$B$62</definedName>
    <definedName name="伝_出演費">[6]《非表示》記載可能経費一覧!$B$15:$B$16</definedName>
    <definedName name="伝_文芸費">[6]《非表示》記載可能経費一覧!$B$143:$B$169</definedName>
    <definedName name="伝大_P61">[3]《非表示》分野・ジャンル!#REF!</definedName>
    <definedName name="伝統芸能">【非表示】分野・ジャンル!$D$2:$D$9</definedName>
    <definedName name="配信費">[7]【非表示】経費一覧!$C$68:$C$70</definedName>
    <definedName name="舞台費">【非表示】経費一覧!$C$32:$C$51</definedName>
    <definedName name="舞踊">【非表示】分野・ジャンル!$B$2:$B$6</definedName>
    <definedName name="文芸費">【非表示】経費一覧!$C$2:$C$29</definedName>
    <definedName name="旅費">【非表示】経費一覧!$C$59:$C$61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11" i="50" l="1"/>
  <c r="N30" i="43"/>
  <c r="N29" i="43" l="1"/>
  <c r="C8" i="49"/>
  <c r="G8" i="49"/>
  <c r="F8" i="49"/>
  <c r="E8" i="49"/>
  <c r="D8" i="49"/>
  <c r="J16" i="23"/>
  <c r="I16" i="23"/>
  <c r="J35" i="46" l="1"/>
  <c r="I35" i="46"/>
  <c r="D14" i="50" l="1"/>
  <c r="D12" i="50"/>
  <c r="G9" i="50"/>
  <c r="G8" i="50"/>
  <c r="G7" i="50"/>
  <c r="B56" i="46" l="1"/>
  <c r="B55" i="46"/>
  <c r="B54" i="46"/>
  <c r="B53" i="46"/>
  <c r="B52" i="46"/>
  <c r="B51" i="46"/>
  <c r="B50" i="46"/>
  <c r="C62" i="23" l="1"/>
  <c r="C57" i="23"/>
  <c r="C19" i="49"/>
  <c r="O107" i="48" l="1"/>
  <c r="B73" i="49"/>
  <c r="B74" i="49"/>
  <c r="B75" i="49"/>
  <c r="B76" i="49"/>
  <c r="B77" i="49"/>
  <c r="B78" i="49"/>
  <c r="B79" i="49"/>
  <c r="B80" i="49"/>
  <c r="B81" i="49"/>
  <c r="B82" i="49"/>
  <c r="B83" i="49"/>
  <c r="B84" i="49"/>
  <c r="B85" i="49"/>
  <c r="B86" i="49"/>
  <c r="B87" i="49"/>
  <c r="B88" i="49"/>
  <c r="B89" i="49"/>
  <c r="B90" i="49"/>
  <c r="B91" i="49"/>
  <c r="B92" i="49"/>
  <c r="B93" i="49"/>
  <c r="B94" i="49"/>
  <c r="B95" i="49"/>
  <c r="B96" i="49"/>
  <c r="B97" i="49"/>
  <c r="B98" i="49"/>
  <c r="B99" i="49"/>
  <c r="B100" i="49"/>
  <c r="B101" i="49"/>
  <c r="B102" i="49"/>
  <c r="B103" i="49"/>
  <c r="B104" i="49"/>
  <c r="B105" i="49"/>
  <c r="B106" i="49"/>
  <c r="B107" i="49"/>
  <c r="B108" i="49"/>
  <c r="B109" i="49"/>
  <c r="B110" i="49"/>
  <c r="B111" i="49"/>
  <c r="B112" i="49"/>
  <c r="B113" i="49"/>
  <c r="B114" i="49"/>
  <c r="B115" i="49"/>
  <c r="B116" i="49"/>
  <c r="B117" i="49"/>
  <c r="B118" i="49"/>
  <c r="B119" i="49"/>
  <c r="B120" i="49"/>
  <c r="B72" i="49"/>
  <c r="B71" i="49"/>
  <c r="B59" i="49"/>
  <c r="B60" i="49"/>
  <c r="B61" i="49"/>
  <c r="B62" i="49"/>
  <c r="B63" i="49"/>
  <c r="B64" i="49"/>
  <c r="B65" i="49"/>
  <c r="B66" i="49"/>
  <c r="B67" i="49"/>
  <c r="B68" i="49"/>
  <c r="B69" i="49"/>
  <c r="B28" i="49"/>
  <c r="B29" i="49"/>
  <c r="B30" i="49"/>
  <c r="B31" i="49"/>
  <c r="B32" i="49"/>
  <c r="B33" i="49"/>
  <c r="B34" i="49"/>
  <c r="B35" i="49"/>
  <c r="B36" i="49"/>
  <c r="B37" i="49"/>
  <c r="B38" i="49"/>
  <c r="B39" i="49"/>
  <c r="B40" i="49"/>
  <c r="B41" i="49"/>
  <c r="B42" i="49"/>
  <c r="B43" i="49"/>
  <c r="B44" i="49"/>
  <c r="B45" i="49"/>
  <c r="B46" i="49"/>
  <c r="B47" i="49"/>
  <c r="B48" i="49"/>
  <c r="B49" i="49"/>
  <c r="B50" i="49"/>
  <c r="B51" i="49"/>
  <c r="B52" i="49"/>
  <c r="B53" i="49"/>
  <c r="B54" i="49"/>
  <c r="B55" i="49"/>
  <c r="B56" i="49"/>
  <c r="B57" i="49"/>
  <c r="B58" i="49"/>
  <c r="B24" i="49"/>
  <c r="B22" i="49"/>
  <c r="B23" i="49"/>
  <c r="B25" i="49"/>
  <c r="B26" i="49"/>
  <c r="B27" i="49"/>
  <c r="B21" i="49"/>
  <c r="B20" i="49"/>
  <c r="G25" i="43" l="1"/>
  <c r="G172" i="48"/>
  <c r="O172" i="48"/>
  <c r="F23" i="43" l="1"/>
  <c r="D9" i="43"/>
  <c r="D10" i="43"/>
  <c r="K398" i="48"/>
  <c r="K397" i="48"/>
  <c r="K395" i="48"/>
  <c r="K421" i="48"/>
  <c r="K422" i="48"/>
  <c r="K419" i="48"/>
  <c r="C422" i="48"/>
  <c r="C421" i="48"/>
  <c r="C419" i="48"/>
  <c r="C398" i="48"/>
  <c r="C397" i="48"/>
  <c r="C395" i="48"/>
  <c r="K374" i="48"/>
  <c r="K373" i="48"/>
  <c r="K371" i="48"/>
  <c r="C374" i="48"/>
  <c r="C373" i="48"/>
  <c r="C371" i="48"/>
  <c r="K350" i="48"/>
  <c r="K349" i="48"/>
  <c r="K347" i="48"/>
  <c r="C350" i="48"/>
  <c r="C349" i="48"/>
  <c r="C347" i="48"/>
  <c r="K326" i="48"/>
  <c r="K325" i="48"/>
  <c r="K323" i="48"/>
  <c r="C326" i="48"/>
  <c r="C325" i="48"/>
  <c r="C323" i="48"/>
  <c r="K302" i="48"/>
  <c r="K301" i="48"/>
  <c r="K299" i="48"/>
  <c r="C302" i="48"/>
  <c r="C301" i="48"/>
  <c r="C299" i="48"/>
  <c r="K278" i="48"/>
  <c r="K277" i="48"/>
  <c r="K275" i="48"/>
  <c r="C278" i="48"/>
  <c r="C277" i="48"/>
  <c r="C275" i="48"/>
  <c r="K254" i="48"/>
  <c r="K253" i="48"/>
  <c r="K251" i="48"/>
  <c r="C254" i="48"/>
  <c r="C253" i="48"/>
  <c r="C251" i="48"/>
  <c r="K230" i="48"/>
  <c r="K229" i="48"/>
  <c r="K227" i="48"/>
  <c r="C230" i="48"/>
  <c r="C229" i="48"/>
  <c r="C227" i="48"/>
  <c r="K206" i="48"/>
  <c r="K205" i="48"/>
  <c r="K203" i="48"/>
  <c r="C206" i="48"/>
  <c r="C205" i="48"/>
  <c r="C203" i="48"/>
  <c r="K182" i="48"/>
  <c r="K181" i="48"/>
  <c r="K179" i="48"/>
  <c r="C181" i="48"/>
  <c r="C179" i="48"/>
  <c r="K157" i="48"/>
  <c r="K131" i="48"/>
  <c r="K110" i="48"/>
  <c r="C182" i="48"/>
  <c r="K158" i="48"/>
  <c r="K155" i="48"/>
  <c r="C155" i="48"/>
  <c r="C131" i="48"/>
  <c r="K107" i="48"/>
  <c r="C107" i="48"/>
  <c r="K83" i="48"/>
  <c r="C83" i="48"/>
  <c r="K59" i="48"/>
  <c r="C59" i="48"/>
  <c r="K35" i="48"/>
  <c r="C35" i="48"/>
  <c r="K11" i="48"/>
  <c r="C11" i="48"/>
  <c r="K109" i="48" l="1"/>
  <c r="C33" i="48" l="1"/>
  <c r="K9" i="48"/>
  <c r="K35" i="46"/>
  <c r="H35" i="46"/>
  <c r="J3" i="23"/>
  <c r="E3" i="23"/>
  <c r="G155" i="48"/>
  <c r="O131" i="48"/>
  <c r="G131" i="48"/>
  <c r="G107" i="48"/>
  <c r="O83" i="48"/>
  <c r="G83" i="48"/>
  <c r="O59" i="48"/>
  <c r="G59" i="48"/>
  <c r="H26" i="43"/>
  <c r="C62" i="48" l="1"/>
  <c r="C61" i="48"/>
  <c r="C110" i="48"/>
  <c r="C109" i="48"/>
  <c r="K62" i="48"/>
  <c r="K61" i="48"/>
  <c r="C134" i="48"/>
  <c r="C133" i="48"/>
  <c r="C85" i="48"/>
  <c r="C86" i="48"/>
  <c r="K134" i="48"/>
  <c r="K133" i="48"/>
  <c r="K86" i="48"/>
  <c r="K85" i="48"/>
  <c r="C158" i="48"/>
  <c r="C157" i="48"/>
  <c r="N4" i="43"/>
  <c r="C153" i="48" l="1"/>
  <c r="C152" i="48"/>
  <c r="K129" i="48"/>
  <c r="K128" i="48"/>
  <c r="C129" i="48"/>
  <c r="C128" i="48"/>
  <c r="K105" i="48"/>
  <c r="K104" i="48"/>
  <c r="C105" i="48"/>
  <c r="C104" i="48"/>
  <c r="K81" i="48"/>
  <c r="K80" i="48"/>
  <c r="C81" i="48"/>
  <c r="C80" i="48"/>
  <c r="K57" i="48"/>
  <c r="K56" i="48"/>
  <c r="C57" i="48"/>
  <c r="C56" i="48"/>
  <c r="O434" i="48"/>
  <c r="G434" i="48"/>
  <c r="O433" i="48"/>
  <c r="G433" i="48"/>
  <c r="O432" i="48"/>
  <c r="G432" i="48"/>
  <c r="O431" i="48"/>
  <c r="G431" i="48"/>
  <c r="O430" i="48"/>
  <c r="G430" i="48"/>
  <c r="O429" i="48"/>
  <c r="G429" i="48"/>
  <c r="O428" i="48"/>
  <c r="G428" i="48"/>
  <c r="O427" i="48"/>
  <c r="G427" i="48"/>
  <c r="O426" i="48"/>
  <c r="G426" i="48"/>
  <c r="O425" i="48"/>
  <c r="G425" i="48"/>
  <c r="M420" i="48"/>
  <c r="E420" i="48"/>
  <c r="O410" i="48"/>
  <c r="G410" i="48"/>
  <c r="O409" i="48"/>
  <c r="G409" i="48"/>
  <c r="O408" i="48"/>
  <c r="G408" i="48"/>
  <c r="O407" i="48"/>
  <c r="G407" i="48"/>
  <c r="O406" i="48"/>
  <c r="G406" i="48"/>
  <c r="O405" i="48"/>
  <c r="G405" i="48"/>
  <c r="O404" i="48"/>
  <c r="G404" i="48"/>
  <c r="O403" i="48"/>
  <c r="G403" i="48"/>
  <c r="O402" i="48"/>
  <c r="G402" i="48"/>
  <c r="O401" i="48"/>
  <c r="G401" i="48"/>
  <c r="M396" i="48"/>
  <c r="E396" i="48"/>
  <c r="O386" i="48"/>
  <c r="G386" i="48"/>
  <c r="O385" i="48"/>
  <c r="G385" i="48"/>
  <c r="O384" i="48"/>
  <c r="G384" i="48"/>
  <c r="O383" i="48"/>
  <c r="G383" i="48"/>
  <c r="O382" i="48"/>
  <c r="G382" i="48"/>
  <c r="O381" i="48"/>
  <c r="G381" i="48"/>
  <c r="O380" i="48"/>
  <c r="G380" i="48"/>
  <c r="O379" i="48"/>
  <c r="G379" i="48"/>
  <c r="O378" i="48"/>
  <c r="G378" i="48"/>
  <c r="O377" i="48"/>
  <c r="G377" i="48"/>
  <c r="M372" i="48"/>
  <c r="E372" i="48"/>
  <c r="O362" i="48"/>
  <c r="G362" i="48"/>
  <c r="O361" i="48"/>
  <c r="G361" i="48"/>
  <c r="O360" i="48"/>
  <c r="G360" i="48"/>
  <c r="O359" i="48"/>
  <c r="G359" i="48"/>
  <c r="O358" i="48"/>
  <c r="G358" i="48"/>
  <c r="O357" i="48"/>
  <c r="G357" i="48"/>
  <c r="O356" i="48"/>
  <c r="G356" i="48"/>
  <c r="O355" i="48"/>
  <c r="G355" i="48"/>
  <c r="O354" i="48"/>
  <c r="G354" i="48"/>
  <c r="O353" i="48"/>
  <c r="G353" i="48"/>
  <c r="M348" i="48"/>
  <c r="E348" i="48"/>
  <c r="O338" i="48"/>
  <c r="G338" i="48"/>
  <c r="O337" i="48"/>
  <c r="G337" i="48"/>
  <c r="O336" i="48"/>
  <c r="G336" i="48"/>
  <c r="O335" i="48"/>
  <c r="G335" i="48"/>
  <c r="O334" i="48"/>
  <c r="G334" i="48"/>
  <c r="O333" i="48"/>
  <c r="G333" i="48"/>
  <c r="O332" i="48"/>
  <c r="G332" i="48"/>
  <c r="O331" i="48"/>
  <c r="G331" i="48"/>
  <c r="O330" i="48"/>
  <c r="G330" i="48"/>
  <c r="O329" i="48"/>
  <c r="G329" i="48"/>
  <c r="M324" i="48"/>
  <c r="O326" i="48" s="1"/>
  <c r="E324" i="48"/>
  <c r="O314" i="48"/>
  <c r="G314" i="48"/>
  <c r="O313" i="48"/>
  <c r="G313" i="48"/>
  <c r="O312" i="48"/>
  <c r="G312" i="48"/>
  <c r="O311" i="48"/>
  <c r="G311" i="48"/>
  <c r="O310" i="48"/>
  <c r="G310" i="48"/>
  <c r="O309" i="48"/>
  <c r="G309" i="48"/>
  <c r="O308" i="48"/>
  <c r="G308" i="48"/>
  <c r="O307" i="48"/>
  <c r="G307" i="48"/>
  <c r="O306" i="48"/>
  <c r="G306" i="48"/>
  <c r="O305" i="48"/>
  <c r="G305" i="48"/>
  <c r="M300" i="48"/>
  <c r="E300" i="48"/>
  <c r="O290" i="48"/>
  <c r="G290" i="48"/>
  <c r="O289" i="48"/>
  <c r="G289" i="48"/>
  <c r="O288" i="48"/>
  <c r="G288" i="48"/>
  <c r="O287" i="48"/>
  <c r="G287" i="48"/>
  <c r="O286" i="48"/>
  <c r="G286" i="48"/>
  <c r="O285" i="48"/>
  <c r="G285" i="48"/>
  <c r="O284" i="48"/>
  <c r="G284" i="48"/>
  <c r="O283" i="48"/>
  <c r="G283" i="48"/>
  <c r="O282" i="48"/>
  <c r="G282" i="48"/>
  <c r="O281" i="48"/>
  <c r="G281" i="48"/>
  <c r="M276" i="48"/>
  <c r="E276" i="48"/>
  <c r="O266" i="48"/>
  <c r="G266" i="48"/>
  <c r="O265" i="48"/>
  <c r="G265" i="48"/>
  <c r="O264" i="48"/>
  <c r="G264" i="48"/>
  <c r="O263" i="48"/>
  <c r="G263" i="48"/>
  <c r="O262" i="48"/>
  <c r="G262" i="48"/>
  <c r="O261" i="48"/>
  <c r="G261" i="48"/>
  <c r="O260" i="48"/>
  <c r="G260" i="48"/>
  <c r="O259" i="48"/>
  <c r="G259" i="48"/>
  <c r="O258" i="48"/>
  <c r="G258" i="48"/>
  <c r="O257" i="48"/>
  <c r="G257" i="48"/>
  <c r="M252" i="48"/>
  <c r="E252" i="48"/>
  <c r="O242" i="48"/>
  <c r="G242" i="48"/>
  <c r="O241" i="48"/>
  <c r="G241" i="48"/>
  <c r="O240" i="48"/>
  <c r="G240" i="48"/>
  <c r="O239" i="48"/>
  <c r="G239" i="48"/>
  <c r="O238" i="48"/>
  <c r="G238" i="48"/>
  <c r="O237" i="48"/>
  <c r="G237" i="48"/>
  <c r="O236" i="48"/>
  <c r="G236" i="48"/>
  <c r="O235" i="48"/>
  <c r="G235" i="48"/>
  <c r="O234" i="48"/>
  <c r="G234" i="48"/>
  <c r="O233" i="48"/>
  <c r="G233" i="48"/>
  <c r="M228" i="48"/>
  <c r="E228" i="48"/>
  <c r="O218" i="48"/>
  <c r="G218" i="48"/>
  <c r="O217" i="48"/>
  <c r="G217" i="48"/>
  <c r="O216" i="48"/>
  <c r="G216" i="48"/>
  <c r="O215" i="48"/>
  <c r="G215" i="48"/>
  <c r="O214" i="48"/>
  <c r="G214" i="48"/>
  <c r="O213" i="48"/>
  <c r="G213" i="48"/>
  <c r="O212" i="48"/>
  <c r="G212" i="48"/>
  <c r="O211" i="48"/>
  <c r="G211" i="48"/>
  <c r="O210" i="48"/>
  <c r="G210" i="48"/>
  <c r="O209" i="48"/>
  <c r="G209" i="48"/>
  <c r="M204" i="48"/>
  <c r="E204" i="48"/>
  <c r="O194" i="48"/>
  <c r="G194" i="48"/>
  <c r="O193" i="48"/>
  <c r="G193" i="48"/>
  <c r="O192" i="48"/>
  <c r="G192" i="48"/>
  <c r="O191" i="48"/>
  <c r="G191" i="48"/>
  <c r="O190" i="48"/>
  <c r="G190" i="48"/>
  <c r="O189" i="48"/>
  <c r="G189" i="48"/>
  <c r="O188" i="48"/>
  <c r="G188" i="48"/>
  <c r="O187" i="48"/>
  <c r="G187" i="48"/>
  <c r="O186" i="48"/>
  <c r="G186" i="48"/>
  <c r="O185" i="48"/>
  <c r="G185" i="48"/>
  <c r="M180" i="48"/>
  <c r="E180" i="48"/>
  <c r="O170" i="48"/>
  <c r="G170" i="48"/>
  <c r="O169" i="48"/>
  <c r="G169" i="48"/>
  <c r="O168" i="48"/>
  <c r="G168" i="48"/>
  <c r="O167" i="48"/>
  <c r="G167" i="48"/>
  <c r="O166" i="48"/>
  <c r="G166" i="48"/>
  <c r="O165" i="48"/>
  <c r="G165" i="48"/>
  <c r="O164" i="48"/>
  <c r="G164" i="48"/>
  <c r="O163" i="48"/>
  <c r="G163" i="48"/>
  <c r="O162" i="48"/>
  <c r="G162" i="48"/>
  <c r="O161" i="48"/>
  <c r="G161" i="48"/>
  <c r="E156" i="48"/>
  <c r="O146" i="48"/>
  <c r="G146" i="48"/>
  <c r="O145" i="48"/>
  <c r="G145" i="48"/>
  <c r="O144" i="48"/>
  <c r="G144" i="48"/>
  <c r="O143" i="48"/>
  <c r="G143" i="48"/>
  <c r="O142" i="48"/>
  <c r="G142" i="48"/>
  <c r="O141" i="48"/>
  <c r="G141" i="48"/>
  <c r="O140" i="48"/>
  <c r="G140" i="48"/>
  <c r="O139" i="48"/>
  <c r="G139" i="48"/>
  <c r="O138" i="48"/>
  <c r="G138" i="48"/>
  <c r="O137" i="48"/>
  <c r="G137" i="48"/>
  <c r="M132" i="48"/>
  <c r="O122" i="48"/>
  <c r="G122" i="48"/>
  <c r="O121" i="48"/>
  <c r="G121" i="48"/>
  <c r="O120" i="48"/>
  <c r="G120" i="48"/>
  <c r="O119" i="48"/>
  <c r="G119" i="48"/>
  <c r="O118" i="48"/>
  <c r="G118" i="48"/>
  <c r="O117" i="48"/>
  <c r="G117" i="48"/>
  <c r="O116" i="48"/>
  <c r="G116" i="48"/>
  <c r="O115" i="48"/>
  <c r="G115" i="48"/>
  <c r="O114" i="48"/>
  <c r="G114" i="48"/>
  <c r="O113" i="48"/>
  <c r="G113" i="48"/>
  <c r="E108" i="48"/>
  <c r="O98" i="48"/>
  <c r="G98" i="48"/>
  <c r="O97" i="48"/>
  <c r="G97" i="48"/>
  <c r="O96" i="48"/>
  <c r="G96" i="48"/>
  <c r="O95" i="48"/>
  <c r="G95" i="48"/>
  <c r="O94" i="48"/>
  <c r="G94" i="48"/>
  <c r="O93" i="48"/>
  <c r="G93" i="48"/>
  <c r="O92" i="48"/>
  <c r="G92" i="48"/>
  <c r="O91" i="48"/>
  <c r="G91" i="48"/>
  <c r="O90" i="48"/>
  <c r="G90" i="48"/>
  <c r="O89" i="48"/>
  <c r="G89" i="48"/>
  <c r="M84" i="48"/>
  <c r="O74" i="48"/>
  <c r="G74" i="48"/>
  <c r="O73" i="48"/>
  <c r="G73" i="48"/>
  <c r="O72" i="48"/>
  <c r="G72" i="48"/>
  <c r="O71" i="48"/>
  <c r="G71" i="48"/>
  <c r="O70" i="48"/>
  <c r="G70" i="48"/>
  <c r="O69" i="48"/>
  <c r="G69" i="48"/>
  <c r="O68" i="48"/>
  <c r="G68" i="48"/>
  <c r="O67" i="48"/>
  <c r="G67" i="48"/>
  <c r="O66" i="48"/>
  <c r="G66" i="48"/>
  <c r="O65" i="48"/>
  <c r="G65" i="48"/>
  <c r="M60" i="48"/>
  <c r="O388" i="48" l="1"/>
  <c r="O390" i="48" s="1"/>
  <c r="O436" i="48"/>
  <c r="O438" i="48" s="1"/>
  <c r="O100" i="48"/>
  <c r="O102" i="48" s="1"/>
  <c r="O124" i="48"/>
  <c r="O126" i="48" s="1"/>
  <c r="O148" i="48"/>
  <c r="O150" i="48" s="1"/>
  <c r="O174" i="48"/>
  <c r="O196" i="48"/>
  <c r="O198" i="48" s="1"/>
  <c r="O220" i="48"/>
  <c r="O222" i="48" s="1"/>
  <c r="O244" i="48"/>
  <c r="O246" i="48" s="1"/>
  <c r="O340" i="48"/>
  <c r="O342" i="48" s="1"/>
  <c r="O268" i="48"/>
  <c r="O270" i="48" s="1"/>
  <c r="O76" i="48"/>
  <c r="O78" i="48" s="1"/>
  <c r="G124" i="48"/>
  <c r="G126" i="48" s="1"/>
  <c r="G148" i="48"/>
  <c r="G150" i="48" s="1"/>
  <c r="G174" i="48"/>
  <c r="G196" i="48"/>
  <c r="G198" i="48" s="1"/>
  <c r="G292" i="48"/>
  <c r="G294" i="48" s="1"/>
  <c r="G316" i="48"/>
  <c r="G318" i="48" s="1"/>
  <c r="G340" i="48"/>
  <c r="G342" i="48" s="1"/>
  <c r="G364" i="48"/>
  <c r="G366" i="48" s="1"/>
  <c r="G388" i="48"/>
  <c r="G390" i="48" s="1"/>
  <c r="G100" i="48"/>
  <c r="G102" i="48" s="1"/>
  <c r="O292" i="48"/>
  <c r="O294" i="48" s="1"/>
  <c r="O316" i="48"/>
  <c r="O318" i="48" s="1"/>
  <c r="G412" i="48"/>
  <c r="G414" i="48" s="1"/>
  <c r="O364" i="48"/>
  <c r="O366" i="48" s="1"/>
  <c r="O412" i="48"/>
  <c r="O414" i="48" s="1"/>
  <c r="G436" i="48"/>
  <c r="G438" i="48" s="1"/>
  <c r="G220" i="48"/>
  <c r="G222" i="48" s="1"/>
  <c r="G244" i="48"/>
  <c r="G246" i="48" s="1"/>
  <c r="G268" i="48"/>
  <c r="G270" i="48" s="1"/>
  <c r="M108" i="48"/>
  <c r="O109" i="48" s="1"/>
  <c r="M156" i="48"/>
  <c r="E84" i="48"/>
  <c r="E132" i="48"/>
  <c r="G422" i="48"/>
  <c r="G421" i="48"/>
  <c r="O421" i="48"/>
  <c r="O422" i="48"/>
  <c r="G398" i="48"/>
  <c r="G397" i="48"/>
  <c r="O397" i="48"/>
  <c r="O398" i="48"/>
  <c r="G374" i="48"/>
  <c r="G373" i="48"/>
  <c r="O374" i="48"/>
  <c r="O373" i="48"/>
  <c r="G350" i="48"/>
  <c r="G349" i="48"/>
  <c r="O350" i="48"/>
  <c r="O349" i="48"/>
  <c r="G326" i="48"/>
  <c r="G325" i="48"/>
  <c r="O325" i="48"/>
  <c r="G302" i="48"/>
  <c r="G301" i="48"/>
  <c r="O302" i="48"/>
  <c r="O301" i="48"/>
  <c r="O278" i="48"/>
  <c r="O277" i="48"/>
  <c r="G278" i="48"/>
  <c r="G277" i="48"/>
  <c r="G254" i="48"/>
  <c r="G253" i="48"/>
  <c r="O254" i="48"/>
  <c r="O253" i="48"/>
  <c r="G230" i="48"/>
  <c r="G229" i="48"/>
  <c r="O230" i="48"/>
  <c r="O229" i="48"/>
  <c r="G206" i="48"/>
  <c r="G205" i="48"/>
  <c r="O206" i="48"/>
  <c r="O205" i="48"/>
  <c r="G182" i="48"/>
  <c r="G181" i="48"/>
  <c r="O182" i="48"/>
  <c r="O181" i="48"/>
  <c r="G158" i="48"/>
  <c r="G157" i="48"/>
  <c r="O134" i="48"/>
  <c r="O133" i="48"/>
  <c r="G110" i="48"/>
  <c r="G109" i="48"/>
  <c r="O86" i="48"/>
  <c r="O85" i="48"/>
  <c r="G76" i="48"/>
  <c r="G78" i="48" s="1"/>
  <c r="E60" i="48"/>
  <c r="O62" i="48"/>
  <c r="O61" i="48"/>
  <c r="O158" i="48" l="1"/>
  <c r="O110" i="48"/>
  <c r="O157" i="48"/>
  <c r="G85" i="48"/>
  <c r="G86" i="48"/>
  <c r="G133" i="48"/>
  <c r="G134" i="48"/>
  <c r="G61" i="48"/>
  <c r="G62" i="48"/>
  <c r="K33" i="48" l="1"/>
  <c r="K32" i="48"/>
  <c r="O35" i="48"/>
  <c r="G35" i="48"/>
  <c r="E36" i="48" s="1"/>
  <c r="C32" i="48"/>
  <c r="G11" i="48"/>
  <c r="C9" i="48"/>
  <c r="C8" i="48"/>
  <c r="K8" i="48"/>
  <c r="O11" i="48"/>
  <c r="G7" i="43"/>
  <c r="D5" i="43"/>
  <c r="H30" i="23"/>
  <c r="H14" i="23"/>
  <c r="G30" i="23"/>
  <c r="K37" i="48" l="1"/>
  <c r="K38" i="48"/>
  <c r="C37" i="48"/>
  <c r="C38" i="48"/>
  <c r="K14" i="48"/>
  <c r="K13" i="48"/>
  <c r="C14" i="48"/>
  <c r="C13" i="48"/>
  <c r="M12" i="48"/>
  <c r="M36" i="48"/>
  <c r="G37" i="48" l="1"/>
  <c r="O14" i="48"/>
  <c r="O13" i="48"/>
  <c r="O50" i="48"/>
  <c r="O49" i="48"/>
  <c r="O48" i="48"/>
  <c r="O47" i="48"/>
  <c r="O46" i="48"/>
  <c r="O45" i="48"/>
  <c r="O44" i="48"/>
  <c r="O43" i="48"/>
  <c r="O42" i="48"/>
  <c r="O41" i="48"/>
  <c r="G50" i="48"/>
  <c r="G49" i="48"/>
  <c r="G48" i="48"/>
  <c r="G47" i="48"/>
  <c r="G46" i="48"/>
  <c r="G45" i="48"/>
  <c r="G44" i="48"/>
  <c r="G43" i="48"/>
  <c r="G42" i="48"/>
  <c r="G41" i="48"/>
  <c r="O26" i="48"/>
  <c r="O25" i="48"/>
  <c r="O24" i="48"/>
  <c r="O23" i="48"/>
  <c r="O22" i="48"/>
  <c r="O21" i="48"/>
  <c r="O20" i="48"/>
  <c r="O19" i="48"/>
  <c r="O18" i="48"/>
  <c r="O17" i="48"/>
  <c r="G17" i="48"/>
  <c r="E12" i="48"/>
  <c r="O28" i="48" l="1"/>
  <c r="O30" i="48" s="1"/>
  <c r="G52" i="48"/>
  <c r="G54" i="48" s="1"/>
  <c r="G13" i="48"/>
  <c r="O52" i="48"/>
  <c r="O54" i="48" s="1"/>
  <c r="G14" i="48"/>
  <c r="O38" i="48"/>
  <c r="O37" i="48"/>
  <c r="G38" i="48"/>
  <c r="G4" i="48" l="1"/>
  <c r="C6" i="48"/>
  <c r="N47" i="43"/>
  <c r="N120" i="49"/>
  <c r="N73" i="49"/>
  <c r="N74" i="49"/>
  <c r="N75" i="49"/>
  <c r="N76" i="49"/>
  <c r="N77" i="49"/>
  <c r="N78" i="49"/>
  <c r="N79" i="49"/>
  <c r="N80" i="49"/>
  <c r="N81" i="49"/>
  <c r="N82" i="49"/>
  <c r="N83" i="49"/>
  <c r="N84" i="49"/>
  <c r="N85" i="49"/>
  <c r="N86" i="49"/>
  <c r="N87" i="49"/>
  <c r="N88" i="49"/>
  <c r="N89" i="49"/>
  <c r="N90" i="49"/>
  <c r="N91" i="49"/>
  <c r="N92" i="49"/>
  <c r="N93" i="49"/>
  <c r="N94" i="49"/>
  <c r="N95" i="49"/>
  <c r="N96" i="49"/>
  <c r="N97" i="49"/>
  <c r="N98" i="49"/>
  <c r="N99" i="49"/>
  <c r="N100" i="49"/>
  <c r="N101" i="49"/>
  <c r="N102" i="49"/>
  <c r="N103" i="49"/>
  <c r="N104" i="49"/>
  <c r="N105" i="49"/>
  <c r="N106" i="49"/>
  <c r="N107" i="49"/>
  <c r="N108" i="49"/>
  <c r="N109" i="49"/>
  <c r="N110" i="49"/>
  <c r="N111" i="49"/>
  <c r="N112" i="49"/>
  <c r="N113" i="49"/>
  <c r="N114" i="49"/>
  <c r="N115" i="49"/>
  <c r="N116" i="49"/>
  <c r="N117" i="49"/>
  <c r="N118" i="49"/>
  <c r="N119" i="49"/>
  <c r="N72" i="49"/>
  <c r="N71" i="49"/>
  <c r="N69" i="49"/>
  <c r="N22" i="49"/>
  <c r="N23" i="49"/>
  <c r="N24" i="49"/>
  <c r="N25" i="49"/>
  <c r="N26" i="49"/>
  <c r="N27" i="49"/>
  <c r="N28" i="49"/>
  <c r="N29" i="49"/>
  <c r="N30" i="49"/>
  <c r="N31" i="49"/>
  <c r="N32" i="49"/>
  <c r="N33" i="49"/>
  <c r="N34" i="49"/>
  <c r="N35" i="49"/>
  <c r="N36" i="49"/>
  <c r="N37" i="49"/>
  <c r="N38" i="49"/>
  <c r="N39" i="49"/>
  <c r="N40" i="49"/>
  <c r="N41" i="49"/>
  <c r="N42" i="49"/>
  <c r="N43" i="49"/>
  <c r="N44" i="49"/>
  <c r="N45" i="49"/>
  <c r="N46" i="49"/>
  <c r="N47" i="49"/>
  <c r="N48" i="49"/>
  <c r="N49" i="49"/>
  <c r="N50" i="49"/>
  <c r="N51" i="49"/>
  <c r="N52" i="49"/>
  <c r="N53" i="49"/>
  <c r="N54" i="49"/>
  <c r="N55" i="49"/>
  <c r="N56" i="49"/>
  <c r="N57" i="49"/>
  <c r="N58" i="49"/>
  <c r="N59" i="49"/>
  <c r="N60" i="49"/>
  <c r="N61" i="49"/>
  <c r="N62" i="49"/>
  <c r="N63" i="49"/>
  <c r="N64" i="49"/>
  <c r="N65" i="49"/>
  <c r="N66" i="49"/>
  <c r="N67" i="49"/>
  <c r="N68" i="49"/>
  <c r="N21" i="49"/>
  <c r="N20" i="49"/>
  <c r="E14" i="23"/>
  <c r="F39" i="46"/>
  <c r="N14" i="43"/>
  <c r="N19" i="43"/>
  <c r="F41" i="46" s="1"/>
  <c r="N24" i="43"/>
  <c r="N9" i="43"/>
  <c r="F40" i="46" s="1"/>
  <c r="D7" i="43"/>
  <c r="G10" i="43" s="1"/>
  <c r="G8" i="43" l="1"/>
  <c r="G9" i="43"/>
  <c r="F42" i="46"/>
  <c r="F3" i="49" l="1"/>
  <c r="I3" i="49" l="1"/>
  <c r="R12" i="49" l="1"/>
  <c r="H13" i="49" s="1"/>
  <c r="N34" i="43" l="1"/>
  <c r="H47" i="43"/>
  <c r="H34" i="43"/>
  <c r="G18" i="43"/>
  <c r="G17" i="43"/>
  <c r="G16" i="43"/>
  <c r="G15" i="43"/>
  <c r="G14" i="43"/>
  <c r="G13" i="43"/>
  <c r="G23" i="43" s="1"/>
  <c r="J42" i="46" l="1"/>
  <c r="R71" i="49" l="1"/>
  <c r="R20" i="49"/>
  <c r="H11" i="49" l="1"/>
  <c r="O20" i="49"/>
  <c r="H8" i="49" s="1"/>
  <c r="O71" i="49"/>
  <c r="H9" i="49" s="1"/>
  <c r="H10" i="49" l="1"/>
  <c r="H14" i="49" s="1"/>
  <c r="J38" i="46" l="1"/>
  <c r="N55" i="43"/>
  <c r="N56" i="43" s="1"/>
  <c r="H12" i="49"/>
  <c r="G20" i="43"/>
  <c r="G26" i="48"/>
  <c r="G25" i="48"/>
  <c r="G24" i="48"/>
  <c r="G23" i="48"/>
  <c r="G22" i="48"/>
  <c r="G21" i="48"/>
  <c r="G20" i="48"/>
  <c r="G19" i="48"/>
  <c r="G18" i="48"/>
  <c r="G28" i="48" l="1"/>
  <c r="G30" i="48" s="1"/>
  <c r="N31" i="43"/>
  <c r="J43" i="46"/>
  <c r="J44" i="46" s="1"/>
  <c r="J39" i="46"/>
  <c r="C4" i="48"/>
  <c r="J40" i="46" l="1"/>
  <c r="E3" i="48"/>
  <c r="C5" i="48"/>
  <c r="G6" i="48" l="1"/>
  <c r="G5" i="48"/>
  <c r="G21" i="43" l="1"/>
  <c r="G19" i="43"/>
  <c r="H4" i="43" l="1"/>
  <c r="H31" i="43" s="1"/>
  <c r="F25" i="43"/>
  <c r="F38" i="46" l="1"/>
  <c r="F43" i="46" l="1"/>
  <c r="F44" i="46" s="1"/>
  <c r="G38" i="46" l="1"/>
  <c r="G42" i="46"/>
  <c r="G39" i="46"/>
  <c r="G41" i="46"/>
  <c r="G40" i="4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kosaka shione</author>
  </authors>
  <commentList>
    <comment ref="J41" authorId="0" shapeId="0" xr:uid="{F8F2DC0E-3D4F-4C63-BB3B-7F518EC05CC5}">
      <text>
        <r>
          <rPr>
            <b/>
            <sz val="16"/>
            <color indexed="81"/>
            <rFont val="MS P ゴシック"/>
            <family val="3"/>
            <charset val="128"/>
          </rPr>
          <t xml:space="preserve">※助成金額を入力（単位：千円）
</t>
        </r>
        <r>
          <rPr>
            <sz val="14"/>
            <color indexed="81"/>
            <rFont val="MS P ゴシック"/>
            <family val="3"/>
            <charset val="128"/>
          </rPr>
          <t>①内定額の範囲内②助成対象経費合計 (A-B)
の範囲内で入力してください。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kosaka shione</author>
  </authors>
  <commentList>
    <comment ref="C58" authorId="0" shapeId="0" xr:uid="{AB6F9AA2-AE8E-4F0D-BFBC-5A0AF147CC81}">
      <text>
        <r>
          <rPr>
            <b/>
            <sz val="18"/>
            <color indexed="81"/>
            <rFont val="MS P ゴシック"/>
            <family val="3"/>
            <charset val="128"/>
          </rPr>
          <t>総表の「支援区分」を選択してからご入力ください。</t>
        </r>
      </text>
    </comment>
    <comment ref="C63" authorId="0" shapeId="0" xr:uid="{4907BC65-309A-4ACB-852C-1D2963A453D5}">
      <text>
        <r>
          <rPr>
            <b/>
            <sz val="18"/>
            <color indexed="81"/>
            <rFont val="MS P ゴシック"/>
            <family val="3"/>
            <charset val="128"/>
          </rPr>
          <t>総表の「支援区分」を選択してからご入力ください。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kosaka shione</author>
  </authors>
  <commentList>
    <comment ref="C19" authorId="0" shapeId="0" xr:uid="{F87E7BF2-120D-4B63-8A66-DE2F5F2C1537}">
      <text>
        <r>
          <rPr>
            <b/>
            <sz val="14"/>
            <color indexed="81"/>
            <rFont val="MS P ゴシック"/>
            <family val="3"/>
            <charset val="128"/>
          </rPr>
          <t>総表の「支援区分」を選択してからご入力ください。</t>
        </r>
      </text>
    </comment>
    <comment ref="C70" authorId="0" shapeId="0" xr:uid="{D261549F-4DF2-4EB2-800E-1CB47D1BFC44}">
      <text>
        <r>
          <rPr>
            <b/>
            <sz val="14"/>
            <color indexed="81"/>
            <rFont val="MS P ゴシック"/>
            <family val="3"/>
            <charset val="128"/>
          </rPr>
          <t>総表の「支援区分」を選択してからご入力ください。</t>
        </r>
      </text>
    </comment>
  </commentList>
</comments>
</file>

<file path=xl/sharedStrings.xml><?xml version="1.0" encoding="utf-8"?>
<sst xmlns="http://schemas.openxmlformats.org/spreadsheetml/2006/main" count="1867" uniqueCount="395">
  <si>
    <t>活動の目的及び内容</t>
    <rPh sb="0" eb="2">
      <t>カツドウ</t>
    </rPh>
    <rPh sb="3" eb="5">
      <t>モクテキ</t>
    </rPh>
    <rPh sb="5" eb="6">
      <t>オヨ</t>
    </rPh>
    <rPh sb="7" eb="9">
      <t>ナイヨウ</t>
    </rPh>
    <phoneticPr fontId="5"/>
  </si>
  <si>
    <t>小計（千円）</t>
    <phoneticPr fontId="5"/>
  </si>
  <si>
    <t>記入要領</t>
    <phoneticPr fontId="5"/>
  </si>
  <si>
    <t>区分</t>
    <rPh sb="0" eb="2">
      <t>クブン</t>
    </rPh>
    <phoneticPr fontId="5"/>
  </si>
  <si>
    <t>項目</t>
    <rPh sb="0" eb="2">
      <t>コウモク</t>
    </rPh>
    <phoneticPr fontId="5"/>
  </si>
  <si>
    <t>細目</t>
    <rPh sb="0" eb="2">
      <t>サイモク</t>
    </rPh>
    <phoneticPr fontId="5"/>
  </si>
  <si>
    <t>活動名</t>
    <rPh sb="0" eb="2">
      <t>カツドウ</t>
    </rPh>
    <rPh sb="2" eb="3">
      <t>メイ</t>
    </rPh>
    <phoneticPr fontId="5"/>
  </si>
  <si>
    <t>団体情報</t>
    <rPh sb="0" eb="2">
      <t>ダンタイ</t>
    </rPh>
    <rPh sb="2" eb="4">
      <t>ジョウホウ</t>
    </rPh>
    <phoneticPr fontId="5"/>
  </si>
  <si>
    <t>ジャンル</t>
    <phoneticPr fontId="5"/>
  </si>
  <si>
    <t>年度</t>
    <rPh sb="0" eb="2">
      <t>ネンド</t>
    </rPh>
    <phoneticPr fontId="5"/>
  </si>
  <si>
    <t>音楽</t>
    <phoneticPr fontId="5"/>
  </si>
  <si>
    <t>舞踊</t>
    <phoneticPr fontId="5"/>
  </si>
  <si>
    <t>演劇</t>
    <phoneticPr fontId="5"/>
  </si>
  <si>
    <t>オーケストラ</t>
    <phoneticPr fontId="5"/>
  </si>
  <si>
    <t>バレエ</t>
    <phoneticPr fontId="5"/>
  </si>
  <si>
    <t>現代演劇</t>
    <rPh sb="0" eb="2">
      <t>ゲンダイ</t>
    </rPh>
    <rPh sb="2" eb="4">
      <t>エンゲキ</t>
    </rPh>
    <phoneticPr fontId="5"/>
  </si>
  <si>
    <t>古典演劇（歌舞伎）</t>
    <rPh sb="0" eb="2">
      <t>コテン</t>
    </rPh>
    <rPh sb="2" eb="4">
      <t>エンゲキ</t>
    </rPh>
    <rPh sb="5" eb="8">
      <t>カブキ</t>
    </rPh>
    <phoneticPr fontId="5"/>
  </si>
  <si>
    <t>落語</t>
    <rPh sb="0" eb="2">
      <t>ラクゴ</t>
    </rPh>
    <phoneticPr fontId="5"/>
  </si>
  <si>
    <t>オペラ</t>
    <phoneticPr fontId="5"/>
  </si>
  <si>
    <t>現代舞踊</t>
    <rPh sb="0" eb="2">
      <t>ゲンダイ</t>
    </rPh>
    <rPh sb="2" eb="4">
      <t>ブヨウ</t>
    </rPh>
    <phoneticPr fontId="5"/>
  </si>
  <si>
    <t>児童演劇</t>
    <rPh sb="0" eb="2">
      <t>ジドウ</t>
    </rPh>
    <rPh sb="2" eb="4">
      <t>エンゲキ</t>
    </rPh>
    <phoneticPr fontId="5"/>
  </si>
  <si>
    <t>古典演劇（人形浄瑠璃）</t>
    <rPh sb="0" eb="2">
      <t>コテン</t>
    </rPh>
    <rPh sb="2" eb="4">
      <t>エンゲキ</t>
    </rPh>
    <rPh sb="5" eb="7">
      <t>ニンギョウ</t>
    </rPh>
    <rPh sb="7" eb="10">
      <t>ジョウルリ</t>
    </rPh>
    <phoneticPr fontId="5"/>
  </si>
  <si>
    <t>講談</t>
    <rPh sb="0" eb="2">
      <t>コウダン</t>
    </rPh>
    <phoneticPr fontId="5"/>
  </si>
  <si>
    <t>舞踏</t>
    <rPh sb="0" eb="2">
      <t>ブトウ</t>
    </rPh>
    <phoneticPr fontId="5"/>
  </si>
  <si>
    <t>人形劇</t>
    <rPh sb="0" eb="3">
      <t>ニンギョウゲキ</t>
    </rPh>
    <phoneticPr fontId="5"/>
  </si>
  <si>
    <t>古典演劇（能楽）</t>
    <rPh sb="0" eb="2">
      <t>コテン</t>
    </rPh>
    <rPh sb="2" eb="4">
      <t>エンゲキ</t>
    </rPh>
    <rPh sb="5" eb="7">
      <t>ノウガク</t>
    </rPh>
    <phoneticPr fontId="5"/>
  </si>
  <si>
    <t>浪曲</t>
    <rPh sb="0" eb="2">
      <t>ロウキョク</t>
    </rPh>
    <phoneticPr fontId="5"/>
  </si>
  <si>
    <t>吹奏楽</t>
    <rPh sb="0" eb="3">
      <t>スイソウガク</t>
    </rPh>
    <phoneticPr fontId="5"/>
  </si>
  <si>
    <t>民族舞踊</t>
    <rPh sb="0" eb="2">
      <t>ミンゾク</t>
    </rPh>
    <rPh sb="2" eb="4">
      <t>ブヨウ</t>
    </rPh>
    <phoneticPr fontId="5"/>
  </si>
  <si>
    <t>ミュージカル</t>
    <phoneticPr fontId="5"/>
  </si>
  <si>
    <t>邦楽</t>
    <rPh sb="0" eb="2">
      <t>ホウガク</t>
    </rPh>
    <phoneticPr fontId="5"/>
  </si>
  <si>
    <t>漫才</t>
    <rPh sb="0" eb="2">
      <t>マンザイ</t>
    </rPh>
    <phoneticPr fontId="5"/>
  </si>
  <si>
    <t>邦舞</t>
    <rPh sb="0" eb="1">
      <t>ホウ</t>
    </rPh>
    <rPh sb="1" eb="2">
      <t>ブ</t>
    </rPh>
    <phoneticPr fontId="5"/>
  </si>
  <si>
    <t>奇術</t>
    <rPh sb="0" eb="2">
      <t>キジュツ</t>
    </rPh>
    <phoneticPr fontId="5"/>
  </si>
  <si>
    <t>雅楽</t>
    <rPh sb="0" eb="2">
      <t>ガガク</t>
    </rPh>
    <phoneticPr fontId="5"/>
  </si>
  <si>
    <t>太神楽</t>
    <rPh sb="0" eb="3">
      <t>ダイカグラ</t>
    </rPh>
    <phoneticPr fontId="5"/>
  </si>
  <si>
    <t>声明</t>
    <rPh sb="0" eb="2">
      <t>ショウミョウ</t>
    </rPh>
    <phoneticPr fontId="5"/>
  </si>
  <si>
    <t>―</t>
  </si>
  <si>
    <t>（収入）　</t>
  </si>
  <si>
    <t>項　目</t>
    <rPh sb="0" eb="1">
      <t>コウ</t>
    </rPh>
    <rPh sb="2" eb="3">
      <t>モク</t>
    </rPh>
    <phoneticPr fontId="11"/>
  </si>
  <si>
    <t>　内　訳（円）</t>
  </si>
  <si>
    <t>内　訳（円）</t>
  </si>
  <si>
    <t>共催者
負担金</t>
    <phoneticPr fontId="11"/>
  </si>
  <si>
    <t>会場名</t>
    <rPh sb="0" eb="2">
      <t>カイジョウ</t>
    </rPh>
    <rPh sb="2" eb="3">
      <t>メイ</t>
    </rPh>
    <phoneticPr fontId="11"/>
  </si>
  <si>
    <t>使用席数</t>
    <phoneticPr fontId="11"/>
  </si>
  <si>
    <t>使用席数×公演回数</t>
    <rPh sb="5" eb="7">
      <t>コウエン</t>
    </rPh>
    <rPh sb="7" eb="9">
      <t>カイスウ</t>
    </rPh>
    <phoneticPr fontId="11"/>
  </si>
  <si>
    <t>販売枚数</t>
    <rPh sb="0" eb="2">
      <t>ハンバイ</t>
    </rPh>
    <rPh sb="2" eb="4">
      <t>マイスウ</t>
    </rPh>
    <rPh sb="3" eb="4">
      <t>カズ</t>
    </rPh>
    <phoneticPr fontId="11"/>
  </si>
  <si>
    <t>収入率</t>
    <rPh sb="0" eb="2">
      <t>シュウニュウ</t>
    </rPh>
    <phoneticPr fontId="11"/>
  </si>
  <si>
    <t>入場者数</t>
    <rPh sb="2" eb="3">
      <t>モノ</t>
    </rPh>
    <rPh sb="3" eb="4">
      <t>カズ</t>
    </rPh>
    <phoneticPr fontId="11"/>
  </si>
  <si>
    <t>入場率</t>
    <phoneticPr fontId="11"/>
  </si>
  <si>
    <t>×</t>
    <phoneticPr fontId="11"/>
  </si>
  <si>
    <t>枚数</t>
    <phoneticPr fontId="11"/>
  </si>
  <si>
    <t>単価×枚数</t>
    <rPh sb="0" eb="2">
      <t>タンカ</t>
    </rPh>
    <rPh sb="3" eb="5">
      <t>マイスウ</t>
    </rPh>
    <phoneticPr fontId="11"/>
  </si>
  <si>
    <t>その他
収入</t>
    <phoneticPr fontId="11"/>
  </si>
  <si>
    <t>招待券枚数→</t>
    <rPh sb="0" eb="3">
      <t>ショウタイケン</t>
    </rPh>
    <rPh sb="3" eb="5">
      <t>マイスウ</t>
    </rPh>
    <phoneticPr fontId="11"/>
  </si>
  <si>
    <t>小計</t>
    <rPh sb="0" eb="2">
      <t>ショウケイ</t>
    </rPh>
    <phoneticPr fontId="11"/>
  </si>
  <si>
    <t>自己負担金</t>
    <phoneticPr fontId="11"/>
  </si>
  <si>
    <t>合計</t>
    <rPh sb="0" eb="2">
      <t>ゴウケイ</t>
    </rPh>
    <phoneticPr fontId="11"/>
  </si>
  <si>
    <t>合　計</t>
    <rPh sb="0" eb="1">
      <t>ゴウ</t>
    </rPh>
    <phoneticPr fontId="11"/>
  </si>
  <si>
    <t>（支出）</t>
  </si>
  <si>
    <t>項　目</t>
  </si>
  <si>
    <t>その他の支出</t>
    <rPh sb="2" eb="3">
      <t>タ</t>
    </rPh>
    <rPh sb="4" eb="6">
      <t>シシュツ</t>
    </rPh>
    <phoneticPr fontId="11"/>
  </si>
  <si>
    <t>本活動の企画意図及び目標等</t>
    <rPh sb="0" eb="1">
      <t>ホン</t>
    </rPh>
    <rPh sb="1" eb="3">
      <t>カツドウ</t>
    </rPh>
    <rPh sb="4" eb="6">
      <t>キカク</t>
    </rPh>
    <rPh sb="6" eb="8">
      <t>イト</t>
    </rPh>
    <rPh sb="8" eb="9">
      <t>オヨ</t>
    </rPh>
    <rPh sb="10" eb="12">
      <t>モクヒョウ</t>
    </rPh>
    <rPh sb="12" eb="13">
      <t>トウ</t>
    </rPh>
    <phoneticPr fontId="5"/>
  </si>
  <si>
    <t>都道府県</t>
    <rPh sb="0" eb="4">
      <t>トドウフケン</t>
    </rPh>
    <phoneticPr fontId="5"/>
  </si>
  <si>
    <t>活動内訳</t>
    <rPh sb="0" eb="2">
      <t>カツドウ</t>
    </rPh>
    <rPh sb="2" eb="4">
      <t>ウチワケ</t>
    </rPh>
    <phoneticPr fontId="5"/>
  </si>
  <si>
    <t>公演活動数</t>
    <rPh sb="0" eb="2">
      <t>コウエン</t>
    </rPh>
    <rPh sb="2" eb="4">
      <t>カツドウ</t>
    </rPh>
    <rPh sb="4" eb="5">
      <t>スウ</t>
    </rPh>
    <phoneticPr fontId="5"/>
  </si>
  <si>
    <t>令和３年度</t>
    <rPh sb="0" eb="2">
      <t>レイワ</t>
    </rPh>
    <rPh sb="3" eb="5">
      <t>ネンド</t>
    </rPh>
    <phoneticPr fontId="5"/>
  </si>
  <si>
    <t>令和４年度</t>
    <rPh sb="0" eb="2">
      <t>レイワ</t>
    </rPh>
    <rPh sb="3" eb="5">
      <t>ネンド</t>
    </rPh>
    <phoneticPr fontId="5"/>
  </si>
  <si>
    <t>令和５年度</t>
    <rPh sb="0" eb="2">
      <t>レイワ</t>
    </rPh>
    <rPh sb="3" eb="5">
      <t>ネンド</t>
    </rPh>
    <phoneticPr fontId="5"/>
  </si>
  <si>
    <t>開始日</t>
    <rPh sb="0" eb="3">
      <t>カイシビ</t>
    </rPh>
    <phoneticPr fontId="5"/>
  </si>
  <si>
    <t>合計</t>
    <rPh sb="0" eb="2">
      <t>ゴウケイ</t>
    </rPh>
    <phoneticPr fontId="5"/>
  </si>
  <si>
    <t>非表示</t>
    <rPh sb="0" eb="3">
      <t>ヒヒョウジ</t>
    </rPh>
    <phoneticPr fontId="10"/>
  </si>
  <si>
    <t>非表示
※公演事業支援は不使用！</t>
    <rPh sb="0" eb="3">
      <t>ヒヒョウジ</t>
    </rPh>
    <rPh sb="5" eb="7">
      <t>コウエン</t>
    </rPh>
    <rPh sb="7" eb="9">
      <t>ジギョウ</t>
    </rPh>
    <rPh sb="9" eb="11">
      <t>シエン</t>
    </rPh>
    <rPh sb="12" eb="15">
      <t>フシヨウ</t>
    </rPh>
    <phoneticPr fontId="5"/>
  </si>
  <si>
    <t>×</t>
  </si>
  <si>
    <t>予算(千円)</t>
    <phoneticPr fontId="10"/>
  </si>
  <si>
    <t>会場の席数(定員)</t>
    <rPh sb="0" eb="2">
      <t>カイジョウ</t>
    </rPh>
    <rPh sb="3" eb="5">
      <t>セキスウ</t>
    </rPh>
    <rPh sb="6" eb="8">
      <t>テイイン</t>
    </rPh>
    <phoneticPr fontId="10"/>
  </si>
  <si>
    <t>割引額の合計額</t>
    <rPh sb="0" eb="2">
      <t>ワリビキ</t>
    </rPh>
    <rPh sb="2" eb="3">
      <t>ガク</t>
    </rPh>
    <rPh sb="4" eb="6">
      <t>ゴウケイ</t>
    </rPh>
    <rPh sb="6" eb="7">
      <t>ガク</t>
    </rPh>
    <phoneticPr fontId="11"/>
  </si>
  <si>
    <t>入場料合計（円）</t>
    <rPh sb="0" eb="3">
      <t>ニュウジョウリョウ</t>
    </rPh>
    <rPh sb="3" eb="5">
      <t>ゴウケイ</t>
    </rPh>
    <rPh sb="6" eb="7">
      <t>エン</t>
    </rPh>
    <phoneticPr fontId="5"/>
  </si>
  <si>
    <t>公演回数合計</t>
    <rPh sb="0" eb="2">
      <t>コウエン</t>
    </rPh>
    <rPh sb="2" eb="4">
      <t>カイスウ</t>
    </rPh>
    <rPh sb="4" eb="6">
      <t>ゴウケイ</t>
    </rPh>
    <phoneticPr fontId="5"/>
  </si>
  <si>
    <t>販売枚数合計(b)</t>
    <rPh sb="4" eb="6">
      <t>ゴウケイ</t>
    </rPh>
    <phoneticPr fontId="5"/>
  </si>
  <si>
    <t>有料入場率(b/a)</t>
    <rPh sb="2" eb="4">
      <t>ニュウジョウ</t>
    </rPh>
    <phoneticPr fontId="5"/>
  </si>
  <si>
    <t>公演日</t>
    <phoneticPr fontId="5"/>
  </si>
  <si>
    <t>会場名</t>
  </si>
  <si>
    <t>券種</t>
  </si>
  <si>
    <t>枚数</t>
  </si>
  <si>
    <t>単価×枚数</t>
  </si>
  <si>
    <t>招待券枚数</t>
    <rPh sb="0" eb="3">
      <t>ショウタイケン</t>
    </rPh>
    <rPh sb="3" eb="5">
      <t>マイスウ</t>
    </rPh>
    <phoneticPr fontId="5"/>
  </si>
  <si>
    <t>小計</t>
    <rPh sb="0" eb="2">
      <t>ショウケイ</t>
    </rPh>
    <phoneticPr fontId="5"/>
  </si>
  <si>
    <t>助成対象経費（支出予算書・小計Aより）</t>
    <rPh sb="0" eb="2">
      <t>ジョセイ</t>
    </rPh>
    <rPh sb="2" eb="4">
      <t>タイショウ</t>
    </rPh>
    <rPh sb="4" eb="6">
      <t>ケイヒ</t>
    </rPh>
    <rPh sb="7" eb="9">
      <t>シシュツ</t>
    </rPh>
    <rPh sb="9" eb="12">
      <t>ヨサンショ</t>
    </rPh>
    <rPh sb="13" eb="15">
      <t>ショウケイ</t>
    </rPh>
    <phoneticPr fontId="11"/>
  </si>
  <si>
    <t>（千円）</t>
    <rPh sb="1" eb="3">
      <t>センエン</t>
    </rPh>
    <phoneticPr fontId="5"/>
  </si>
  <si>
    <t>消費税等</t>
    <rPh sb="0" eb="3">
      <t>ショウヒゼイ</t>
    </rPh>
    <rPh sb="3" eb="4">
      <t>トウ</t>
    </rPh>
    <phoneticPr fontId="5"/>
  </si>
  <si>
    <t>助成対象経費</t>
    <rPh sb="0" eb="2">
      <t>ジョセイ</t>
    </rPh>
    <rPh sb="2" eb="4">
      <t>タイショウ</t>
    </rPh>
    <rPh sb="4" eb="6">
      <t>ケイヒ</t>
    </rPh>
    <phoneticPr fontId="5"/>
  </si>
  <si>
    <t>文芸費</t>
    <rPh sb="0" eb="2">
      <t>ブンゲイ</t>
    </rPh>
    <rPh sb="2" eb="3">
      <t>ヒ</t>
    </rPh>
    <phoneticPr fontId="10"/>
  </si>
  <si>
    <t>舞台費</t>
    <rPh sb="0" eb="2">
      <t>ブタイ</t>
    </rPh>
    <rPh sb="2" eb="3">
      <t>ヒ</t>
    </rPh>
    <phoneticPr fontId="10"/>
  </si>
  <si>
    <t>課税対象外経費</t>
    <rPh sb="0" eb="2">
      <t>カゼイ</t>
    </rPh>
    <rPh sb="2" eb="4">
      <t>タイショウ</t>
    </rPh>
    <rPh sb="4" eb="5">
      <t>ガイ</t>
    </rPh>
    <rPh sb="5" eb="7">
      <t>ケイヒ</t>
    </rPh>
    <phoneticPr fontId="10"/>
  </si>
  <si>
    <t>課税対象経費</t>
    <rPh sb="0" eb="2">
      <t>カゼイ</t>
    </rPh>
    <rPh sb="2" eb="4">
      <t>タイショウ</t>
    </rPh>
    <rPh sb="4" eb="6">
      <t>ケイヒ</t>
    </rPh>
    <phoneticPr fontId="10"/>
  </si>
  <si>
    <t>助成対象経費　小計（A）</t>
    <rPh sb="0" eb="2">
      <t>ジョセイ</t>
    </rPh>
    <rPh sb="2" eb="4">
      <t>タイショウ</t>
    </rPh>
    <rPh sb="4" eb="6">
      <t>ケイヒ</t>
    </rPh>
    <rPh sb="7" eb="9">
      <t>ショウケイ</t>
    </rPh>
    <phoneticPr fontId="10"/>
  </si>
  <si>
    <t>消費税等仕入控除税額計（B）</t>
    <rPh sb="0" eb="3">
      <t>ショウヒゼイ</t>
    </rPh>
    <rPh sb="3" eb="4">
      <t>トウ</t>
    </rPh>
    <rPh sb="4" eb="6">
      <t>シイレ</t>
    </rPh>
    <rPh sb="6" eb="8">
      <t>コウジョ</t>
    </rPh>
    <rPh sb="8" eb="10">
      <t>ゼイガク</t>
    </rPh>
    <rPh sb="10" eb="11">
      <t>ケイ</t>
    </rPh>
    <phoneticPr fontId="10"/>
  </si>
  <si>
    <t>空白</t>
    <rPh sb="0" eb="2">
      <t>クウハク</t>
    </rPh>
    <phoneticPr fontId="5"/>
  </si>
  <si>
    <t>項目</t>
    <rPh sb="0" eb="2">
      <t>コウモク</t>
    </rPh>
    <phoneticPr fontId="10"/>
  </si>
  <si>
    <t>助成対象経費</t>
    <rPh sb="0" eb="2">
      <t>ジョセイ</t>
    </rPh>
    <rPh sb="2" eb="4">
      <t>タイショウ</t>
    </rPh>
    <rPh sb="4" eb="6">
      <t>ケイヒ</t>
    </rPh>
    <phoneticPr fontId="10"/>
  </si>
  <si>
    <t>文芸費</t>
    <rPh sb="0" eb="2">
      <t>ブンゲイ</t>
    </rPh>
    <rPh sb="2" eb="3">
      <t>ヒ</t>
    </rPh>
    <phoneticPr fontId="10"/>
  </si>
  <si>
    <t>会場費</t>
    <rPh sb="0" eb="2">
      <t>カイジョウ</t>
    </rPh>
    <rPh sb="2" eb="3">
      <t>ヒ</t>
    </rPh>
    <phoneticPr fontId="10"/>
  </si>
  <si>
    <t>会場使用料</t>
    <rPh sb="0" eb="2">
      <t>カイジョウ</t>
    </rPh>
    <rPh sb="2" eb="5">
      <t>シヨウリョウ</t>
    </rPh>
    <phoneticPr fontId="10"/>
  </si>
  <si>
    <t>付帯設備使用料</t>
    <rPh sb="0" eb="2">
      <t>フタイ</t>
    </rPh>
    <rPh sb="2" eb="4">
      <t>セツビ</t>
    </rPh>
    <rPh sb="4" eb="7">
      <t>シヨウリョウ</t>
    </rPh>
    <phoneticPr fontId="10"/>
  </si>
  <si>
    <t>舞台費</t>
    <rPh sb="0" eb="2">
      <t>ブタイ</t>
    </rPh>
    <rPh sb="2" eb="3">
      <t>ヒ</t>
    </rPh>
    <phoneticPr fontId="10"/>
  </si>
  <si>
    <t>大道具費</t>
    <rPh sb="0" eb="3">
      <t>オオドウグ</t>
    </rPh>
    <rPh sb="3" eb="4">
      <t>ヒ</t>
    </rPh>
    <phoneticPr fontId="10"/>
  </si>
  <si>
    <t>小道具費</t>
    <rPh sb="0" eb="3">
      <t>コドウグ</t>
    </rPh>
    <rPh sb="3" eb="4">
      <t>ヒ</t>
    </rPh>
    <phoneticPr fontId="10"/>
  </si>
  <si>
    <t>衣装スタッフ費</t>
    <rPh sb="0" eb="2">
      <t>イショウ</t>
    </rPh>
    <rPh sb="6" eb="7">
      <t>ヒ</t>
    </rPh>
    <phoneticPr fontId="10"/>
  </si>
  <si>
    <t>履物費</t>
    <rPh sb="0" eb="2">
      <t>ハキモノ</t>
    </rPh>
    <rPh sb="2" eb="3">
      <t>ヒ</t>
    </rPh>
    <phoneticPr fontId="10"/>
  </si>
  <si>
    <t>かつら（床山）費</t>
    <rPh sb="4" eb="6">
      <t>トコヤマ</t>
    </rPh>
    <rPh sb="7" eb="8">
      <t>ヒ</t>
    </rPh>
    <phoneticPr fontId="10"/>
  </si>
  <si>
    <t>照明費</t>
    <rPh sb="0" eb="2">
      <t>ショウメイ</t>
    </rPh>
    <rPh sb="2" eb="3">
      <t>ヒ</t>
    </rPh>
    <phoneticPr fontId="10"/>
  </si>
  <si>
    <t>照明スタッフ費</t>
    <rPh sb="0" eb="2">
      <t>ショウメイ</t>
    </rPh>
    <rPh sb="6" eb="7">
      <t>ヒ</t>
    </rPh>
    <phoneticPr fontId="10"/>
  </si>
  <si>
    <t>音響費</t>
    <rPh sb="0" eb="2">
      <t>オンキョウ</t>
    </rPh>
    <rPh sb="2" eb="3">
      <t>ヒ</t>
    </rPh>
    <phoneticPr fontId="10"/>
  </si>
  <si>
    <t>音響スタッフ費</t>
    <rPh sb="0" eb="2">
      <t>オンキョウ</t>
    </rPh>
    <rPh sb="6" eb="7">
      <t>ヒ</t>
    </rPh>
    <phoneticPr fontId="10"/>
  </si>
  <si>
    <t>映像費</t>
    <rPh sb="0" eb="2">
      <t>エイゾウ</t>
    </rPh>
    <rPh sb="2" eb="3">
      <t>ヒ</t>
    </rPh>
    <phoneticPr fontId="10"/>
  </si>
  <si>
    <t>映像スタッフ費</t>
    <rPh sb="0" eb="2">
      <t>エイゾウ</t>
    </rPh>
    <rPh sb="6" eb="7">
      <t>ヒ</t>
    </rPh>
    <phoneticPr fontId="10"/>
  </si>
  <si>
    <t>特殊効果費</t>
    <rPh sb="0" eb="2">
      <t>トクシュ</t>
    </rPh>
    <rPh sb="2" eb="4">
      <t>コウカ</t>
    </rPh>
    <rPh sb="4" eb="5">
      <t>ヒ</t>
    </rPh>
    <phoneticPr fontId="10"/>
  </si>
  <si>
    <t>細目/内訳</t>
    <rPh sb="0" eb="2">
      <t>サイモク</t>
    </rPh>
    <rPh sb="3" eb="5">
      <t>ウチワケ</t>
    </rPh>
    <phoneticPr fontId="5"/>
  </si>
  <si>
    <t>課税区分</t>
    <rPh sb="0" eb="2">
      <t>カゼイ</t>
    </rPh>
    <rPh sb="2" eb="4">
      <t>クブン</t>
    </rPh>
    <phoneticPr fontId="10"/>
  </si>
  <si>
    <t>課税対象外</t>
    <rPh sb="0" eb="2">
      <t>カゼイ</t>
    </rPh>
    <rPh sb="2" eb="4">
      <t>タイショウ</t>
    </rPh>
    <rPh sb="4" eb="5">
      <t>ガイ</t>
    </rPh>
    <phoneticPr fontId="10"/>
  </si>
  <si>
    <t>支援区分</t>
    <rPh sb="0" eb="2">
      <t>シエン</t>
    </rPh>
    <rPh sb="2" eb="4">
      <t>クブン</t>
    </rPh>
    <phoneticPr fontId="5"/>
  </si>
  <si>
    <t>数量(1)</t>
    <rPh sb="0" eb="2">
      <t>スウリョウ</t>
    </rPh>
    <phoneticPr fontId="5"/>
  </si>
  <si>
    <t>数量(2)</t>
    <rPh sb="0" eb="2">
      <t>スウリョウ</t>
    </rPh>
    <phoneticPr fontId="5"/>
  </si>
  <si>
    <t>消費税等仕入控除税額の取扱</t>
    <phoneticPr fontId="10"/>
  </si>
  <si>
    <t>税区分番号</t>
    <rPh sb="0" eb="1">
      <t>ゼイ</t>
    </rPh>
    <rPh sb="1" eb="3">
      <t>クブン</t>
    </rPh>
    <rPh sb="3" eb="5">
      <t>バンゴウ</t>
    </rPh>
    <phoneticPr fontId="10"/>
  </si>
  <si>
    <t>予算額</t>
    <rPh sb="0" eb="3">
      <t>ヨサンガク</t>
    </rPh>
    <phoneticPr fontId="10"/>
  </si>
  <si>
    <t>※　Ａ４判２枚に収まるように作成してください。</t>
    <phoneticPr fontId="10"/>
  </si>
  <si>
    <t>【プルダウン選択肢】削除不可（非表示）</t>
    <rPh sb="6" eb="9">
      <t>センタクシ</t>
    </rPh>
    <rPh sb="10" eb="12">
      <t>サクジョ</t>
    </rPh>
    <rPh sb="12" eb="14">
      <t>フカ</t>
    </rPh>
    <rPh sb="15" eb="18">
      <t>ヒヒョウジ</t>
    </rPh>
    <phoneticPr fontId="6"/>
  </si>
  <si>
    <t>作品内容</t>
    <rPh sb="0" eb="2">
      <t>サクヒン</t>
    </rPh>
    <rPh sb="2" eb="4">
      <t>ナイヨウ</t>
    </rPh>
    <phoneticPr fontId="6"/>
  </si>
  <si>
    <t>創作初演</t>
    <phoneticPr fontId="6"/>
  </si>
  <si>
    <t>新演出</t>
    <phoneticPr fontId="6"/>
  </si>
  <si>
    <t>翻訳初演</t>
    <phoneticPr fontId="6"/>
  </si>
  <si>
    <t>再演</t>
    <phoneticPr fontId="6"/>
  </si>
  <si>
    <t>特記事項</t>
    <rPh sb="0" eb="2">
      <t>トッキ</t>
    </rPh>
    <rPh sb="2" eb="4">
      <t>ジコウ</t>
    </rPh>
    <phoneticPr fontId="6"/>
  </si>
  <si>
    <t>今後の公演計画</t>
    <phoneticPr fontId="6"/>
  </si>
  <si>
    <t>再演等の受賞歴等</t>
    <phoneticPr fontId="6"/>
  </si>
  <si>
    <t>海外公演予定</t>
    <phoneticPr fontId="6"/>
  </si>
  <si>
    <t>完了済海外公演評価概要</t>
    <phoneticPr fontId="6"/>
  </si>
  <si>
    <t>新振付</t>
    <rPh sb="0" eb="3">
      <t>シンフリツケ</t>
    </rPh>
    <phoneticPr fontId="6"/>
  </si>
  <si>
    <t>-</t>
    <phoneticPr fontId="10"/>
  </si>
  <si>
    <t>団体名</t>
    <phoneticPr fontId="5"/>
  </si>
  <si>
    <t>特記事項</t>
    <rPh sb="0" eb="2">
      <t>トッキ</t>
    </rPh>
    <rPh sb="2" eb="4">
      <t>ジコウ</t>
    </rPh>
    <phoneticPr fontId="6"/>
  </si>
  <si>
    <t>他の助成事業等への応募状況、協賛者・後援者等</t>
    <rPh sb="0" eb="1">
      <t>ホカ</t>
    </rPh>
    <rPh sb="2" eb="4">
      <t>ジョセイ</t>
    </rPh>
    <rPh sb="4" eb="6">
      <t>ジギョウ</t>
    </rPh>
    <rPh sb="6" eb="7">
      <t>ナド</t>
    </rPh>
    <rPh sb="9" eb="11">
      <t>オウボ</t>
    </rPh>
    <rPh sb="11" eb="13">
      <t>ジョウキョウ</t>
    </rPh>
    <rPh sb="14" eb="16">
      <t>キョウサン</t>
    </rPh>
    <rPh sb="16" eb="17">
      <t>シャ</t>
    </rPh>
    <rPh sb="18" eb="20">
      <t>コウエン</t>
    </rPh>
    <rPh sb="20" eb="21">
      <t>シャ</t>
    </rPh>
    <rPh sb="21" eb="22">
      <t>ナド</t>
    </rPh>
    <phoneticPr fontId="5"/>
  </si>
  <si>
    <t>旅費</t>
    <rPh sb="0" eb="2">
      <t>リョヒ</t>
    </rPh>
    <phoneticPr fontId="5"/>
  </si>
  <si>
    <t>旅費</t>
    <rPh sb="0" eb="2">
      <t>リョヒ</t>
    </rPh>
    <phoneticPr fontId="10"/>
  </si>
  <si>
    <t>渡航費</t>
    <rPh sb="0" eb="3">
      <t>トコウヒ</t>
    </rPh>
    <phoneticPr fontId="10"/>
  </si>
  <si>
    <t>海外現地交通費</t>
    <rPh sb="0" eb="2">
      <t>カイガイ</t>
    </rPh>
    <rPh sb="2" eb="4">
      <t>ゲンチ</t>
    </rPh>
    <rPh sb="4" eb="7">
      <t>コウツウヒ</t>
    </rPh>
    <phoneticPr fontId="10"/>
  </si>
  <si>
    <t>海外宿泊費</t>
    <rPh sb="0" eb="2">
      <t>カイガイ</t>
    </rPh>
    <rPh sb="2" eb="5">
      <t>シュクハクヒ</t>
    </rPh>
    <phoneticPr fontId="10"/>
  </si>
  <si>
    <t>～</t>
    <phoneticPr fontId="10"/>
  </si>
  <si>
    <t>実施期間</t>
    <rPh sb="0" eb="2">
      <t>ジッシ</t>
    </rPh>
    <rPh sb="2" eb="4">
      <t>キカン</t>
    </rPh>
    <phoneticPr fontId="6"/>
  </si>
  <si>
    <t>公演実施日</t>
    <rPh sb="0" eb="2">
      <t>コウエン</t>
    </rPh>
    <rPh sb="2" eb="5">
      <t>ジッシビ</t>
    </rPh>
    <phoneticPr fontId="5"/>
  </si>
  <si>
    <t>終了日</t>
    <rPh sb="0" eb="3">
      <t>シュウリョウビ</t>
    </rPh>
    <phoneticPr fontId="5"/>
  </si>
  <si>
    <t>実施場所（所在地）</t>
    <rPh sb="0" eb="2">
      <t>ジッシ</t>
    </rPh>
    <rPh sb="2" eb="4">
      <t>バショ</t>
    </rPh>
    <rPh sb="5" eb="8">
      <t>ショザイチ</t>
    </rPh>
    <phoneticPr fontId="5"/>
  </si>
  <si>
    <t>参加フェスティバル名</t>
    <rPh sb="0" eb="2">
      <t>サンカ</t>
    </rPh>
    <rPh sb="9" eb="10">
      <t>メイ</t>
    </rPh>
    <phoneticPr fontId="6"/>
  </si>
  <si>
    <t>計</t>
    <rPh sb="0" eb="1">
      <t>ケイ</t>
    </rPh>
    <phoneticPr fontId="6"/>
  </si>
  <si>
    <t>※Ａ４用紙１枚に収まるように作成してください。</t>
    <phoneticPr fontId="10"/>
  </si>
  <si>
    <t>会場費・舞台費※・運搬費</t>
    <rPh sb="0" eb="2">
      <t>カイジョウ</t>
    </rPh>
    <rPh sb="2" eb="3">
      <t>ヒ</t>
    </rPh>
    <rPh sb="4" eb="6">
      <t>ブタイ</t>
    </rPh>
    <rPh sb="6" eb="7">
      <t>ヒ</t>
    </rPh>
    <rPh sb="9" eb="11">
      <t>ウンパン</t>
    </rPh>
    <rPh sb="11" eb="12">
      <t>ヒ</t>
    </rPh>
    <phoneticPr fontId="11"/>
  </si>
  <si>
    <t>謝金・旅費※・宣伝費等</t>
    <rPh sb="0" eb="2">
      <t>シャキン</t>
    </rPh>
    <rPh sb="3" eb="5">
      <t>リョヒ</t>
    </rPh>
    <rPh sb="7" eb="9">
      <t>センデン</t>
    </rPh>
    <rPh sb="9" eb="10">
      <t>ヒ</t>
    </rPh>
    <rPh sb="10" eb="11">
      <t>トウ</t>
    </rPh>
    <phoneticPr fontId="11"/>
  </si>
  <si>
    <t>　本活動の内容</t>
    <rPh sb="1" eb="2">
      <t>ホン</t>
    </rPh>
    <rPh sb="2" eb="4">
      <t>カツドウ</t>
    </rPh>
    <rPh sb="5" eb="7">
      <t>ナイヨウ</t>
    </rPh>
    <phoneticPr fontId="5"/>
  </si>
  <si>
    <r>
      <t>割引販売を行っている場合のみ、割引額の合計をマイナスで記入</t>
    </r>
    <r>
      <rPr>
        <b/>
        <sz val="10"/>
        <rFont val="ＭＳ Ｐゴシック"/>
        <family val="3"/>
        <charset val="128"/>
      </rPr>
      <t>→</t>
    </r>
    <phoneticPr fontId="5"/>
  </si>
  <si>
    <t>担当者情報</t>
    <rPh sb="0" eb="3">
      <t>タントウシャ</t>
    </rPh>
    <rPh sb="3" eb="5">
      <t>ジョウホウ</t>
    </rPh>
    <phoneticPr fontId="5"/>
  </si>
  <si>
    <t>担当部署・所属</t>
    <rPh sb="0" eb="2">
      <t>タントウ</t>
    </rPh>
    <rPh sb="2" eb="4">
      <t>ブショ</t>
    </rPh>
    <rPh sb="5" eb="7">
      <t>ショゾク</t>
    </rPh>
    <phoneticPr fontId="5"/>
  </si>
  <si>
    <t>担当者電話番号</t>
    <rPh sb="0" eb="3">
      <t>タントウシャ</t>
    </rPh>
    <rPh sb="3" eb="5">
      <t>デンワ</t>
    </rPh>
    <rPh sb="5" eb="7">
      <t>バンゴウ</t>
    </rPh>
    <phoneticPr fontId="5"/>
  </si>
  <si>
    <t>（フリガナ）</t>
    <phoneticPr fontId="5"/>
  </si>
  <si>
    <t>時間外連絡先</t>
    <rPh sb="0" eb="6">
      <t>ジカンガイレンラクサキ</t>
    </rPh>
    <phoneticPr fontId="5"/>
  </si>
  <si>
    <t>氏名</t>
    <phoneticPr fontId="5"/>
  </si>
  <si>
    <t>団体名</t>
    <rPh sb="0" eb="3">
      <t>ダンタイメイ</t>
    </rPh>
    <phoneticPr fontId="10"/>
  </si>
  <si>
    <t>活動名</t>
    <rPh sb="0" eb="3">
      <t>カツドウメイ</t>
    </rPh>
    <phoneticPr fontId="10"/>
  </si>
  <si>
    <t>独立行政法人日本芸術文化振興会理事長　殿</t>
    <phoneticPr fontId="5"/>
  </si>
  <si>
    <t>～</t>
    <phoneticPr fontId="6"/>
  </si>
  <si>
    <t>入場券内訳</t>
    <phoneticPr fontId="11"/>
  </si>
  <si>
    <t>入場券内訳</t>
    <phoneticPr fontId="10"/>
  </si>
  <si>
    <t>活動内容</t>
    <phoneticPr fontId="10"/>
  </si>
  <si>
    <t>日本の国際的プレゼンスの向上や文化芸術による相互理解の促進への貢献</t>
    <rPh sb="0" eb="2">
      <t>ニホン</t>
    </rPh>
    <rPh sb="3" eb="6">
      <t>コクサイテキ</t>
    </rPh>
    <rPh sb="12" eb="14">
      <t>コウジョウ</t>
    </rPh>
    <rPh sb="15" eb="17">
      <t>ブンカ</t>
    </rPh>
    <rPh sb="17" eb="19">
      <t>ゲイジュツ</t>
    </rPh>
    <rPh sb="22" eb="24">
      <t>ソウゴ</t>
    </rPh>
    <rPh sb="24" eb="26">
      <t>リカイ</t>
    </rPh>
    <rPh sb="27" eb="29">
      <t>ソクシン</t>
    </rPh>
    <rPh sb="31" eb="33">
      <t>コウケン</t>
    </rPh>
    <phoneticPr fontId="5"/>
  </si>
  <si>
    <t>券種</t>
    <rPh sb="0" eb="1">
      <t>ケン</t>
    </rPh>
    <rPh sb="1" eb="2">
      <t>シュ</t>
    </rPh>
    <phoneticPr fontId="11"/>
  </si>
  <si>
    <t>単価/円(税込)</t>
    <phoneticPr fontId="10"/>
  </si>
  <si>
    <t>会場設営費</t>
    <rPh sb="0" eb="2">
      <t>カイジョウ</t>
    </rPh>
    <rPh sb="2" eb="4">
      <t>セツエイ</t>
    </rPh>
    <rPh sb="4" eb="5">
      <t>ヒ</t>
    </rPh>
    <phoneticPr fontId="10"/>
  </si>
  <si>
    <t>衣装費・装束料</t>
    <rPh sb="0" eb="2">
      <t>イショウ</t>
    </rPh>
    <rPh sb="2" eb="3">
      <t>ヒ</t>
    </rPh>
    <phoneticPr fontId="10"/>
  </si>
  <si>
    <t>舞台スタッフ費</t>
    <phoneticPr fontId="10"/>
  </si>
  <si>
    <t>市区町村～番地（建物名を含む）</t>
    <rPh sb="0" eb="4">
      <t>シクチョウソン</t>
    </rPh>
    <rPh sb="5" eb="7">
      <t>バンチ</t>
    </rPh>
    <rPh sb="8" eb="10">
      <t>タテモノ</t>
    </rPh>
    <rPh sb="10" eb="11">
      <t>メイ</t>
    </rPh>
    <rPh sb="12" eb="13">
      <t>フク</t>
    </rPh>
    <phoneticPr fontId="5"/>
  </si>
  <si>
    <t>合唱（古楽を含む）</t>
    <rPh sb="0" eb="2">
      <t>ガッショウ</t>
    </rPh>
    <rPh sb="3" eb="5">
      <t>コガク</t>
    </rPh>
    <rPh sb="6" eb="7">
      <t>フク</t>
    </rPh>
    <phoneticPr fontId="5"/>
  </si>
  <si>
    <t>室内楽（古楽を含む）</t>
    <rPh sb="0" eb="3">
      <t>シツナイガク</t>
    </rPh>
    <rPh sb="4" eb="6">
      <t>コガク</t>
    </rPh>
    <rPh sb="7" eb="8">
      <t>フク</t>
    </rPh>
    <phoneticPr fontId="5"/>
  </si>
  <si>
    <t>その他（音楽分野の可能性を拡大させる活動を含む）</t>
    <rPh sb="2" eb="3">
      <t>タ</t>
    </rPh>
    <rPh sb="4" eb="8">
      <t>オンガクブンヤ</t>
    </rPh>
    <rPh sb="9" eb="12">
      <t>カノウセイ</t>
    </rPh>
    <rPh sb="13" eb="15">
      <t>カクダイ</t>
    </rPh>
    <rPh sb="18" eb="20">
      <t>カツドウ</t>
    </rPh>
    <rPh sb="21" eb="22">
      <t>フク</t>
    </rPh>
    <phoneticPr fontId="5"/>
  </si>
  <si>
    <t>その他（舞踊分野の可能性を拡大させる活動を含む）</t>
    <rPh sb="2" eb="3">
      <t>タ</t>
    </rPh>
    <rPh sb="4" eb="6">
      <t>ブヨウ</t>
    </rPh>
    <phoneticPr fontId="5"/>
  </si>
  <si>
    <t>その他（演劇分野の可能性を拡大させる活動を含む）</t>
    <rPh sb="2" eb="3">
      <t>タ</t>
    </rPh>
    <rPh sb="4" eb="6">
      <t>エンゲキ</t>
    </rPh>
    <phoneticPr fontId="5"/>
  </si>
  <si>
    <t>代表者氏名</t>
    <rPh sb="0" eb="5">
      <t>ダイヒョウシャシメイ</t>
    </rPh>
    <phoneticPr fontId="10"/>
  </si>
  <si>
    <t>電話番号</t>
    <rPh sb="0" eb="4">
      <t>デンワバンゴウ</t>
    </rPh>
    <phoneticPr fontId="10"/>
  </si>
  <si>
    <t>FAX番号</t>
    <rPh sb="3" eb="5">
      <t>バンゴウ</t>
    </rPh>
    <phoneticPr fontId="10"/>
  </si>
  <si>
    <t>担当者E-mail</t>
    <rPh sb="0" eb="3">
      <t>タントウシャ</t>
    </rPh>
    <phoneticPr fontId="5"/>
  </si>
  <si>
    <t>活動の収支</t>
    <rPh sb="0" eb="2">
      <t>カツドウ</t>
    </rPh>
    <rPh sb="3" eb="5">
      <t>シュウシ</t>
    </rPh>
    <phoneticPr fontId="5"/>
  </si>
  <si>
    <t>帰国日</t>
    <rPh sb="0" eb="3">
      <t>キコクビ</t>
    </rPh>
    <phoneticPr fontId="10"/>
  </si>
  <si>
    <t>海外公演</t>
    <rPh sb="0" eb="4">
      <t>カイガイコウエン</t>
    </rPh>
    <phoneticPr fontId="10"/>
  </si>
  <si>
    <t>内容詳細</t>
    <rPh sb="0" eb="2">
      <t>ナイヨウ</t>
    </rPh>
    <rPh sb="2" eb="4">
      <t>ショウサイ</t>
    </rPh>
    <phoneticPr fontId="10"/>
  </si>
  <si>
    <t>支払い先</t>
    <rPh sb="0" eb="2">
      <t>シハライ</t>
    </rPh>
    <rPh sb="3" eb="4">
      <t>サキ</t>
    </rPh>
    <phoneticPr fontId="5"/>
  </si>
  <si>
    <t>売止席数</t>
    <rPh sb="0" eb="2">
      <t>ウリドメ</t>
    </rPh>
    <rPh sb="2" eb="4">
      <t>セキスウ</t>
    </rPh>
    <phoneticPr fontId="10"/>
  </si>
  <si>
    <t>公演回数</t>
    <phoneticPr fontId="10"/>
  </si>
  <si>
    <t>公的補助金・助成金等</t>
    <rPh sb="0" eb="2">
      <t>コウテキ</t>
    </rPh>
    <rPh sb="9" eb="10">
      <t>ナド</t>
    </rPh>
    <phoneticPr fontId="11"/>
  </si>
  <si>
    <t>広告
収入</t>
    <rPh sb="0" eb="2">
      <t>コウコク</t>
    </rPh>
    <rPh sb="3" eb="5">
      <t>シュウニュウ</t>
    </rPh>
    <phoneticPr fontId="10"/>
  </si>
  <si>
    <t>民間寄付金・協賛金
・助成金等</t>
    <rPh sb="0" eb="2">
      <t>ミンカン</t>
    </rPh>
    <rPh sb="11" eb="13">
      <t>ジョセイ</t>
    </rPh>
    <rPh sb="13" eb="14">
      <t>キン</t>
    </rPh>
    <rPh sb="14" eb="15">
      <t>トウ</t>
    </rPh>
    <phoneticPr fontId="11"/>
  </si>
  <si>
    <t>助成対象外経費</t>
    <rPh sb="4" eb="5">
      <t>ソト</t>
    </rPh>
    <phoneticPr fontId="10"/>
  </si>
  <si>
    <t>要選択</t>
    <rPh sb="0" eb="1">
      <t>ヨウ</t>
    </rPh>
    <rPh sb="1" eb="3">
      <t>センタク</t>
    </rPh>
    <phoneticPr fontId="9"/>
  </si>
  <si>
    <t>助成対象経費　合計（C)</t>
    <rPh sb="0" eb="2">
      <t>ジョセイ</t>
    </rPh>
    <rPh sb="2" eb="4">
      <t>タイショウ</t>
    </rPh>
    <rPh sb="4" eb="6">
      <t>ケイヒ</t>
    </rPh>
    <rPh sb="7" eb="9">
      <t>ゴウケイ</t>
    </rPh>
    <phoneticPr fontId="10"/>
  </si>
  <si>
    <t>メニュー</t>
    <phoneticPr fontId="10"/>
  </si>
  <si>
    <t>分野</t>
    <rPh sb="0" eb="2">
      <t>ブンヤ</t>
    </rPh>
    <phoneticPr fontId="5"/>
  </si>
  <si>
    <t>－</t>
    <phoneticPr fontId="10"/>
  </si>
  <si>
    <t>代表者役職名</t>
    <phoneticPr fontId="5"/>
  </si>
  <si>
    <t>（フリガナ）</t>
    <phoneticPr fontId="10"/>
  </si>
  <si>
    <t>【個表】</t>
    <phoneticPr fontId="6"/>
  </si>
  <si>
    <t>団体名</t>
    <rPh sb="0" eb="3">
      <t>ダンタイメイ</t>
    </rPh>
    <phoneticPr fontId="5"/>
  </si>
  <si>
    <t>活動名</t>
    <rPh sb="0" eb="3">
      <t>カツドウメイ</t>
    </rPh>
    <phoneticPr fontId="5"/>
  </si>
  <si>
    <t>入場料
収入(a)</t>
    <phoneticPr fontId="11"/>
  </si>
  <si>
    <t>(a)+(b)合計</t>
    <rPh sb="7" eb="9">
      <t>ゴウケイ</t>
    </rPh>
    <phoneticPr fontId="10"/>
  </si>
  <si>
    <t>合　計（総事業費）</t>
    <rPh sb="0" eb="1">
      <t>ゴウ</t>
    </rPh>
    <phoneticPr fontId="11"/>
  </si>
  <si>
    <t>会場の席数(定員)</t>
  </si>
  <si>
    <t>売止席数</t>
  </si>
  <si>
    <t>使用席数</t>
  </si>
  <si>
    <t>使用席数×公演回数(a)</t>
  </si>
  <si>
    <t>公演回数</t>
  </si>
  <si>
    <t>販売枚数(b)</t>
  </si>
  <si>
    <t>有料入場率(b/a)</t>
  </si>
  <si>
    <t>助成対象経費 小計 (A)</t>
    <rPh sb="0" eb="2">
      <t>ジョセイ</t>
    </rPh>
    <rPh sb="2" eb="4">
      <t>タイショウ</t>
    </rPh>
    <rPh sb="4" eb="6">
      <t>ケイヒ</t>
    </rPh>
    <rPh sb="7" eb="9">
      <t>ショウケイ</t>
    </rPh>
    <phoneticPr fontId="5"/>
  </si>
  <si>
    <t>消費税等仕入控除税額 (B)</t>
    <phoneticPr fontId="5"/>
  </si>
  <si>
    <t>助成対象外経費 (C)</t>
    <rPh sb="0" eb="2">
      <t>ジョセイ</t>
    </rPh>
    <rPh sb="2" eb="4">
      <t>タイショウ</t>
    </rPh>
    <rPh sb="4" eb="5">
      <t>ガイ</t>
    </rPh>
    <rPh sb="5" eb="7">
      <t>ケイヒ</t>
    </rPh>
    <phoneticPr fontId="5"/>
  </si>
  <si>
    <t>公的補助金等　(E)</t>
    <rPh sb="0" eb="5">
      <t>コウテキホジョキン</t>
    </rPh>
    <rPh sb="5" eb="6">
      <t>ナド</t>
    </rPh>
    <phoneticPr fontId="10"/>
  </si>
  <si>
    <t>民間寄付金等　(F)</t>
    <rPh sb="0" eb="5">
      <t>ミンカンキフキン</t>
    </rPh>
    <rPh sb="5" eb="6">
      <t>ナド</t>
    </rPh>
    <phoneticPr fontId="10"/>
  </si>
  <si>
    <t>共催者負担金　(G)</t>
    <rPh sb="0" eb="6">
      <t>キョウサイシャフタンキン</t>
    </rPh>
    <phoneticPr fontId="10"/>
  </si>
  <si>
    <t>広告収入・その他　(H)</t>
    <rPh sb="0" eb="4">
      <t>コウコクシュウニュウ</t>
    </rPh>
    <rPh sb="7" eb="8">
      <t>タ</t>
    </rPh>
    <phoneticPr fontId="10"/>
  </si>
  <si>
    <t>実施会場</t>
    <rPh sb="0" eb="4">
      <t>ジッシカイジョウ</t>
    </rPh>
    <phoneticPr fontId="6"/>
  </si>
  <si>
    <t>単価等(税込・円)</t>
    <rPh sb="0" eb="2">
      <t>タンカ</t>
    </rPh>
    <rPh sb="2" eb="3">
      <t>トウ</t>
    </rPh>
    <rPh sb="4" eb="6">
      <t>ゼイコ</t>
    </rPh>
    <rPh sb="7" eb="8">
      <t>エン</t>
    </rPh>
    <phoneticPr fontId="5"/>
  </si>
  <si>
    <t>金額（税込・円）</t>
    <rPh sb="3" eb="5">
      <t>ゼイコミ</t>
    </rPh>
    <rPh sb="6" eb="7">
      <t>エン</t>
    </rPh>
    <phoneticPr fontId="5"/>
  </si>
  <si>
    <t>助成対象経費合計 (A)-(B)</t>
    <rPh sb="0" eb="2">
      <t>ジョセイ</t>
    </rPh>
    <rPh sb="2" eb="4">
      <t>タイショウ</t>
    </rPh>
    <rPh sb="4" eb="6">
      <t>ケイヒ</t>
    </rPh>
    <rPh sb="6" eb="8">
      <t>ゴウケイ</t>
    </rPh>
    <phoneticPr fontId="10"/>
  </si>
  <si>
    <t>（収支計画書別紙）入場料詳細</t>
    <phoneticPr fontId="10"/>
  </si>
  <si>
    <t>観客層の拡充や国際的な評価の向上に向けた広報やマーケティング等に関する取組と期待される効果</t>
    <rPh sb="7" eb="10">
      <t>コクサイテキ</t>
    </rPh>
    <phoneticPr fontId="6"/>
  </si>
  <si>
    <t>開催国・地域や主催者、共同制作の相手方等との連携・協力に関する取組と期待される効果</t>
    <rPh sb="0" eb="2">
      <t>カイサイ</t>
    </rPh>
    <rPh sb="2" eb="3">
      <t>コク</t>
    </rPh>
    <rPh sb="4" eb="6">
      <t>チイキ</t>
    </rPh>
    <rPh sb="7" eb="10">
      <t>シュサイシャ</t>
    </rPh>
    <rPh sb="11" eb="13">
      <t>キョウドウ</t>
    </rPh>
    <rPh sb="13" eb="15">
      <t>セイサク</t>
    </rPh>
    <rPh sb="16" eb="19">
      <t>アイテガタ</t>
    </rPh>
    <rPh sb="19" eb="20">
      <t>トウ</t>
    </rPh>
    <rPh sb="22" eb="24">
      <t>レンケイ</t>
    </rPh>
    <rPh sb="25" eb="27">
      <t>キョウリョク</t>
    </rPh>
    <rPh sb="28" eb="29">
      <t>カン</t>
    </rPh>
    <rPh sb="31" eb="33">
      <t>トリクミ</t>
    </rPh>
    <rPh sb="34" eb="36">
      <t>キタイ</t>
    </rPh>
    <rPh sb="39" eb="41">
      <t>コウカ</t>
    </rPh>
    <phoneticPr fontId="5"/>
  </si>
  <si>
    <t>市区町村～番地（建物名含む）</t>
    <rPh sb="0" eb="2">
      <t>シク</t>
    </rPh>
    <rPh sb="2" eb="4">
      <t>チョウソン</t>
    </rPh>
    <rPh sb="5" eb="7">
      <t>バンチ</t>
    </rPh>
    <rPh sb="8" eb="10">
      <t>タテモノ</t>
    </rPh>
    <rPh sb="10" eb="11">
      <t>メイ</t>
    </rPh>
    <rPh sb="11" eb="12">
      <t>フク</t>
    </rPh>
    <phoneticPr fontId="5"/>
  </si>
  <si>
    <t>責任者情報</t>
    <rPh sb="0" eb="3">
      <t>セキニンシャ</t>
    </rPh>
    <rPh sb="3" eb="5">
      <t>ジョウホウ</t>
    </rPh>
    <phoneticPr fontId="5"/>
  </si>
  <si>
    <t>責任者電話番号</t>
    <rPh sb="0" eb="3">
      <t>セキニンシャ</t>
    </rPh>
    <rPh sb="3" eb="5">
      <t>デンワ</t>
    </rPh>
    <rPh sb="5" eb="7">
      <t>バンゴウ</t>
    </rPh>
    <phoneticPr fontId="5"/>
  </si>
  <si>
    <t>責任者E-mail</t>
    <rPh sb="0" eb="3">
      <t>セキニンシャ</t>
    </rPh>
    <phoneticPr fontId="5"/>
  </si>
  <si>
    <t>〒</t>
    <phoneticPr fontId="10"/>
  </si>
  <si>
    <t>公演日</t>
  </si>
  <si>
    <t>入場券内訳</t>
  </si>
  <si>
    <t>単価/円(税込)</t>
  </si>
  <si>
    <t>招待券枚数</t>
  </si>
  <si>
    <t>小計</t>
  </si>
  <si>
    <t>割引販売を行っている場合のみ、割引額の合計をマイナスで記入→</t>
  </si>
  <si>
    <t>合計</t>
  </si>
  <si>
    <t>※水色のセルは自動で入力されます。</t>
  </si>
  <si>
    <t>※水色のセルは自動で入力されます。</t>
    <phoneticPr fontId="6"/>
  </si>
  <si>
    <t>団体住所
（所在地）</t>
    <rPh sb="6" eb="9">
      <t>ショザイチ</t>
    </rPh>
    <phoneticPr fontId="5"/>
  </si>
  <si>
    <t>※水色のセルは自動で入力されます。</t>
    <phoneticPr fontId="10"/>
  </si>
  <si>
    <t>複数会場で公演が行われる場合はセルG3の「□」を選択し、
シート「別紙　入場料詳細に会場毎に入力してください。</t>
    <phoneticPr fontId="10"/>
  </si>
  <si>
    <t>販売枚数については、全公演の合計数を入力してください。
招待券についても同様です。
ペアチケット5000円を20枚予定の場合、下記のように記載をお願いいたします。
　券種　ペアチケット（5000円）
　単価　2500
　枚数　40</t>
    <phoneticPr fontId="10"/>
  </si>
  <si>
    <r>
      <t xml:space="preserve">割引販売等により実際の販売価格が小計額と異なる場合は、
セルG24に差額を入力してください。
</t>
    </r>
    <r>
      <rPr>
        <b/>
        <sz val="12"/>
        <color theme="1"/>
        <rFont val="ＭＳ Ｐゴシック"/>
        <family val="3"/>
        <charset val="128"/>
      </rPr>
      <t>差額が「1,000,000円」の場合、「-1000000」と入力してください。</t>
    </r>
    <r>
      <rPr>
        <sz val="12"/>
        <color theme="1"/>
        <rFont val="ＭＳ Ｐゴシック"/>
        <family val="3"/>
        <charset val="128"/>
      </rPr>
      <t xml:space="preserve">
割引のある券種が少なく、上の表中に書ききれる場合は、 券種欄に「Ｓ席（学生割引）」等として記入しても構いません。</t>
    </r>
    <rPh sb="115" eb="117">
      <t>ケンシュ</t>
    </rPh>
    <phoneticPr fontId="10"/>
  </si>
  <si>
    <t>企画意図等</t>
    <rPh sb="4" eb="5">
      <t>ナド</t>
    </rPh>
    <phoneticPr fontId="6"/>
  </si>
  <si>
    <t>目標</t>
    <rPh sb="0" eb="2">
      <t>モクヒョウ</t>
    </rPh>
    <phoneticPr fontId="6"/>
  </si>
  <si>
    <t>セル内で改行される場合は「ALT+ENTER」を同時に押して改行してください。</t>
    <rPh sb="2" eb="3">
      <t>ナイ</t>
    </rPh>
    <rPh sb="4" eb="6">
      <t>カイギョウ</t>
    </rPh>
    <rPh sb="9" eb="11">
      <t>バアイ</t>
    </rPh>
    <rPh sb="24" eb="26">
      <t>ドウジ</t>
    </rPh>
    <rPh sb="27" eb="28">
      <t>オ</t>
    </rPh>
    <rPh sb="30" eb="32">
      <t>カイギョウ</t>
    </rPh>
    <phoneticPr fontId="6"/>
  </si>
  <si>
    <t>会場の席数には、会場の最大収容人数（いわゆる定員）を入力してください。売止席数には、感染症対策による売止も含めてください。</t>
    <rPh sb="0" eb="2">
      <t>カイジョウ</t>
    </rPh>
    <rPh sb="3" eb="5">
      <t>セキスウ</t>
    </rPh>
    <phoneticPr fontId="10"/>
  </si>
  <si>
    <t>会場が複数の場合はチェック→</t>
    <rPh sb="0" eb="2">
      <t>カイジョウ</t>
    </rPh>
    <rPh sb="3" eb="5">
      <t>フクスウ</t>
    </rPh>
    <rPh sb="6" eb="8">
      <t>バアイ</t>
    </rPh>
    <phoneticPr fontId="11"/>
  </si>
  <si>
    <t>※　Ａ４判２枚に収まるように作成してください。</t>
    <phoneticPr fontId="6"/>
  </si>
  <si>
    <t>伝統芸能</t>
    <phoneticPr fontId="5"/>
  </si>
  <si>
    <t>その他（大衆芸能分野の可能性を拡大させる活動を含む）</t>
    <rPh sb="2" eb="3">
      <t>タ</t>
    </rPh>
    <rPh sb="4" eb="8">
      <t>タイシュウゲイノウ</t>
    </rPh>
    <phoneticPr fontId="5"/>
  </si>
  <si>
    <t>その他（伝統芸能分野の可能性を拡大させる活動を含む）</t>
    <rPh sb="2" eb="3">
      <t>タ</t>
    </rPh>
    <rPh sb="4" eb="8">
      <t>デントウゲイノウ</t>
    </rPh>
    <phoneticPr fontId="5"/>
  </si>
  <si>
    <t>大衆芸能</t>
    <rPh sb="0" eb="4">
      <t>タイシュウゲイノウ</t>
    </rPh>
    <phoneticPr fontId="5"/>
  </si>
  <si>
    <t>公演
回数</t>
    <rPh sb="0" eb="2">
      <t>コウエン</t>
    </rPh>
    <rPh sb="3" eb="5">
      <t>カイスウ</t>
    </rPh>
    <phoneticPr fontId="5"/>
  </si>
  <si>
    <t>人形費</t>
    <phoneticPr fontId="10"/>
  </si>
  <si>
    <t>特殊効果スタッフ費</t>
    <rPh sb="0" eb="2">
      <t>トクシュ</t>
    </rPh>
    <rPh sb="2" eb="4">
      <t>コウカ</t>
    </rPh>
    <rPh sb="8" eb="9">
      <t>ヒ</t>
    </rPh>
    <phoneticPr fontId="10"/>
  </si>
  <si>
    <t>機材借料</t>
    <phoneticPr fontId="10"/>
  </si>
  <si>
    <t>字幕・音声ガイド費</t>
    <phoneticPr fontId="10"/>
  </si>
  <si>
    <t>【収支計画書】</t>
    <rPh sb="1" eb="3">
      <t>シュウシ</t>
    </rPh>
    <rPh sb="3" eb="6">
      <t>ケイカクショ</t>
    </rPh>
    <phoneticPr fontId="11"/>
  </si>
  <si>
    <t>活動の目的及び内容</t>
    <phoneticPr fontId="6"/>
  </si>
  <si>
    <t>配信
収入(b)</t>
    <rPh sb="0" eb="2">
      <t>ハイシン</t>
    </rPh>
    <rPh sb="3" eb="5">
      <t>シュウニュウ</t>
    </rPh>
    <phoneticPr fontId="10"/>
  </si>
  <si>
    <t>.</t>
    <phoneticPr fontId="10"/>
  </si>
  <si>
    <t>　 【内訳】</t>
    <rPh sb="3" eb="5">
      <t>ウチワケ</t>
    </rPh>
    <phoneticPr fontId="5"/>
  </si>
  <si>
    <t>メイク・ヘアメイク費</t>
    <rPh sb="9" eb="10">
      <t>ヒ</t>
    </rPh>
    <phoneticPr fontId="10"/>
  </si>
  <si>
    <t>入場者数(c)</t>
    <phoneticPr fontId="10"/>
  </si>
  <si>
    <t>入場者数合計(c)</t>
    <rPh sb="4" eb="6">
      <t>ゴウケイ</t>
    </rPh>
    <phoneticPr fontId="5"/>
  </si>
  <si>
    <t>入場率(c/a)</t>
    <phoneticPr fontId="5"/>
  </si>
  <si>
    <t>入場率(c/a)</t>
    <phoneticPr fontId="10"/>
  </si>
  <si>
    <t>使用席数合計(a)</t>
    <rPh sb="0" eb="2">
      <t>シヨウ</t>
    </rPh>
    <rPh sb="2" eb="4">
      <t>セキスウ</t>
    </rPh>
    <rPh sb="4" eb="6">
      <t>ゴウケイ</t>
    </rPh>
    <phoneticPr fontId="5"/>
  </si>
  <si>
    <r>
      <t>助成金を得ることで活動がどう充実させることができるか等、助成金の必要性についてご記入ください。</t>
    </r>
    <r>
      <rPr>
        <b/>
        <sz val="14"/>
        <color rgb="FFC00000"/>
        <rFont val="ＭＳ ゴシック"/>
        <family val="3"/>
        <charset val="128"/>
      </rPr>
      <t>継続して助成を受けている団体については、令和７年度にも助成を受けることでどのような成果や変化が期待できるのを明記してください。</t>
    </r>
    <phoneticPr fontId="6"/>
  </si>
  <si>
    <t>その他、特筆すべきことなどあればご記入ください。</t>
    <phoneticPr fontId="6"/>
  </si>
  <si>
    <t>受取人氏名等</t>
    <rPh sb="0" eb="3">
      <t>ウケトリニン</t>
    </rPh>
    <rPh sb="3" eb="5">
      <t>シメイ</t>
    </rPh>
    <rPh sb="5" eb="6">
      <t>トウ</t>
    </rPh>
    <phoneticPr fontId="10"/>
  </si>
  <si>
    <t>助成金を得ることで期待できる効果</t>
    <phoneticPr fontId="6"/>
  </si>
  <si>
    <t>出発日</t>
    <phoneticPr fontId="10"/>
  </si>
  <si>
    <t>支出（千円）</t>
    <phoneticPr fontId="5"/>
  </si>
  <si>
    <t>入場料・配信等　(D)</t>
    <phoneticPr fontId="10"/>
  </si>
  <si>
    <t>実施時期及び
実施場所</t>
    <phoneticPr fontId="5"/>
  </si>
  <si>
    <t>国際芸術交流</t>
    <phoneticPr fontId="5"/>
  </si>
  <si>
    <r>
      <t xml:space="preserve">様式第４号（第７条関係）
</t>
    </r>
    <r>
      <rPr>
        <b/>
        <sz val="14"/>
        <color theme="1"/>
        <rFont val="ＭＳ ゴシック"/>
        <family val="3"/>
        <charset val="128"/>
      </rPr>
      <t>【総表】</t>
    </r>
    <rPh sb="14" eb="16">
      <t>ソウヒョウ</t>
    </rPh>
    <phoneticPr fontId="10"/>
  </si>
  <si>
    <t>令和　年　月　日</t>
    <rPh sb="0" eb="2">
      <t>レイワ</t>
    </rPh>
    <rPh sb="3" eb="4">
      <t>トシ</t>
    </rPh>
    <rPh sb="5" eb="6">
      <t>ガツ</t>
    </rPh>
    <rPh sb="7" eb="8">
      <t>ヒ</t>
    </rPh>
    <phoneticPr fontId="10"/>
  </si>
  <si>
    <t>収入合計　(I)</t>
    <rPh sb="0" eb="2">
      <t>シュウニュウ</t>
    </rPh>
    <rPh sb="2" eb="4">
      <t>ゴウケイ</t>
    </rPh>
    <phoneticPr fontId="10"/>
  </si>
  <si>
    <t>自己負担金 (A+C)-(X+I)</t>
    <rPh sb="0" eb="5">
      <t>ジコフタンキン</t>
    </rPh>
    <phoneticPr fontId="10"/>
  </si>
  <si>
    <t>助成金の額(X)</t>
    <rPh sb="0" eb="3">
      <t>ジョセイキン</t>
    </rPh>
    <rPh sb="4" eb="5">
      <t>ガク</t>
    </rPh>
    <phoneticPr fontId="10"/>
  </si>
  <si>
    <t>支出総額  (A+C)</t>
    <rPh sb="0" eb="2">
      <t>シシュツ</t>
    </rPh>
    <rPh sb="2" eb="4">
      <t>ソウガク</t>
    </rPh>
    <phoneticPr fontId="5"/>
  </si>
  <si>
    <t>助成金額/支出総額(X/(A+C))</t>
    <rPh sb="0" eb="4">
      <t>ジョセイキンガク</t>
    </rPh>
    <rPh sb="5" eb="9">
      <t>シシュツソウガク</t>
    </rPh>
    <phoneticPr fontId="10"/>
  </si>
  <si>
    <r>
      <rPr>
        <b/>
        <sz val="14"/>
        <rFont val="ＭＳ ゴシック"/>
        <family val="3"/>
        <charset val="128"/>
      </rPr>
      <t>収入（千円）</t>
    </r>
    <r>
      <rPr>
        <sz val="12"/>
        <rFont val="ＭＳ ゴシック"/>
        <family val="3"/>
        <charset val="128"/>
      </rPr>
      <t>※括弧内は収入合計に対する割合</t>
    </r>
    <rPh sb="13" eb="15">
      <t>ゴウケイ</t>
    </rPh>
    <phoneticPr fontId="5"/>
  </si>
  <si>
    <t>国際共同制作（海外公演）</t>
    <rPh sb="0" eb="6">
      <t>コクサイキョウドウセイサク</t>
    </rPh>
    <rPh sb="7" eb="11">
      <t>カイガイコウエン</t>
    </rPh>
    <phoneticPr fontId="10"/>
  </si>
  <si>
    <t>国際共同制作（国内公演）</t>
    <rPh sb="0" eb="6">
      <t>コクサイキョウドウセイサク</t>
    </rPh>
    <rPh sb="7" eb="9">
      <t>コクナイ</t>
    </rPh>
    <rPh sb="9" eb="11">
      <t>コウエン</t>
    </rPh>
    <phoneticPr fontId="10"/>
  </si>
  <si>
    <t>国内交通費</t>
    <rPh sb="0" eb="2">
      <t>コクナイ</t>
    </rPh>
    <rPh sb="2" eb="5">
      <t>コウツウヒ</t>
    </rPh>
    <phoneticPr fontId="10"/>
  </si>
  <si>
    <t>国内宿泊費</t>
    <rPh sb="0" eb="2">
      <t>コクナイ</t>
    </rPh>
    <rPh sb="2" eb="5">
      <t>シュクハクヒ</t>
    </rPh>
    <phoneticPr fontId="10"/>
  </si>
  <si>
    <t>該当する区分・分野・ジャンルをプルダウンでご選択ください。</t>
    <rPh sb="4" eb="6">
      <t>クブン</t>
    </rPh>
    <phoneticPr fontId="10"/>
  </si>
  <si>
    <t>←最初に区分をご選択ください。
この欄の選択により、個表/支出予算書の表示が変わります。</t>
    <rPh sb="1" eb="3">
      <t>サイショ</t>
    </rPh>
    <rPh sb="4" eb="6">
      <t>クブン</t>
    </rPh>
    <rPh sb="8" eb="10">
      <t>センタク</t>
    </rPh>
    <rPh sb="18" eb="19">
      <t>ラン</t>
    </rPh>
    <rPh sb="20" eb="22">
      <t>センタク</t>
    </rPh>
    <rPh sb="26" eb="28">
      <t>コヒョウ</t>
    </rPh>
    <rPh sb="29" eb="34">
      <t>シシュツヨサンショ</t>
    </rPh>
    <rPh sb="35" eb="37">
      <t>ヒョウジ</t>
    </rPh>
    <rPh sb="38" eb="39">
      <t>カ</t>
    </rPh>
    <phoneticPr fontId="10"/>
  </si>
  <si>
    <t>令和７年度　文化芸術振興費補助金による
助　 成　 金　 交　 付　 申　 請　 書
　舞台芸術等総合支援事業（国際芸術交流）</t>
    <rPh sb="0" eb="2">
      <t>レイワ</t>
    </rPh>
    <rPh sb="3" eb="5">
      <t>ネンド</t>
    </rPh>
    <rPh sb="6" eb="8">
      <t>ブンカ</t>
    </rPh>
    <rPh sb="8" eb="10">
      <t>ゲイジュツ</t>
    </rPh>
    <rPh sb="10" eb="12">
      <t>シンコウ</t>
    </rPh>
    <rPh sb="12" eb="13">
      <t>ヒ</t>
    </rPh>
    <rPh sb="13" eb="16">
      <t>ホジョキン</t>
    </rPh>
    <rPh sb="20" eb="21">
      <t>スケ</t>
    </rPh>
    <rPh sb="23" eb="24">
      <t>シゲル</t>
    </rPh>
    <rPh sb="26" eb="27">
      <t>カネ</t>
    </rPh>
    <rPh sb="29" eb="30">
      <t>コウ</t>
    </rPh>
    <rPh sb="32" eb="33">
      <t>ツキ</t>
    </rPh>
    <rPh sb="35" eb="36">
      <t>シン</t>
    </rPh>
    <rPh sb="38" eb="39">
      <t>セイ</t>
    </rPh>
    <rPh sb="41" eb="42">
      <t>ショ</t>
    </rPh>
    <rPh sb="44" eb="55">
      <t>ブタイゲイジュツトウソウゴウシエンジギョウ</t>
    </rPh>
    <rPh sb="56" eb="62">
      <t>コクサイゲイジュツコウリュウ</t>
    </rPh>
    <phoneticPr fontId="5"/>
  </si>
  <si>
    <t>※舞台費（海外公演）/文芸費（国際共同制作）・旅費は助成対象経費を除く。</t>
    <rPh sb="1" eb="3">
      <t>ブタイ</t>
    </rPh>
    <rPh sb="5" eb="9">
      <t>カイガイコウエン</t>
    </rPh>
    <rPh sb="11" eb="14">
      <t>ブンゲイヒ</t>
    </rPh>
    <rPh sb="15" eb="21">
      <t>コクサイキョウドウセイサク</t>
    </rPh>
    <phoneticPr fontId="11"/>
  </si>
  <si>
    <t>出演費・音楽費・文芸費※</t>
    <rPh sb="2" eb="3">
      <t>ヒ</t>
    </rPh>
    <rPh sb="4" eb="5">
      <t>オン</t>
    </rPh>
    <rPh sb="5" eb="6">
      <t>ラク</t>
    </rPh>
    <rPh sb="6" eb="7">
      <t>ヒ</t>
    </rPh>
    <rPh sb="8" eb="10">
      <t>ブンゲイ</t>
    </rPh>
    <rPh sb="10" eb="11">
      <t>ヒ</t>
    </rPh>
    <phoneticPr fontId="11"/>
  </si>
  <si>
    <r>
      <rPr>
        <b/>
        <sz val="14"/>
        <color theme="1"/>
        <rFont val="ＭＳ ゴシック"/>
        <family val="3"/>
        <charset val="128"/>
      </rPr>
      <t>文章が見切れる場合、行の高さを調節してください。</t>
    </r>
    <r>
      <rPr>
        <sz val="14"/>
        <color theme="1"/>
        <rFont val="ＭＳ ゴシック"/>
        <family val="3"/>
        <charset val="128"/>
      </rPr>
      <t xml:space="preserve">
</t>
    </r>
    <r>
      <rPr>
        <b/>
        <sz val="14"/>
        <color rgb="FFC00000"/>
        <rFont val="ＭＳ ゴシック"/>
        <family val="3"/>
        <charset val="128"/>
      </rPr>
      <t>（行の追加はしないでください。）</t>
    </r>
    <rPh sb="0" eb="2">
      <t>ブンショウ</t>
    </rPh>
    <rPh sb="3" eb="5">
      <t>ミキ</t>
    </rPh>
    <rPh sb="7" eb="9">
      <t>バアイ</t>
    </rPh>
    <rPh sb="10" eb="11">
      <t>ギョウ</t>
    </rPh>
    <rPh sb="12" eb="13">
      <t>タカ</t>
    </rPh>
    <rPh sb="15" eb="17">
      <t>チョウセツ</t>
    </rPh>
    <rPh sb="26" eb="27">
      <t>ギョウ</t>
    </rPh>
    <rPh sb="28" eb="30">
      <t>ツイカ</t>
    </rPh>
    <phoneticPr fontId="6"/>
  </si>
  <si>
    <t>※要望書からの変更不可。</t>
    <phoneticPr fontId="6"/>
  </si>
  <si>
    <t>要望書の内容を転記してください。</t>
    <phoneticPr fontId="6"/>
  </si>
  <si>
    <t>仕込み・ゲネプロ・ばらし・実施回数を入力してください。（公演日及び実施場所は総表よりデータが参照されます。）
用意されている行数（12行）を超えて行われる活動の場合は、全ての日程・会場についての詳細を記載した別紙を添付してください。</t>
    <phoneticPr fontId="6"/>
  </si>
  <si>
    <t>以下の項目に変更がある場合、「変更理由書」の提出が必要です。</t>
  </si>
  <si>
    <t>・実施時期（活動日、活動期間）、実施会場、実施回数</t>
  </si>
  <si>
    <t>・本活動の内容（演目、曲目、あらすじ、主な出演者、主なスタッフ等）</t>
  </si>
  <si>
    <t>・共催者、共同制作者</t>
  </si>
  <si>
    <t>←提出日をご記入ください。</t>
    <rPh sb="1" eb="4">
      <t>テイシュツビ</t>
    </rPh>
    <rPh sb="6" eb="8">
      <t>キニュウ</t>
    </rPh>
    <phoneticPr fontId="10"/>
  </si>
  <si>
    <t>※前年度に支払う経費は記入不可</t>
    <rPh sb="1" eb="4">
      <t>ゼンネンド</t>
    </rPh>
    <rPh sb="5" eb="7">
      <t>シハラ</t>
    </rPh>
    <rPh sb="8" eb="10">
      <t>ケイヒ</t>
    </rPh>
    <rPh sb="11" eb="13">
      <t>キニュウ</t>
    </rPh>
    <rPh sb="13" eb="15">
      <t>フカ</t>
    </rPh>
    <phoneticPr fontId="10"/>
  </si>
  <si>
    <t>　下記の活動を行いたいので、文化芸術振興費補助金による助成金交付要綱第７条第１項の規定に基づき、助成金の交付を申請します。</t>
    <rPh sb="14" eb="24">
      <t>ブンカゲイジュツシンコウヒホジョキン</t>
    </rPh>
    <rPh sb="27" eb="30">
      <t>ジョセイキン</t>
    </rPh>
    <phoneticPr fontId="10"/>
  </si>
  <si>
    <t>以下の項目に変更がある場合、「変更理由書」の提出が必要です。
・団体住所、団体名、代表者役職名、代表者氏名
・助成対象活動名</t>
    <phoneticPr fontId="5"/>
  </si>
  <si>
    <t>会場の席数には、会場の最大収容人数（いわゆる定員）を入力してください。
有料入場率が100%を超えている場合は使用座席数、公演回数、チケットの枚数を再度ご確認ください。
ペアチケット5000円を20枚予定の場合、下記のように記載をお願いいたします。
　券種　ペアチケット（5000円）
　単価　2500
　枚数　40</t>
    <rPh sb="48" eb="49">
      <t>コ</t>
    </rPh>
    <rPh sb="53" eb="55">
      <t>バアイ</t>
    </rPh>
    <rPh sb="56" eb="58">
      <t>シヨウ</t>
    </rPh>
    <rPh sb="58" eb="61">
      <t>ザセキスウ</t>
    </rPh>
    <rPh sb="62" eb="64">
      <t>コウエン</t>
    </rPh>
    <rPh sb="64" eb="66">
      <t>カイスウ</t>
    </rPh>
    <rPh sb="72" eb="74">
      <t>マイスウ</t>
    </rPh>
    <rPh sb="75" eb="77">
      <t>サイド</t>
    </rPh>
    <rPh sb="78" eb="80">
      <t>カクニン</t>
    </rPh>
    <rPh sb="97" eb="98">
      <t>エン</t>
    </rPh>
    <rPh sb="101" eb="102">
      <t>マイ</t>
    </rPh>
    <rPh sb="102" eb="104">
      <t>ヨテイ</t>
    </rPh>
    <rPh sb="105" eb="107">
      <t>バアイ</t>
    </rPh>
    <rPh sb="108" eb="110">
      <t>カキ</t>
    </rPh>
    <rPh sb="114" eb="116">
      <t>キサイ</t>
    </rPh>
    <rPh sb="118" eb="119">
      <t>ネガ</t>
    </rPh>
    <rPh sb="142" eb="143">
      <t>エン</t>
    </rPh>
    <rPh sb="146" eb="148">
      <t>タンカ</t>
    </rPh>
    <rPh sb="155" eb="157">
      <t>マイスウ</t>
    </rPh>
    <phoneticPr fontId="5"/>
  </si>
  <si>
    <t>令和７年度</t>
    <phoneticPr fontId="61"/>
  </si>
  <si>
    <t>※「活動の企画意図」が変わる変更は認められません。</t>
    <phoneticPr fontId="10"/>
  </si>
  <si>
    <t>助成対象活動変更理由書</t>
  </si>
  <si>
    <t>独立行政法人日本芸術文化振興会理事長　殿</t>
  </si>
  <si>
    <t>団　体　名</t>
    <phoneticPr fontId="61"/>
  </si>
  <si>
    <t>代表者役職名</t>
    <rPh sb="3" eb="6">
      <t>ヤクショクメイ</t>
    </rPh>
    <phoneticPr fontId="61"/>
  </si>
  <si>
    <t>代表者氏名</t>
    <phoneticPr fontId="61"/>
  </si>
  <si>
    <t>活動区分</t>
    <rPh sb="0" eb="2">
      <t>カツドウ</t>
    </rPh>
    <phoneticPr fontId="61"/>
  </si>
  <si>
    <t>分野</t>
    <rPh sb="0" eb="2">
      <t>ブンヤ</t>
    </rPh>
    <phoneticPr fontId="10"/>
  </si>
  <si>
    <t>　　助成対象活動名</t>
    <phoneticPr fontId="61"/>
  </si>
  <si>
    <t>件名</t>
    <rPh sb="0" eb="2">
      <t>ケンメイ</t>
    </rPh>
    <phoneticPr fontId="61"/>
  </si>
  <si>
    <t>変更前</t>
    <phoneticPr fontId="61"/>
  </si>
  <si>
    <t>変更後</t>
    <phoneticPr fontId="61"/>
  </si>
  <si>
    <t>変更理由</t>
    <phoneticPr fontId="61"/>
  </si>
  <si>
    <t>以下、欄をコピーしてご記入ください。</t>
    <rPh sb="0" eb="2">
      <t>イカ</t>
    </rPh>
    <rPh sb="3" eb="4">
      <t>ラン</t>
    </rPh>
    <rPh sb="11" eb="13">
      <t>キニュウ</t>
    </rPh>
    <phoneticPr fontId="61"/>
  </si>
  <si>
    <t>公益社団法人　○○○○交響楽団</t>
    <rPh sb="0" eb="2">
      <t>コウエキ</t>
    </rPh>
    <rPh sb="2" eb="4">
      <t>シャダン</t>
    </rPh>
    <rPh sb="4" eb="6">
      <t>ホウジン</t>
    </rPh>
    <rPh sb="11" eb="13">
      <t>コウキョウ</t>
    </rPh>
    <rPh sb="13" eb="15">
      <t>ガクダン</t>
    </rPh>
    <phoneticPr fontId="61"/>
  </si>
  <si>
    <t>代表者職名</t>
    <phoneticPr fontId="61"/>
  </si>
  <si>
    <t>理事長</t>
    <rPh sb="0" eb="3">
      <t>リジチョウ</t>
    </rPh>
    <phoneticPr fontId="61"/>
  </si>
  <si>
    <t>○○　○○</t>
    <phoneticPr fontId="61"/>
  </si>
  <si>
    <t>活動区分</t>
    <rPh sb="0" eb="4">
      <t>カツドウクブン</t>
    </rPh>
    <phoneticPr fontId="10"/>
  </si>
  <si>
    <t>舞台芸術等総合支援事業（国際芸術交流）</t>
    <rPh sb="0" eb="2">
      <t>ブタイ</t>
    </rPh>
    <rPh sb="2" eb="4">
      <t>ゲイジュツ</t>
    </rPh>
    <rPh sb="4" eb="5">
      <t>トウ</t>
    </rPh>
    <rPh sb="5" eb="7">
      <t>ソウゴウ</t>
    </rPh>
    <rPh sb="7" eb="9">
      <t>シエン</t>
    </rPh>
    <rPh sb="9" eb="11">
      <t>ジギョウ</t>
    </rPh>
    <rPh sb="12" eb="14">
      <t>コクサイ</t>
    </rPh>
    <rPh sb="14" eb="16">
      <t>ゲイジュツ</t>
    </rPh>
    <rPh sb="16" eb="18">
      <t>コウリュウ</t>
    </rPh>
    <phoneticPr fontId="61"/>
  </si>
  <si>
    <t>音楽</t>
    <rPh sb="0" eb="2">
      <t>オンガク</t>
    </rPh>
    <phoneticPr fontId="61"/>
  </si>
  <si>
    <t>○○○交響楽団「△△△△定期演奏会」</t>
    <rPh sb="3" eb="5">
      <t>コウキョウ</t>
    </rPh>
    <rPh sb="5" eb="7">
      <t>ガクダン</t>
    </rPh>
    <rPh sb="12" eb="14">
      <t>テイキ</t>
    </rPh>
    <rPh sb="14" eb="17">
      <t>エンソウカイ</t>
    </rPh>
    <phoneticPr fontId="61"/>
  </si>
  <si>
    <t>「第○回定期演奏会」の延期について</t>
    <rPh sb="1" eb="2">
      <t>ダイ</t>
    </rPh>
    <rPh sb="3" eb="4">
      <t>カイ</t>
    </rPh>
    <rPh sb="4" eb="9">
      <t>テイキエンソウカイ</t>
    </rPh>
    <rPh sb="11" eb="13">
      <t>エンキ</t>
    </rPh>
    <phoneticPr fontId="61"/>
  </si>
  <si>
    <t>変更前</t>
  </si>
  <si>
    <t>第○○回定期演奏会　令和〇年〇月○○日（土）17時開演</t>
    <rPh sb="4" eb="6">
      <t>テイキ</t>
    </rPh>
    <rPh sb="6" eb="9">
      <t>エンソウカイ</t>
    </rPh>
    <rPh sb="15" eb="16">
      <t>ガツ</t>
    </rPh>
    <rPh sb="18" eb="19">
      <t>ニチ</t>
    </rPh>
    <rPh sb="20" eb="21">
      <t>ド</t>
    </rPh>
    <rPh sb="24" eb="25">
      <t>ジ</t>
    </rPh>
    <rPh sb="25" eb="27">
      <t>カイエン</t>
    </rPh>
    <phoneticPr fontId="61"/>
  </si>
  <si>
    <t>変更後</t>
  </si>
  <si>
    <t>第○○回定期演奏会　令和〇年〇月〇〇日（土）17時開演</t>
    <rPh sb="4" eb="6">
      <t>テイキ</t>
    </rPh>
    <rPh sb="6" eb="9">
      <t>エンソウカイ</t>
    </rPh>
    <rPh sb="15" eb="16">
      <t>ガツ</t>
    </rPh>
    <rPh sb="18" eb="19">
      <t>ニチ</t>
    </rPh>
    <rPh sb="20" eb="21">
      <t>ド</t>
    </rPh>
    <rPh sb="24" eb="25">
      <t>ジ</t>
    </rPh>
    <rPh sb="25" eb="27">
      <t>カイエン</t>
    </rPh>
    <phoneticPr fontId="61"/>
  </si>
  <si>
    <t>変更理由</t>
  </si>
  <si>
    <t>○○○○○○○○○○○○○○のため。</t>
    <phoneticPr fontId="61"/>
  </si>
  <si>
    <t>「第○回定期演奏会」の出演者の変更について</t>
    <rPh sb="1" eb="2">
      <t>ダイ</t>
    </rPh>
    <rPh sb="3" eb="4">
      <t>カイ</t>
    </rPh>
    <rPh sb="4" eb="9">
      <t>テイキエンソウカイ</t>
    </rPh>
    <rPh sb="11" eb="14">
      <t>シュツエンシャ</t>
    </rPh>
    <rPh sb="15" eb="17">
      <t>ヘンコウ</t>
    </rPh>
    <phoneticPr fontId="61"/>
  </si>
  <si>
    <t>第○○回定期演奏会　ソリスト○○○○、助演□□□□</t>
    <rPh sb="4" eb="6">
      <t>テイキ</t>
    </rPh>
    <rPh sb="6" eb="9">
      <t>エンソウカイ</t>
    </rPh>
    <rPh sb="19" eb="21">
      <t>ジョエン</t>
    </rPh>
    <phoneticPr fontId="61"/>
  </si>
  <si>
    <t>第○○回定期演奏会　ソリスト△△△△、助演◎◎◎◎</t>
    <rPh sb="4" eb="6">
      <t>テイキ</t>
    </rPh>
    <rPh sb="6" eb="9">
      <t>エンソウカイ</t>
    </rPh>
    <rPh sb="19" eb="21">
      <t>ジョエン</t>
    </rPh>
    <phoneticPr fontId="61"/>
  </si>
  <si>
    <t>「第○回定期演奏会」の曲目の変更について</t>
    <rPh sb="1" eb="2">
      <t>ダイ</t>
    </rPh>
    <rPh sb="3" eb="4">
      <t>カイ</t>
    </rPh>
    <rPh sb="4" eb="9">
      <t>テイキエンソウカイ</t>
    </rPh>
    <rPh sb="11" eb="13">
      <t>キョクモク</t>
    </rPh>
    <rPh sb="14" eb="16">
      <t>ヘンコウ</t>
    </rPh>
    <phoneticPr fontId="61"/>
  </si>
  <si>
    <t>モーツァルト「交響曲第〇番」</t>
    <rPh sb="7" eb="10">
      <t>コウキョウキョク</t>
    </rPh>
    <rPh sb="10" eb="11">
      <t>ダイ</t>
    </rPh>
    <rPh sb="12" eb="13">
      <t>バン</t>
    </rPh>
    <phoneticPr fontId="61"/>
  </si>
  <si>
    <t>モーツァルト「交響曲第△番」</t>
    <rPh sb="10" eb="11">
      <t>ダイ</t>
    </rPh>
    <rPh sb="12" eb="13">
      <t>バン</t>
    </rPh>
    <phoneticPr fontId="61"/>
  </si>
  <si>
    <t>「第△回定期演奏会」の延期について</t>
    <rPh sb="1" eb="2">
      <t>ダイ</t>
    </rPh>
    <rPh sb="3" eb="4">
      <t>カイ</t>
    </rPh>
    <rPh sb="4" eb="9">
      <t>テイキエンソウカイ</t>
    </rPh>
    <phoneticPr fontId="61"/>
  </si>
  <si>
    <t>第○○回定期演奏会　令和〇年〇月〇〇日（土）17時開演</t>
    <rPh sb="4" eb="6">
      <t>テイキ</t>
    </rPh>
    <rPh sb="6" eb="9">
      <t>エンソウカイ</t>
    </rPh>
    <rPh sb="10" eb="12">
      <t>レイワ</t>
    </rPh>
    <rPh sb="13" eb="14">
      <t>ネン</t>
    </rPh>
    <rPh sb="15" eb="16">
      <t>ガツ</t>
    </rPh>
    <rPh sb="18" eb="19">
      <t>ニチ</t>
    </rPh>
    <rPh sb="20" eb="21">
      <t>ド</t>
    </rPh>
    <rPh sb="24" eb="25">
      <t>ジ</t>
    </rPh>
    <rPh sb="25" eb="27">
      <t>カイエン</t>
    </rPh>
    <phoneticPr fontId="61"/>
  </si>
  <si>
    <t>連絡日</t>
    <rPh sb="0" eb="2">
      <t>レンラク</t>
    </rPh>
    <rPh sb="2" eb="3">
      <t>ヒ</t>
    </rPh>
    <phoneticPr fontId="61"/>
  </si>
  <si>
    <t>（海外公演）
日本を出発する日および帰国する日を記入してください。
（国内公演）
相手方団体が所在国を出発する日および帰国する日を記入してください。</t>
    <rPh sb="1" eb="3">
      <t>カイガイ</t>
    </rPh>
    <rPh sb="3" eb="5">
      <t>コウエン</t>
    </rPh>
    <rPh sb="7" eb="9">
      <t>ニホン</t>
    </rPh>
    <rPh sb="10" eb="12">
      <t>シュッパツ</t>
    </rPh>
    <rPh sb="14" eb="15">
      <t>ヒ</t>
    </rPh>
    <rPh sb="18" eb="20">
      <t>キコク</t>
    </rPh>
    <rPh sb="22" eb="23">
      <t>ヒ</t>
    </rPh>
    <rPh sb="24" eb="26">
      <t>キニュウ</t>
    </rPh>
    <rPh sb="35" eb="37">
      <t>コクナイ</t>
    </rPh>
    <rPh sb="37" eb="39">
      <t>コウエン</t>
    </rPh>
    <rPh sb="41" eb="44">
      <t>アイテガタ</t>
    </rPh>
    <rPh sb="44" eb="46">
      <t>ダンタイ</t>
    </rPh>
    <rPh sb="47" eb="49">
      <t>ショザイ</t>
    </rPh>
    <rPh sb="49" eb="50">
      <t>コク</t>
    </rPh>
    <rPh sb="51" eb="53">
      <t>シュッパツ</t>
    </rPh>
    <rPh sb="55" eb="56">
      <t>ヒ</t>
    </rPh>
    <rPh sb="59" eb="61">
      <t>キコク</t>
    </rPh>
    <rPh sb="63" eb="64">
      <t>ヒ</t>
    </rPh>
    <rPh sb="65" eb="67">
      <t>キニュウ</t>
    </rPh>
    <phoneticPr fontId="10"/>
  </si>
  <si>
    <t>実施場所（所在地）</t>
    <rPh sb="0" eb="2">
      <t>ジッシ</t>
    </rPh>
    <rPh sb="2" eb="4">
      <t>バショ</t>
    </rPh>
    <rPh sb="5" eb="8">
      <t>ショザイチ</t>
    </rPh>
    <phoneticPr fontId="10"/>
  </si>
  <si>
    <t>バレエマスター・バレエミストレス料</t>
  </si>
  <si>
    <t>交付を受けようとする助成金の額</t>
    <rPh sb="0" eb="2">
      <t>コウフ</t>
    </rPh>
    <rPh sb="3" eb="4">
      <t>ウ</t>
    </rPh>
    <rPh sb="10" eb="13">
      <t>ジョセイキン</t>
    </rPh>
    <rPh sb="14" eb="15">
      <t>ガク</t>
    </rPh>
    <phoneticPr fontId="10"/>
  </si>
  <si>
    <t>yyyy/mm/ddの形式で入力してください。</t>
  </si>
  <si>
    <t>脚本料・台本料</t>
    <rPh sb="0" eb="3">
      <t>キャクホンリョウ</t>
    </rPh>
    <rPh sb="4" eb="7">
      <t>ダイホンリョウ</t>
    </rPh>
    <phoneticPr fontId="11"/>
  </si>
  <si>
    <t>脚色料・補綴料</t>
    <rPh sb="0" eb="3">
      <t>キャクショクリョウ</t>
    </rPh>
    <rPh sb="4" eb="6">
      <t>ホテツ</t>
    </rPh>
    <rPh sb="6" eb="7">
      <t>リョウ</t>
    </rPh>
    <phoneticPr fontId="11"/>
  </si>
  <si>
    <t>ドラマトゥルク料</t>
  </si>
  <si>
    <t>演出料</t>
  </si>
  <si>
    <t>演出助手料</t>
  </si>
  <si>
    <t>構成料</t>
  </si>
  <si>
    <t>振付料</t>
  </si>
  <si>
    <t>振付助手料</t>
  </si>
  <si>
    <t>台本印刷料</t>
    <rPh sb="0" eb="2">
      <t>ダイホン</t>
    </rPh>
    <rPh sb="2" eb="4">
      <t>インサツ</t>
    </rPh>
    <rPh sb="4" eb="5">
      <t>リョウ</t>
    </rPh>
    <phoneticPr fontId="11"/>
  </si>
  <si>
    <t>翻訳料</t>
  </si>
  <si>
    <t>プロンプター料</t>
    <rPh sb="6" eb="7">
      <t>リョウ</t>
    </rPh>
    <phoneticPr fontId="11"/>
  </si>
  <si>
    <t>舞台監督料</t>
    <rPh sb="0" eb="2">
      <t>ブタイ</t>
    </rPh>
    <rPh sb="2" eb="4">
      <t>カントク</t>
    </rPh>
    <rPh sb="4" eb="5">
      <t>リョウ</t>
    </rPh>
    <phoneticPr fontId="11"/>
  </si>
  <si>
    <t>舞台監督助手料</t>
    <rPh sb="0" eb="2">
      <t>ブタイ</t>
    </rPh>
    <rPh sb="2" eb="4">
      <t>カントク</t>
    </rPh>
    <rPh sb="4" eb="6">
      <t>ジョシュ</t>
    </rPh>
    <rPh sb="6" eb="7">
      <t>リョウ</t>
    </rPh>
    <phoneticPr fontId="11"/>
  </si>
  <si>
    <t>舞台美術デザイン料</t>
    <rPh sb="0" eb="2">
      <t>ブタイ</t>
    </rPh>
    <rPh sb="2" eb="4">
      <t>ビジュツ</t>
    </rPh>
    <rPh sb="8" eb="9">
      <t>リョウ</t>
    </rPh>
    <phoneticPr fontId="11"/>
  </si>
  <si>
    <t>人形美術デザイン料</t>
    <rPh sb="0" eb="2">
      <t>ニンギョウ</t>
    </rPh>
    <rPh sb="2" eb="4">
      <t>ビジュツ</t>
    </rPh>
    <rPh sb="8" eb="9">
      <t>リョウ</t>
    </rPh>
    <phoneticPr fontId="11"/>
  </si>
  <si>
    <t>照明プラン料</t>
    <rPh sb="0" eb="2">
      <t>ショウメイ</t>
    </rPh>
    <rPh sb="5" eb="6">
      <t>リョウ</t>
    </rPh>
    <phoneticPr fontId="11"/>
  </si>
  <si>
    <t>衣装デザイン料</t>
    <rPh sb="0" eb="2">
      <t>イショウ</t>
    </rPh>
    <rPh sb="6" eb="7">
      <t>リョウ</t>
    </rPh>
    <phoneticPr fontId="11"/>
  </si>
  <si>
    <t>音楽プラン料</t>
  </si>
  <si>
    <t>音響プラン料</t>
  </si>
  <si>
    <t>映像プラン料</t>
    <rPh sb="0" eb="2">
      <t>エイゾウ</t>
    </rPh>
    <rPh sb="5" eb="6">
      <t>リョウ</t>
    </rPh>
    <phoneticPr fontId="11"/>
  </si>
  <si>
    <t>特殊効果プラン料</t>
    <rPh sb="0" eb="2">
      <t>トクシュ</t>
    </rPh>
    <rPh sb="2" eb="4">
      <t>コウカ</t>
    </rPh>
    <rPh sb="7" eb="8">
      <t>リョウ</t>
    </rPh>
    <phoneticPr fontId="11"/>
  </si>
  <si>
    <t>各種指導料</t>
    <rPh sb="0" eb="5">
      <t>カクシュシドウリョウ</t>
    </rPh>
    <phoneticPr fontId="11"/>
  </si>
  <si>
    <t>バリアフリー字幕・音声ガイド作成料</t>
    <rPh sb="6" eb="8">
      <t>ジマク</t>
    </rPh>
    <rPh sb="9" eb="11">
      <t>オンセイ</t>
    </rPh>
    <rPh sb="14" eb="17">
      <t>サクセイリョウ</t>
    </rPh>
    <phoneticPr fontId="11"/>
  </si>
  <si>
    <t>権利等使用料</t>
    <rPh sb="0" eb="2">
      <t>ケンリ</t>
    </rPh>
    <rPh sb="2" eb="3">
      <t>ナド</t>
    </rPh>
    <rPh sb="3" eb="6">
      <t>シヨウリョウ</t>
    </rPh>
    <phoneticPr fontId="11"/>
  </si>
  <si>
    <t>企画制作料</t>
    <rPh sb="0" eb="2">
      <t>キカク</t>
    </rPh>
    <rPh sb="2" eb="4">
      <t>セイサク</t>
    </rPh>
    <rPh sb="4" eb="5">
      <t>リョウ</t>
    </rPh>
    <phoneticPr fontId="11"/>
  </si>
  <si>
    <r>
      <t xml:space="preserve">書類送付先
</t>
    </r>
    <r>
      <rPr>
        <sz val="11"/>
        <rFont val="ＭＳ ゴシック"/>
        <family val="3"/>
        <charset val="128"/>
      </rPr>
      <t>※団体住所、代表・担当者氏名と同一の場合も</t>
    </r>
    <r>
      <rPr>
        <u/>
        <sz val="11"/>
        <rFont val="ＭＳ ゴシック"/>
        <family val="3"/>
        <charset val="128"/>
      </rPr>
      <t>必ず記入</t>
    </r>
    <rPh sb="0" eb="2">
      <t>ショルイ</t>
    </rPh>
    <rPh sb="2" eb="5">
      <t>ソウフサキ</t>
    </rPh>
    <rPh sb="7" eb="9">
      <t>ダンタイ</t>
    </rPh>
    <rPh sb="9" eb="11">
      <t>ジュウショ</t>
    </rPh>
    <rPh sb="12" eb="14">
      <t>ダイヒョウ</t>
    </rPh>
    <rPh sb="15" eb="17">
      <t>タントウ</t>
    </rPh>
    <rPh sb="17" eb="18">
      <t>シャ</t>
    </rPh>
    <rPh sb="18" eb="20">
      <t>シメイ</t>
    </rPh>
    <rPh sb="21" eb="23">
      <t>ドウイツ</t>
    </rPh>
    <rPh sb="24" eb="26">
      <t>バアイ</t>
    </rPh>
    <rPh sb="27" eb="28">
      <t>カナラ</t>
    </rPh>
    <rPh sb="29" eb="31">
      <t>キニュウ</t>
    </rPh>
    <phoneticPr fontId="5"/>
  </si>
  <si>
    <t>←助成金の額が助成対象経費合計（A）-(B)を超過していると赤く表示されます。</t>
    <rPh sb="1" eb="4">
      <t>ジョセイキン</t>
    </rPh>
    <rPh sb="5" eb="6">
      <t>ガク</t>
    </rPh>
    <rPh sb="7" eb="13">
      <t>ジョセイタイショウケイヒ</t>
    </rPh>
    <rPh sb="13" eb="15">
      <t>ゴウケイ</t>
    </rPh>
    <rPh sb="23" eb="25">
      <t>チョウカ</t>
    </rPh>
    <rPh sb="30" eb="31">
      <t>アカ</t>
    </rPh>
    <rPh sb="32" eb="34">
      <t>ヒョウジ</t>
    </rPh>
    <phoneticPr fontId="10"/>
  </si>
  <si>
    <t>通訳料</t>
    <rPh sb="0" eb="3">
      <t>ツウヤクリョウ</t>
    </rPh>
    <phoneticPr fontId="10"/>
  </si>
  <si>
    <t>手話通訳料</t>
    <rPh sb="0" eb="2">
      <t>シュワ</t>
    </rPh>
    <rPh sb="2" eb="5">
      <t>ツウヤクリョウ</t>
    </rPh>
    <phoneticPr fontId="10"/>
  </si>
  <si>
    <r>
      <t>【支出予算書</t>
    </r>
    <r>
      <rPr>
        <b/>
        <sz val="14"/>
        <color theme="1"/>
        <rFont val="ＭＳ ゴシック"/>
        <family val="3"/>
        <charset val="128"/>
      </rPr>
      <t>（兼「消費税等仕入控除税額計算書」）</t>
    </r>
    <r>
      <rPr>
        <b/>
        <sz val="20"/>
        <color theme="1"/>
        <rFont val="ＭＳ ゴシック"/>
        <family val="3"/>
        <charset val="128"/>
      </rPr>
      <t>】</t>
    </r>
    <rPh sb="1" eb="3">
      <t>シシュツ</t>
    </rPh>
    <rPh sb="3" eb="5">
      <t>ヨサン</t>
    </rPh>
    <rPh sb="5" eb="6">
      <t>ショ</t>
    </rPh>
    <rPh sb="7" eb="8">
      <t>ケン</t>
    </rPh>
    <rPh sb="9" eb="12">
      <t>ショウヒゼイ</t>
    </rPh>
    <rPh sb="12" eb="13">
      <t>トウ</t>
    </rPh>
    <rPh sb="13" eb="15">
      <t>シイレ</t>
    </rPh>
    <rPh sb="15" eb="17">
      <t>コウジョ</t>
    </rPh>
    <rPh sb="17" eb="19">
      <t>ゼイガク</t>
    </rPh>
    <rPh sb="19" eb="22">
      <t>ケイサンショ</t>
    </rPh>
    <phoneticPr fontId="5"/>
  </si>
  <si>
    <t>・参加するフェスティバル（海外公演のみ）</t>
    <rPh sb="1" eb="3">
      <t>サンカ</t>
    </rPh>
    <rPh sb="13" eb="17">
      <t>カイガイコウエン</t>
    </rPh>
    <phoneticPr fontId="6"/>
  </si>
  <si>
    <t>住所を変更された場合は、事務局までご連絡ください。</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</si>
</sst>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9">
    <numFmt numFmtId="176" formatCode="#,##0_ "/>
    <numFmt numFmtId="177" formatCode="#,##0_);[Red]\(#,##0\)"/>
    <numFmt numFmtId="178" formatCode="#,##0_ ;[Red]\-#,##0\ "/>
    <numFmt numFmtId="179" formatCode="000"/>
    <numFmt numFmtId="180" formatCode="0.0%"/>
    <numFmt numFmtId="181" formatCode="&quot;¥&quot;#,##0_);[Red]\(&quot;¥&quot;#,##0\)"/>
    <numFmt numFmtId="182" formatCode="yyyy/m/d;@"/>
    <numFmt numFmtId="183" formatCode="m/d;@"/>
    <numFmt numFmtId="184" formatCode="General;;"/>
    <numFmt numFmtId="185" formatCode="#,##0;&quot;△ &quot;#,##0"/>
    <numFmt numFmtId="186" formatCode="#,##0\ &quot;席&quot;\ ;[Red]\-#,##0\ &quot;席&quot;"/>
    <numFmt numFmtId="187" formatCode="#,##0_ &quot;枚&quot;"/>
    <numFmt numFmtId="188" formatCode="0.00_ ;[Red]\-0.00\ "/>
    <numFmt numFmtId="189" formatCode="&quot;外 &quot;#&quot; 件&quot;;;"/>
    <numFmt numFmtId="190" formatCode="General&quot;ヶ所&quot;"/>
    <numFmt numFmtId="191" formatCode="\(0.0%\)"/>
    <numFmt numFmtId="192" formatCode="General&quot;回&quot;"/>
    <numFmt numFmtId="193" formatCode="[$-411]ggge&quot;年&quot;m&quot;月&quot;d&quot;日&quot;;@"/>
    <numFmt numFmtId="194" formatCode="[$]ggge&quot;年&quot;m&quot;月&quot;d&quot;日&quot;;@" x16r2:formatCode16="[$-ja-JP-x-gannen]ggge&quot;年&quot;m&quot;月&quot;d&quot;日&quot;;@"/>
  </numFmts>
  <fonts count="68">
    <font>
      <sz val="11"/>
      <color theme="1"/>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font>
    <font>
      <sz val="6"/>
      <name val="游ゴシック"/>
      <family val="3"/>
      <charset val="128"/>
    </font>
    <font>
      <sz val="11"/>
      <color theme="1"/>
      <name val="游ゴシック"/>
      <family val="3"/>
      <charset val="128"/>
      <scheme val="minor"/>
    </font>
    <font>
      <b/>
      <sz val="11"/>
      <color theme="1"/>
      <name val="游ゴシック"/>
      <family val="3"/>
      <charset val="128"/>
      <scheme val="minor"/>
    </font>
    <font>
      <sz val="11"/>
      <name val="游ゴシック"/>
      <family val="3"/>
      <charset val="128"/>
      <scheme val="minor"/>
    </font>
    <font>
      <sz val="6"/>
      <name val="游ゴシック"/>
      <family val="3"/>
      <charset val="128"/>
      <scheme val="minor"/>
    </font>
    <font>
      <sz val="6"/>
      <name val="ＭＳ Ｐゴシック"/>
      <family val="3"/>
      <charset val="128"/>
    </font>
    <font>
      <sz val="11"/>
      <name val="ＭＳ Ｐゴシック"/>
      <family val="3"/>
      <charset val="128"/>
    </font>
    <font>
      <sz val="14"/>
      <color theme="1"/>
      <name val="ＭＳ ゴシック"/>
      <family val="3"/>
      <charset val="128"/>
    </font>
    <font>
      <sz val="11"/>
      <color theme="1"/>
      <name val="游ゴシック"/>
      <family val="2"/>
      <scheme val="minor"/>
    </font>
    <font>
      <sz val="10"/>
      <color theme="1"/>
      <name val="ＭＳ Ｐゴシック"/>
      <family val="3"/>
      <charset val="128"/>
    </font>
    <font>
      <sz val="11"/>
      <color theme="1"/>
      <name val="ＭＳ Ｐゴシック"/>
      <family val="3"/>
      <charset val="128"/>
    </font>
    <font>
      <sz val="10"/>
      <name val="ＭＳ Ｐゴシック"/>
      <family val="3"/>
      <charset val="128"/>
    </font>
    <font>
      <sz val="22"/>
      <name val="ＭＳ Ｐゴシック"/>
      <family val="3"/>
      <charset val="128"/>
    </font>
    <font>
      <b/>
      <sz val="10"/>
      <name val="ＭＳ Ｐゴシック"/>
      <family val="3"/>
      <charset val="128"/>
    </font>
    <font>
      <sz val="14"/>
      <name val="ＭＳ ゴシック"/>
      <family val="3"/>
      <charset val="128"/>
    </font>
    <font>
      <sz val="11"/>
      <color theme="1"/>
      <name val="ＭＳ ゴシック"/>
      <family val="3"/>
      <charset val="128"/>
    </font>
    <font>
      <sz val="11"/>
      <name val="ＭＳ ゴシック"/>
      <family val="3"/>
      <charset val="128"/>
    </font>
    <font>
      <b/>
      <sz val="14"/>
      <color theme="1"/>
      <name val="ＭＳ ゴシック"/>
      <family val="3"/>
      <charset val="128"/>
    </font>
    <font>
      <sz val="16"/>
      <color theme="1"/>
      <name val="ＭＳ ゴシック"/>
      <family val="3"/>
      <charset val="128"/>
    </font>
    <font>
      <sz val="22"/>
      <color theme="1"/>
      <name val="ＭＳ ゴシック"/>
      <family val="3"/>
      <charset val="128"/>
    </font>
    <font>
      <sz val="18"/>
      <color theme="1"/>
      <name val="ＭＳ ゴシック"/>
      <family val="3"/>
      <charset val="128"/>
    </font>
    <font>
      <sz val="20"/>
      <color theme="1"/>
      <name val="ＭＳ ゴシック"/>
      <family val="3"/>
      <charset val="128"/>
    </font>
    <font>
      <sz val="12"/>
      <color theme="1"/>
      <name val="ＭＳ ゴシック"/>
      <family val="3"/>
      <charset val="128"/>
    </font>
    <font>
      <sz val="10"/>
      <color theme="1"/>
      <name val="ＭＳ ゴシック"/>
      <family val="3"/>
      <charset val="128"/>
    </font>
    <font>
      <b/>
      <sz val="14"/>
      <name val="ＭＳ ゴシック"/>
      <family val="3"/>
      <charset val="128"/>
    </font>
    <font>
      <sz val="14"/>
      <color rgb="FFFF0000"/>
      <name val="ＭＳ ゴシック"/>
      <family val="3"/>
      <charset val="128"/>
    </font>
    <font>
      <sz val="12"/>
      <name val="ＭＳ ゴシック"/>
      <family val="3"/>
      <charset val="128"/>
    </font>
    <font>
      <sz val="9"/>
      <color theme="1"/>
      <name val="ＭＳ ゴシック"/>
      <family val="3"/>
      <charset val="128"/>
    </font>
    <font>
      <sz val="16"/>
      <color rgb="FFC00000"/>
      <name val="ＭＳ ゴシック"/>
      <family val="3"/>
      <charset val="128"/>
    </font>
    <font>
      <sz val="11"/>
      <color rgb="FF0070C0"/>
      <name val="ＭＳ ゴシック"/>
      <family val="3"/>
      <charset val="128"/>
    </font>
    <font>
      <b/>
      <sz val="12"/>
      <color theme="1"/>
      <name val="ＭＳ Ｐゴシック"/>
      <family val="3"/>
      <charset val="128"/>
    </font>
    <font>
      <sz val="12"/>
      <color theme="1"/>
      <name val="ＭＳ Ｐゴシック"/>
      <family val="3"/>
      <charset val="128"/>
    </font>
    <font>
      <sz val="12"/>
      <color theme="0"/>
      <name val="ＭＳ Ｐゴシック"/>
      <family val="3"/>
      <charset val="128"/>
    </font>
    <font>
      <b/>
      <sz val="12"/>
      <color theme="1"/>
      <name val="ＭＳ ゴシック"/>
      <family val="3"/>
      <charset val="128"/>
    </font>
    <font>
      <b/>
      <sz val="18"/>
      <color theme="1"/>
      <name val="ＭＳ ゴシック"/>
      <family val="3"/>
      <charset val="128"/>
    </font>
    <font>
      <sz val="12"/>
      <name val="ＭＳ Ｐゴシック"/>
      <family val="3"/>
      <charset val="128"/>
    </font>
    <font>
      <b/>
      <sz val="20"/>
      <color theme="1"/>
      <name val="ＭＳ ゴシック"/>
      <family val="3"/>
      <charset val="128"/>
    </font>
    <font>
      <sz val="18"/>
      <color rgb="FF000000"/>
      <name val="ＭＳ ゴシック"/>
      <family val="3"/>
      <charset val="128"/>
    </font>
    <font>
      <sz val="14"/>
      <color rgb="FF000000"/>
      <name val="ＭＳ ゴシック"/>
      <family val="3"/>
      <charset val="128"/>
    </font>
    <font>
      <sz val="16"/>
      <color rgb="FF000000"/>
      <name val="ＭＳ ゴシック"/>
      <family val="3"/>
      <charset val="128"/>
    </font>
    <font>
      <b/>
      <sz val="11"/>
      <color theme="1"/>
      <name val="ＭＳ ゴシック"/>
      <family val="3"/>
      <charset val="128"/>
    </font>
    <font>
      <sz val="16"/>
      <name val="ＭＳ ゴシック"/>
      <family val="3"/>
      <charset val="128"/>
    </font>
    <font>
      <b/>
      <sz val="16"/>
      <color rgb="FFC00000"/>
      <name val="ＭＳ ゴシック"/>
      <family val="3"/>
      <charset val="128"/>
    </font>
    <font>
      <b/>
      <sz val="16"/>
      <color theme="1"/>
      <name val="ＭＳ ゴシック"/>
      <family val="3"/>
      <charset val="128"/>
    </font>
    <font>
      <b/>
      <sz val="14"/>
      <color rgb="FFC00000"/>
      <name val="ＭＳ ゴシック"/>
      <family val="3"/>
      <charset val="128"/>
    </font>
    <font>
      <b/>
      <sz val="12"/>
      <color rgb="FFC00000"/>
      <name val="ＭＳ Ｐゴシック"/>
      <family val="3"/>
      <charset val="128"/>
    </font>
    <font>
      <b/>
      <sz val="14"/>
      <color theme="1"/>
      <name val="ＭＳ Ｐゴシック"/>
      <family val="3"/>
      <charset val="128"/>
    </font>
    <font>
      <b/>
      <sz val="12"/>
      <name val="ＭＳ Ｐゴシック"/>
      <family val="3"/>
      <charset val="128"/>
    </font>
    <font>
      <sz val="11"/>
      <color rgb="FFC0C0C0"/>
      <name val="ＭＳ ゴシック"/>
      <family val="3"/>
      <charset val="128"/>
    </font>
    <font>
      <sz val="14"/>
      <color rgb="FFC0C0C0"/>
      <name val="ＭＳ ゴシック"/>
      <family val="3"/>
      <charset val="128"/>
    </font>
    <font>
      <b/>
      <sz val="16"/>
      <color indexed="81"/>
      <name val="MS P ゴシック"/>
      <family val="3"/>
      <charset val="128"/>
    </font>
    <font>
      <sz val="14"/>
      <color indexed="81"/>
      <name val="MS P ゴシック"/>
      <family val="3"/>
      <charset val="128"/>
    </font>
    <font>
      <b/>
      <sz val="18"/>
      <color rgb="FF0070C0"/>
      <name val="ＭＳ ゴシック"/>
      <family val="3"/>
      <charset val="128"/>
    </font>
    <font>
      <b/>
      <sz val="18"/>
      <color indexed="81"/>
      <name val="MS P ゴシック"/>
      <family val="3"/>
      <charset val="128"/>
    </font>
    <font>
      <b/>
      <sz val="14"/>
      <color indexed="81"/>
      <name val="MS P ゴシック"/>
      <family val="3"/>
      <charset val="128"/>
    </font>
    <font>
      <sz val="6"/>
      <name val="游ゴシック"/>
      <family val="2"/>
      <charset val="128"/>
      <scheme val="minor"/>
    </font>
    <font>
      <sz val="8"/>
      <color theme="1"/>
      <name val="ＭＳ ゴシック"/>
      <family val="3"/>
      <charset val="128"/>
    </font>
    <font>
      <b/>
      <sz val="11"/>
      <color rgb="FFC00000"/>
      <name val="ＭＳ ゴシック"/>
      <family val="3"/>
      <charset val="128"/>
    </font>
    <font>
      <b/>
      <sz val="11"/>
      <name val="ＭＳ ゴシック"/>
      <family val="3"/>
      <charset val="128"/>
    </font>
    <font>
      <sz val="12"/>
      <color rgb="FFC00000"/>
      <name val="ＭＳ ゴシック"/>
      <family val="3"/>
      <charset val="128"/>
    </font>
    <font>
      <u/>
      <sz val="11"/>
      <name val="ＭＳ ゴシック"/>
      <family val="3"/>
      <charset val="128"/>
    </font>
    <font>
      <b/>
      <sz val="14"/>
      <color theme="8"/>
      <name val="ＭＳ ゴシック"/>
      <family val="3"/>
      <charset val="128"/>
    </font>
  </fonts>
  <fills count="6">
    <fill>
      <patternFill patternType="none"/>
    </fill>
    <fill>
      <patternFill patternType="gray125"/>
    </fill>
    <fill>
      <patternFill patternType="solid">
        <fgColor rgb="FFC0C0C0"/>
        <bgColor indexed="64"/>
      </patternFill>
    </fill>
    <fill>
      <patternFill patternType="solid">
        <fgColor rgb="FFCCFFFF"/>
        <bgColor indexed="64"/>
      </patternFill>
    </fill>
    <fill>
      <patternFill patternType="solid">
        <fgColor rgb="FFEAEAEA"/>
        <bgColor indexed="64"/>
      </patternFill>
    </fill>
    <fill>
      <patternFill patternType="solid">
        <fgColor theme="2"/>
        <bgColor indexed="64"/>
      </patternFill>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medium">
        <color indexed="64"/>
      </right>
      <top/>
      <bottom style="hair">
        <color indexed="64"/>
      </bottom>
      <diagonal/>
    </border>
    <border>
      <left style="thin">
        <color indexed="64"/>
      </left>
      <right style="hair">
        <color indexed="64"/>
      </right>
      <top style="hair">
        <color indexed="64"/>
      </top>
      <bottom/>
      <diagonal/>
    </border>
    <border>
      <left style="thin">
        <color indexed="64"/>
      </left>
      <right style="thin">
        <color indexed="64"/>
      </right>
      <top/>
      <bottom/>
      <diagonal/>
    </border>
    <border>
      <left/>
      <right/>
      <top/>
      <bottom style="thin">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diagonal/>
    </border>
    <border>
      <left style="thin">
        <color indexed="64"/>
      </left>
      <right/>
      <top style="thin">
        <color indexed="64"/>
      </top>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hair">
        <color indexed="64"/>
      </right>
      <top style="hair">
        <color indexed="64"/>
      </top>
      <bottom style="hair">
        <color indexed="64"/>
      </bottom>
      <diagonal/>
    </border>
    <border>
      <left style="thin">
        <color indexed="64"/>
      </left>
      <right style="thin">
        <color indexed="64"/>
      </right>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thin">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diagonal/>
    </border>
    <border>
      <left/>
      <right style="thin">
        <color indexed="64"/>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right style="hair">
        <color indexed="64"/>
      </right>
      <top style="thin">
        <color indexed="64"/>
      </top>
      <bottom style="thin">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style="hair">
        <color indexed="64"/>
      </right>
      <top/>
      <bottom style="thin">
        <color indexed="64"/>
      </bottom>
      <diagonal/>
    </border>
    <border>
      <left style="thin">
        <color indexed="64"/>
      </left>
      <right style="hair">
        <color indexed="64"/>
      </right>
      <top/>
      <bottom style="hair">
        <color indexed="64"/>
      </bottom>
      <diagonal/>
    </border>
    <border>
      <left/>
      <right/>
      <top/>
      <bottom style="medium">
        <color indexed="64"/>
      </bottom>
      <diagonal/>
    </border>
    <border>
      <left/>
      <right style="hair">
        <color indexed="64"/>
      </right>
      <top style="hair">
        <color indexed="64"/>
      </top>
      <bottom style="thin">
        <color indexed="64"/>
      </bottom>
      <diagonal/>
    </border>
    <border>
      <left style="hair">
        <color indexed="64"/>
      </left>
      <right/>
      <top/>
      <bottom/>
      <diagonal/>
    </border>
    <border>
      <left style="hair">
        <color indexed="64"/>
      </left>
      <right style="thin">
        <color indexed="64"/>
      </right>
      <top style="thin">
        <color indexed="64"/>
      </top>
      <bottom/>
      <diagonal/>
    </border>
    <border>
      <left style="hair">
        <color indexed="64"/>
      </left>
      <right style="hair">
        <color indexed="64"/>
      </right>
      <top style="thin">
        <color indexed="64"/>
      </top>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hair">
        <color indexed="64"/>
      </right>
      <top/>
      <bottom/>
      <diagonal/>
    </border>
    <border>
      <left/>
      <right/>
      <top/>
      <bottom style="hair">
        <color indexed="64"/>
      </bottom>
      <diagonal/>
    </border>
    <border>
      <left/>
      <right style="thin">
        <color indexed="64"/>
      </right>
      <top style="hair">
        <color indexed="64"/>
      </top>
      <bottom style="hair">
        <color indexed="64"/>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right style="hair">
        <color indexed="64"/>
      </right>
      <top style="thin">
        <color indexed="64"/>
      </top>
      <bottom/>
      <diagonal/>
    </border>
    <border>
      <left/>
      <right/>
      <top/>
      <bottom style="dotted">
        <color indexed="64"/>
      </bottom>
      <diagonal/>
    </border>
    <border>
      <left/>
      <right style="medium">
        <color indexed="64"/>
      </right>
      <top/>
      <bottom style="dotted">
        <color indexed="64"/>
      </bottom>
      <diagonal/>
    </border>
    <border>
      <left style="thin">
        <color indexed="64"/>
      </left>
      <right style="hair">
        <color indexed="64"/>
      </right>
      <top/>
      <bottom/>
      <diagonal/>
    </border>
    <border>
      <left style="thin">
        <color indexed="64"/>
      </left>
      <right style="hair">
        <color indexed="64"/>
      </right>
      <top/>
      <bottom style="dotted">
        <color indexed="64"/>
      </bottom>
      <diagonal/>
    </border>
    <border>
      <left style="hair">
        <color indexed="64"/>
      </left>
      <right style="hair">
        <color indexed="64"/>
      </right>
      <top/>
      <bottom/>
      <diagonal/>
    </border>
    <border>
      <left style="hair">
        <color indexed="64"/>
      </left>
      <right style="thin">
        <color indexed="64"/>
      </right>
      <top/>
      <bottom style="hair">
        <color indexed="64"/>
      </bottom>
      <diagonal/>
    </border>
    <border>
      <left/>
      <right style="medium">
        <color indexed="64"/>
      </right>
      <top style="hair">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hair">
        <color indexed="64"/>
      </bottom>
      <diagonal/>
    </border>
    <border>
      <left style="hair">
        <color indexed="64"/>
      </left>
      <right/>
      <top style="thin">
        <color indexed="64"/>
      </top>
      <bottom/>
      <diagonal/>
    </border>
    <border>
      <left style="hair">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hair">
        <color indexed="64"/>
      </top>
      <bottom/>
      <diagonal/>
    </border>
    <border>
      <left/>
      <right style="hair">
        <color indexed="64"/>
      </right>
      <top/>
      <bottom style="hair">
        <color indexed="64"/>
      </bottom>
      <diagonal/>
    </border>
    <border>
      <left/>
      <right style="thin">
        <color indexed="64"/>
      </right>
      <top style="medium">
        <color indexed="64"/>
      </top>
      <bottom style="medium">
        <color indexed="64"/>
      </bottom>
      <diagonal/>
    </border>
    <border>
      <left/>
      <right style="thin">
        <color indexed="64"/>
      </right>
      <top style="hair">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hair">
        <color indexed="64"/>
      </left>
      <right/>
      <top/>
      <bottom style="hair">
        <color indexed="64"/>
      </bottom>
      <diagonal/>
    </border>
    <border>
      <left/>
      <right/>
      <top style="hair">
        <color indexed="64"/>
      </top>
      <bottom style="medium">
        <color indexed="64"/>
      </bottom>
      <diagonal/>
    </border>
    <border>
      <left/>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
      <left style="thin">
        <color indexed="64"/>
      </left>
      <right style="hair">
        <color indexed="64"/>
      </right>
      <top/>
      <bottom style="medium">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bottom style="hair">
        <color indexed="64"/>
      </bottom>
      <diagonal/>
    </border>
    <border>
      <left style="thin">
        <color indexed="64"/>
      </left>
      <right/>
      <top/>
      <bottom style="double">
        <color indexed="64"/>
      </bottom>
      <diagonal/>
    </border>
    <border>
      <left/>
      <right style="thin">
        <color indexed="64"/>
      </right>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style="hair">
        <color indexed="64"/>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right style="medium">
        <color indexed="64"/>
      </right>
      <top style="double">
        <color indexed="64"/>
      </top>
      <bottom style="hair">
        <color indexed="64"/>
      </bottom>
      <diagonal/>
    </border>
    <border>
      <left style="medium">
        <color indexed="64"/>
      </left>
      <right style="thin">
        <color indexed="64"/>
      </right>
      <top/>
      <bottom style="double">
        <color indexed="64"/>
      </bottom>
      <diagonal/>
    </border>
    <border>
      <left style="thin">
        <color indexed="64"/>
      </left>
      <right style="thin">
        <color indexed="64"/>
      </right>
      <top style="double">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style="thin">
        <color indexed="64"/>
      </right>
      <top style="hair">
        <color indexed="64"/>
      </top>
      <bottom style="double">
        <color indexed="64"/>
      </bottom>
      <diagonal/>
    </border>
    <border>
      <left/>
      <right/>
      <top/>
      <bottom style="double">
        <color indexed="64"/>
      </bottom>
      <diagonal/>
    </border>
    <border>
      <left/>
      <right/>
      <top style="medium">
        <color indexed="64"/>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hair">
        <color indexed="64"/>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double">
        <color indexed="64"/>
      </left>
      <right/>
      <top style="double">
        <color indexed="64"/>
      </top>
      <bottom style="double">
        <color indexed="64"/>
      </bottom>
      <diagonal/>
    </border>
    <border>
      <left/>
      <right style="hair">
        <color indexed="64"/>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medium">
        <color indexed="64"/>
      </right>
      <top/>
      <bottom style="medium">
        <color indexed="64"/>
      </bottom>
      <diagonal/>
    </border>
  </borders>
  <cellStyleXfs count="13">
    <xf numFmtId="0" fontId="0" fillId="0" borderId="0">
      <alignment vertical="center"/>
    </xf>
    <xf numFmtId="9" fontId="7" fillId="0" borderId="0" applyFont="0" applyFill="0" applyBorder="0" applyAlignment="0" applyProtection="0">
      <alignment vertical="center"/>
    </xf>
    <xf numFmtId="38" fontId="7"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12" fillId="0" borderId="0"/>
    <xf numFmtId="38" fontId="12" fillId="0" borderId="0" applyFont="0" applyFill="0" applyBorder="0" applyAlignment="0" applyProtection="0"/>
    <xf numFmtId="0" fontId="4" fillId="0" borderId="0">
      <alignment vertical="center"/>
    </xf>
    <xf numFmtId="0" fontId="14" fillId="0" borderId="0"/>
    <xf numFmtId="0" fontId="3" fillId="0" borderId="0">
      <alignment vertical="center"/>
    </xf>
    <xf numFmtId="0" fontId="2" fillId="0" borderId="0">
      <alignment vertical="center"/>
    </xf>
    <xf numFmtId="0" fontId="1" fillId="0" borderId="0">
      <alignment vertical="center"/>
    </xf>
    <xf numFmtId="0" fontId="1" fillId="0" borderId="0">
      <alignment vertical="center"/>
    </xf>
  </cellStyleXfs>
  <cellXfs count="900">
    <xf numFmtId="0" fontId="0" fillId="0" borderId="0" xfId="0">
      <alignment vertical="center"/>
    </xf>
    <xf numFmtId="0" fontId="7" fillId="0" borderId="1" xfId="3" applyBorder="1" applyAlignment="1">
      <alignment vertical="top"/>
    </xf>
    <xf numFmtId="0" fontId="7" fillId="0" borderId="0" xfId="3">
      <alignment vertical="center"/>
    </xf>
    <xf numFmtId="0" fontId="7" fillId="0" borderId="1" xfId="3" applyBorder="1">
      <alignment vertical="center"/>
    </xf>
    <xf numFmtId="0" fontId="8" fillId="0" borderId="1" xfId="3" applyFont="1" applyBorder="1" applyAlignment="1">
      <alignment horizontal="center" vertical="center"/>
    </xf>
    <xf numFmtId="0" fontId="0" fillId="0" borderId="1" xfId="3" applyFont="1" applyBorder="1" applyAlignment="1">
      <alignment vertical="top"/>
    </xf>
    <xf numFmtId="0" fontId="7" fillId="0" borderId="1" xfId="3" applyBorder="1" applyAlignment="1">
      <alignment horizontal="center" vertical="center"/>
    </xf>
    <xf numFmtId="0" fontId="8" fillId="0" borderId="1" xfId="3" applyFont="1" applyBorder="1" applyAlignment="1">
      <alignment horizontal="center" vertical="center" shrinkToFit="1"/>
    </xf>
    <xf numFmtId="0" fontId="0" fillId="0" borderId="1" xfId="3" applyFont="1" applyBorder="1" applyAlignment="1">
      <alignment vertical="top" shrinkToFit="1"/>
    </xf>
    <xf numFmtId="0" fontId="0" fillId="0" borderId="1" xfId="3" applyFont="1" applyBorder="1" applyAlignment="1">
      <alignment horizontal="left" vertical="top" shrinkToFit="1"/>
    </xf>
    <xf numFmtId="0" fontId="0" fillId="0" borderId="1" xfId="3" applyFont="1" applyBorder="1" applyAlignment="1">
      <alignment vertical="center" shrinkToFit="1"/>
    </xf>
    <xf numFmtId="0" fontId="7" fillId="0" borderId="0" xfId="3" applyAlignment="1">
      <alignment vertical="center" shrinkToFit="1"/>
    </xf>
    <xf numFmtId="0" fontId="0" fillId="0" borderId="1" xfId="3" applyFont="1" applyBorder="1">
      <alignment vertical="center"/>
    </xf>
    <xf numFmtId="49" fontId="0" fillId="0" borderId="0" xfId="0" applyNumberFormat="1">
      <alignment vertical="center"/>
    </xf>
    <xf numFmtId="38" fontId="17" fillId="0" borderId="11" xfId="4" applyFont="1" applyBorder="1" applyAlignment="1" applyProtection="1">
      <alignment horizontal="right" vertical="center"/>
      <protection locked="0"/>
    </xf>
    <xf numFmtId="38" fontId="17" fillId="4" borderId="11" xfId="6" applyFont="1" applyFill="1" applyBorder="1" applyAlignment="1" applyProtection="1">
      <alignment horizontal="center" vertical="center"/>
    </xf>
    <xf numFmtId="38" fontId="17" fillId="0" borderId="11" xfId="4" applyFont="1" applyFill="1" applyBorder="1" applyAlignment="1" applyProtection="1">
      <alignment horizontal="right" vertical="center"/>
      <protection locked="0"/>
    </xf>
    <xf numFmtId="38" fontId="17" fillId="3" borderId="89" xfId="6" applyFont="1" applyFill="1" applyBorder="1" applyAlignment="1" applyProtection="1">
      <alignment horizontal="right" vertical="center"/>
    </xf>
    <xf numFmtId="38" fontId="17" fillId="0" borderId="12" xfId="4" applyFont="1" applyBorder="1" applyAlignment="1" applyProtection="1">
      <alignment horizontal="right" vertical="center"/>
      <protection locked="0"/>
    </xf>
    <xf numFmtId="38" fontId="17" fillId="4" borderId="12" xfId="6" applyFont="1" applyFill="1" applyBorder="1" applyAlignment="1" applyProtection="1">
      <alignment horizontal="center" vertical="center"/>
    </xf>
    <xf numFmtId="38" fontId="17" fillId="3" borderId="5" xfId="6" applyFont="1" applyFill="1" applyBorder="1" applyAlignment="1" applyProtection="1">
      <alignment horizontal="right" vertical="center"/>
    </xf>
    <xf numFmtId="38" fontId="17" fillId="4" borderId="18" xfId="6" applyFont="1" applyFill="1" applyBorder="1" applyAlignment="1" applyProtection="1">
      <alignment horizontal="center" vertical="center"/>
    </xf>
    <xf numFmtId="38" fontId="17" fillId="3" borderId="14" xfId="6" applyFont="1" applyFill="1" applyBorder="1" applyAlignment="1" applyProtection="1">
      <alignment horizontal="right" vertical="center"/>
    </xf>
    <xf numFmtId="38" fontId="17" fillId="0" borderId="81" xfId="6" applyFont="1" applyFill="1" applyBorder="1" applyAlignment="1" applyProtection="1">
      <alignment horizontal="right" vertical="center"/>
      <protection locked="0"/>
    </xf>
    <xf numFmtId="0" fontId="21" fillId="0" borderId="0" xfId="0" applyFont="1">
      <alignment vertical="center"/>
    </xf>
    <xf numFmtId="0" fontId="22" fillId="4" borderId="55" xfId="0" applyFont="1" applyFill="1" applyBorder="1" applyAlignment="1">
      <alignment horizontal="center" vertical="center" wrapText="1"/>
    </xf>
    <xf numFmtId="0" fontId="21" fillId="0" borderId="0" xfId="0" applyFont="1" applyAlignment="1">
      <alignment vertical="top"/>
    </xf>
    <xf numFmtId="0" fontId="13" fillId="0" borderId="0" xfId="0" applyFont="1">
      <alignment vertical="center"/>
    </xf>
    <xf numFmtId="0" fontId="13" fillId="0" borderId="0" xfId="0" applyFont="1" applyAlignment="1">
      <alignment horizontal="right" vertical="center" shrinkToFit="1"/>
    </xf>
    <xf numFmtId="0" fontId="13" fillId="0" borderId="0" xfId="0" applyFont="1" applyAlignment="1">
      <alignment vertical="center" shrinkToFit="1"/>
    </xf>
    <xf numFmtId="178" fontId="13" fillId="0" borderId="0" xfId="0" applyNumberFormat="1" applyFont="1" applyAlignment="1">
      <alignment horizontal="right" vertical="center" shrinkToFit="1"/>
    </xf>
    <xf numFmtId="178" fontId="13" fillId="0" borderId="0" xfId="0" applyNumberFormat="1" applyFont="1" applyAlignment="1">
      <alignment horizontal="right" shrinkToFit="1"/>
    </xf>
    <xf numFmtId="178" fontId="13" fillId="0" borderId="0" xfId="0" applyNumberFormat="1" applyFont="1">
      <alignment vertical="center"/>
    </xf>
    <xf numFmtId="188" fontId="13" fillId="0" borderId="0" xfId="0" applyNumberFormat="1" applyFont="1" applyAlignment="1">
      <alignment vertical="center" shrinkToFit="1"/>
    </xf>
    <xf numFmtId="178" fontId="13" fillId="0" borderId="0" xfId="4" applyNumberFormat="1" applyFont="1" applyBorder="1" applyAlignment="1">
      <alignment horizontal="center" vertical="center"/>
    </xf>
    <xf numFmtId="0" fontId="24" fillId="0" borderId="0" xfId="0" applyFont="1">
      <alignment vertical="center"/>
    </xf>
    <xf numFmtId="0" fontId="21" fillId="0" borderId="0" xfId="0" applyFont="1" applyAlignment="1">
      <alignment vertical="center" wrapText="1"/>
    </xf>
    <xf numFmtId="0" fontId="26" fillId="0" borderId="0" xfId="0" applyFont="1" applyAlignment="1">
      <alignment vertical="center" wrapText="1"/>
    </xf>
    <xf numFmtId="0" fontId="27" fillId="0" borderId="0" xfId="0" applyFont="1" applyAlignment="1">
      <alignment horizontal="center" vertical="top" wrapText="1"/>
    </xf>
    <xf numFmtId="0" fontId="27" fillId="0" borderId="0" xfId="0" applyFont="1" applyAlignment="1">
      <alignment vertical="top" shrinkToFit="1"/>
    </xf>
    <xf numFmtId="49" fontId="26" fillId="0" borderId="0" xfId="0" applyNumberFormat="1" applyFont="1">
      <alignment vertical="center"/>
    </xf>
    <xf numFmtId="0" fontId="13" fillId="0" borderId="0" xfId="0" applyFont="1" applyAlignment="1">
      <alignment vertical="top" wrapText="1"/>
    </xf>
    <xf numFmtId="0" fontId="22" fillId="0" borderId="0" xfId="0" applyFont="1" applyAlignment="1">
      <alignment vertical="center" wrapText="1"/>
    </xf>
    <xf numFmtId="0" fontId="21" fillId="0" borderId="0" xfId="0" applyFont="1" applyAlignment="1">
      <alignment horizontal="center" vertical="center"/>
    </xf>
    <xf numFmtId="0" fontId="26" fillId="0" borderId="0" xfId="0" applyFont="1">
      <alignment vertical="center"/>
    </xf>
    <xf numFmtId="0" fontId="13" fillId="5" borderId="1" xfId="0" applyFont="1" applyFill="1" applyBorder="1" applyAlignment="1">
      <alignment horizontal="center" vertical="center"/>
    </xf>
    <xf numFmtId="0" fontId="13" fillId="0" borderId="0" xfId="0" applyFont="1" applyAlignment="1">
      <alignment vertical="center" wrapText="1"/>
    </xf>
    <xf numFmtId="0" fontId="13" fillId="5" borderId="56" xfId="0" applyFont="1" applyFill="1" applyBorder="1" applyAlignment="1">
      <alignment horizontal="center" vertical="center" wrapText="1"/>
    </xf>
    <xf numFmtId="0" fontId="13" fillId="5" borderId="1" xfId="0" applyFont="1" applyFill="1" applyBorder="1" applyAlignment="1">
      <alignment horizontal="center" vertical="center" wrapText="1"/>
    </xf>
    <xf numFmtId="0" fontId="28" fillId="0" borderId="0" xfId="0" applyFont="1" applyAlignment="1">
      <alignment vertical="top" wrapText="1"/>
    </xf>
    <xf numFmtId="0" fontId="29" fillId="5" borderId="1" xfId="0" applyFont="1" applyFill="1" applyBorder="1" applyAlignment="1">
      <alignment horizontal="center" vertical="center"/>
    </xf>
    <xf numFmtId="0" fontId="29" fillId="5" borderId="44" xfId="0" applyFont="1" applyFill="1" applyBorder="1" applyAlignment="1">
      <alignment horizontal="center" vertical="center"/>
    </xf>
    <xf numFmtId="176" fontId="13" fillId="0" borderId="0" xfId="0" applyNumberFormat="1" applyFont="1">
      <alignment vertical="center"/>
    </xf>
    <xf numFmtId="0" fontId="31" fillId="0" borderId="0" xfId="0" applyFont="1" applyAlignment="1">
      <alignment vertical="top" wrapText="1"/>
    </xf>
    <xf numFmtId="0" fontId="31" fillId="0" borderId="0" xfId="0" applyFont="1" applyAlignment="1">
      <alignment vertical="center" wrapText="1"/>
    </xf>
    <xf numFmtId="0" fontId="21" fillId="0" borderId="0" xfId="0" applyFont="1" applyAlignment="1">
      <alignment vertical="top" wrapText="1"/>
    </xf>
    <xf numFmtId="0" fontId="34" fillId="0" borderId="26" xfId="0" applyFont="1" applyBorder="1" applyAlignment="1">
      <alignment vertical="top" wrapText="1"/>
    </xf>
    <xf numFmtId="0" fontId="35" fillId="0" borderId="0" xfId="0" applyFont="1">
      <alignment vertical="center"/>
    </xf>
    <xf numFmtId="0" fontId="27" fillId="0" borderId="0" xfId="0" applyFont="1">
      <alignment vertical="center"/>
    </xf>
    <xf numFmtId="0" fontId="21" fillId="0" borderId="0" xfId="0" applyFont="1" applyAlignment="1">
      <alignment vertical="center" shrinkToFit="1"/>
    </xf>
    <xf numFmtId="178" fontId="21" fillId="0" borderId="0" xfId="0" applyNumberFormat="1" applyFont="1" applyAlignment="1">
      <alignment horizontal="right" vertical="center" shrinkToFit="1"/>
    </xf>
    <xf numFmtId="178" fontId="21" fillId="0" borderId="0" xfId="0" applyNumberFormat="1" applyFont="1">
      <alignment vertical="center"/>
    </xf>
    <xf numFmtId="188" fontId="21" fillId="0" borderId="0" xfId="0" applyNumberFormat="1" applyFont="1" applyAlignment="1">
      <alignment vertical="center" shrinkToFit="1"/>
    </xf>
    <xf numFmtId="178" fontId="13" fillId="0" borderId="0" xfId="4" applyNumberFormat="1" applyFont="1" applyBorder="1" applyAlignment="1">
      <alignment vertical="center"/>
    </xf>
    <xf numFmtId="178" fontId="21" fillId="0" borderId="0" xfId="4" applyNumberFormat="1" applyFont="1" applyBorder="1" applyAlignment="1">
      <alignment vertical="center"/>
    </xf>
    <xf numFmtId="0" fontId="33" fillId="0" borderId="0" xfId="3" applyFont="1">
      <alignment vertical="center"/>
    </xf>
    <xf numFmtId="0" fontId="13" fillId="2" borderId="41" xfId="3" applyFont="1" applyFill="1" applyBorder="1">
      <alignment vertical="center"/>
    </xf>
    <xf numFmtId="0" fontId="28" fillId="2" borderId="75" xfId="3" applyFont="1" applyFill="1" applyBorder="1">
      <alignment vertical="center"/>
    </xf>
    <xf numFmtId="0" fontId="28" fillId="2" borderId="95" xfId="3" applyFont="1" applyFill="1" applyBorder="1" applyAlignment="1">
      <alignment vertical="center" shrinkToFit="1"/>
    </xf>
    <xf numFmtId="0" fontId="28" fillId="2" borderId="15" xfId="3" applyFont="1" applyFill="1" applyBorder="1">
      <alignment vertical="center"/>
    </xf>
    <xf numFmtId="0" fontId="28" fillId="2" borderId="36" xfId="3" applyFont="1" applyFill="1" applyBorder="1">
      <alignment vertical="center"/>
    </xf>
    <xf numFmtId="178" fontId="21" fillId="2" borderId="1" xfId="4" applyNumberFormat="1" applyFont="1" applyFill="1" applyBorder="1" applyAlignment="1">
      <alignment horizontal="center" vertical="center" shrinkToFit="1"/>
    </xf>
    <xf numFmtId="178" fontId="21" fillId="0" borderId="0" xfId="2" applyNumberFormat="1" applyFont="1" applyBorder="1" applyAlignment="1">
      <alignment vertical="center"/>
    </xf>
    <xf numFmtId="188" fontId="21" fillId="0" borderId="0" xfId="2" applyNumberFormat="1" applyFont="1" applyBorder="1" applyAlignment="1">
      <alignment vertical="center" shrinkToFit="1"/>
    </xf>
    <xf numFmtId="0" fontId="28" fillId="2" borderId="24" xfId="3" applyFont="1" applyFill="1" applyBorder="1">
      <alignment vertical="center"/>
    </xf>
    <xf numFmtId="178" fontId="13" fillId="3" borderId="43" xfId="4" applyNumberFormat="1" applyFont="1" applyFill="1" applyBorder="1" applyAlignment="1">
      <alignment horizontal="right" vertical="center" shrinkToFit="1"/>
    </xf>
    <xf numFmtId="178" fontId="29" fillId="0" borderId="0" xfId="2" applyNumberFormat="1" applyFont="1" applyBorder="1" applyAlignment="1">
      <alignment horizontal="left" vertical="center"/>
    </xf>
    <xf numFmtId="188" fontId="29" fillId="0" borderId="0" xfId="2" applyNumberFormat="1" applyFont="1" applyBorder="1" applyAlignment="1">
      <alignment horizontal="left" vertical="center" shrinkToFit="1"/>
    </xf>
    <xf numFmtId="178" fontId="13" fillId="3" borderId="42" xfId="4" applyNumberFormat="1" applyFont="1" applyFill="1" applyBorder="1" applyAlignment="1">
      <alignment horizontal="right" vertical="center" shrinkToFit="1"/>
    </xf>
    <xf numFmtId="0" fontId="13" fillId="5" borderId="41" xfId="3" applyFont="1" applyFill="1" applyBorder="1" applyAlignment="1">
      <alignment horizontal="left" vertical="center"/>
    </xf>
    <xf numFmtId="0" fontId="13" fillId="5" borderId="3" xfId="3" applyFont="1" applyFill="1" applyBorder="1">
      <alignment vertical="center"/>
    </xf>
    <xf numFmtId="0" fontId="13" fillId="5" borderId="95" xfId="0" applyFont="1" applyFill="1" applyBorder="1" applyAlignment="1">
      <alignment vertical="center" shrinkToFit="1"/>
    </xf>
    <xf numFmtId="0" fontId="13" fillId="5" borderId="15" xfId="3" applyFont="1" applyFill="1" applyBorder="1" applyAlignment="1">
      <alignment horizontal="left" vertical="center"/>
    </xf>
    <xf numFmtId="0" fontId="13" fillId="5" borderId="36" xfId="3" applyFont="1" applyFill="1" applyBorder="1" applyAlignment="1">
      <alignment horizontal="left" vertical="center"/>
    </xf>
    <xf numFmtId="178" fontId="13" fillId="3" borderId="55" xfId="4" applyNumberFormat="1" applyFont="1" applyFill="1" applyBorder="1" applyAlignment="1">
      <alignment horizontal="right" vertical="center" shrinkToFit="1"/>
    </xf>
    <xf numFmtId="0" fontId="13" fillId="5" borderId="86" xfId="3" applyFont="1" applyFill="1" applyBorder="1" applyAlignment="1">
      <alignment horizontal="left" vertical="center"/>
    </xf>
    <xf numFmtId="0" fontId="13" fillId="5" borderId="9" xfId="0" applyFont="1" applyFill="1" applyBorder="1">
      <alignment vertical="center"/>
    </xf>
    <xf numFmtId="0" fontId="13" fillId="5" borderId="30" xfId="3" applyFont="1" applyFill="1" applyBorder="1" applyAlignment="1">
      <alignment vertical="center" shrinkToFit="1"/>
    </xf>
    <xf numFmtId="0" fontId="13" fillId="5" borderId="49" xfId="3" applyFont="1" applyFill="1" applyBorder="1" applyAlignment="1">
      <alignment horizontal="left" vertical="center"/>
    </xf>
    <xf numFmtId="0" fontId="13" fillId="5" borderId="68" xfId="3" applyFont="1" applyFill="1" applyBorder="1" applyAlignment="1">
      <alignment horizontal="left" vertical="center"/>
    </xf>
    <xf numFmtId="178" fontId="13" fillId="0" borderId="0" xfId="2" applyNumberFormat="1" applyFont="1" applyFill="1" applyBorder="1" applyAlignment="1">
      <alignment vertical="center" shrinkToFit="1"/>
    </xf>
    <xf numFmtId="0" fontId="21" fillId="0" borderId="1" xfId="0" applyFont="1" applyBorder="1" applyAlignment="1">
      <alignment horizontal="center" vertical="center" shrinkToFit="1"/>
    </xf>
    <xf numFmtId="0" fontId="13" fillId="5" borderId="64" xfId="3" applyFont="1" applyFill="1" applyBorder="1" applyAlignment="1">
      <alignment horizontal="left" vertical="center"/>
    </xf>
    <xf numFmtId="0" fontId="13" fillId="5" borderId="10" xfId="0" applyFont="1" applyFill="1" applyBorder="1">
      <alignment vertical="center"/>
    </xf>
    <xf numFmtId="0" fontId="13" fillId="5" borderId="62" xfId="3" applyFont="1" applyFill="1" applyBorder="1" applyAlignment="1">
      <alignment vertical="center" shrinkToFit="1"/>
    </xf>
    <xf numFmtId="0" fontId="13" fillId="5" borderId="63" xfId="3" applyFont="1" applyFill="1" applyBorder="1" applyAlignment="1">
      <alignment horizontal="left" vertical="center"/>
    </xf>
    <xf numFmtId="0" fontId="13" fillId="5" borderId="67" xfId="3" applyFont="1" applyFill="1" applyBorder="1" applyAlignment="1">
      <alignment horizontal="left" vertical="center"/>
    </xf>
    <xf numFmtId="178" fontId="13" fillId="3" borderId="21" xfId="4" applyNumberFormat="1" applyFont="1" applyFill="1" applyBorder="1" applyAlignment="1">
      <alignment horizontal="right" vertical="center" shrinkToFit="1"/>
    </xf>
    <xf numFmtId="0" fontId="21" fillId="3" borderId="1" xfId="0" applyFont="1" applyFill="1" applyBorder="1" applyAlignment="1">
      <alignment horizontal="center" vertical="center"/>
    </xf>
    <xf numFmtId="0" fontId="13" fillId="5" borderId="39" xfId="3" applyFont="1" applyFill="1" applyBorder="1" applyAlignment="1">
      <alignment horizontal="left" vertical="center"/>
    </xf>
    <xf numFmtId="0" fontId="13" fillId="5" borderId="40" xfId="3" applyFont="1" applyFill="1" applyBorder="1">
      <alignment vertical="center"/>
    </xf>
    <xf numFmtId="0" fontId="13" fillId="5" borderId="51" xfId="0" applyFont="1" applyFill="1" applyBorder="1" applyAlignment="1">
      <alignment vertical="center" shrinkToFit="1"/>
    </xf>
    <xf numFmtId="0" fontId="13" fillId="5" borderId="38" xfId="3" applyFont="1" applyFill="1" applyBorder="1" applyAlignment="1">
      <alignment horizontal="left" vertical="center"/>
    </xf>
    <xf numFmtId="0" fontId="13" fillId="5" borderId="45" xfId="3" applyFont="1" applyFill="1" applyBorder="1" applyAlignment="1">
      <alignment horizontal="left" vertical="center"/>
    </xf>
    <xf numFmtId="178" fontId="13" fillId="3" borderId="1" xfId="4" applyNumberFormat="1" applyFont="1" applyFill="1" applyBorder="1" applyAlignment="1">
      <alignment horizontal="right" vertical="center" shrinkToFit="1"/>
    </xf>
    <xf numFmtId="0" fontId="28" fillId="2" borderId="56" xfId="3" applyFont="1" applyFill="1" applyBorder="1">
      <alignment vertical="center"/>
    </xf>
    <xf numFmtId="0" fontId="28" fillId="0" borderId="0" xfId="3" applyFont="1">
      <alignment vertical="center"/>
    </xf>
    <xf numFmtId="0" fontId="13" fillId="0" borderId="0" xfId="3" applyFont="1">
      <alignment vertical="center"/>
    </xf>
    <xf numFmtId="0" fontId="28" fillId="0" borderId="0" xfId="3" applyFont="1" applyAlignment="1">
      <alignment vertical="center" shrinkToFit="1"/>
    </xf>
    <xf numFmtId="0" fontId="28" fillId="0" borderId="0" xfId="3" applyFont="1" applyAlignment="1">
      <alignment horizontal="left" vertical="center"/>
    </xf>
    <xf numFmtId="178" fontId="21" fillId="0" borderId="0" xfId="4" applyNumberFormat="1" applyFont="1" applyFill="1" applyBorder="1" applyAlignment="1">
      <alignment horizontal="right" vertical="center" shrinkToFit="1"/>
    </xf>
    <xf numFmtId="178" fontId="29" fillId="0" borderId="0" xfId="2" applyNumberFormat="1" applyFont="1" applyFill="1" applyBorder="1" applyAlignment="1">
      <alignment horizontal="left" vertical="center"/>
    </xf>
    <xf numFmtId="188" fontId="29" fillId="0" borderId="0" xfId="2" applyNumberFormat="1" applyFont="1" applyFill="1" applyBorder="1" applyAlignment="1">
      <alignment horizontal="left" vertical="center" shrinkToFit="1"/>
    </xf>
    <xf numFmtId="178" fontId="21" fillId="0" borderId="0" xfId="4" applyNumberFormat="1" applyFont="1" applyFill="1" applyBorder="1" applyAlignment="1">
      <alignment vertical="center"/>
    </xf>
    <xf numFmtId="0" fontId="28" fillId="0" borderId="0" xfId="3" applyFont="1" applyAlignment="1">
      <alignment horizontal="left" vertical="center" shrinkToFit="1"/>
    </xf>
    <xf numFmtId="178" fontId="21" fillId="0" borderId="0" xfId="2" applyNumberFormat="1" applyFont="1" applyFill="1" applyBorder="1" applyAlignment="1">
      <alignment vertical="center"/>
    </xf>
    <xf numFmtId="177" fontId="29" fillId="0" borderId="0" xfId="2" applyNumberFormat="1" applyFont="1" applyBorder="1" applyAlignment="1">
      <alignment horizontal="left" vertical="center" wrapText="1"/>
    </xf>
    <xf numFmtId="178" fontId="29" fillId="0" borderId="0" xfId="2" applyNumberFormat="1" applyFont="1" applyBorder="1" applyAlignment="1">
      <alignment horizontal="left" vertical="center" shrinkToFit="1"/>
    </xf>
    <xf numFmtId="178" fontId="29" fillId="0" borderId="0" xfId="2" applyNumberFormat="1" applyFont="1" applyBorder="1" applyAlignment="1">
      <alignment horizontal="left" vertical="center" wrapText="1"/>
    </xf>
    <xf numFmtId="0" fontId="24" fillId="0" borderId="0" xfId="3" applyFont="1">
      <alignment vertical="center"/>
    </xf>
    <xf numFmtId="0" fontId="21" fillId="2" borderId="1" xfId="0" applyFont="1" applyFill="1" applyBorder="1" applyAlignment="1">
      <alignment horizontal="center" vertical="center" shrinkToFit="1"/>
    </xf>
    <xf numFmtId="178" fontId="21" fillId="2" borderId="1" xfId="0" applyNumberFormat="1" applyFont="1" applyFill="1" applyBorder="1" applyAlignment="1">
      <alignment horizontal="center" vertical="center" shrinkToFit="1"/>
    </xf>
    <xf numFmtId="188" fontId="21" fillId="2" borderId="1" xfId="0" applyNumberFormat="1" applyFont="1" applyFill="1" applyBorder="1" applyAlignment="1">
      <alignment horizontal="center" vertical="center" shrinkToFit="1"/>
    </xf>
    <xf numFmtId="0" fontId="13" fillId="2" borderId="29" xfId="0" applyFont="1" applyFill="1" applyBorder="1">
      <alignment vertical="center"/>
    </xf>
    <xf numFmtId="0" fontId="21" fillId="2" borderId="15" xfId="0" applyFont="1" applyFill="1" applyBorder="1" applyAlignment="1">
      <alignment horizontal="center" vertical="center" shrinkToFit="1"/>
    </xf>
    <xf numFmtId="178" fontId="21" fillId="2" borderId="15" xfId="0" applyNumberFormat="1" applyFont="1" applyFill="1" applyBorder="1" applyAlignment="1">
      <alignment horizontal="center" vertical="center" shrinkToFit="1"/>
    </xf>
    <xf numFmtId="188" fontId="21" fillId="2" borderId="15" xfId="0" applyNumberFormat="1" applyFont="1" applyFill="1" applyBorder="1" applyAlignment="1">
      <alignment horizontal="right" vertical="center" shrinkToFit="1"/>
    </xf>
    <xf numFmtId="178" fontId="21" fillId="2" borderId="15" xfId="0" applyNumberFormat="1" applyFont="1" applyFill="1" applyBorder="1" applyAlignment="1">
      <alignment horizontal="right" vertical="center" shrinkToFit="1"/>
    </xf>
    <xf numFmtId="178" fontId="13" fillId="2" borderId="15" xfId="4" applyNumberFormat="1" applyFont="1" applyFill="1" applyBorder="1" applyAlignment="1">
      <alignment horizontal="right" vertical="center" shrinkToFit="1"/>
    </xf>
    <xf numFmtId="0" fontId="21" fillId="2" borderId="36" xfId="0" applyFont="1" applyFill="1" applyBorder="1" applyAlignment="1">
      <alignment horizontal="center" vertical="center" shrinkToFit="1"/>
    </xf>
    <xf numFmtId="0" fontId="13" fillId="4" borderId="29" xfId="0" applyFont="1" applyFill="1" applyBorder="1">
      <alignment vertical="center"/>
    </xf>
    <xf numFmtId="0" fontId="13" fillId="4" borderId="15" xfId="0" applyFont="1" applyFill="1" applyBorder="1">
      <alignment vertical="center"/>
    </xf>
    <xf numFmtId="0" fontId="13" fillId="4" borderId="15" xfId="0" applyFont="1" applyFill="1" applyBorder="1" applyAlignment="1">
      <alignment vertical="center" shrinkToFit="1"/>
    </xf>
    <xf numFmtId="178" fontId="13" fillId="4" borderId="15" xfId="0" applyNumberFormat="1" applyFont="1" applyFill="1" applyBorder="1" applyAlignment="1">
      <alignment vertical="center" shrinkToFit="1"/>
    </xf>
    <xf numFmtId="178" fontId="13" fillId="4" borderId="15" xfId="0" applyNumberFormat="1" applyFont="1" applyFill="1" applyBorder="1">
      <alignment vertical="center"/>
    </xf>
    <xf numFmtId="188" fontId="13" fillId="4" borderId="15" xfId="0" applyNumberFormat="1" applyFont="1" applyFill="1" applyBorder="1" applyAlignment="1">
      <alignment horizontal="right" vertical="center" shrinkToFit="1"/>
    </xf>
    <xf numFmtId="178" fontId="13" fillId="4" borderId="15" xfId="0" applyNumberFormat="1" applyFont="1" applyFill="1" applyBorder="1" applyAlignment="1">
      <alignment horizontal="right" vertical="center"/>
    </xf>
    <xf numFmtId="178" fontId="13" fillId="4" borderId="15" xfId="4" applyNumberFormat="1" applyFont="1" applyFill="1" applyBorder="1" applyAlignment="1">
      <alignment horizontal="right" vertical="center"/>
    </xf>
    <xf numFmtId="0" fontId="13" fillId="4" borderId="36" xfId="0" applyFont="1" applyFill="1" applyBorder="1">
      <alignment vertical="center"/>
    </xf>
    <xf numFmtId="0" fontId="13" fillId="4" borderId="16" xfId="0" applyFont="1" applyFill="1" applyBorder="1">
      <alignment vertical="center"/>
    </xf>
    <xf numFmtId="0" fontId="13" fillId="0" borderId="0" xfId="0" applyFont="1" applyAlignment="1" applyProtection="1">
      <alignment vertical="center" shrinkToFit="1"/>
      <protection locked="0"/>
    </xf>
    <xf numFmtId="178" fontId="13" fillId="0" borderId="3" xfId="0" applyNumberFormat="1" applyFont="1" applyBorder="1" applyAlignment="1" applyProtection="1">
      <alignment horizontal="right" vertical="center" shrinkToFit="1"/>
      <protection locked="0"/>
    </xf>
    <xf numFmtId="178" fontId="13" fillId="0" borderId="3" xfId="0" applyNumberFormat="1" applyFont="1" applyBorder="1" applyAlignment="1" applyProtection="1">
      <alignment vertical="center" shrinkToFit="1"/>
      <protection locked="0"/>
    </xf>
    <xf numFmtId="188" fontId="13" fillId="0" borderId="3" xfId="0" applyNumberFormat="1" applyFont="1" applyBorder="1" applyAlignment="1" applyProtection="1">
      <alignment horizontal="right" vertical="center" shrinkToFit="1"/>
      <protection locked="0"/>
    </xf>
    <xf numFmtId="178" fontId="13" fillId="3" borderId="8" xfId="0" applyNumberFormat="1" applyFont="1" applyFill="1" applyBorder="1" applyAlignment="1">
      <alignment horizontal="right" vertical="center" shrinkToFit="1"/>
    </xf>
    <xf numFmtId="178" fontId="13" fillId="3" borderId="55" xfId="4" applyNumberFormat="1" applyFont="1" applyFill="1" applyBorder="1" applyAlignment="1">
      <alignment horizontal="right" vertical="center"/>
    </xf>
    <xf numFmtId="178" fontId="13" fillId="0" borderId="12" xfId="0" applyNumberFormat="1" applyFont="1" applyBorder="1" applyAlignment="1" applyProtection="1">
      <alignment horizontal="right" vertical="center" shrinkToFit="1"/>
      <protection locked="0"/>
    </xf>
    <xf numFmtId="178" fontId="13" fillId="0" borderId="12" xfId="0" applyNumberFormat="1" applyFont="1" applyBorder="1" applyAlignment="1" applyProtection="1">
      <alignment vertical="center" shrinkToFit="1"/>
      <protection locked="0"/>
    </xf>
    <xf numFmtId="188" fontId="13" fillId="0" borderId="12" xfId="0" applyNumberFormat="1" applyFont="1" applyBorder="1" applyAlignment="1" applyProtection="1">
      <alignment horizontal="right" vertical="center" shrinkToFit="1"/>
      <protection locked="0"/>
    </xf>
    <xf numFmtId="178" fontId="13" fillId="3" borderId="9" xfId="0" applyNumberFormat="1" applyFont="1" applyFill="1" applyBorder="1" applyAlignment="1">
      <alignment horizontal="right" vertical="center" shrinkToFit="1"/>
    </xf>
    <xf numFmtId="178" fontId="13" fillId="3" borderId="24" xfId="4" applyNumberFormat="1" applyFont="1" applyFill="1" applyBorder="1" applyAlignment="1">
      <alignment horizontal="right" vertical="center"/>
    </xf>
    <xf numFmtId="0" fontId="21" fillId="0" borderId="80" xfId="0" applyFont="1" applyBorder="1" applyAlignment="1" applyProtection="1">
      <alignment horizontal="center" vertical="center" shrinkToFit="1"/>
      <protection locked="0"/>
    </xf>
    <xf numFmtId="0" fontId="13" fillId="0" borderId="20" xfId="0" applyFont="1" applyBorder="1" applyAlignment="1" applyProtection="1">
      <alignment vertical="center" shrinkToFit="1"/>
      <protection locked="0"/>
    </xf>
    <xf numFmtId="178" fontId="21" fillId="0" borderId="0" xfId="0" applyNumberFormat="1" applyFont="1" applyAlignment="1">
      <alignment horizontal="center" vertical="center"/>
    </xf>
    <xf numFmtId="0" fontId="13" fillId="4" borderId="17" xfId="0" applyFont="1" applyFill="1" applyBorder="1">
      <alignment vertical="center"/>
    </xf>
    <xf numFmtId="0" fontId="13" fillId="0" borderId="25" xfId="0" applyFont="1" applyBorder="1" applyAlignment="1" applyProtection="1">
      <alignment vertical="center" shrinkToFit="1"/>
      <protection locked="0"/>
    </xf>
    <xf numFmtId="0" fontId="13" fillId="0" borderId="6" xfId="0" applyFont="1" applyBorder="1" applyAlignment="1" applyProtection="1">
      <alignment vertical="center" shrinkToFit="1"/>
      <protection locked="0"/>
    </xf>
    <xf numFmtId="178" fontId="13" fillId="0" borderId="13" xfId="0" applyNumberFormat="1" applyFont="1" applyBorder="1" applyAlignment="1" applyProtection="1">
      <alignment horizontal="right" vertical="center" shrinkToFit="1"/>
      <protection locked="0"/>
    </xf>
    <xf numFmtId="178" fontId="13" fillId="0" borderId="13" xfId="0" applyNumberFormat="1" applyFont="1" applyBorder="1" applyAlignment="1" applyProtection="1">
      <alignment vertical="center" shrinkToFit="1"/>
      <protection locked="0"/>
    </xf>
    <xf numFmtId="188" fontId="13" fillId="0" borderId="13" xfId="0" applyNumberFormat="1" applyFont="1" applyBorder="1" applyAlignment="1" applyProtection="1">
      <alignment horizontal="right" vertical="center" shrinkToFit="1"/>
      <protection locked="0"/>
    </xf>
    <xf numFmtId="178" fontId="13" fillId="3" borderId="10" xfId="0" applyNumberFormat="1" applyFont="1" applyFill="1" applyBorder="1" applyAlignment="1">
      <alignment horizontal="right" vertical="center" shrinkToFit="1"/>
    </xf>
    <xf numFmtId="178" fontId="13" fillId="3" borderId="56" xfId="4" applyNumberFormat="1" applyFont="1" applyFill="1" applyBorder="1" applyAlignment="1">
      <alignment horizontal="right" vertical="center"/>
    </xf>
    <xf numFmtId="0" fontId="21" fillId="0" borderId="67" xfId="0" applyFont="1" applyBorder="1" applyAlignment="1" applyProtection="1">
      <alignment horizontal="center" vertical="center" shrinkToFit="1"/>
      <protection locked="0"/>
    </xf>
    <xf numFmtId="0" fontId="13" fillId="0" borderId="0" xfId="0" applyFont="1" applyAlignment="1">
      <alignment vertical="center" textRotation="255"/>
    </xf>
    <xf numFmtId="178" fontId="13" fillId="0" borderId="0" xfId="0" applyNumberFormat="1" applyFont="1" applyAlignment="1" applyProtection="1">
      <alignment horizontal="right" vertical="center" shrinkToFit="1"/>
      <protection locked="0"/>
    </xf>
    <xf numFmtId="178" fontId="13" fillId="0" borderId="0" xfId="0" applyNumberFormat="1" applyFont="1" applyAlignment="1" applyProtection="1">
      <alignment vertical="center" shrinkToFit="1"/>
      <protection locked="0"/>
    </xf>
    <xf numFmtId="188" fontId="13" fillId="0" borderId="0" xfId="0" applyNumberFormat="1" applyFont="1" applyAlignment="1" applyProtection="1">
      <alignment horizontal="right" vertical="center" shrinkToFit="1"/>
      <protection locked="0"/>
    </xf>
    <xf numFmtId="178" fontId="13" fillId="0" borderId="0" xfId="4" applyNumberFormat="1" applyFont="1" applyFill="1" applyBorder="1" applyAlignment="1">
      <alignment horizontal="right" vertical="center"/>
    </xf>
    <xf numFmtId="0" fontId="21" fillId="0" borderId="0" xfId="0" applyFont="1" applyProtection="1">
      <alignment vertical="center"/>
      <protection locked="0"/>
    </xf>
    <xf numFmtId="0" fontId="13" fillId="0" borderId="2" xfId="0" applyFont="1" applyBorder="1" applyAlignment="1" applyProtection="1">
      <alignment vertical="center" shrinkToFit="1"/>
      <protection locked="0"/>
    </xf>
    <xf numFmtId="178" fontId="21" fillId="0" borderId="0" xfId="0" applyNumberFormat="1" applyFont="1" applyAlignment="1">
      <alignment vertical="center" shrinkToFit="1"/>
    </xf>
    <xf numFmtId="0" fontId="13" fillId="0" borderId="68" xfId="0" applyFont="1" applyBorder="1" applyAlignment="1" applyProtection="1">
      <alignment horizontal="center" vertical="center" shrinkToFit="1"/>
      <protection locked="0"/>
    </xf>
    <xf numFmtId="178" fontId="13" fillId="3" borderId="1" xfId="0" applyNumberFormat="1" applyFont="1" applyFill="1" applyBorder="1">
      <alignment vertical="center"/>
    </xf>
    <xf numFmtId="0" fontId="13" fillId="0" borderId="80" xfId="0" applyFont="1" applyBorder="1" applyAlignment="1" applyProtection="1">
      <alignment horizontal="center" vertical="center" shrinkToFit="1"/>
      <protection locked="0"/>
    </xf>
    <xf numFmtId="178" fontId="13" fillId="0" borderId="3" xfId="0" applyNumberFormat="1" applyFont="1" applyBorder="1" applyAlignment="1" applyProtection="1">
      <alignment horizontal="right" vertical="center"/>
      <protection locked="0"/>
    </xf>
    <xf numFmtId="178" fontId="13" fillId="0" borderId="3" xfId="0" applyNumberFormat="1" applyFont="1" applyBorder="1" applyProtection="1">
      <alignment vertical="center"/>
      <protection locked="0"/>
    </xf>
    <xf numFmtId="178" fontId="13" fillId="0" borderId="12" xfId="0" applyNumberFormat="1" applyFont="1" applyBorder="1" applyAlignment="1" applyProtection="1">
      <alignment horizontal="right" vertical="center"/>
      <protection locked="0"/>
    </xf>
    <xf numFmtId="178" fontId="13" fillId="0" borderId="12" xfId="0" applyNumberFormat="1" applyFont="1" applyBorder="1" applyProtection="1">
      <alignment vertical="center"/>
      <protection locked="0"/>
    </xf>
    <xf numFmtId="0" fontId="37" fillId="0" borderId="0" xfId="0" applyFont="1">
      <alignment vertical="center"/>
    </xf>
    <xf numFmtId="0" fontId="37" fillId="0" borderId="0" xfId="0" applyFont="1" applyAlignment="1">
      <alignment vertical="center" shrinkToFit="1"/>
    </xf>
    <xf numFmtId="0" fontId="38" fillId="0" borderId="0" xfId="0" applyFont="1" applyProtection="1">
      <alignment vertical="center"/>
      <protection locked="0"/>
    </xf>
    <xf numFmtId="38" fontId="37" fillId="0" borderId="74" xfId="0" applyNumberFormat="1" applyFont="1" applyBorder="1" applyAlignment="1" applyProtection="1">
      <alignment horizontal="right" vertical="center" shrinkToFit="1"/>
      <protection locked="0"/>
    </xf>
    <xf numFmtId="38" fontId="37" fillId="0" borderId="81" xfId="0" applyNumberFormat="1" applyFont="1" applyBorder="1" applyAlignment="1" applyProtection="1">
      <alignment horizontal="right" vertical="center" shrinkToFit="1"/>
      <protection locked="0"/>
    </xf>
    <xf numFmtId="38" fontId="37" fillId="0" borderId="81" xfId="4" applyFont="1" applyFill="1" applyBorder="1" applyAlignment="1" applyProtection="1">
      <alignment horizontal="right" vertical="center" shrinkToFit="1"/>
      <protection locked="0"/>
    </xf>
    <xf numFmtId="38" fontId="37" fillId="0" borderId="82" xfId="4" applyFont="1" applyFill="1" applyBorder="1" applyAlignment="1" applyProtection="1">
      <alignment horizontal="right" vertical="center" shrinkToFit="1"/>
      <protection locked="0"/>
    </xf>
    <xf numFmtId="38" fontId="37" fillId="0" borderId="74" xfId="4" applyFont="1" applyFill="1" applyBorder="1" applyAlignment="1" applyProtection="1">
      <alignment horizontal="right" vertical="center" shrinkToFit="1"/>
      <protection locked="0"/>
    </xf>
    <xf numFmtId="180" fontId="37" fillId="3" borderId="7" xfId="4" applyNumberFormat="1" applyFont="1" applyFill="1" applyBorder="1" applyAlignment="1" applyProtection="1">
      <alignment horizontal="right" vertical="center"/>
    </xf>
    <xf numFmtId="38" fontId="37" fillId="4" borderId="5" xfId="4" applyFont="1" applyFill="1" applyBorder="1" applyAlignment="1" applyProtection="1">
      <alignment horizontal="center" vertical="center" wrapText="1"/>
    </xf>
    <xf numFmtId="38" fontId="37" fillId="4" borderId="12" xfId="4" applyFont="1" applyFill="1" applyBorder="1" applyAlignment="1" applyProtection="1">
      <alignment horizontal="center" vertical="center"/>
    </xf>
    <xf numFmtId="185" fontId="37" fillId="3" borderId="5" xfId="4" applyNumberFormat="1" applyFont="1" applyFill="1" applyBorder="1" applyAlignment="1" applyProtection="1">
      <alignment horizontal="right" vertical="center"/>
    </xf>
    <xf numFmtId="185" fontId="37" fillId="3" borderId="12" xfId="4" applyNumberFormat="1" applyFont="1" applyFill="1" applyBorder="1" applyAlignment="1" applyProtection="1">
      <alignment horizontal="right" vertical="center"/>
    </xf>
    <xf numFmtId="38" fontId="37" fillId="0" borderId="5" xfId="4" applyFont="1" applyFill="1" applyBorder="1" applyAlignment="1" applyProtection="1">
      <alignment horizontal="right" vertical="center"/>
      <protection locked="0"/>
    </xf>
    <xf numFmtId="185" fontId="37" fillId="3" borderId="13" xfId="4" applyNumberFormat="1" applyFont="1" applyFill="1" applyBorder="1" applyAlignment="1" applyProtection="1">
      <alignment horizontal="right" vertical="center"/>
    </xf>
    <xf numFmtId="185" fontId="37" fillId="3" borderId="7" xfId="4" applyNumberFormat="1" applyFont="1" applyFill="1" applyBorder="1" applyAlignment="1" applyProtection="1">
      <alignment horizontal="right" vertical="center"/>
    </xf>
    <xf numFmtId="181" fontId="37" fillId="0" borderId="47" xfId="0" applyNumberFormat="1" applyFont="1" applyBorder="1" applyAlignment="1" applyProtection="1">
      <alignment horizontal="center" vertical="center" shrinkToFit="1"/>
      <protection locked="0"/>
    </xf>
    <xf numFmtId="0" fontId="37" fillId="0" borderId="47" xfId="0" applyFont="1" applyBorder="1" applyAlignment="1" applyProtection="1">
      <alignment horizontal="center" vertical="center" shrinkToFit="1"/>
      <protection locked="0"/>
    </xf>
    <xf numFmtId="38" fontId="37" fillId="0" borderId="82" xfId="0" applyNumberFormat="1" applyFont="1" applyBorder="1" applyAlignment="1" applyProtection="1">
      <alignment horizontal="right" vertical="center" shrinkToFit="1"/>
      <protection locked="0"/>
    </xf>
    <xf numFmtId="0" fontId="13" fillId="0" borderId="0" xfId="0" applyFont="1" applyAlignment="1">
      <alignment horizontal="left" vertical="center" wrapText="1"/>
    </xf>
    <xf numFmtId="0" fontId="13" fillId="5" borderId="44" xfId="0" applyFont="1" applyFill="1" applyBorder="1" applyAlignment="1">
      <alignment horizontal="center" vertical="center"/>
    </xf>
    <xf numFmtId="0" fontId="13" fillId="4" borderId="1" xfId="0" applyFont="1" applyFill="1" applyBorder="1" applyAlignment="1">
      <alignment horizontal="center" vertical="center"/>
    </xf>
    <xf numFmtId="0" fontId="20" fillId="0" borderId="0" xfId="0" applyFont="1" applyAlignment="1">
      <alignment vertical="center" wrapText="1"/>
    </xf>
    <xf numFmtId="0" fontId="40" fillId="0" borderId="0" xfId="0" applyFont="1">
      <alignment vertical="center"/>
    </xf>
    <xf numFmtId="38" fontId="41" fillId="4" borderId="14" xfId="6" applyFont="1" applyFill="1" applyBorder="1" applyAlignment="1" applyProtection="1">
      <alignment horizontal="center" vertical="center" wrapText="1"/>
    </xf>
    <xf numFmtId="0" fontId="29" fillId="5" borderId="110" xfId="0" applyFont="1" applyFill="1" applyBorder="1" applyAlignment="1">
      <alignment horizontal="center" vertical="center"/>
    </xf>
    <xf numFmtId="0" fontId="13" fillId="0" borderId="110" xfId="0" applyFont="1" applyBorder="1" applyAlignment="1">
      <alignment horizontal="center" vertical="center"/>
    </xf>
    <xf numFmtId="178" fontId="20" fillId="3" borderId="92" xfId="0" applyNumberFormat="1" applyFont="1" applyFill="1" applyBorder="1" applyAlignment="1">
      <alignment vertical="center" shrinkToFit="1"/>
    </xf>
    <xf numFmtId="178" fontId="20" fillId="3" borderId="103" xfId="0" applyNumberFormat="1" applyFont="1" applyFill="1" applyBorder="1" applyAlignment="1">
      <alignment vertical="center" shrinkToFit="1"/>
    </xf>
    <xf numFmtId="0" fontId="13" fillId="0" borderId="11" xfId="0" applyFont="1" applyBorder="1" applyAlignment="1" applyProtection="1">
      <alignment horizontal="center" vertical="center" shrinkToFit="1"/>
      <protection locked="0"/>
    </xf>
    <xf numFmtId="0" fontId="13" fillId="0" borderId="12" xfId="0" applyFont="1" applyBorder="1" applyAlignment="1" applyProtection="1">
      <alignment horizontal="center" vertical="center" shrinkToFit="1"/>
      <protection locked="0"/>
    </xf>
    <xf numFmtId="185" fontId="37" fillId="0" borderId="12" xfId="4" applyNumberFormat="1" applyFont="1" applyFill="1" applyBorder="1" applyAlignment="1" applyProtection="1">
      <alignment horizontal="center" vertical="center"/>
      <protection locked="0"/>
    </xf>
    <xf numFmtId="0" fontId="42" fillId="0" borderId="0" xfId="0" applyFont="1">
      <alignment vertical="center"/>
    </xf>
    <xf numFmtId="191" fontId="32" fillId="3" borderId="68" xfId="0" applyNumberFormat="1" applyFont="1" applyFill="1" applyBorder="1" applyAlignment="1">
      <alignment vertical="center" shrinkToFit="1"/>
    </xf>
    <xf numFmtId="191" fontId="32" fillId="3" borderId="80" xfId="0" applyNumberFormat="1" applyFont="1" applyFill="1" applyBorder="1" applyAlignment="1">
      <alignment vertical="center" shrinkToFit="1"/>
    </xf>
    <xf numFmtId="191" fontId="32" fillId="3" borderId="34" xfId="0" applyNumberFormat="1" applyFont="1" applyFill="1" applyBorder="1" applyAlignment="1">
      <alignment vertical="center" shrinkToFit="1"/>
    </xf>
    <xf numFmtId="191" fontId="32" fillId="3" borderId="102" xfId="0" applyNumberFormat="1" applyFont="1" applyFill="1" applyBorder="1" applyAlignment="1">
      <alignment vertical="center" shrinkToFit="1"/>
    </xf>
    <xf numFmtId="0" fontId="13" fillId="0" borderId="3" xfId="0" applyFont="1" applyBorder="1" applyAlignment="1" applyProtection="1">
      <alignment vertical="center" wrapText="1" shrinkToFit="1"/>
      <protection locked="0"/>
    </xf>
    <xf numFmtId="0" fontId="13" fillId="0" borderId="12" xfId="0" applyFont="1" applyBorder="1" applyAlignment="1" applyProtection="1">
      <alignment vertical="center" wrapText="1" shrinkToFit="1"/>
      <protection locked="0"/>
    </xf>
    <xf numFmtId="0" fontId="13" fillId="0" borderId="13" xfId="0" applyFont="1" applyBorder="1" applyAlignment="1" applyProtection="1">
      <alignment vertical="center" wrapText="1" shrinkToFit="1"/>
      <protection locked="0"/>
    </xf>
    <xf numFmtId="0" fontId="43" fillId="0" borderId="0" xfId="0" applyFont="1">
      <alignment vertical="center"/>
    </xf>
    <xf numFmtId="49" fontId="43" fillId="0" borderId="0" xfId="0" applyNumberFormat="1" applyFont="1">
      <alignment vertical="center"/>
    </xf>
    <xf numFmtId="0" fontId="44" fillId="0" borderId="0" xfId="0" applyFont="1" applyAlignment="1">
      <alignment vertical="top" wrapText="1"/>
    </xf>
    <xf numFmtId="0" fontId="45" fillId="0" borderId="0" xfId="0" applyFont="1" applyAlignment="1">
      <alignment horizontal="left" vertical="top" wrapText="1"/>
    </xf>
    <xf numFmtId="0" fontId="46" fillId="0" borderId="0" xfId="0" applyFont="1" applyAlignment="1">
      <alignment vertical="top"/>
    </xf>
    <xf numFmtId="0" fontId="44" fillId="0" borderId="0" xfId="0" applyFont="1">
      <alignment vertical="center"/>
    </xf>
    <xf numFmtId="49" fontId="13" fillId="0" borderId="1" xfId="0" applyNumberFormat="1" applyFont="1" applyBorder="1" applyAlignment="1" applyProtection="1">
      <alignment horizontal="center" vertical="center"/>
      <protection locked="0"/>
    </xf>
    <xf numFmtId="0" fontId="21" fillId="4" borderId="40" xfId="0" applyFont="1" applyFill="1" applyBorder="1">
      <alignment vertical="center"/>
    </xf>
    <xf numFmtId="178" fontId="20" fillId="3" borderId="49" xfId="0" applyNumberFormat="1" applyFont="1" applyFill="1" applyBorder="1" applyAlignment="1">
      <alignment vertical="center" shrinkToFit="1"/>
    </xf>
    <xf numFmtId="178" fontId="20" fillId="3" borderId="33" xfId="0" applyNumberFormat="1" applyFont="1" applyFill="1" applyBorder="1" applyAlignment="1">
      <alignment vertical="center" shrinkToFit="1"/>
    </xf>
    <xf numFmtId="178" fontId="20" fillId="3" borderId="117" xfId="0" applyNumberFormat="1" applyFont="1" applyFill="1" applyBorder="1" applyAlignment="1">
      <alignment vertical="center" shrinkToFit="1"/>
    </xf>
    <xf numFmtId="178" fontId="20" fillId="3" borderId="118" xfId="0" applyNumberFormat="1" applyFont="1" applyFill="1" applyBorder="1" applyAlignment="1">
      <alignment vertical="center" shrinkToFit="1"/>
    </xf>
    <xf numFmtId="0" fontId="13" fillId="5" borderId="122" xfId="0" applyFont="1" applyFill="1" applyBorder="1" applyAlignment="1">
      <alignment horizontal="center" vertical="center"/>
    </xf>
    <xf numFmtId="0" fontId="13" fillId="5" borderId="131" xfId="0" applyFont="1" applyFill="1" applyBorder="1" applyAlignment="1">
      <alignment horizontal="center" vertical="center"/>
    </xf>
    <xf numFmtId="0" fontId="20" fillId="4" borderId="136" xfId="0" applyFont="1" applyFill="1" applyBorder="1" applyAlignment="1">
      <alignment horizontal="center" vertical="center"/>
    </xf>
    <xf numFmtId="0" fontId="20" fillId="4" borderId="142" xfId="0" applyFont="1" applyFill="1" applyBorder="1" applyAlignment="1">
      <alignment horizontal="center" vertical="center" wrapText="1"/>
    </xf>
    <xf numFmtId="0" fontId="13" fillId="5" borderId="56" xfId="0" applyFont="1" applyFill="1" applyBorder="1" applyAlignment="1">
      <alignment horizontal="center" vertical="center"/>
    </xf>
    <xf numFmtId="0" fontId="28" fillId="5" borderId="131" xfId="0" applyFont="1" applyFill="1" applyBorder="1" applyAlignment="1">
      <alignment horizontal="center" vertical="center" wrapText="1"/>
    </xf>
    <xf numFmtId="0" fontId="13" fillId="0" borderId="144" xfId="0" applyFont="1" applyBorder="1" applyAlignment="1">
      <alignment vertical="center" textRotation="255"/>
    </xf>
    <xf numFmtId="0" fontId="30" fillId="5" borderId="145" xfId="0" applyFont="1" applyFill="1" applyBorder="1" applyAlignment="1">
      <alignment horizontal="center" vertical="center"/>
    </xf>
    <xf numFmtId="185" fontId="20" fillId="3" borderId="71" xfId="0" applyNumberFormat="1" applyFont="1" applyFill="1" applyBorder="1" applyAlignment="1">
      <alignment vertical="center" shrinkToFit="1"/>
    </xf>
    <xf numFmtId="14" fontId="13" fillId="0" borderId="47" xfId="0" applyNumberFormat="1" applyFont="1" applyBorder="1" applyAlignment="1" applyProtection="1">
      <alignment horizontal="center" vertical="center" shrinkToFit="1"/>
      <protection locked="0"/>
    </xf>
    <xf numFmtId="14" fontId="13" fillId="3" borderId="45" xfId="0" applyNumberFormat="1" applyFont="1" applyFill="1" applyBorder="1" applyAlignment="1">
      <alignment horizontal="center" vertical="center" wrapText="1"/>
    </xf>
    <xf numFmtId="0" fontId="21" fillId="4" borderId="13" xfId="0" applyFont="1" applyFill="1" applyBorder="1" applyAlignment="1">
      <alignment horizontal="center" vertical="center"/>
    </xf>
    <xf numFmtId="0" fontId="13" fillId="4" borderId="13" xfId="0" applyFont="1" applyFill="1" applyBorder="1" applyAlignment="1">
      <alignment horizontal="center" vertical="center"/>
    </xf>
    <xf numFmtId="0" fontId="21" fillId="4" borderId="0" xfId="0" applyFont="1" applyFill="1" applyAlignment="1">
      <alignment horizontal="center" vertical="center"/>
    </xf>
    <xf numFmtId="0" fontId="21" fillId="4" borderId="12" xfId="0" applyFont="1" applyFill="1" applyBorder="1" applyAlignment="1">
      <alignment horizontal="center" vertical="center"/>
    </xf>
    <xf numFmtId="183" fontId="13" fillId="4" borderId="63" xfId="0" applyNumberFormat="1" applyFont="1" applyFill="1" applyBorder="1" applyAlignment="1">
      <alignment horizontal="right" vertical="top" shrinkToFit="1"/>
    </xf>
    <xf numFmtId="0" fontId="13" fillId="4" borderId="40" xfId="0" applyFont="1" applyFill="1" applyBorder="1" applyAlignment="1">
      <alignment horizontal="center" vertical="center" wrapText="1"/>
    </xf>
    <xf numFmtId="0" fontId="13" fillId="4" borderId="96" xfId="0" applyFont="1" applyFill="1" applyBorder="1" applyAlignment="1">
      <alignment horizontal="right" vertical="center"/>
    </xf>
    <xf numFmtId="183" fontId="21" fillId="4" borderId="62" xfId="0" applyNumberFormat="1" applyFont="1" applyFill="1" applyBorder="1" applyAlignment="1">
      <alignment horizontal="center" vertical="top" shrinkToFit="1"/>
    </xf>
    <xf numFmtId="183" fontId="21" fillId="4" borderId="63" xfId="0" applyNumberFormat="1" applyFont="1" applyFill="1" applyBorder="1" applyAlignment="1">
      <alignment horizontal="center" vertical="top" shrinkToFit="1"/>
    </xf>
    <xf numFmtId="192" fontId="13" fillId="3" borderId="13" xfId="0" applyNumberFormat="1" applyFont="1" applyFill="1" applyBorder="1" applyAlignment="1">
      <alignment horizontal="center" vertical="center" shrinkToFit="1"/>
    </xf>
    <xf numFmtId="190" fontId="13" fillId="3" borderId="13" xfId="0" applyNumberFormat="1" applyFont="1" applyFill="1" applyBorder="1" applyAlignment="1">
      <alignment horizontal="center" vertical="center" shrinkToFit="1"/>
    </xf>
    <xf numFmtId="14" fontId="13" fillId="0" borderId="12" xfId="0" applyNumberFormat="1" applyFont="1" applyBorder="1" applyAlignment="1" applyProtection="1">
      <alignment horizontal="center" vertical="center" shrinkToFit="1"/>
      <protection locked="0"/>
    </xf>
    <xf numFmtId="14" fontId="13" fillId="0" borderId="3" xfId="0" applyNumberFormat="1" applyFont="1" applyBorder="1" applyAlignment="1" applyProtection="1">
      <alignment horizontal="center" vertical="center" shrinkToFit="1"/>
      <protection locked="0"/>
    </xf>
    <xf numFmtId="192" fontId="13" fillId="0" borderId="50" xfId="0" applyNumberFormat="1" applyFont="1" applyBorder="1" applyAlignment="1" applyProtection="1">
      <alignment horizontal="center" vertical="center" shrinkToFit="1"/>
      <protection locked="0"/>
    </xf>
    <xf numFmtId="184" fontId="13" fillId="0" borderId="8" xfId="0" applyNumberFormat="1" applyFont="1" applyBorder="1" applyAlignment="1" applyProtection="1">
      <alignment horizontal="right" vertical="center" shrinkToFit="1"/>
      <protection locked="0"/>
    </xf>
    <xf numFmtId="192" fontId="13" fillId="0" borderId="47" xfId="0" applyNumberFormat="1" applyFont="1" applyBorder="1" applyAlignment="1" applyProtection="1">
      <alignment horizontal="center" vertical="center" shrinkToFit="1"/>
      <protection locked="0"/>
    </xf>
    <xf numFmtId="184" fontId="13" fillId="0" borderId="9" xfId="0" applyNumberFormat="1" applyFont="1" applyBorder="1" applyAlignment="1" applyProtection="1">
      <alignment horizontal="right" vertical="center" shrinkToFit="1"/>
      <protection locked="0"/>
    </xf>
    <xf numFmtId="178" fontId="13" fillId="4" borderId="15" xfId="0" applyNumberFormat="1" applyFont="1" applyFill="1" applyBorder="1" applyAlignment="1">
      <alignment horizontal="right" vertical="center" shrinkToFit="1"/>
    </xf>
    <xf numFmtId="178" fontId="13" fillId="4" borderId="15" xfId="4" applyNumberFormat="1" applyFont="1" applyFill="1" applyBorder="1" applyAlignment="1" applyProtection="1">
      <alignment horizontal="right" vertical="center"/>
    </xf>
    <xf numFmtId="0" fontId="52" fillId="0" borderId="0" xfId="0" applyFont="1">
      <alignment vertical="center"/>
    </xf>
    <xf numFmtId="0" fontId="37" fillId="0" borderId="0" xfId="0" applyFont="1" applyAlignment="1">
      <alignment horizontal="center" vertical="center"/>
    </xf>
    <xf numFmtId="0" fontId="37" fillId="0" borderId="0" xfId="0" applyFont="1" applyAlignment="1"/>
    <xf numFmtId="0" fontId="37" fillId="0" borderId="25" xfId="0" applyFont="1" applyBorder="1" applyAlignment="1"/>
    <xf numFmtId="0" fontId="37" fillId="0" borderId="0" xfId="0" applyFont="1" applyAlignment="1">
      <alignment shrinkToFit="1"/>
    </xf>
    <xf numFmtId="0" fontId="37" fillId="0" borderId="25" xfId="0" applyFont="1" applyBorder="1" applyAlignment="1">
      <alignment horizontal="center" vertical="center"/>
    </xf>
    <xf numFmtId="0" fontId="37" fillId="0" borderId="0" xfId="0" applyFont="1" applyAlignment="1">
      <alignment horizontal="center" vertical="center" shrinkToFit="1"/>
    </xf>
    <xf numFmtId="0" fontId="37" fillId="4" borderId="55" xfId="0" applyFont="1" applyFill="1" applyBorder="1" applyAlignment="1">
      <alignment horizontal="center" vertical="center" shrinkToFit="1"/>
    </xf>
    <xf numFmtId="38" fontId="37" fillId="3" borderId="55" xfId="4" applyFont="1" applyFill="1" applyBorder="1" applyAlignment="1" applyProtection="1">
      <alignment horizontal="right" vertical="center" shrinkToFit="1"/>
    </xf>
    <xf numFmtId="0" fontId="37" fillId="4" borderId="66" xfId="0" applyFont="1" applyFill="1" applyBorder="1" applyAlignment="1">
      <alignment horizontal="center" vertical="center"/>
    </xf>
    <xf numFmtId="38" fontId="37" fillId="3" borderId="24" xfId="4" applyFont="1" applyFill="1" applyBorder="1" applyAlignment="1" applyProtection="1">
      <alignment horizontal="right" vertical="center" shrinkToFit="1"/>
    </xf>
    <xf numFmtId="0" fontId="37" fillId="4" borderId="69" xfId="0" applyFont="1" applyFill="1" applyBorder="1">
      <alignment vertical="center"/>
    </xf>
    <xf numFmtId="186" fontId="37" fillId="3" borderId="40" xfId="4" applyNumberFormat="1" applyFont="1" applyFill="1" applyBorder="1" applyAlignment="1" applyProtection="1">
      <alignment horizontal="center" vertical="center"/>
    </xf>
    <xf numFmtId="192" fontId="37" fillId="3" borderId="45" xfId="0" applyNumberFormat="1" applyFont="1" applyFill="1" applyBorder="1" applyAlignment="1">
      <alignment horizontal="center" vertical="center"/>
    </xf>
    <xf numFmtId="185" fontId="37" fillId="3" borderId="45" xfId="0" applyNumberFormat="1" applyFont="1" applyFill="1" applyBorder="1" applyAlignment="1">
      <alignment horizontal="center" vertical="center"/>
    </xf>
    <xf numFmtId="0" fontId="37" fillId="4" borderId="47" xfId="0" applyFont="1" applyFill="1" applyBorder="1" applyAlignment="1">
      <alignment horizontal="center" vertical="center"/>
    </xf>
    <xf numFmtId="0" fontId="37" fillId="4" borderId="12" xfId="0" applyFont="1" applyFill="1" applyBorder="1" applyAlignment="1">
      <alignment horizontal="center" vertical="center"/>
    </xf>
    <xf numFmtId="180" fontId="37" fillId="3" borderId="5" xfId="0" applyNumberFormat="1" applyFont="1" applyFill="1" applyBorder="1" applyAlignment="1">
      <alignment horizontal="right" vertical="center"/>
    </xf>
    <xf numFmtId="0" fontId="37" fillId="3" borderId="24" xfId="0" applyFont="1" applyFill="1" applyBorder="1" applyAlignment="1">
      <alignment horizontal="right" vertical="center" shrinkToFit="1"/>
    </xf>
    <xf numFmtId="0" fontId="37" fillId="4" borderId="72" xfId="0" applyFont="1" applyFill="1" applyBorder="1" applyAlignment="1">
      <alignment horizontal="center" vertical="center"/>
    </xf>
    <xf numFmtId="0" fontId="37" fillId="4" borderId="13" xfId="0" applyFont="1" applyFill="1" applyBorder="1" applyAlignment="1">
      <alignment horizontal="center" vertical="center"/>
    </xf>
    <xf numFmtId="38" fontId="37" fillId="3" borderId="56" xfId="4" applyFont="1" applyFill="1" applyBorder="1" applyAlignment="1" applyProtection="1">
      <alignment horizontal="right" vertical="center" shrinkToFit="1"/>
    </xf>
    <xf numFmtId="0" fontId="37" fillId="3" borderId="24" xfId="0" applyFont="1" applyFill="1" applyBorder="1" applyAlignment="1">
      <alignment vertical="center" shrinkToFit="1"/>
    </xf>
    <xf numFmtId="38" fontId="37" fillId="3" borderId="24" xfId="0" applyNumberFormat="1" applyFont="1" applyFill="1" applyBorder="1" applyAlignment="1">
      <alignment horizontal="right" vertical="center" shrinkToFit="1"/>
    </xf>
    <xf numFmtId="185" fontId="37" fillId="3" borderId="1" xfId="4" applyNumberFormat="1" applyFont="1" applyFill="1" applyBorder="1" applyAlignment="1" applyProtection="1">
      <alignment horizontal="right" vertical="center" shrinkToFit="1"/>
    </xf>
    <xf numFmtId="38" fontId="37" fillId="3" borderId="1" xfId="4" applyFont="1" applyFill="1" applyBorder="1" applyAlignment="1" applyProtection="1">
      <alignment horizontal="right" vertical="center" shrinkToFit="1"/>
    </xf>
    <xf numFmtId="0" fontId="37" fillId="0" borderId="15" xfId="0" applyFont="1" applyBorder="1" applyAlignment="1">
      <alignment horizontal="center" vertical="center"/>
    </xf>
    <xf numFmtId="0" fontId="37" fillId="0" borderId="15" xfId="0" applyFont="1" applyBorder="1">
      <alignment vertical="center"/>
    </xf>
    <xf numFmtId="0" fontId="37" fillId="0" borderId="0" xfId="0" applyFont="1" applyAlignment="1">
      <alignment horizontal="center" vertical="center" wrapText="1"/>
    </xf>
    <xf numFmtId="186" fontId="37" fillId="0" borderId="65" xfId="0" applyNumberFormat="1" applyFont="1" applyBorder="1" applyAlignment="1" applyProtection="1">
      <alignment horizontal="center" vertical="center"/>
      <protection locked="0"/>
    </xf>
    <xf numFmtId="186" fontId="37" fillId="0" borderId="82" xfId="0" applyNumberFormat="1" applyFont="1" applyBorder="1" applyAlignment="1" applyProtection="1">
      <alignment horizontal="center" vertical="center"/>
      <protection locked="0"/>
    </xf>
    <xf numFmtId="185" fontId="37" fillId="0" borderId="81" xfId="4" applyNumberFormat="1" applyFont="1" applyFill="1" applyBorder="1" applyAlignment="1" applyProtection="1">
      <alignment horizontal="right" vertical="center"/>
      <protection locked="0"/>
    </xf>
    <xf numFmtId="185" fontId="37" fillId="0" borderId="0" xfId="4" applyNumberFormat="1" applyFont="1" applyFill="1" applyBorder="1" applyAlignment="1" applyProtection="1">
      <alignment horizontal="right" vertical="center"/>
      <protection locked="0"/>
    </xf>
    <xf numFmtId="185" fontId="37" fillId="0" borderId="82" xfId="4" applyNumberFormat="1" applyFont="1" applyFill="1" applyBorder="1" applyAlignment="1" applyProtection="1">
      <alignment horizontal="right" vertical="center"/>
      <protection locked="0"/>
    </xf>
    <xf numFmtId="0" fontId="41" fillId="0" borderId="0" xfId="5" applyFont="1" applyAlignment="1">
      <alignment vertical="center"/>
    </xf>
    <xf numFmtId="0" fontId="18" fillId="0" borderId="0" xfId="5" applyFont="1" applyAlignment="1">
      <alignment vertical="center"/>
    </xf>
    <xf numFmtId="0" fontId="17" fillId="0" borderId="0" xfId="5" applyFont="1" applyAlignment="1">
      <alignment vertical="center"/>
    </xf>
    <xf numFmtId="0" fontId="17" fillId="0" borderId="0" xfId="5" applyFont="1"/>
    <xf numFmtId="0" fontId="15" fillId="0" borderId="0" xfId="5" applyFont="1" applyAlignment="1">
      <alignment horizontal="center" vertical="center"/>
    </xf>
    <xf numFmtId="38" fontId="37" fillId="0" borderId="0" xfId="6" applyFont="1" applyFill="1" applyBorder="1" applyAlignment="1" applyProtection="1">
      <alignment horizontal="left" vertical="center"/>
    </xf>
    <xf numFmtId="0" fontId="17" fillId="0" borderId="0" xfId="5" applyFont="1" applyAlignment="1">
      <alignment horizontal="center"/>
    </xf>
    <xf numFmtId="38" fontId="17" fillId="0" borderId="0" xfId="5" applyNumberFormat="1" applyFont="1" applyAlignment="1">
      <alignment vertical="center"/>
    </xf>
    <xf numFmtId="0" fontId="15" fillId="0" borderId="0" xfId="5" applyFont="1" applyAlignment="1">
      <alignment horizontal="right" vertical="center"/>
    </xf>
    <xf numFmtId="38" fontId="15" fillId="0" borderId="0" xfId="5" applyNumberFormat="1" applyFont="1" applyAlignment="1">
      <alignment vertical="center"/>
    </xf>
    <xf numFmtId="178" fontId="17" fillId="3" borderId="81" xfId="5" applyNumberFormat="1" applyFont="1" applyFill="1" applyBorder="1" applyAlignment="1">
      <alignment vertical="center" shrinkToFit="1"/>
    </xf>
    <xf numFmtId="180" fontId="17" fillId="3" borderId="14" xfId="5" applyNumberFormat="1" applyFont="1" applyFill="1" applyBorder="1" applyAlignment="1">
      <alignment vertical="center" shrinkToFit="1"/>
    </xf>
    <xf numFmtId="180" fontId="17" fillId="0" borderId="0" xfId="5" applyNumberFormat="1" applyFont="1" applyAlignment="1">
      <alignment vertical="center"/>
    </xf>
    <xf numFmtId="180" fontId="17" fillId="3" borderId="82" xfId="5" applyNumberFormat="1" applyFont="1" applyFill="1" applyBorder="1" applyAlignment="1">
      <alignment vertical="center" shrinkToFit="1"/>
    </xf>
    <xf numFmtId="0" fontId="17" fillId="0" borderId="0" xfId="5" applyFont="1" applyAlignment="1">
      <alignment horizontal="right" vertical="center"/>
    </xf>
    <xf numFmtId="0" fontId="15" fillId="0" borderId="0" xfId="5" applyFont="1" applyAlignment="1">
      <alignment vertical="center"/>
    </xf>
    <xf numFmtId="0" fontId="41" fillId="4" borderId="40" xfId="5" applyFont="1" applyFill="1" applyBorder="1" applyAlignment="1">
      <alignment horizontal="center" vertical="center"/>
    </xf>
    <xf numFmtId="180" fontId="17" fillId="3" borderId="14" xfId="4" applyNumberFormat="1" applyFont="1" applyFill="1" applyBorder="1" applyAlignment="1" applyProtection="1">
      <alignment vertical="center"/>
    </xf>
    <xf numFmtId="180" fontId="17" fillId="3" borderId="82" xfId="4" applyNumberFormat="1" applyFont="1" applyFill="1" applyBorder="1" applyAlignment="1" applyProtection="1">
      <alignment vertical="center"/>
    </xf>
    <xf numFmtId="0" fontId="17" fillId="4" borderId="40" xfId="5" applyFont="1" applyFill="1" applyBorder="1" applyAlignment="1">
      <alignment horizontal="center" vertical="center"/>
    </xf>
    <xf numFmtId="0" fontId="16" fillId="0" borderId="0" xfId="3" applyFont="1" applyAlignment="1">
      <alignment horizontal="left" vertical="top" wrapText="1"/>
    </xf>
    <xf numFmtId="0" fontId="16" fillId="0" borderId="0" xfId="3" applyFont="1" applyAlignment="1">
      <alignment vertical="top" wrapText="1"/>
    </xf>
    <xf numFmtId="38" fontId="17" fillId="4" borderId="11" xfId="6" applyFont="1" applyFill="1" applyBorder="1" applyAlignment="1" applyProtection="1">
      <alignment horizontal="center" vertical="center"/>
      <protection locked="0"/>
    </xf>
    <xf numFmtId="38" fontId="17" fillId="4" borderId="12" xfId="6" applyFont="1" applyFill="1" applyBorder="1" applyAlignment="1" applyProtection="1">
      <alignment horizontal="center" vertical="center"/>
      <protection locked="0"/>
    </xf>
    <xf numFmtId="38" fontId="17" fillId="4" borderId="18" xfId="6" applyFont="1" applyFill="1" applyBorder="1" applyAlignment="1" applyProtection="1">
      <alignment horizontal="center" vertical="center"/>
      <protection locked="0"/>
    </xf>
    <xf numFmtId="49" fontId="13" fillId="4" borderId="44" xfId="0" applyNumberFormat="1" applyFont="1" applyFill="1" applyBorder="1" applyAlignment="1">
      <alignment horizontal="center" vertical="center"/>
    </xf>
    <xf numFmtId="0" fontId="13" fillId="4" borderId="58" xfId="0" applyFont="1" applyFill="1" applyBorder="1" applyAlignment="1">
      <alignment horizontal="center" vertical="center" textRotation="255"/>
    </xf>
    <xf numFmtId="0" fontId="13" fillId="4" borderId="59" xfId="0" applyFont="1" applyFill="1" applyBorder="1" applyAlignment="1">
      <alignment horizontal="center" vertical="center" textRotation="255"/>
    </xf>
    <xf numFmtId="0" fontId="13" fillId="4" borderId="26" xfId="0" applyFont="1" applyFill="1" applyBorder="1" applyAlignment="1">
      <alignment horizontal="center" vertical="center" textRotation="255"/>
    </xf>
    <xf numFmtId="0" fontId="54" fillId="2" borderId="16" xfId="0" applyFont="1" applyFill="1" applyBorder="1">
      <alignment vertical="center"/>
    </xf>
    <xf numFmtId="0" fontId="55" fillId="2" borderId="16" xfId="0" applyFont="1" applyFill="1" applyBorder="1">
      <alignment vertical="center"/>
    </xf>
    <xf numFmtId="184" fontId="17" fillId="0" borderId="7" xfId="5" applyNumberFormat="1" applyFont="1" applyBorder="1" applyAlignment="1" applyProtection="1">
      <alignment vertical="center"/>
      <protection locked="0"/>
    </xf>
    <xf numFmtId="184" fontId="17" fillId="0" borderId="67" xfId="5" applyNumberFormat="1" applyFont="1" applyBorder="1" applyAlignment="1" applyProtection="1">
      <alignment vertical="center"/>
      <protection locked="0"/>
    </xf>
    <xf numFmtId="178" fontId="17" fillId="0" borderId="74" xfId="5" applyNumberFormat="1" applyFont="1" applyBorder="1" applyAlignment="1" applyProtection="1">
      <alignment vertical="center"/>
      <protection locked="0"/>
    </xf>
    <xf numFmtId="178" fontId="17" fillId="0" borderId="4" xfId="5" applyNumberFormat="1" applyFont="1" applyBorder="1" applyAlignment="1" applyProtection="1">
      <alignment vertical="center"/>
      <protection locked="0"/>
    </xf>
    <xf numFmtId="0" fontId="23" fillId="0" borderId="0" xfId="0" applyFont="1" applyAlignment="1">
      <alignment vertical="top" wrapText="1"/>
    </xf>
    <xf numFmtId="0" fontId="37" fillId="3" borderId="37" xfId="0" applyFont="1" applyFill="1" applyBorder="1" applyAlignment="1">
      <alignment horizontal="right" vertical="center" shrinkToFit="1"/>
    </xf>
    <xf numFmtId="185" fontId="37" fillId="0" borderId="74" xfId="4" applyNumberFormat="1" applyFont="1" applyFill="1" applyBorder="1" applyAlignment="1" applyProtection="1">
      <alignment horizontal="right" vertical="center"/>
      <protection locked="0"/>
    </xf>
    <xf numFmtId="58" fontId="13" fillId="4" borderId="40" xfId="0" applyNumberFormat="1" applyFont="1" applyFill="1" applyBorder="1" applyAlignment="1">
      <alignment horizontal="center" vertical="center"/>
    </xf>
    <xf numFmtId="58" fontId="13" fillId="3" borderId="44" xfId="0" applyNumberFormat="1" applyFont="1" applyFill="1" applyBorder="1" applyAlignment="1">
      <alignment horizontal="right" vertical="center" shrinkToFit="1"/>
    </xf>
    <xf numFmtId="189" fontId="13" fillId="3" borderId="46" xfId="0" applyNumberFormat="1" applyFont="1" applyFill="1" applyBorder="1" applyAlignment="1">
      <alignment horizontal="center" vertical="center" shrinkToFit="1"/>
    </xf>
    <xf numFmtId="178" fontId="17" fillId="3" borderId="74" xfId="5" applyNumberFormat="1" applyFont="1" applyFill="1" applyBorder="1" applyAlignment="1" applyProtection="1">
      <alignment vertical="center"/>
      <protection locked="0"/>
    </xf>
    <xf numFmtId="178" fontId="17" fillId="3" borderId="4" xfId="5" applyNumberFormat="1" applyFont="1" applyFill="1" applyBorder="1" applyAlignment="1" applyProtection="1">
      <alignment vertical="center"/>
      <protection locked="0"/>
    </xf>
    <xf numFmtId="184" fontId="13" fillId="0" borderId="116" xfId="0" applyNumberFormat="1" applyFont="1" applyBorder="1" applyAlignment="1" applyProtection="1">
      <alignment horizontal="right" vertical="center" shrinkToFit="1"/>
      <protection locked="0"/>
    </xf>
    <xf numFmtId="0" fontId="23" fillId="0" borderId="0" xfId="0" applyFont="1" applyAlignment="1">
      <alignment horizontal="center" vertical="center" shrinkToFit="1"/>
    </xf>
    <xf numFmtId="0" fontId="44" fillId="0" borderId="0" xfId="0" applyFont="1" applyAlignment="1">
      <alignment vertical="center" wrapText="1"/>
    </xf>
    <xf numFmtId="0" fontId="23" fillId="0" borderId="0" xfId="0" applyFont="1">
      <alignment vertical="center"/>
    </xf>
    <xf numFmtId="0" fontId="46" fillId="0" borderId="0" xfId="0" applyFont="1">
      <alignment vertical="center"/>
    </xf>
    <xf numFmtId="0" fontId="53" fillId="0" borderId="0" xfId="5" applyFont="1" applyAlignment="1">
      <alignment horizontal="center" vertical="center"/>
    </xf>
    <xf numFmtId="191" fontId="32" fillId="3" borderId="33" xfId="0" applyNumberFormat="1" applyFont="1" applyFill="1" applyBorder="1" applyAlignment="1">
      <alignment vertical="center" shrinkToFit="1"/>
    </xf>
    <xf numFmtId="0" fontId="7" fillId="0" borderId="15" xfId="3" applyBorder="1">
      <alignment vertical="center"/>
    </xf>
    <xf numFmtId="0" fontId="58" fillId="0" borderId="0" xfId="0" applyFont="1" applyAlignment="1">
      <alignment vertical="top" wrapText="1"/>
    </xf>
    <xf numFmtId="0" fontId="50" fillId="0" borderId="0" xfId="0" applyFont="1">
      <alignment vertical="center"/>
    </xf>
    <xf numFmtId="0" fontId="50" fillId="0" borderId="26" xfId="0" applyFont="1" applyBorder="1" applyAlignment="1">
      <alignment vertical="top" wrapText="1"/>
    </xf>
    <xf numFmtId="0" fontId="48" fillId="0" borderId="26" xfId="0" applyFont="1" applyBorder="1" applyAlignment="1">
      <alignment horizontal="left" vertical="center" wrapText="1"/>
    </xf>
    <xf numFmtId="0" fontId="49" fillId="0" borderId="26" xfId="0" applyFont="1" applyBorder="1" applyAlignment="1">
      <alignment horizontal="left" vertical="center" wrapText="1"/>
    </xf>
    <xf numFmtId="0" fontId="23" fillId="0" borderId="0" xfId="0" applyFont="1" applyAlignment="1">
      <alignment vertical="top"/>
    </xf>
    <xf numFmtId="0" fontId="48" fillId="0" borderId="0" xfId="0" applyFont="1">
      <alignment vertical="center"/>
    </xf>
    <xf numFmtId="0" fontId="21" fillId="0" borderId="0" xfId="11" applyFont="1">
      <alignment vertical="center"/>
    </xf>
    <xf numFmtId="0" fontId="24" fillId="0" borderId="0" xfId="11" applyFont="1" applyAlignment="1">
      <alignment horizontal="center" vertical="center"/>
    </xf>
    <xf numFmtId="0" fontId="62" fillId="0" borderId="0" xfId="11" applyFont="1" applyAlignment="1">
      <alignment vertical="top"/>
    </xf>
    <xf numFmtId="0" fontId="63" fillId="0" borderId="0" xfId="12" applyFont="1">
      <alignment vertical="center"/>
    </xf>
    <xf numFmtId="0" fontId="28" fillId="0" borderId="0" xfId="12" applyFont="1">
      <alignment vertical="center"/>
    </xf>
    <xf numFmtId="0" fontId="28" fillId="0" borderId="0" xfId="11" applyFont="1">
      <alignment vertical="center"/>
    </xf>
    <xf numFmtId="0" fontId="28" fillId="0" borderId="0" xfId="11" applyFont="1" applyAlignment="1">
      <alignment horizontal="right" vertical="center"/>
    </xf>
    <xf numFmtId="0" fontId="64" fillId="0" borderId="0" xfId="12" applyFont="1">
      <alignment vertical="center"/>
    </xf>
    <xf numFmtId="0" fontId="28" fillId="0" borderId="0" xfId="11" applyFont="1" applyAlignment="1">
      <alignment horizontal="center" vertical="center"/>
    </xf>
    <xf numFmtId="0" fontId="28" fillId="0" borderId="0" xfId="12" applyFont="1" applyAlignment="1">
      <alignment horizontal="center" vertical="center"/>
    </xf>
    <xf numFmtId="0" fontId="28" fillId="0" borderId="9" xfId="12" applyFont="1" applyBorder="1" applyAlignment="1">
      <alignment horizontal="left" vertical="center"/>
    </xf>
    <xf numFmtId="0" fontId="28" fillId="0" borderId="33" xfId="12" applyFont="1" applyBorder="1" applyAlignment="1">
      <alignment horizontal="left" vertical="center"/>
    </xf>
    <xf numFmtId="0" fontId="28" fillId="0" borderId="47" xfId="12" applyFont="1" applyBorder="1" applyAlignment="1">
      <alignment horizontal="left" vertical="center"/>
    </xf>
    <xf numFmtId="0" fontId="28" fillId="0" borderId="0" xfId="11" applyFont="1" applyAlignment="1">
      <alignment vertical="center" wrapText="1"/>
    </xf>
    <xf numFmtId="0" fontId="21" fillId="0" borderId="0" xfId="12" applyFont="1">
      <alignment vertical="center"/>
    </xf>
    <xf numFmtId="0" fontId="24" fillId="0" borderId="0" xfId="12" applyFont="1" applyAlignment="1">
      <alignment horizontal="center" vertical="center"/>
    </xf>
    <xf numFmtId="0" fontId="62" fillId="0" borderId="0" xfId="12" applyFont="1" applyAlignment="1">
      <alignment vertical="top"/>
    </xf>
    <xf numFmtId="0" fontId="28" fillId="0" borderId="0" xfId="12" applyFont="1" applyAlignment="1">
      <alignment horizontal="right" vertical="center"/>
    </xf>
    <xf numFmtId="0" fontId="28" fillId="0" borderId="0" xfId="12" applyFont="1" applyAlignment="1">
      <alignment vertical="center" wrapText="1"/>
    </xf>
    <xf numFmtId="0" fontId="13" fillId="3" borderId="38" xfId="0" applyFont="1" applyFill="1" applyBorder="1" applyAlignment="1">
      <alignment vertical="center" shrinkToFit="1"/>
    </xf>
    <xf numFmtId="0" fontId="21" fillId="3" borderId="38" xfId="0" applyFont="1" applyFill="1" applyBorder="1" applyAlignment="1">
      <alignment vertical="center" wrapText="1" shrinkToFit="1"/>
    </xf>
    <xf numFmtId="0" fontId="65" fillId="0" borderId="0" xfId="0" applyFont="1" applyAlignment="1">
      <alignment vertical="center" wrapText="1"/>
    </xf>
    <xf numFmtId="0" fontId="45" fillId="0" borderId="0" xfId="0" applyFont="1">
      <alignment vertical="center"/>
    </xf>
    <xf numFmtId="0" fontId="67" fillId="0" borderId="0" xfId="0" applyFont="1" applyAlignment="1">
      <alignment vertical="center" wrapText="1"/>
    </xf>
    <xf numFmtId="38" fontId="37" fillId="3" borderId="1" xfId="0" applyNumberFormat="1" applyFont="1" applyFill="1" applyBorder="1" applyAlignment="1">
      <alignment vertical="center" shrinkToFit="1"/>
    </xf>
    <xf numFmtId="0" fontId="13" fillId="0" borderId="26" xfId="0" applyFont="1" applyBorder="1" applyAlignment="1">
      <alignment horizontal="left" vertical="center" wrapText="1"/>
    </xf>
    <xf numFmtId="194" fontId="24" fillId="0" borderId="0" xfId="0" applyNumberFormat="1" applyFont="1" applyAlignment="1">
      <alignment horizontal="right" vertical="center" indent="4"/>
    </xf>
    <xf numFmtId="0" fontId="45" fillId="0" borderId="0" xfId="0" applyFont="1" applyAlignment="1">
      <alignment horizontal="left" vertical="top" wrapText="1"/>
    </xf>
    <xf numFmtId="0" fontId="50" fillId="0" borderId="26" xfId="0" applyFont="1" applyBorder="1" applyAlignment="1">
      <alignment horizontal="left" vertical="top" wrapText="1"/>
    </xf>
    <xf numFmtId="0" fontId="23" fillId="0" borderId="0" xfId="0" applyFont="1" applyAlignment="1">
      <alignment horizontal="left" vertical="top" wrapText="1"/>
    </xf>
    <xf numFmtId="0" fontId="13" fillId="0" borderId="56" xfId="0" applyFont="1" applyBorder="1" applyAlignment="1" applyProtection="1">
      <alignment horizontal="left" vertical="center" wrapText="1"/>
      <protection locked="0"/>
    </xf>
    <xf numFmtId="0" fontId="13" fillId="0" borderId="111" xfId="0" applyFont="1" applyBorder="1" applyAlignment="1" applyProtection="1">
      <alignment horizontal="left" vertical="center" wrapText="1"/>
      <protection locked="0"/>
    </xf>
    <xf numFmtId="0" fontId="20" fillId="5" borderId="42" xfId="0" applyFont="1" applyFill="1" applyBorder="1" applyAlignment="1">
      <alignment horizontal="center" vertical="center" wrapText="1"/>
    </xf>
    <xf numFmtId="0" fontId="20" fillId="5" borderId="20" xfId="0" applyFont="1" applyFill="1" applyBorder="1" applyAlignment="1">
      <alignment horizontal="center" vertical="center" wrapText="1"/>
    </xf>
    <xf numFmtId="0" fontId="20" fillId="5" borderId="99" xfId="0" applyFont="1" applyFill="1" applyBorder="1" applyAlignment="1">
      <alignment horizontal="center" vertical="center" wrapText="1"/>
    </xf>
    <xf numFmtId="0" fontId="20" fillId="5" borderId="23" xfId="0" applyFont="1" applyFill="1" applyBorder="1" applyAlignment="1">
      <alignment horizontal="center" vertical="center" wrapText="1"/>
    </xf>
    <xf numFmtId="0" fontId="20" fillId="5" borderId="43" xfId="0" applyFont="1" applyFill="1" applyBorder="1" applyAlignment="1">
      <alignment horizontal="center" vertical="center" wrapText="1"/>
    </xf>
    <xf numFmtId="0" fontId="20" fillId="5" borderId="2" xfId="0" applyFont="1" applyFill="1" applyBorder="1" applyAlignment="1">
      <alignment horizontal="center" vertical="center" wrapText="1"/>
    </xf>
    <xf numFmtId="0" fontId="20" fillId="0" borderId="44" xfId="0" applyFont="1" applyBorder="1" applyAlignment="1" applyProtection="1">
      <alignment horizontal="center" vertical="center" wrapText="1"/>
      <protection locked="0"/>
    </xf>
    <xf numFmtId="0" fontId="20" fillId="0" borderId="45" xfId="0" applyFont="1" applyBorder="1" applyAlignment="1" applyProtection="1">
      <alignment horizontal="center" vertical="center" wrapText="1"/>
      <protection locked="0"/>
    </xf>
    <xf numFmtId="49" fontId="13" fillId="4" borderId="44" xfId="0" applyNumberFormat="1" applyFont="1" applyFill="1" applyBorder="1" applyAlignment="1">
      <alignment horizontal="center" vertical="center"/>
    </xf>
    <xf numFmtId="49" fontId="13" fillId="4" borderId="38" xfId="0" applyNumberFormat="1" applyFont="1" applyFill="1" applyBorder="1" applyAlignment="1">
      <alignment horizontal="center" vertical="center"/>
    </xf>
    <xf numFmtId="49" fontId="13" fillId="4" borderId="46" xfId="0" applyNumberFormat="1" applyFont="1" applyFill="1" applyBorder="1" applyAlignment="1">
      <alignment horizontal="center" vertical="center"/>
    </xf>
    <xf numFmtId="178" fontId="20" fillId="3" borderId="68" xfId="0" applyNumberFormat="1" applyFont="1" applyFill="1" applyBorder="1" applyAlignment="1">
      <alignment horizontal="right" vertical="center" shrinkToFit="1"/>
    </xf>
    <xf numFmtId="178" fontId="20" fillId="3" borderId="57" xfId="0" applyNumberFormat="1" applyFont="1" applyFill="1" applyBorder="1" applyAlignment="1">
      <alignment horizontal="right" vertical="center" shrinkToFit="1"/>
    </xf>
    <xf numFmtId="0" fontId="20" fillId="5" borderId="29" xfId="0" applyFont="1" applyFill="1" applyBorder="1" applyAlignment="1">
      <alignment horizontal="center" vertical="center"/>
    </xf>
    <xf numFmtId="0" fontId="20" fillId="5" borderId="15" xfId="0" applyFont="1" applyFill="1" applyBorder="1" applyAlignment="1">
      <alignment horizontal="center" vertical="center"/>
    </xf>
    <xf numFmtId="0" fontId="20" fillId="5" borderId="36" xfId="0" applyFont="1" applyFill="1" applyBorder="1" applyAlignment="1">
      <alignment horizontal="center" vertical="center"/>
    </xf>
    <xf numFmtId="0" fontId="20" fillId="5" borderId="17" xfId="0" applyFont="1" applyFill="1" applyBorder="1" applyAlignment="1">
      <alignment horizontal="center" vertical="center"/>
    </xf>
    <xf numFmtId="0" fontId="20" fillId="5" borderId="25" xfId="0" applyFont="1" applyFill="1" applyBorder="1" applyAlignment="1">
      <alignment horizontal="center" vertical="center"/>
    </xf>
    <xf numFmtId="0" fontId="20" fillId="5" borderId="61" xfId="0" applyFont="1" applyFill="1" applyBorder="1" applyAlignment="1">
      <alignment horizontal="center" vertical="center"/>
    </xf>
    <xf numFmtId="179" fontId="29" fillId="4" borderId="44" xfId="0" applyNumberFormat="1" applyFont="1" applyFill="1" applyBorder="1" applyAlignment="1">
      <alignment horizontal="center" vertical="center"/>
    </xf>
    <xf numFmtId="179" fontId="29" fillId="4" borderId="45" xfId="0" applyNumberFormat="1" applyFont="1" applyFill="1" applyBorder="1" applyAlignment="1">
      <alignment horizontal="center" vertical="center"/>
    </xf>
    <xf numFmtId="0" fontId="20" fillId="5" borderId="70" xfId="0" applyFont="1" applyFill="1" applyBorder="1" applyAlignment="1">
      <alignment horizontal="center" vertical="center" wrapText="1"/>
    </xf>
    <xf numFmtId="0" fontId="20" fillId="5" borderId="11" xfId="0" applyFont="1" applyFill="1" applyBorder="1" applyAlignment="1">
      <alignment horizontal="center" vertical="center" wrapText="1"/>
    </xf>
    <xf numFmtId="0" fontId="20" fillId="5" borderId="24" xfId="0" applyFont="1" applyFill="1" applyBorder="1" applyAlignment="1">
      <alignment horizontal="center" vertical="center" wrapText="1"/>
    </xf>
    <xf numFmtId="0" fontId="20" fillId="5" borderId="86" xfId="0" applyFont="1" applyFill="1" applyBorder="1" applyAlignment="1">
      <alignment horizontal="center" vertical="center" wrapText="1"/>
    </xf>
    <xf numFmtId="0" fontId="20" fillId="0" borderId="137" xfId="0" applyFont="1" applyBorder="1" applyAlignment="1" applyProtection="1">
      <alignment horizontal="left" vertical="center" wrapText="1"/>
      <protection locked="0"/>
    </xf>
    <xf numFmtId="0" fontId="20" fillId="0" borderId="138" xfId="0" applyFont="1" applyBorder="1" applyAlignment="1" applyProtection="1">
      <alignment horizontal="left" vertical="center" wrapText="1"/>
      <protection locked="0"/>
    </xf>
    <xf numFmtId="0" fontId="20" fillId="0" borderId="139" xfId="0" applyFont="1" applyBorder="1" applyAlignment="1" applyProtection="1">
      <alignment horizontal="left" vertical="center" wrapText="1"/>
      <protection locked="0"/>
    </xf>
    <xf numFmtId="0" fontId="20" fillId="4" borderId="140" xfId="0" applyFont="1" applyFill="1" applyBorder="1" applyAlignment="1">
      <alignment horizontal="center" vertical="center" wrapText="1"/>
    </xf>
    <xf numFmtId="49" fontId="20" fillId="0" borderId="137" xfId="0" applyNumberFormat="1" applyFont="1" applyBorder="1" applyAlignment="1" applyProtection="1">
      <alignment horizontal="left" vertical="center"/>
      <protection locked="0"/>
    </xf>
    <xf numFmtId="49" fontId="20" fillId="0" borderId="138" xfId="0" applyNumberFormat="1" applyFont="1" applyBorder="1" applyAlignment="1" applyProtection="1">
      <alignment horizontal="left" vertical="center"/>
      <protection locked="0"/>
    </xf>
    <xf numFmtId="49" fontId="20" fillId="0" borderId="141" xfId="0" applyNumberFormat="1" applyFont="1" applyBorder="1" applyAlignment="1" applyProtection="1">
      <alignment horizontal="left" vertical="center"/>
      <protection locked="0"/>
    </xf>
    <xf numFmtId="0" fontId="44" fillId="0" borderId="0" xfId="0" applyFont="1" applyAlignment="1">
      <alignment horizontal="distributed" vertical="center" wrapText="1"/>
    </xf>
    <xf numFmtId="0" fontId="44" fillId="0" borderId="0" xfId="0" applyFont="1" applyAlignment="1">
      <alignment horizontal="left" vertical="center" wrapText="1" indent="1"/>
    </xf>
    <xf numFmtId="0" fontId="20" fillId="0" borderId="132" xfId="0" applyFont="1" applyBorder="1" applyAlignment="1" applyProtection="1">
      <alignment vertical="center" wrapText="1"/>
      <protection locked="0"/>
    </xf>
    <xf numFmtId="0" fontId="20" fillId="0" borderId="133" xfId="0" applyFont="1" applyBorder="1" applyAlignment="1" applyProtection="1">
      <alignment vertical="center" wrapText="1"/>
      <protection locked="0"/>
    </xf>
    <xf numFmtId="0" fontId="21" fillId="0" borderId="133" xfId="0" applyFont="1" applyBorder="1" applyAlignment="1">
      <alignment vertical="center" wrapText="1"/>
    </xf>
    <xf numFmtId="0" fontId="21" fillId="0" borderId="134" xfId="0" applyFont="1" applyBorder="1" applyAlignment="1">
      <alignment vertical="center" wrapText="1"/>
    </xf>
    <xf numFmtId="0" fontId="13" fillId="0" borderId="123" xfId="0" applyFont="1" applyBorder="1" applyAlignment="1" applyProtection="1">
      <alignment horizontal="left" vertical="center" wrapText="1" shrinkToFit="1"/>
      <protection locked="0"/>
    </xf>
    <xf numFmtId="0" fontId="13" fillId="0" borderId="124" xfId="0" applyFont="1" applyBorder="1" applyAlignment="1" applyProtection="1">
      <alignment horizontal="left" vertical="center" wrapText="1" shrinkToFit="1"/>
      <protection locked="0"/>
    </xf>
    <xf numFmtId="0" fontId="13" fillId="0" borderId="129" xfId="0" applyFont="1" applyBorder="1" applyAlignment="1" applyProtection="1">
      <alignment horizontal="left" vertical="center" wrapText="1" shrinkToFit="1"/>
      <protection locked="0"/>
    </xf>
    <xf numFmtId="0" fontId="24" fillId="0" borderId="104" xfId="0" applyFont="1" applyBorder="1" applyAlignment="1">
      <alignment horizontal="left" vertical="center" wrapText="1"/>
    </xf>
    <xf numFmtId="0" fontId="24" fillId="0" borderId="106" xfId="0" applyFont="1" applyBorder="1" applyAlignment="1">
      <alignment horizontal="left" vertical="center" wrapText="1"/>
    </xf>
    <xf numFmtId="0" fontId="24" fillId="0" borderId="105" xfId="0" applyFont="1" applyBorder="1" applyAlignment="1">
      <alignment horizontal="left" vertical="center" wrapText="1"/>
    </xf>
    <xf numFmtId="0" fontId="24" fillId="0" borderId="123" xfId="0" applyFont="1" applyBorder="1" applyAlignment="1" applyProtection="1">
      <alignment horizontal="left" vertical="center"/>
      <protection locked="0"/>
    </xf>
    <xf numFmtId="0" fontId="24" fillId="0" borderId="124" xfId="0" applyFont="1" applyBorder="1" applyAlignment="1" applyProtection="1">
      <alignment horizontal="left" vertical="center"/>
      <protection locked="0"/>
    </xf>
    <xf numFmtId="0" fontId="24" fillId="0" borderId="125" xfId="0" applyFont="1" applyBorder="1" applyAlignment="1" applyProtection="1">
      <alignment horizontal="left" vertical="center"/>
      <protection locked="0"/>
    </xf>
    <xf numFmtId="0" fontId="13" fillId="5" borderId="104" xfId="0" applyFont="1" applyFill="1" applyBorder="1" applyAlignment="1">
      <alignment horizontal="center" vertical="center"/>
    </xf>
    <xf numFmtId="0" fontId="13" fillId="5" borderId="105" xfId="0" applyFont="1" applyFill="1" applyBorder="1" applyAlignment="1">
      <alignment horizontal="center" vertical="center"/>
    </xf>
    <xf numFmtId="0" fontId="13" fillId="5" borderId="127" xfId="0" applyFont="1" applyFill="1" applyBorder="1" applyAlignment="1">
      <alignment horizontal="center" vertical="center"/>
    </xf>
    <xf numFmtId="0" fontId="13" fillId="5" borderId="128" xfId="0" applyFont="1" applyFill="1" applyBorder="1" applyAlignment="1">
      <alignment horizontal="center" vertical="center"/>
    </xf>
    <xf numFmtId="0" fontId="13" fillId="0" borderId="123" xfId="0" applyFont="1" applyBorder="1" applyAlignment="1" applyProtection="1">
      <alignment horizontal="left" vertical="center"/>
      <protection locked="0"/>
    </xf>
    <xf numFmtId="0" fontId="13" fillId="0" borderId="124" xfId="0" applyFont="1" applyBorder="1" applyAlignment="1" applyProtection="1">
      <alignment horizontal="left" vertical="center"/>
      <protection locked="0"/>
    </xf>
    <xf numFmtId="0" fontId="13" fillId="0" borderId="125" xfId="0" applyFont="1" applyBorder="1" applyAlignment="1" applyProtection="1">
      <alignment horizontal="left" vertical="center"/>
      <protection locked="0"/>
    </xf>
    <xf numFmtId="0" fontId="13" fillId="0" borderId="44" xfId="0" applyFont="1" applyBorder="1" applyAlignment="1" applyProtection="1">
      <alignment horizontal="left" vertical="center" wrapText="1"/>
      <protection locked="0"/>
    </xf>
    <xf numFmtId="0" fontId="13" fillId="0" borderId="38" xfId="0" applyFont="1" applyBorder="1" applyAlignment="1" applyProtection="1">
      <alignment horizontal="left" vertical="center" wrapText="1"/>
      <protection locked="0"/>
    </xf>
    <xf numFmtId="0" fontId="13" fillId="0" borderId="46" xfId="0" applyFont="1" applyBorder="1" applyAlignment="1" applyProtection="1">
      <alignment horizontal="left" vertical="center" wrapText="1"/>
      <protection locked="0"/>
    </xf>
    <xf numFmtId="0" fontId="29" fillId="4" borderId="44" xfId="0" applyFont="1" applyFill="1" applyBorder="1" applyAlignment="1">
      <alignment horizontal="center" vertical="center"/>
    </xf>
    <xf numFmtId="0" fontId="29" fillId="4" borderId="38" xfId="0" applyFont="1" applyFill="1" applyBorder="1" applyAlignment="1">
      <alignment horizontal="center" vertical="center"/>
    </xf>
    <xf numFmtId="0" fontId="13" fillId="0" borderId="45" xfId="0" applyFont="1" applyBorder="1" applyAlignment="1" applyProtection="1">
      <alignment horizontal="left" vertical="center" wrapText="1"/>
      <protection locked="0"/>
    </xf>
    <xf numFmtId="0" fontId="29" fillId="5" borderId="44" xfId="0" applyFont="1" applyFill="1" applyBorder="1" applyAlignment="1">
      <alignment horizontal="center" vertical="center"/>
    </xf>
    <xf numFmtId="0" fontId="29" fillId="5" borderId="46" xfId="0" applyFont="1" applyFill="1" applyBorder="1" applyAlignment="1">
      <alignment horizontal="center" vertical="center"/>
    </xf>
    <xf numFmtId="0" fontId="29" fillId="5" borderId="38" xfId="0" applyFont="1" applyFill="1" applyBorder="1" applyAlignment="1">
      <alignment horizontal="center" vertical="center"/>
    </xf>
    <xf numFmtId="49" fontId="20" fillId="0" borderId="38" xfId="0" applyNumberFormat="1" applyFont="1" applyBorder="1" applyAlignment="1" applyProtection="1">
      <alignment horizontal="left" vertical="center"/>
      <protection locked="0"/>
    </xf>
    <xf numFmtId="49" fontId="20" fillId="0" borderId="46" xfId="0" applyNumberFormat="1" applyFont="1" applyBorder="1" applyAlignment="1" applyProtection="1">
      <alignment horizontal="left" vertical="center"/>
      <protection locked="0"/>
    </xf>
    <xf numFmtId="49" fontId="20" fillId="0" borderId="123" xfId="0" applyNumberFormat="1" applyFont="1" applyBorder="1" applyAlignment="1" applyProtection="1">
      <alignment horizontal="left" vertical="center"/>
      <protection locked="0"/>
    </xf>
    <xf numFmtId="49" fontId="20" fillId="0" borderId="124" xfId="0" applyNumberFormat="1" applyFont="1" applyBorder="1" applyAlignment="1" applyProtection="1">
      <alignment horizontal="left" vertical="center"/>
      <protection locked="0"/>
    </xf>
    <xf numFmtId="49" fontId="20" fillId="0" borderId="129" xfId="0" applyNumberFormat="1" applyFont="1" applyBorder="1" applyAlignment="1" applyProtection="1">
      <alignment horizontal="left" vertical="center"/>
      <protection locked="0"/>
    </xf>
    <xf numFmtId="0" fontId="13" fillId="4" borderId="44" xfId="0" applyFont="1" applyFill="1" applyBorder="1" applyAlignment="1">
      <alignment horizontal="center" vertical="center" wrapText="1"/>
    </xf>
    <xf numFmtId="0" fontId="13" fillId="4" borderId="45" xfId="0" applyFont="1" applyFill="1" applyBorder="1" applyAlignment="1">
      <alignment horizontal="center" vertical="center" wrapText="1"/>
    </xf>
    <xf numFmtId="0" fontId="13" fillId="5" borderId="58" xfId="0" applyFont="1" applyFill="1" applyBorder="1" applyAlignment="1">
      <alignment horizontal="center" vertical="center" textRotation="255"/>
    </xf>
    <xf numFmtId="0" fontId="13" fillId="5" borderId="113" xfId="0" applyFont="1" applyFill="1" applyBorder="1" applyAlignment="1">
      <alignment horizontal="center" vertical="center" textRotation="255"/>
    </xf>
    <xf numFmtId="0" fontId="23" fillId="4" borderId="150" xfId="0" applyFont="1" applyFill="1" applyBorder="1" applyAlignment="1">
      <alignment horizontal="center" vertical="center"/>
    </xf>
    <xf numFmtId="0" fontId="23" fillId="4" borderId="151" xfId="0" applyFont="1" applyFill="1" applyBorder="1" applyAlignment="1">
      <alignment horizontal="center" vertical="center"/>
    </xf>
    <xf numFmtId="0" fontId="21" fillId="5" borderId="44" xfId="0" applyFont="1" applyFill="1" applyBorder="1" applyAlignment="1">
      <alignment horizontal="center" vertical="center"/>
    </xf>
    <xf numFmtId="0" fontId="21" fillId="5" borderId="66" xfId="0" applyFont="1" applyFill="1" applyBorder="1" applyAlignment="1">
      <alignment horizontal="center" vertical="center"/>
    </xf>
    <xf numFmtId="0" fontId="20" fillId="5" borderId="29" xfId="0" applyFont="1" applyFill="1" applyBorder="1" applyAlignment="1">
      <alignment horizontal="center" vertical="center" wrapText="1"/>
    </xf>
    <xf numFmtId="0" fontId="20" fillId="5" borderId="16" xfId="0" applyFont="1" applyFill="1" applyBorder="1" applyAlignment="1">
      <alignment horizontal="center" vertical="center" wrapText="1"/>
    </xf>
    <xf numFmtId="0" fontId="20" fillId="5" borderId="93" xfId="0" applyFont="1" applyFill="1" applyBorder="1" applyAlignment="1">
      <alignment horizontal="center" vertical="center" wrapText="1"/>
    </xf>
    <xf numFmtId="0" fontId="20" fillId="0" borderId="30" xfId="0" applyFont="1" applyBorder="1" applyAlignment="1" applyProtection="1">
      <alignment horizontal="left" vertical="center" wrapText="1"/>
      <protection locked="0"/>
    </xf>
    <xf numFmtId="0" fontId="20" fillId="0" borderId="49" xfId="0" applyFont="1" applyBorder="1" applyAlignment="1" applyProtection="1">
      <alignment horizontal="left" vertical="center" wrapText="1"/>
      <protection locked="0"/>
    </xf>
    <xf numFmtId="0" fontId="20" fillId="0" borderId="68" xfId="0" applyFont="1" applyBorder="1" applyAlignment="1" applyProtection="1">
      <alignment horizontal="left" vertical="center" wrapText="1"/>
      <protection locked="0"/>
    </xf>
    <xf numFmtId="0" fontId="20" fillId="0" borderId="127" xfId="0" applyFont="1" applyBorder="1" applyAlignment="1" applyProtection="1">
      <alignment horizontal="left" vertical="center" wrapText="1"/>
      <protection locked="0"/>
    </xf>
    <xf numFmtId="0" fontId="20" fillId="0" borderId="143" xfId="0" applyFont="1" applyBorder="1" applyAlignment="1" applyProtection="1">
      <alignment horizontal="left" vertical="center" wrapText="1"/>
      <protection locked="0"/>
    </xf>
    <xf numFmtId="0" fontId="20" fillId="0" borderId="128" xfId="0" applyFont="1" applyBorder="1" applyAlignment="1" applyProtection="1">
      <alignment horizontal="left" vertical="center" wrapText="1"/>
      <protection locked="0"/>
    </xf>
    <xf numFmtId="180" fontId="20" fillId="3" borderId="92" xfId="0" applyNumberFormat="1" applyFont="1" applyFill="1" applyBorder="1" applyAlignment="1">
      <alignment horizontal="right" vertical="center" shrinkToFit="1"/>
    </xf>
    <xf numFmtId="180" fontId="20" fillId="3" borderId="115" xfId="0" applyNumberFormat="1" applyFont="1" applyFill="1" applyBorder="1" applyAlignment="1">
      <alignment horizontal="right" vertical="center" shrinkToFit="1"/>
    </xf>
    <xf numFmtId="0" fontId="20" fillId="5" borderId="97" xfId="0" applyFont="1" applyFill="1" applyBorder="1" applyAlignment="1">
      <alignment horizontal="center" vertical="center" wrapText="1"/>
    </xf>
    <xf numFmtId="0" fontId="20" fillId="5" borderId="101" xfId="0" applyFont="1" applyFill="1" applyBorder="1" applyAlignment="1">
      <alignment horizontal="center" vertical="center" wrapText="1"/>
    </xf>
    <xf numFmtId="0" fontId="20" fillId="5" borderId="119" xfId="0" applyFont="1" applyFill="1" applyBorder="1" applyAlignment="1">
      <alignment horizontal="center" vertical="center" wrapText="1"/>
    </xf>
    <xf numFmtId="0" fontId="20" fillId="4" borderId="130" xfId="0" applyFont="1" applyFill="1" applyBorder="1" applyAlignment="1">
      <alignment horizontal="center" vertical="center" textRotation="255"/>
    </xf>
    <xf numFmtId="0" fontId="9" fillId="0" borderId="58" xfId="0" applyFont="1" applyBorder="1" applyAlignment="1">
      <alignment horizontal="center" vertical="center" textRotation="255"/>
    </xf>
    <xf numFmtId="0" fontId="9" fillId="0" borderId="135" xfId="0" applyFont="1" applyBorder="1" applyAlignment="1">
      <alignment horizontal="center" vertical="center" textRotation="255"/>
    </xf>
    <xf numFmtId="49" fontId="20" fillId="0" borderId="44" xfId="0" applyNumberFormat="1" applyFont="1" applyBorder="1" applyAlignment="1" applyProtection="1">
      <alignment horizontal="left" vertical="center"/>
      <protection locked="0"/>
    </xf>
    <xf numFmtId="0" fontId="20" fillId="4" borderId="122" xfId="0" applyFont="1" applyFill="1" applyBorder="1" applyAlignment="1">
      <alignment horizontal="center" vertical="center" wrapText="1"/>
    </xf>
    <xf numFmtId="0" fontId="20" fillId="0" borderId="123" xfId="0" applyFont="1" applyBorder="1" applyAlignment="1" applyProtection="1">
      <alignment horizontal="left" vertical="center" wrapText="1"/>
      <protection locked="0"/>
    </xf>
    <xf numFmtId="0" fontId="20" fillId="0" borderId="124" xfId="0" applyFont="1" applyBorder="1" applyAlignment="1" applyProtection="1">
      <alignment horizontal="left" vertical="center" wrapText="1"/>
      <protection locked="0"/>
    </xf>
    <xf numFmtId="0" fontId="20" fillId="0" borderId="129" xfId="0" applyFont="1" applyBorder="1" applyAlignment="1" applyProtection="1">
      <alignment horizontal="left" vertical="center" wrapText="1"/>
      <protection locked="0"/>
    </xf>
    <xf numFmtId="0" fontId="13" fillId="0" borderId="44" xfId="0" applyFont="1" applyBorder="1">
      <alignment vertical="center"/>
    </xf>
    <xf numFmtId="0" fontId="13" fillId="0" borderId="38" xfId="0" applyFont="1" applyBorder="1">
      <alignment vertical="center"/>
    </xf>
    <xf numFmtId="0" fontId="13" fillId="0" borderId="45" xfId="0" applyFont="1" applyBorder="1">
      <alignment vertical="center"/>
    </xf>
    <xf numFmtId="0" fontId="20" fillId="4" borderId="1" xfId="0" applyFont="1" applyFill="1" applyBorder="1" applyAlignment="1">
      <alignment horizontal="center" vertical="center" wrapText="1"/>
    </xf>
    <xf numFmtId="0" fontId="20" fillId="4" borderId="44" xfId="0" applyFont="1" applyFill="1" applyBorder="1" applyAlignment="1">
      <alignment horizontal="center" vertical="center" wrapText="1"/>
    </xf>
    <xf numFmtId="0" fontId="20" fillId="4" borderId="45" xfId="0" applyFont="1" applyFill="1" applyBorder="1" applyAlignment="1">
      <alignment horizontal="center" vertical="center" wrapText="1"/>
    </xf>
    <xf numFmtId="0" fontId="20" fillId="4" borderId="123" xfId="0" applyFont="1" applyFill="1" applyBorder="1" applyAlignment="1">
      <alignment horizontal="center" vertical="center" wrapText="1"/>
    </xf>
    <xf numFmtId="0" fontId="20" fillId="4" borderId="125" xfId="0" applyFont="1" applyFill="1" applyBorder="1" applyAlignment="1">
      <alignment horizontal="center" vertical="center" wrapText="1"/>
    </xf>
    <xf numFmtId="178" fontId="20" fillId="3" borderId="37" xfId="0" applyNumberFormat="1" applyFont="1" applyFill="1" applyBorder="1" applyAlignment="1">
      <alignment horizontal="right" vertical="center" shrinkToFit="1"/>
    </xf>
    <xf numFmtId="178" fontId="20" fillId="3" borderId="112" xfId="0" applyNumberFormat="1" applyFont="1" applyFill="1" applyBorder="1" applyAlignment="1">
      <alignment horizontal="right" vertical="center" shrinkToFit="1"/>
    </xf>
    <xf numFmtId="14" fontId="13" fillId="0" borderId="44" xfId="0" applyNumberFormat="1" applyFont="1" applyBorder="1" applyAlignment="1" applyProtection="1">
      <alignment horizontal="center" vertical="center"/>
      <protection locked="0"/>
    </xf>
    <xf numFmtId="14" fontId="13" fillId="0" borderId="66" xfId="0" applyNumberFormat="1" applyFont="1" applyBorder="1" applyAlignment="1" applyProtection="1">
      <alignment horizontal="center" vertical="center"/>
      <protection locked="0"/>
    </xf>
    <xf numFmtId="178" fontId="20" fillId="3" borderId="101" xfId="0" applyNumberFormat="1" applyFont="1" applyFill="1" applyBorder="1" applyAlignment="1">
      <alignment horizontal="right" vertical="center" shrinkToFit="1"/>
    </xf>
    <xf numFmtId="178" fontId="20" fillId="3" borderId="98" xfId="0" applyNumberFormat="1" applyFont="1" applyFill="1" applyBorder="1" applyAlignment="1">
      <alignment horizontal="right" vertical="center" shrinkToFit="1"/>
    </xf>
    <xf numFmtId="178" fontId="13" fillId="0" borderId="152" xfId="0" applyNumberFormat="1" applyFont="1" applyBorder="1" applyAlignment="1">
      <alignment horizontal="right" vertical="center"/>
    </xf>
    <xf numFmtId="178" fontId="13" fillId="0" borderId="153" xfId="0" applyNumberFormat="1" applyFont="1" applyBorder="1" applyAlignment="1">
      <alignment horizontal="right" vertical="center"/>
    </xf>
    <xf numFmtId="0" fontId="20" fillId="5" borderId="114" xfId="0" applyFont="1" applyFill="1" applyBorder="1" applyAlignment="1">
      <alignment horizontal="center" vertical="center" wrapText="1"/>
    </xf>
    <xf numFmtId="0" fontId="20" fillId="5" borderId="92" xfId="0" applyFont="1" applyFill="1" applyBorder="1" applyAlignment="1">
      <alignment horizontal="center" vertical="center" wrapText="1"/>
    </xf>
    <xf numFmtId="0" fontId="20" fillId="5" borderId="120" xfId="0" applyFont="1" applyFill="1" applyBorder="1" applyAlignment="1">
      <alignment horizontal="center" vertical="center" wrapText="1"/>
    </xf>
    <xf numFmtId="0" fontId="13" fillId="5" borderId="29" xfId="0" applyFont="1" applyFill="1" applyBorder="1" applyAlignment="1">
      <alignment horizontal="center" vertical="center" wrapText="1"/>
    </xf>
    <xf numFmtId="0" fontId="13" fillId="5" borderId="16" xfId="0" applyFont="1" applyFill="1" applyBorder="1" applyAlignment="1">
      <alignment horizontal="center" vertical="center" wrapText="1"/>
    </xf>
    <xf numFmtId="0" fontId="30" fillId="5" borderId="29" xfId="0" applyFont="1" applyFill="1" applyBorder="1" applyAlignment="1">
      <alignment horizontal="center" vertical="center"/>
    </xf>
    <xf numFmtId="0" fontId="30" fillId="5" borderId="15" xfId="0" applyFont="1" applyFill="1" applyBorder="1" applyAlignment="1">
      <alignment horizontal="center" vertical="center"/>
    </xf>
    <xf numFmtId="0" fontId="30" fillId="5" borderId="27" xfId="0" applyFont="1" applyFill="1" applyBorder="1" applyAlignment="1">
      <alignment horizontal="center" vertical="center"/>
    </xf>
    <xf numFmtId="0" fontId="30" fillId="5" borderId="17" xfId="0" applyFont="1" applyFill="1" applyBorder="1" applyAlignment="1">
      <alignment horizontal="center" vertical="center"/>
    </xf>
    <xf numFmtId="0" fontId="30" fillId="5" borderId="25" xfId="0" applyFont="1" applyFill="1" applyBorder="1" applyAlignment="1">
      <alignment horizontal="center" vertical="center"/>
    </xf>
    <xf numFmtId="0" fontId="30" fillId="5" borderId="35" xfId="0" applyFont="1" applyFill="1" applyBorder="1" applyAlignment="1">
      <alignment horizontal="center" vertical="center"/>
    </xf>
    <xf numFmtId="0" fontId="21" fillId="5" borderId="38" xfId="0" applyFont="1" applyFill="1" applyBorder="1" applyAlignment="1">
      <alignment horizontal="center" vertical="center"/>
    </xf>
    <xf numFmtId="0" fontId="21" fillId="5" borderId="46" xfId="0" applyFont="1" applyFill="1" applyBorder="1" applyAlignment="1">
      <alignment horizontal="center" vertical="center"/>
    </xf>
    <xf numFmtId="0" fontId="30" fillId="5" borderId="146" xfId="0" applyFont="1" applyFill="1" applyBorder="1" applyAlignment="1">
      <alignment horizontal="center" vertical="center" wrapText="1"/>
    </xf>
    <xf numFmtId="0" fontId="30" fillId="5" borderId="147" xfId="0" applyFont="1" applyFill="1" applyBorder="1" applyAlignment="1">
      <alignment horizontal="center" vertical="center" wrapText="1"/>
    </xf>
    <xf numFmtId="0" fontId="21" fillId="5" borderId="45" xfId="0" applyFont="1" applyFill="1" applyBorder="1" applyAlignment="1">
      <alignment horizontal="center" vertical="center"/>
    </xf>
    <xf numFmtId="14" fontId="13" fillId="0" borderId="38" xfId="0" applyNumberFormat="1" applyFont="1" applyBorder="1" applyAlignment="1" applyProtection="1">
      <alignment horizontal="center" vertical="center"/>
      <protection locked="0"/>
    </xf>
    <xf numFmtId="0" fontId="20" fillId="4" borderId="137" xfId="0" applyFont="1" applyFill="1" applyBorder="1" applyAlignment="1">
      <alignment horizontal="center" vertical="center" wrapText="1"/>
    </xf>
    <xf numFmtId="0" fontId="20" fillId="4" borderId="139" xfId="0" applyFont="1" applyFill="1" applyBorder="1" applyAlignment="1">
      <alignment horizontal="center" vertical="center" wrapText="1"/>
    </xf>
    <xf numFmtId="0" fontId="28" fillId="0" borderId="132" xfId="0" applyFont="1" applyBorder="1" applyAlignment="1" applyProtection="1">
      <alignment horizontal="left" vertical="center" wrapText="1"/>
      <protection locked="0"/>
    </xf>
    <xf numFmtId="0" fontId="28" fillId="0" borderId="133" xfId="0" applyFont="1" applyBorder="1" applyAlignment="1" applyProtection="1">
      <alignment horizontal="left" vertical="center" wrapText="1"/>
      <protection locked="0"/>
    </xf>
    <xf numFmtId="0" fontId="28" fillId="0" borderId="134" xfId="0" applyFont="1" applyBorder="1" applyAlignment="1" applyProtection="1">
      <alignment horizontal="left" vertical="center" wrapText="1"/>
      <protection locked="0"/>
    </xf>
    <xf numFmtId="0" fontId="13" fillId="0" borderId="25" xfId="0" applyFont="1" applyBorder="1" applyAlignment="1" applyProtection="1">
      <alignment horizontal="left" vertical="center" wrapText="1"/>
      <protection locked="0"/>
    </xf>
    <xf numFmtId="0" fontId="13" fillId="0" borderId="35" xfId="0" applyFont="1" applyBorder="1" applyAlignment="1" applyProtection="1">
      <alignment horizontal="left" vertical="center" wrapText="1"/>
      <protection locked="0"/>
    </xf>
    <xf numFmtId="0" fontId="24" fillId="0" borderId="0" xfId="0" applyFont="1" applyAlignment="1">
      <alignment horizontal="left" vertical="center"/>
    </xf>
    <xf numFmtId="178" fontId="20" fillId="3" borderId="100" xfId="0" applyNumberFormat="1" applyFont="1" applyFill="1" applyBorder="1" applyAlignment="1">
      <alignment horizontal="right" vertical="center" shrinkToFit="1"/>
    </xf>
    <xf numFmtId="178" fontId="20" fillId="3" borderId="22" xfId="0" applyNumberFormat="1" applyFont="1" applyFill="1" applyBorder="1" applyAlignment="1">
      <alignment horizontal="right" vertical="center" shrinkToFit="1"/>
    </xf>
    <xf numFmtId="178" fontId="20" fillId="3" borderId="148" xfId="0" applyNumberFormat="1" applyFont="1" applyFill="1" applyBorder="1" applyAlignment="1">
      <alignment horizontal="right" vertical="center" shrinkToFit="1"/>
    </xf>
    <xf numFmtId="178" fontId="20" fillId="3" borderId="149" xfId="0" applyNumberFormat="1" applyFont="1" applyFill="1" applyBorder="1" applyAlignment="1">
      <alignment horizontal="right" vertical="center" shrinkToFit="1"/>
    </xf>
    <xf numFmtId="0" fontId="13" fillId="0" borderId="0" xfId="0" applyFont="1" applyAlignment="1">
      <alignment horizontal="left" vertical="center" wrapText="1"/>
    </xf>
    <xf numFmtId="0" fontId="13" fillId="0" borderId="0" xfId="0" applyFont="1" applyAlignment="1">
      <alignment horizontal="left" vertical="top" wrapText="1"/>
    </xf>
    <xf numFmtId="0" fontId="22" fillId="0" borderId="58" xfId="0" applyFont="1" applyBorder="1" applyAlignment="1">
      <alignment horizontal="center" vertical="center" textRotation="255"/>
    </xf>
    <xf numFmtId="0" fontId="22" fillId="0" borderId="135" xfId="0" applyFont="1" applyBorder="1" applyAlignment="1">
      <alignment horizontal="center" vertical="center" textRotation="255"/>
    </xf>
    <xf numFmtId="0" fontId="25" fillId="0" borderId="0" xfId="0" applyFont="1" applyAlignment="1">
      <alignment horizontal="center" vertical="top" wrapText="1"/>
    </xf>
    <xf numFmtId="49" fontId="13" fillId="0" borderId="0" xfId="0" applyNumberFormat="1" applyFont="1" applyAlignment="1" applyProtection="1">
      <alignment horizontal="right" vertical="center"/>
      <protection locked="0"/>
    </xf>
    <xf numFmtId="0" fontId="13" fillId="5" borderId="109" xfId="0" applyFont="1" applyFill="1" applyBorder="1" applyAlignment="1">
      <alignment horizontal="center" vertical="center"/>
    </xf>
    <xf numFmtId="0" fontId="13" fillId="5" borderId="76" xfId="0" applyFont="1" applyFill="1" applyBorder="1" applyAlignment="1">
      <alignment horizontal="center" vertical="center"/>
    </xf>
    <xf numFmtId="0" fontId="47" fillId="0" borderId="106" xfId="0" applyFont="1" applyBorder="1" applyAlignment="1">
      <alignment horizontal="left" vertical="center" wrapText="1"/>
    </xf>
    <xf numFmtId="0" fontId="47" fillId="0" borderId="77" xfId="0" applyFont="1" applyBorder="1" applyAlignment="1">
      <alignment horizontal="left" vertical="center" wrapText="1"/>
    </xf>
    <xf numFmtId="0" fontId="13" fillId="5" borderId="121" xfId="0" applyFont="1" applyFill="1" applyBorder="1" applyAlignment="1">
      <alignment horizontal="center" vertical="center"/>
    </xf>
    <xf numFmtId="0" fontId="13" fillId="5" borderId="122" xfId="0" applyFont="1" applyFill="1" applyBorder="1" applyAlignment="1">
      <alignment horizontal="center" vertical="center"/>
    </xf>
    <xf numFmtId="179" fontId="29" fillId="5" borderId="44" xfId="0" applyNumberFormat="1" applyFont="1" applyFill="1" applyBorder="1" applyAlignment="1">
      <alignment horizontal="center" vertical="center"/>
    </xf>
    <xf numFmtId="179" fontId="29" fillId="5" borderId="45" xfId="0" applyNumberFormat="1" applyFont="1" applyFill="1" applyBorder="1" applyAlignment="1">
      <alignment horizontal="center" vertical="center"/>
    </xf>
    <xf numFmtId="0" fontId="13" fillId="5" borderId="55" xfId="0" applyFont="1" applyFill="1" applyBorder="1" applyAlignment="1">
      <alignment horizontal="center" vertical="center" wrapText="1"/>
    </xf>
    <xf numFmtId="0" fontId="13" fillId="5" borderId="24" xfId="0" applyFont="1" applyFill="1" applyBorder="1" applyAlignment="1">
      <alignment horizontal="center" vertical="center" wrapText="1"/>
    </xf>
    <xf numFmtId="0" fontId="13" fillId="5" borderId="56" xfId="0" applyFont="1" applyFill="1" applyBorder="1" applyAlignment="1">
      <alignment horizontal="center" vertical="center" wrapText="1"/>
    </xf>
    <xf numFmtId="0" fontId="26" fillId="0" borderId="0" xfId="0" applyFont="1">
      <alignment vertical="center"/>
    </xf>
    <xf numFmtId="0" fontId="13" fillId="5" borderId="130" xfId="0" applyFont="1" applyFill="1" applyBorder="1" applyAlignment="1">
      <alignment horizontal="center" vertical="center" textRotation="255"/>
    </xf>
    <xf numFmtId="0" fontId="13" fillId="5" borderId="135" xfId="0" applyFont="1" applyFill="1" applyBorder="1" applyAlignment="1">
      <alignment horizontal="center" vertical="center" textRotation="255"/>
    </xf>
    <xf numFmtId="0" fontId="13" fillId="4" borderId="123" xfId="0" applyFont="1" applyFill="1" applyBorder="1" applyAlignment="1">
      <alignment horizontal="center" vertical="center" wrapText="1"/>
    </xf>
    <xf numFmtId="0" fontId="13" fillId="4" borderId="125" xfId="0" applyFont="1" applyFill="1" applyBorder="1" applyAlignment="1">
      <alignment horizontal="center" vertical="center" wrapText="1"/>
    </xf>
    <xf numFmtId="0" fontId="13" fillId="5" borderId="1" xfId="0" applyFont="1" applyFill="1" applyBorder="1" applyAlignment="1">
      <alignment horizontal="center" vertical="center"/>
    </xf>
    <xf numFmtId="0" fontId="29" fillId="5" borderId="45" xfId="0" applyFont="1" applyFill="1" applyBorder="1" applyAlignment="1">
      <alignment horizontal="center" vertical="center"/>
    </xf>
    <xf numFmtId="0" fontId="20" fillId="4" borderId="55" xfId="0" applyFont="1" applyFill="1" applyBorder="1" applyAlignment="1">
      <alignment horizontal="center" vertical="center" wrapText="1"/>
    </xf>
    <xf numFmtId="0" fontId="20" fillId="4" borderId="24" xfId="0" applyFont="1" applyFill="1" applyBorder="1" applyAlignment="1">
      <alignment horizontal="center" vertical="center" wrapText="1"/>
    </xf>
    <xf numFmtId="0" fontId="20" fillId="4" borderId="56" xfId="0" applyFont="1" applyFill="1" applyBorder="1" applyAlignment="1">
      <alignment horizontal="center" vertical="center" wrapText="1"/>
    </xf>
    <xf numFmtId="0" fontId="13" fillId="0" borderId="29" xfId="0" applyFont="1" applyBorder="1" applyAlignment="1" applyProtection="1">
      <alignment horizontal="left" vertical="top" wrapText="1"/>
      <protection locked="0"/>
    </xf>
    <xf numFmtId="0" fontId="13" fillId="0" borderId="15" xfId="0" applyFont="1" applyBorder="1" applyAlignment="1" applyProtection="1">
      <alignment horizontal="left" vertical="top" wrapText="1"/>
      <protection locked="0"/>
    </xf>
    <xf numFmtId="0" fontId="13" fillId="0" borderId="27" xfId="0" applyFont="1" applyBorder="1" applyAlignment="1" applyProtection="1">
      <alignment horizontal="left" vertical="top" wrapText="1"/>
      <protection locked="0"/>
    </xf>
    <xf numFmtId="0" fontId="13" fillId="0" borderId="16" xfId="0" applyFont="1" applyBorder="1" applyAlignment="1" applyProtection="1">
      <alignment horizontal="left" vertical="top" wrapText="1"/>
      <protection locked="0"/>
    </xf>
    <xf numFmtId="0" fontId="13" fillId="0" borderId="0" xfId="0" applyFont="1" applyAlignment="1" applyProtection="1">
      <alignment horizontal="left" vertical="top" wrapText="1"/>
      <protection locked="0"/>
    </xf>
    <xf numFmtId="0" fontId="13" fillId="0" borderId="28" xfId="0" applyFont="1" applyBorder="1" applyAlignment="1" applyProtection="1">
      <alignment horizontal="left" vertical="top" wrapText="1"/>
      <protection locked="0"/>
    </xf>
    <xf numFmtId="0" fontId="13" fillId="0" borderId="93" xfId="0" applyFont="1" applyBorder="1" applyAlignment="1" applyProtection="1">
      <alignment horizontal="left" vertical="top" wrapText="1"/>
      <protection locked="0"/>
    </xf>
    <xf numFmtId="0" fontId="13" fillId="0" borderId="71" xfId="0" applyFont="1" applyBorder="1" applyAlignment="1" applyProtection="1">
      <alignment horizontal="left" vertical="top" wrapText="1"/>
      <protection locked="0"/>
    </xf>
    <xf numFmtId="0" fontId="13" fillId="0" borderId="154" xfId="0" applyFont="1" applyBorder="1" applyAlignment="1" applyProtection="1">
      <alignment horizontal="left" vertical="top" wrapText="1"/>
      <protection locked="0"/>
    </xf>
    <xf numFmtId="0" fontId="13" fillId="0" borderId="26" xfId="0" applyFont="1" applyBorder="1" applyAlignment="1">
      <alignment horizontal="left" vertical="top" wrapText="1"/>
    </xf>
    <xf numFmtId="0" fontId="21" fillId="0" borderId="0" xfId="0" applyFont="1" applyAlignment="1">
      <alignment vertical="top" wrapText="1"/>
    </xf>
    <xf numFmtId="183" fontId="13" fillId="4" borderId="30" xfId="0" applyNumberFormat="1" applyFont="1" applyFill="1" applyBorder="1" applyAlignment="1">
      <alignment horizontal="left" vertical="center" shrinkToFit="1"/>
    </xf>
    <xf numFmtId="0" fontId="13" fillId="0" borderId="49" xfId="0" applyFont="1" applyBorder="1" applyAlignment="1">
      <alignment horizontal="left" vertical="center"/>
    </xf>
    <xf numFmtId="0" fontId="13" fillId="0" borderId="31" xfId="0" applyFont="1" applyBorder="1" applyAlignment="1">
      <alignment horizontal="left" vertical="center"/>
    </xf>
    <xf numFmtId="0" fontId="13" fillId="0" borderId="52" xfId="0" applyFont="1" applyBorder="1" applyAlignment="1" applyProtection="1">
      <alignment horizontal="left" vertical="top" wrapText="1"/>
      <protection locked="0"/>
    </xf>
    <xf numFmtId="0" fontId="13" fillId="0" borderId="53" xfId="0" applyFont="1" applyBorder="1" applyAlignment="1" applyProtection="1">
      <alignment horizontal="left" vertical="top" wrapText="1"/>
      <protection locked="0"/>
    </xf>
    <xf numFmtId="0" fontId="13" fillId="0" borderId="54" xfId="0" applyFont="1" applyBorder="1" applyAlignment="1" applyProtection="1">
      <alignment horizontal="left" vertical="top" wrapText="1"/>
      <protection locked="0"/>
    </xf>
    <xf numFmtId="0" fontId="13" fillId="0" borderId="17" xfId="0" applyFont="1" applyBorder="1" applyAlignment="1" applyProtection="1">
      <alignment horizontal="left" vertical="top" wrapText="1"/>
      <protection locked="0"/>
    </xf>
    <xf numFmtId="0" fontId="13" fillId="0" borderId="25" xfId="0" applyFont="1" applyBorder="1" applyAlignment="1" applyProtection="1">
      <alignment horizontal="left" vertical="top" wrapText="1"/>
      <protection locked="0"/>
    </xf>
    <xf numFmtId="0" fontId="13" fillId="0" borderId="35" xfId="0" applyFont="1" applyBorder="1" applyAlignment="1" applyProtection="1">
      <alignment horizontal="left" vertical="top" wrapText="1"/>
      <protection locked="0"/>
    </xf>
    <xf numFmtId="0" fontId="21" fillId="5" borderId="63" xfId="0" applyFont="1" applyFill="1" applyBorder="1" applyAlignment="1">
      <alignment horizontal="center" vertical="center" shrinkToFit="1"/>
    </xf>
    <xf numFmtId="0" fontId="21" fillId="5" borderId="90" xfId="0" applyFont="1" applyFill="1" applyBorder="1" applyAlignment="1">
      <alignment horizontal="center" vertical="center" shrinkToFit="1"/>
    </xf>
    <xf numFmtId="184" fontId="13" fillId="0" borderId="116" xfId="0" applyNumberFormat="1" applyFont="1" applyBorder="1" applyAlignment="1" applyProtection="1">
      <alignment horizontal="left" vertical="center" shrinkToFit="1"/>
      <protection locked="0"/>
    </xf>
    <xf numFmtId="0" fontId="13" fillId="0" borderId="126" xfId="0" applyFont="1" applyBorder="1" applyAlignment="1" applyProtection="1">
      <alignment horizontal="left" vertical="center" shrinkToFit="1"/>
      <protection locked="0"/>
    </xf>
    <xf numFmtId="184" fontId="13" fillId="0" borderId="9" xfId="0" applyNumberFormat="1" applyFont="1" applyBorder="1" applyAlignment="1" applyProtection="1">
      <alignment horizontal="left" vertical="center" shrinkToFit="1"/>
      <protection locked="0"/>
    </xf>
    <xf numFmtId="0" fontId="13" fillId="0" borderId="34" xfId="0" applyFont="1" applyBorder="1" applyAlignment="1" applyProtection="1">
      <alignment horizontal="left" vertical="center" shrinkToFit="1"/>
      <protection locked="0"/>
    </xf>
    <xf numFmtId="0" fontId="13" fillId="4" borderId="60" xfId="0" applyFont="1" applyFill="1" applyBorder="1" applyAlignment="1">
      <alignment horizontal="center" vertical="center"/>
    </xf>
    <xf numFmtId="0" fontId="13" fillId="4" borderId="15" xfId="0" applyFont="1" applyFill="1" applyBorder="1" applyAlignment="1">
      <alignment horizontal="center" vertical="center"/>
    </xf>
    <xf numFmtId="0" fontId="13" fillId="4" borderId="36" xfId="0" applyFont="1" applyFill="1" applyBorder="1" applyAlignment="1">
      <alignment horizontal="center" vertical="center"/>
    </xf>
    <xf numFmtId="0" fontId="13" fillId="4" borderId="26" xfId="0" applyFont="1" applyFill="1" applyBorder="1" applyAlignment="1">
      <alignment horizontal="center" vertical="center"/>
    </xf>
    <xf numFmtId="0" fontId="13" fillId="4" borderId="0" xfId="0" applyFont="1" applyFill="1" applyAlignment="1">
      <alignment horizontal="center" vertical="center"/>
    </xf>
    <xf numFmtId="0" fontId="13" fillId="4" borderId="37" xfId="0" applyFont="1" applyFill="1" applyBorder="1" applyAlignment="1">
      <alignment horizontal="center" vertical="center"/>
    </xf>
    <xf numFmtId="0" fontId="13" fillId="4" borderId="91" xfId="0" applyFont="1" applyFill="1" applyBorder="1" applyAlignment="1">
      <alignment horizontal="center" vertical="center"/>
    </xf>
    <xf numFmtId="0" fontId="13" fillId="4" borderId="71" xfId="0" applyFont="1" applyFill="1" applyBorder="1" applyAlignment="1">
      <alignment horizontal="center" vertical="center"/>
    </xf>
    <xf numFmtId="0" fontId="13" fillId="4" borderId="92" xfId="0" applyFont="1" applyFill="1" applyBorder="1" applyAlignment="1">
      <alignment horizontal="center" vertical="center"/>
    </xf>
    <xf numFmtId="0" fontId="13" fillId="4" borderId="29" xfId="0" applyFont="1" applyFill="1" applyBorder="1" applyAlignment="1">
      <alignment horizontal="left" vertical="center" indent="1"/>
    </xf>
    <xf numFmtId="0" fontId="13" fillId="0" borderId="15" xfId="0" applyFont="1" applyBorder="1" applyAlignment="1">
      <alignment horizontal="left" vertical="center" indent="1"/>
    </xf>
    <xf numFmtId="0" fontId="13" fillId="0" borderId="27" xfId="0" applyFont="1" applyBorder="1" applyAlignment="1">
      <alignment horizontal="left" vertical="center" indent="1"/>
    </xf>
    <xf numFmtId="0" fontId="13" fillId="0" borderId="53" xfId="0" applyFont="1" applyBorder="1" applyAlignment="1" applyProtection="1">
      <alignment horizontal="left" vertical="top"/>
      <protection locked="0"/>
    </xf>
    <xf numFmtId="0" fontId="13" fillId="0" borderId="54" xfId="0" applyFont="1" applyBorder="1" applyAlignment="1" applyProtection="1">
      <alignment horizontal="left" vertical="top"/>
      <protection locked="0"/>
    </xf>
    <xf numFmtId="0" fontId="13" fillId="0" borderId="0" xfId="0" applyFont="1" applyAlignment="1" applyProtection="1">
      <alignment horizontal="left" vertical="top"/>
      <protection locked="0"/>
    </xf>
    <xf numFmtId="0" fontId="13" fillId="0" borderId="28" xfId="0" applyFont="1" applyBorder="1" applyAlignment="1" applyProtection="1">
      <alignment horizontal="left" vertical="top"/>
      <protection locked="0"/>
    </xf>
    <xf numFmtId="0" fontId="13" fillId="0" borderId="16" xfId="0" applyFont="1" applyBorder="1" applyAlignment="1" applyProtection="1">
      <alignment horizontal="left" vertical="top"/>
      <protection locked="0"/>
    </xf>
    <xf numFmtId="0" fontId="13" fillId="0" borderId="17" xfId="0" applyFont="1" applyBorder="1" applyAlignment="1" applyProtection="1">
      <alignment horizontal="left" vertical="top"/>
      <protection locked="0"/>
    </xf>
    <xf numFmtId="0" fontId="13" fillId="0" borderId="25" xfId="0" applyFont="1" applyBorder="1" applyAlignment="1" applyProtection="1">
      <alignment horizontal="left" vertical="top"/>
      <protection locked="0"/>
    </xf>
    <xf numFmtId="0" fontId="13" fillId="0" borderId="35" xfId="0" applyFont="1" applyBorder="1" applyAlignment="1" applyProtection="1">
      <alignment horizontal="left" vertical="top"/>
      <protection locked="0"/>
    </xf>
    <xf numFmtId="0" fontId="13" fillId="4" borderId="86" xfId="0" applyFont="1" applyFill="1" applyBorder="1" applyAlignment="1">
      <alignment horizontal="center" vertical="center" textRotation="255" wrapText="1"/>
    </xf>
    <xf numFmtId="0" fontId="13" fillId="4" borderId="87" xfId="0" applyFont="1" applyFill="1" applyBorder="1" applyAlignment="1">
      <alignment horizontal="center" vertical="center" textRotation="255" wrapText="1"/>
    </xf>
    <xf numFmtId="0" fontId="13" fillId="0" borderId="84" xfId="0" applyFont="1" applyBorder="1" applyAlignment="1" applyProtection="1">
      <alignment horizontal="left" vertical="top" wrapText="1"/>
      <protection locked="0"/>
    </xf>
    <xf numFmtId="0" fontId="13" fillId="0" borderId="85" xfId="0" applyFont="1" applyBorder="1" applyAlignment="1" applyProtection="1">
      <alignment horizontal="left" vertical="top" wrapText="1"/>
      <protection locked="0"/>
    </xf>
    <xf numFmtId="0" fontId="30" fillId="5" borderId="97" xfId="0" applyFont="1" applyFill="1" applyBorder="1" applyAlignment="1">
      <alignment horizontal="center" vertical="center"/>
    </xf>
    <xf numFmtId="0" fontId="30" fillId="5" borderId="145" xfId="0" applyFont="1" applyFill="1" applyBorder="1" applyAlignment="1">
      <alignment horizontal="center" vertical="center"/>
    </xf>
    <xf numFmtId="0" fontId="20" fillId="3" borderId="145" xfId="0" applyFont="1" applyFill="1" applyBorder="1" applyAlignment="1">
      <alignment vertical="center" wrapText="1"/>
    </xf>
    <xf numFmtId="0" fontId="20" fillId="3" borderId="98" xfId="0" applyFont="1" applyFill="1" applyBorder="1" applyAlignment="1">
      <alignment vertical="center" wrapText="1"/>
    </xf>
    <xf numFmtId="0" fontId="13" fillId="0" borderId="19" xfId="0" applyFont="1" applyBorder="1" applyAlignment="1" applyProtection="1">
      <alignment horizontal="left" vertical="top" wrapText="1"/>
      <protection locked="0"/>
    </xf>
    <xf numFmtId="0" fontId="13" fillId="0" borderId="73" xfId="0" applyFont="1" applyBorder="1" applyAlignment="1" applyProtection="1">
      <alignment horizontal="left" vertical="top" wrapText="1"/>
      <protection locked="0"/>
    </xf>
    <xf numFmtId="0" fontId="13" fillId="0" borderId="116" xfId="0" applyFont="1" applyBorder="1" applyAlignment="1" applyProtection="1">
      <alignment horizontal="left" vertical="top" wrapText="1"/>
      <protection locked="0"/>
    </xf>
    <xf numFmtId="0" fontId="13" fillId="0" borderId="79" xfId="0" applyFont="1" applyBorder="1" applyAlignment="1" applyProtection="1">
      <alignment horizontal="left" vertical="top" wrapText="1"/>
      <protection locked="0"/>
    </xf>
    <xf numFmtId="0" fontId="13" fillId="0" borderId="126" xfId="0" applyFont="1" applyBorder="1" applyAlignment="1" applyProtection="1">
      <alignment horizontal="left" vertical="top" wrapText="1"/>
      <protection locked="0"/>
    </xf>
    <xf numFmtId="0" fontId="13" fillId="4" borderId="23" xfId="0" applyFont="1" applyFill="1" applyBorder="1" applyAlignment="1">
      <alignment horizontal="center" vertical="center" textRotation="255" wrapText="1"/>
    </xf>
    <xf numFmtId="0" fontId="13" fillId="4" borderId="70" xfId="0" applyFont="1" applyFill="1" applyBorder="1" applyAlignment="1">
      <alignment horizontal="center" vertical="center" textRotation="255" wrapText="1"/>
    </xf>
    <xf numFmtId="0" fontId="13" fillId="4" borderId="48" xfId="0" applyFont="1" applyFill="1" applyBorder="1" applyAlignment="1">
      <alignment horizontal="left" vertical="center" indent="1"/>
    </xf>
    <xf numFmtId="0" fontId="13" fillId="4" borderId="107" xfId="0" applyFont="1" applyFill="1" applyBorder="1" applyAlignment="1">
      <alignment horizontal="left" vertical="center" indent="1"/>
    </xf>
    <xf numFmtId="0" fontId="13" fillId="4" borderId="108" xfId="0" applyFont="1" applyFill="1" applyBorder="1" applyAlignment="1">
      <alignment horizontal="left" vertical="center" indent="1"/>
    </xf>
    <xf numFmtId="14" fontId="13" fillId="0" borderId="32" xfId="0" applyNumberFormat="1" applyFont="1" applyBorder="1" applyAlignment="1" applyProtection="1">
      <alignment horizontal="center" vertical="center" shrinkToFit="1"/>
      <protection locked="0"/>
    </xf>
    <xf numFmtId="14" fontId="13" fillId="0" borderId="47" xfId="0" applyNumberFormat="1" applyFont="1" applyBorder="1" applyAlignment="1" applyProtection="1">
      <alignment horizontal="center" vertical="center" shrinkToFit="1"/>
      <protection locked="0"/>
    </xf>
    <xf numFmtId="0" fontId="13" fillId="0" borderId="33" xfId="0" applyFont="1" applyBorder="1" applyAlignment="1" applyProtection="1">
      <alignment horizontal="left" vertical="center" shrinkToFit="1"/>
      <protection locked="0"/>
    </xf>
    <xf numFmtId="0" fontId="13" fillId="0" borderId="47" xfId="0" applyFont="1" applyBorder="1" applyAlignment="1" applyProtection="1">
      <alignment horizontal="left" vertical="center" shrinkToFit="1"/>
      <protection locked="0"/>
    </xf>
    <xf numFmtId="0" fontId="13" fillId="0" borderId="79" xfId="0" applyFont="1" applyBorder="1" applyAlignment="1" applyProtection="1">
      <alignment horizontal="left" vertical="center" shrinkToFit="1"/>
      <protection locked="0"/>
    </xf>
    <xf numFmtId="0" fontId="13" fillId="0" borderId="100" xfId="0" applyFont="1" applyBorder="1" applyAlignment="1" applyProtection="1">
      <alignment horizontal="left" vertical="center" shrinkToFit="1"/>
      <protection locked="0"/>
    </xf>
    <xf numFmtId="14" fontId="13" fillId="0" borderId="33" xfId="0" applyNumberFormat="1" applyFont="1" applyBorder="1" applyAlignment="1" applyProtection="1">
      <alignment horizontal="center" vertical="center" shrinkToFit="1"/>
      <protection locked="0"/>
    </xf>
    <xf numFmtId="0" fontId="13" fillId="4" borderId="58" xfId="0" applyFont="1" applyFill="1" applyBorder="1" applyAlignment="1">
      <alignment horizontal="center" vertical="center" textRotation="255"/>
    </xf>
    <xf numFmtId="0" fontId="13" fillId="4" borderId="59" xfId="0" applyFont="1" applyFill="1" applyBorder="1" applyAlignment="1">
      <alignment horizontal="center" vertical="center" textRotation="255"/>
    </xf>
    <xf numFmtId="0" fontId="13" fillId="4" borderId="30" xfId="0" applyFont="1" applyFill="1" applyBorder="1" applyAlignment="1">
      <alignment horizontal="left" vertical="center" wrapText="1" indent="1"/>
    </xf>
    <xf numFmtId="0" fontId="13" fillId="0" borderId="49" xfId="0" applyFont="1" applyBorder="1" applyAlignment="1">
      <alignment horizontal="left" vertical="center" indent="1"/>
    </xf>
    <xf numFmtId="0" fontId="13" fillId="0" borderId="31" xfId="0" applyFont="1" applyBorder="1" applyAlignment="1">
      <alignment horizontal="left" vertical="center" indent="1"/>
    </xf>
    <xf numFmtId="0" fontId="13" fillId="4" borderId="43" xfId="0" applyFont="1" applyFill="1" applyBorder="1" applyAlignment="1">
      <alignment horizontal="left" vertical="center" indent="1"/>
    </xf>
    <xf numFmtId="0" fontId="13" fillId="4" borderId="30" xfId="0" applyFont="1" applyFill="1" applyBorder="1" applyAlignment="1">
      <alignment horizontal="left" vertical="center" indent="1"/>
    </xf>
    <xf numFmtId="0" fontId="13" fillId="4" borderId="57" xfId="0" applyFont="1" applyFill="1" applyBorder="1" applyAlignment="1">
      <alignment horizontal="left" vertical="center" indent="1"/>
    </xf>
    <xf numFmtId="0" fontId="13" fillId="4" borderId="38" xfId="0" applyFont="1" applyFill="1" applyBorder="1" applyAlignment="1">
      <alignment horizontal="center" vertical="center" wrapText="1"/>
    </xf>
    <xf numFmtId="14" fontId="13" fillId="3" borderId="44" xfId="0" applyNumberFormat="1" applyFont="1" applyFill="1" applyBorder="1" applyAlignment="1">
      <alignment horizontal="center" vertical="center" wrapText="1"/>
    </xf>
    <xf numFmtId="14" fontId="13" fillId="3" borderId="66" xfId="0" applyNumberFormat="1" applyFont="1" applyFill="1" applyBorder="1" applyAlignment="1">
      <alignment horizontal="center" vertical="center" wrapText="1"/>
    </xf>
    <xf numFmtId="0" fontId="21" fillId="4" borderId="38" xfId="0" applyFont="1" applyFill="1" applyBorder="1" applyAlignment="1">
      <alignment horizontal="center" vertical="center"/>
    </xf>
    <xf numFmtId="0" fontId="21" fillId="4" borderId="46" xfId="0" applyFont="1" applyFill="1" applyBorder="1" applyAlignment="1">
      <alignment horizontal="center" vertical="center"/>
    </xf>
    <xf numFmtId="0" fontId="13" fillId="4" borderId="30" xfId="0" applyFont="1" applyFill="1" applyBorder="1" applyAlignment="1">
      <alignment horizontal="center" vertical="center"/>
    </xf>
    <xf numFmtId="0" fontId="13" fillId="4" borderId="49" xfId="0" applyFont="1" applyFill="1" applyBorder="1" applyAlignment="1">
      <alignment horizontal="center" vertical="center"/>
    </xf>
    <xf numFmtId="0" fontId="13" fillId="4" borderId="50" xfId="0" applyFont="1" applyFill="1" applyBorder="1" applyAlignment="1">
      <alignment horizontal="center" vertical="center"/>
    </xf>
    <xf numFmtId="0" fontId="13" fillId="4" borderId="95" xfId="0" applyFont="1" applyFill="1" applyBorder="1" applyAlignment="1">
      <alignment horizontal="center" vertical="center" wrapText="1"/>
    </xf>
    <xf numFmtId="0" fontId="13" fillId="4" borderId="96" xfId="0" applyFont="1" applyFill="1" applyBorder="1" applyAlignment="1">
      <alignment horizontal="center" vertical="center" wrapText="1"/>
    </xf>
    <xf numFmtId="0" fontId="13" fillId="4" borderId="75" xfId="0" applyFont="1" applyFill="1" applyBorder="1" applyAlignment="1">
      <alignment horizontal="center" vertical="center"/>
    </xf>
    <xf numFmtId="0" fontId="13" fillId="4" borderId="65" xfId="0" applyFont="1" applyFill="1" applyBorder="1" applyAlignment="1">
      <alignment horizontal="center" vertical="center"/>
    </xf>
    <xf numFmtId="0" fontId="13" fillId="4" borderId="8" xfId="0" applyFont="1" applyFill="1" applyBorder="1" applyAlignment="1">
      <alignment horizontal="center" vertical="center"/>
    </xf>
    <xf numFmtId="0" fontId="13" fillId="4" borderId="62" xfId="0" applyFont="1" applyFill="1" applyBorder="1" applyAlignment="1">
      <alignment horizontal="center" vertical="center"/>
    </xf>
    <xf numFmtId="0" fontId="13" fillId="4" borderId="72" xfId="0" applyFont="1" applyFill="1" applyBorder="1" applyAlignment="1">
      <alignment horizontal="center" vertical="center"/>
    </xf>
    <xf numFmtId="0" fontId="13" fillId="4" borderId="95" xfId="0" applyFont="1" applyFill="1" applyBorder="1" applyAlignment="1">
      <alignment horizontal="center" vertical="center"/>
    </xf>
    <xf numFmtId="0" fontId="13" fillId="0" borderId="27" xfId="0" applyFont="1" applyBorder="1" applyAlignment="1">
      <alignment horizontal="center" vertical="center"/>
    </xf>
    <xf numFmtId="0" fontId="13" fillId="0" borderId="96" xfId="0" applyFont="1" applyBorder="1" applyAlignment="1">
      <alignment horizontal="center" vertical="center"/>
    </xf>
    <xf numFmtId="0" fontId="13" fillId="0" borderId="35" xfId="0" applyFont="1" applyBorder="1" applyAlignment="1">
      <alignment horizontal="center" vertical="center"/>
    </xf>
    <xf numFmtId="0" fontId="13" fillId="4" borderId="10" xfId="0" applyFont="1" applyFill="1" applyBorder="1" applyAlignment="1">
      <alignment horizontal="left" vertical="center"/>
    </xf>
    <xf numFmtId="0" fontId="13" fillId="4" borderId="72" xfId="0" applyFont="1" applyFill="1" applyBorder="1" applyAlignment="1">
      <alignment horizontal="left" vertical="center"/>
    </xf>
    <xf numFmtId="0" fontId="13" fillId="4" borderId="146" xfId="0" applyFont="1" applyFill="1" applyBorder="1" applyAlignment="1">
      <alignment horizontal="center" vertical="center" textRotation="255"/>
    </xf>
    <xf numFmtId="0" fontId="23" fillId="0" borderId="26" xfId="0" applyFont="1" applyBorder="1" applyAlignment="1">
      <alignment horizontal="left" vertical="top" wrapText="1"/>
    </xf>
    <xf numFmtId="0" fontId="13" fillId="4" borderId="49" xfId="0" applyFont="1" applyFill="1" applyBorder="1" applyAlignment="1">
      <alignment horizontal="left" vertical="center" indent="1"/>
    </xf>
    <xf numFmtId="0" fontId="13" fillId="4" borderId="31" xfId="0" applyFont="1" applyFill="1" applyBorder="1" applyAlignment="1">
      <alignment horizontal="left" vertical="center" indent="1"/>
    </xf>
    <xf numFmtId="0" fontId="39" fillId="0" borderId="26" xfId="0" applyFont="1" applyBorder="1" applyAlignment="1">
      <alignment horizontal="left" vertical="top" wrapText="1"/>
    </xf>
    <xf numFmtId="184" fontId="13" fillId="0" borderId="8" xfId="0" applyNumberFormat="1" applyFont="1" applyBorder="1" applyAlignment="1" applyProtection="1">
      <alignment horizontal="left" vertical="center" shrinkToFit="1"/>
      <protection locked="0"/>
    </xf>
    <xf numFmtId="0" fontId="13" fillId="0" borderId="31" xfId="0" applyFont="1" applyBorder="1" applyAlignment="1" applyProtection="1">
      <alignment horizontal="left" vertical="center" shrinkToFit="1"/>
      <protection locked="0"/>
    </xf>
    <xf numFmtId="0" fontId="13" fillId="0" borderId="49" xfId="0" applyFont="1" applyBorder="1" applyAlignment="1" applyProtection="1">
      <alignment horizontal="left" vertical="center" shrinkToFit="1"/>
      <protection locked="0"/>
    </xf>
    <xf numFmtId="0" fontId="13" fillId="0" borderId="50" xfId="0" applyFont="1" applyBorder="1" applyAlignment="1" applyProtection="1">
      <alignment horizontal="left" vertical="center" shrinkToFit="1"/>
      <protection locked="0"/>
    </xf>
    <xf numFmtId="14" fontId="13" fillId="0" borderId="30" xfId="0" applyNumberFormat="1" applyFont="1" applyBorder="1" applyAlignment="1" applyProtection="1">
      <alignment horizontal="center" vertical="center" shrinkToFit="1"/>
      <protection locked="0"/>
    </xf>
    <xf numFmtId="14" fontId="13" fillId="0" borderId="50" xfId="0" applyNumberFormat="1" applyFont="1" applyBorder="1" applyAlignment="1" applyProtection="1">
      <alignment horizontal="center" vertical="center" shrinkToFit="1"/>
      <protection locked="0"/>
    </xf>
    <xf numFmtId="0" fontId="23" fillId="0" borderId="0" xfId="0" applyFont="1" applyAlignment="1">
      <alignment horizontal="center" vertical="center"/>
    </xf>
    <xf numFmtId="178" fontId="21" fillId="2" borderId="1" xfId="0" applyNumberFormat="1" applyFont="1" applyFill="1" applyBorder="1" applyAlignment="1">
      <alignment horizontal="center" vertical="center" shrinkToFit="1"/>
    </xf>
    <xf numFmtId="178" fontId="13" fillId="3" borderId="25" xfId="0" applyNumberFormat="1" applyFont="1" applyFill="1" applyBorder="1" applyAlignment="1">
      <alignment vertical="center" wrapText="1" shrinkToFit="1"/>
    </xf>
    <xf numFmtId="0" fontId="13" fillId="3" borderId="25" xfId="0" applyFont="1" applyFill="1" applyBorder="1" applyAlignment="1">
      <alignment vertical="center" wrapText="1" shrinkToFit="1"/>
    </xf>
    <xf numFmtId="0" fontId="28" fillId="2" borderId="44" xfId="0" applyFont="1" applyFill="1" applyBorder="1" applyAlignment="1">
      <alignment horizontal="center" vertical="center" wrapText="1"/>
    </xf>
    <xf numFmtId="0" fontId="28" fillId="2" borderId="38" xfId="0" applyFont="1" applyFill="1" applyBorder="1" applyAlignment="1">
      <alignment horizontal="center" vertical="center" wrapText="1"/>
    </xf>
    <xf numFmtId="0" fontId="13" fillId="5" borderId="62" xfId="3" applyFont="1" applyFill="1" applyBorder="1" applyAlignment="1">
      <alignment horizontal="left" vertical="center"/>
    </xf>
    <xf numFmtId="0" fontId="13" fillId="0" borderId="63" xfId="0" applyFont="1" applyBorder="1">
      <alignment vertical="center"/>
    </xf>
    <xf numFmtId="0" fontId="13" fillId="0" borderId="67" xfId="0" applyFont="1" applyBorder="1">
      <alignment vertical="center"/>
    </xf>
    <xf numFmtId="0" fontId="13" fillId="5" borderId="30" xfId="3" applyFont="1" applyFill="1" applyBorder="1" applyAlignment="1">
      <alignment horizontal="left" vertical="center"/>
    </xf>
    <xf numFmtId="0" fontId="13" fillId="0" borderId="49" xfId="0" applyFont="1" applyBorder="1">
      <alignment vertical="center"/>
    </xf>
    <xf numFmtId="0" fontId="13" fillId="0" borderId="68" xfId="0" applyFont="1" applyBorder="1">
      <alignment vertical="center"/>
    </xf>
    <xf numFmtId="178" fontId="39" fillId="0" borderId="44" xfId="2" applyNumberFormat="1" applyFont="1" applyFill="1" applyBorder="1" applyAlignment="1" applyProtection="1">
      <alignment horizontal="center" vertical="center" wrapText="1"/>
      <protection locked="0"/>
    </xf>
    <xf numFmtId="178" fontId="39" fillId="0" borderId="45" xfId="2" applyNumberFormat="1" applyFont="1" applyFill="1" applyBorder="1" applyAlignment="1" applyProtection="1">
      <alignment horizontal="center" vertical="center" wrapText="1"/>
      <protection locked="0"/>
    </xf>
    <xf numFmtId="0" fontId="37" fillId="0" borderId="0" xfId="0" applyFont="1" applyAlignment="1"/>
    <xf numFmtId="0" fontId="37" fillId="4" borderId="29" xfId="0" applyFont="1" applyFill="1" applyBorder="1" applyAlignment="1">
      <alignment horizontal="center" vertical="center"/>
    </xf>
    <xf numFmtId="0" fontId="37" fillId="4" borderId="36" xfId="0" applyFont="1" applyFill="1" applyBorder="1" applyAlignment="1">
      <alignment horizontal="center" vertical="center"/>
    </xf>
    <xf numFmtId="0" fontId="37" fillId="4" borderId="44" xfId="0" applyFont="1" applyFill="1" applyBorder="1" applyAlignment="1">
      <alignment horizontal="center" vertical="center"/>
    </xf>
    <xf numFmtId="0" fontId="37" fillId="4" borderId="38" xfId="0" applyFont="1" applyFill="1" applyBorder="1" applyAlignment="1">
      <alignment horizontal="center" vertical="center"/>
    </xf>
    <xf numFmtId="0" fontId="37" fillId="4" borderId="45" xfId="0" applyFont="1" applyFill="1" applyBorder="1" applyAlignment="1">
      <alignment horizontal="center" vertical="center"/>
    </xf>
    <xf numFmtId="0" fontId="37" fillId="4" borderId="45" xfId="0" applyFont="1" applyFill="1" applyBorder="1">
      <alignment vertical="center"/>
    </xf>
    <xf numFmtId="0" fontId="37" fillId="4" borderId="38" xfId="0" applyFont="1" applyFill="1" applyBorder="1">
      <alignment vertical="center"/>
    </xf>
    <xf numFmtId="0" fontId="37" fillId="0" borderId="29" xfId="0" applyFont="1" applyBorder="1" applyAlignment="1" applyProtection="1">
      <alignment vertical="center" shrinkToFit="1"/>
      <protection locked="0"/>
    </xf>
    <xf numFmtId="0" fontId="37" fillId="0" borderId="83" xfId="0" applyFont="1" applyBorder="1" applyAlignment="1" applyProtection="1">
      <alignment vertical="center" shrinkToFit="1"/>
      <protection locked="0"/>
    </xf>
    <xf numFmtId="0" fontId="37" fillId="0" borderId="16" xfId="0" applyFont="1" applyBorder="1" applyAlignment="1" applyProtection="1">
      <alignment vertical="center" shrinkToFit="1"/>
      <protection locked="0"/>
    </xf>
    <xf numFmtId="0" fontId="37" fillId="0" borderId="78" xfId="0" applyFont="1" applyBorder="1" applyAlignment="1" applyProtection="1">
      <alignment vertical="center" shrinkToFit="1"/>
      <protection locked="0"/>
    </xf>
    <xf numFmtId="185" fontId="37" fillId="4" borderId="96" xfId="0" applyNumberFormat="1" applyFont="1" applyFill="1" applyBorder="1" applyAlignment="1">
      <alignment horizontal="center" vertical="center"/>
    </xf>
    <xf numFmtId="185" fontId="37" fillId="4" borderId="69" xfId="0" applyNumberFormat="1" applyFont="1" applyFill="1" applyBorder="1" applyAlignment="1">
      <alignment horizontal="center" vertical="center"/>
    </xf>
    <xf numFmtId="0" fontId="37" fillId="4" borderId="66" xfId="0" applyFont="1" applyFill="1" applyBorder="1" applyAlignment="1">
      <alignment horizontal="center" vertical="center"/>
    </xf>
    <xf numFmtId="0" fontId="37" fillId="4" borderId="29" xfId="0" applyFont="1" applyFill="1" applyBorder="1" applyAlignment="1">
      <alignment horizontal="center" vertical="center" wrapText="1"/>
    </xf>
    <xf numFmtId="0" fontId="37" fillId="4" borderId="36" xfId="0" applyFont="1" applyFill="1" applyBorder="1" applyAlignment="1">
      <alignment horizontal="center" vertical="center" wrapText="1"/>
    </xf>
    <xf numFmtId="0" fontId="37" fillId="4" borderId="16" xfId="0" applyFont="1" applyFill="1" applyBorder="1" applyAlignment="1">
      <alignment horizontal="center" vertical="center" wrapText="1"/>
    </xf>
    <xf numFmtId="0" fontId="37" fillId="4" borderId="37" xfId="0" applyFont="1" applyFill="1" applyBorder="1" applyAlignment="1">
      <alignment horizontal="center" vertical="center" wrapText="1"/>
    </xf>
    <xf numFmtId="0" fontId="37" fillId="4" borderId="17" xfId="0" applyFont="1" applyFill="1" applyBorder="1" applyAlignment="1">
      <alignment horizontal="center" vertical="center" wrapText="1"/>
    </xf>
    <xf numFmtId="0" fontId="37" fillId="4" borderId="61" xfId="0" applyFont="1" applyFill="1" applyBorder="1" applyAlignment="1">
      <alignment horizontal="center" vertical="center" wrapText="1"/>
    </xf>
    <xf numFmtId="0" fontId="37" fillId="4" borderId="63" xfId="0" applyFont="1" applyFill="1" applyBorder="1" applyAlignment="1">
      <alignment horizontal="center" vertical="center"/>
    </xf>
    <xf numFmtId="0" fontId="37" fillId="4" borderId="72" xfId="0" applyFont="1" applyFill="1" applyBorder="1" applyAlignment="1">
      <alignment horizontal="center" vertical="center"/>
    </xf>
    <xf numFmtId="0" fontId="37" fillId="0" borderId="17" xfId="0" applyFont="1" applyBorder="1" applyAlignment="1" applyProtection="1">
      <alignment vertical="center" shrinkToFit="1"/>
      <protection locked="0"/>
    </xf>
    <xf numFmtId="0" fontId="37" fillId="0" borderId="69" xfId="0" applyFont="1" applyBorder="1" applyAlignment="1" applyProtection="1">
      <alignment vertical="center" shrinkToFit="1"/>
      <protection locked="0"/>
    </xf>
    <xf numFmtId="38" fontId="37" fillId="0" borderId="29" xfId="4" applyFont="1" applyFill="1" applyBorder="1" applyAlignment="1" applyProtection="1">
      <alignment vertical="center" shrinkToFit="1"/>
      <protection locked="0"/>
    </xf>
    <xf numFmtId="38" fontId="37" fillId="0" borderId="83" xfId="4" applyFont="1" applyFill="1" applyBorder="1" applyAlignment="1" applyProtection="1">
      <alignment vertical="center" shrinkToFit="1"/>
      <protection locked="0"/>
    </xf>
    <xf numFmtId="38" fontId="37" fillId="0" borderId="16" xfId="4" applyFont="1" applyFill="1" applyBorder="1" applyAlignment="1" applyProtection="1">
      <alignment vertical="center" shrinkToFit="1"/>
      <protection locked="0"/>
    </xf>
    <xf numFmtId="38" fontId="37" fillId="0" borderId="78" xfId="4" applyFont="1" applyFill="1" applyBorder="1" applyAlignment="1" applyProtection="1">
      <alignment vertical="center" shrinkToFit="1"/>
      <protection locked="0"/>
    </xf>
    <xf numFmtId="38" fontId="37" fillId="0" borderId="17" xfId="4" applyFont="1" applyFill="1" applyBorder="1" applyAlignment="1" applyProtection="1">
      <alignment vertical="center" shrinkToFit="1"/>
      <protection locked="0"/>
    </xf>
    <xf numFmtId="38" fontId="37" fillId="0" borderId="69" xfId="4" applyFont="1" applyFill="1" applyBorder="1" applyAlignment="1" applyProtection="1">
      <alignment vertical="center" shrinkToFit="1"/>
      <protection locked="0"/>
    </xf>
    <xf numFmtId="0" fontId="37" fillId="4" borderId="33" xfId="0" applyFont="1" applyFill="1" applyBorder="1" applyAlignment="1">
      <alignment horizontal="center" vertical="center"/>
    </xf>
    <xf numFmtId="0" fontId="37" fillId="4" borderId="47" xfId="0" applyFont="1" applyFill="1" applyBorder="1" applyAlignment="1">
      <alignment horizontal="center" vertical="center"/>
    </xf>
    <xf numFmtId="0" fontId="37" fillId="4" borderId="33" xfId="0" applyFont="1" applyFill="1" applyBorder="1" applyAlignment="1">
      <alignment horizontal="center" vertical="center" wrapText="1"/>
    </xf>
    <xf numFmtId="0" fontId="37" fillId="4" borderId="47" xfId="0" applyFont="1" applyFill="1" applyBorder="1" applyAlignment="1">
      <alignment horizontal="center" vertical="center" wrapText="1"/>
    </xf>
    <xf numFmtId="0" fontId="37" fillId="4" borderId="1" xfId="0" applyFont="1" applyFill="1" applyBorder="1" applyAlignment="1">
      <alignment horizontal="center" vertical="center" wrapText="1"/>
    </xf>
    <xf numFmtId="0" fontId="37" fillId="0" borderId="29" xfId="0" applyFont="1" applyBorder="1" applyAlignment="1" applyProtection="1">
      <alignment horizontal="left" vertical="center"/>
      <protection locked="0"/>
    </xf>
    <xf numFmtId="0" fontId="37" fillId="0" borderId="15" xfId="0" applyFont="1" applyBorder="1" applyAlignment="1" applyProtection="1">
      <alignment horizontal="left" vertical="center"/>
      <protection locked="0"/>
    </xf>
    <xf numFmtId="0" fontId="37" fillId="0" borderId="83" xfId="0" applyFont="1" applyBorder="1" applyAlignment="1" applyProtection="1">
      <alignment horizontal="left" vertical="center"/>
      <protection locked="0"/>
    </xf>
    <xf numFmtId="0" fontId="37" fillId="0" borderId="16" xfId="0" applyFont="1" applyBorder="1" applyAlignment="1" applyProtection="1">
      <alignment horizontal="left" vertical="center"/>
      <protection locked="0"/>
    </xf>
    <xf numFmtId="0" fontId="37" fillId="0" borderId="0" xfId="0" applyFont="1" applyAlignment="1" applyProtection="1">
      <alignment horizontal="left" vertical="center"/>
      <protection locked="0"/>
    </xf>
    <xf numFmtId="0" fontId="37" fillId="0" borderId="78" xfId="0" applyFont="1" applyBorder="1" applyAlignment="1" applyProtection="1">
      <alignment horizontal="left" vertical="center"/>
      <protection locked="0"/>
    </xf>
    <xf numFmtId="187" fontId="37" fillId="0" borderId="9" xfId="4" applyNumberFormat="1" applyFont="1" applyFill="1" applyBorder="1" applyAlignment="1" applyProtection="1">
      <alignment horizontal="center" vertical="center"/>
      <protection locked="0"/>
    </xf>
    <xf numFmtId="187" fontId="37" fillId="0" borderId="80" xfId="4" applyNumberFormat="1" applyFont="1" applyFill="1" applyBorder="1" applyAlignment="1" applyProtection="1">
      <alignment horizontal="center" vertical="center"/>
      <protection locked="0"/>
    </xf>
    <xf numFmtId="0" fontId="37" fillId="4" borderId="32" xfId="0" applyFont="1" applyFill="1" applyBorder="1" applyAlignment="1">
      <alignment horizontal="center" vertical="center"/>
    </xf>
    <xf numFmtId="0" fontId="37" fillId="4" borderId="44" xfId="0" applyFont="1" applyFill="1" applyBorder="1" applyAlignment="1">
      <alignment horizontal="center" vertical="center" wrapText="1"/>
    </xf>
    <xf numFmtId="0" fontId="37" fillId="4" borderId="38" xfId="0" applyFont="1" applyFill="1" applyBorder="1" applyAlignment="1">
      <alignment horizontal="center" vertical="center" wrapText="1"/>
    </xf>
    <xf numFmtId="0" fontId="37" fillId="4" borderId="45" xfId="0" applyFont="1" applyFill="1" applyBorder="1" applyAlignment="1">
      <alignment horizontal="center" vertical="center" wrapText="1"/>
    </xf>
    <xf numFmtId="0" fontId="37" fillId="4" borderId="15" xfId="0" applyFont="1" applyFill="1" applyBorder="1" applyAlignment="1">
      <alignment horizontal="right" vertical="center"/>
    </xf>
    <xf numFmtId="0" fontId="37" fillId="4" borderId="83" xfId="0" applyFont="1" applyFill="1" applyBorder="1" applyAlignment="1">
      <alignment horizontal="right" vertical="center"/>
    </xf>
    <xf numFmtId="0" fontId="37" fillId="3" borderId="38" xfId="0" applyFont="1" applyFill="1" applyBorder="1" applyAlignment="1">
      <alignment horizontal="center" vertical="center" shrinkToFit="1"/>
    </xf>
    <xf numFmtId="0" fontId="37" fillId="3" borderId="45" xfId="0" applyFont="1" applyFill="1" applyBorder="1" applyAlignment="1">
      <alignment horizontal="center" vertical="center" shrinkToFit="1"/>
    </xf>
    <xf numFmtId="185" fontId="37" fillId="3" borderId="12" xfId="4" applyNumberFormat="1" applyFont="1" applyFill="1" applyBorder="1" applyAlignment="1" applyProtection="1">
      <alignment horizontal="center" vertical="center"/>
    </xf>
    <xf numFmtId="185" fontId="37" fillId="3" borderId="13" xfId="4" applyNumberFormat="1" applyFont="1" applyFill="1" applyBorder="1" applyAlignment="1" applyProtection="1">
      <alignment horizontal="center" vertical="center"/>
    </xf>
    <xf numFmtId="0" fontId="37" fillId="4" borderId="79" xfId="0" applyFont="1" applyFill="1" applyBorder="1" applyAlignment="1">
      <alignment horizontal="center" vertical="center"/>
    </xf>
    <xf numFmtId="0" fontId="37" fillId="4" borderId="94" xfId="0" applyFont="1" applyFill="1" applyBorder="1" applyAlignment="1">
      <alignment horizontal="center" vertical="center"/>
    </xf>
    <xf numFmtId="0" fontId="37" fillId="4" borderId="16" xfId="0" applyFont="1" applyFill="1" applyBorder="1" applyAlignment="1">
      <alignment horizontal="center" vertical="center" textRotation="255" wrapText="1"/>
    </xf>
    <xf numFmtId="0" fontId="37" fillId="4" borderId="24" xfId="0" applyFont="1" applyFill="1" applyBorder="1" applyAlignment="1">
      <alignment horizontal="center" vertical="center" textRotation="255" wrapText="1"/>
    </xf>
    <xf numFmtId="0" fontId="37" fillId="4" borderId="56" xfId="0" applyFont="1" applyFill="1" applyBorder="1" applyAlignment="1">
      <alignment horizontal="center" vertical="center" textRotation="255" wrapText="1"/>
    </xf>
    <xf numFmtId="0" fontId="37" fillId="4" borderId="29" xfId="0" applyFont="1" applyFill="1" applyBorder="1" applyAlignment="1">
      <alignment horizontal="center" vertical="distributed" textRotation="255" wrapText="1" justifyLastLine="1"/>
    </xf>
    <xf numFmtId="0" fontId="37" fillId="4" borderId="16" xfId="0" applyFont="1" applyFill="1" applyBorder="1" applyAlignment="1">
      <alignment horizontal="center" vertical="distributed" textRotation="255" wrapText="1" justifyLastLine="1"/>
    </xf>
    <xf numFmtId="0" fontId="37" fillId="4" borderId="17" xfId="0" applyFont="1" applyFill="1" applyBorder="1" applyAlignment="1">
      <alignment horizontal="center" vertical="distributed" textRotation="255" wrapText="1" justifyLastLine="1"/>
    </xf>
    <xf numFmtId="0" fontId="37" fillId="0" borderId="0" xfId="0" applyFont="1" applyAlignment="1" applyProtection="1">
      <alignment vertical="center" shrinkToFit="1"/>
      <protection locked="0"/>
    </xf>
    <xf numFmtId="0" fontId="37" fillId="4" borderId="56" xfId="0" applyFont="1" applyFill="1" applyBorder="1" applyAlignment="1">
      <alignment horizontal="center" vertical="center"/>
    </xf>
    <xf numFmtId="0" fontId="37" fillId="4" borderId="56" xfId="0" applyFont="1" applyFill="1" applyBorder="1">
      <alignment vertical="center"/>
    </xf>
    <xf numFmtId="0" fontId="37" fillId="0" borderId="0" xfId="0" applyFont="1" applyAlignment="1">
      <alignment horizontal="left" vertical="center"/>
    </xf>
    <xf numFmtId="0" fontId="37" fillId="0" borderId="0" xfId="0" applyFont="1" applyAlignment="1">
      <alignment horizontal="center" vertical="center"/>
    </xf>
    <xf numFmtId="0" fontId="37" fillId="0" borderId="38" xfId="0" applyFont="1" applyBorder="1">
      <alignment vertical="center"/>
    </xf>
    <xf numFmtId="0" fontId="37" fillId="0" borderId="25" xfId="0" applyFont="1" applyBorder="1" applyAlignment="1" applyProtection="1">
      <alignment vertical="center" shrinkToFit="1"/>
      <protection locked="0"/>
    </xf>
    <xf numFmtId="0" fontId="37" fillId="0" borderId="15" xfId="0" applyFont="1" applyBorder="1" applyAlignment="1" applyProtection="1">
      <alignment vertical="center" shrinkToFit="1"/>
      <protection locked="0"/>
    </xf>
    <xf numFmtId="0" fontId="37" fillId="4" borderId="36" xfId="0" applyFont="1" applyFill="1" applyBorder="1" applyAlignment="1">
      <alignment horizontal="center" vertical="center" textRotation="255" wrapText="1"/>
    </xf>
    <xf numFmtId="0" fontId="37" fillId="4" borderId="37" xfId="0" applyFont="1" applyFill="1" applyBorder="1" applyAlignment="1">
      <alignment horizontal="center" vertical="center" textRotation="255" wrapText="1"/>
    </xf>
    <xf numFmtId="0" fontId="37" fillId="4" borderId="61" xfId="0" applyFont="1" applyFill="1" applyBorder="1" applyAlignment="1">
      <alignment horizontal="center" vertical="center" textRotation="255" wrapText="1"/>
    </xf>
    <xf numFmtId="0" fontId="37" fillId="0" borderId="0" xfId="0" applyFont="1" applyAlignment="1">
      <alignment horizontal="justify" vertical="center" wrapText="1"/>
    </xf>
    <xf numFmtId="0" fontId="36" fillId="0" borderId="16" xfId="0" applyFont="1" applyBorder="1" applyAlignment="1">
      <alignment horizontal="left" vertical="top" wrapText="1"/>
    </xf>
    <xf numFmtId="0" fontId="36" fillId="0" borderId="16" xfId="0" applyFont="1" applyBorder="1" applyAlignment="1">
      <alignment horizontal="left" vertical="top"/>
    </xf>
    <xf numFmtId="0" fontId="51" fillId="0" borderId="16" xfId="0" applyFont="1" applyBorder="1" applyAlignment="1">
      <alignment horizontal="left" vertical="top" wrapText="1"/>
    </xf>
    <xf numFmtId="0" fontId="51" fillId="0" borderId="16" xfId="0" applyFont="1" applyBorder="1" applyAlignment="1">
      <alignment horizontal="left" vertical="top"/>
    </xf>
    <xf numFmtId="0" fontId="37" fillId="0" borderId="16" xfId="0" applyFont="1" applyBorder="1" applyAlignment="1">
      <alignment horizontal="left" vertical="top" wrapText="1"/>
    </xf>
    <xf numFmtId="0" fontId="37" fillId="0" borderId="15" xfId="0" applyFont="1" applyBorder="1" applyAlignment="1">
      <alignment horizontal="justify" vertical="center" wrapText="1"/>
    </xf>
    <xf numFmtId="0" fontId="37" fillId="4" borderId="29" xfId="0" applyFont="1" applyFill="1" applyBorder="1" applyAlignment="1">
      <alignment horizontal="center" vertical="distributed" textRotation="255" justifyLastLine="1"/>
    </xf>
    <xf numFmtId="0" fontId="37" fillId="4" borderId="16" xfId="0" applyFont="1" applyFill="1" applyBorder="1" applyAlignment="1">
      <alignment horizontal="center" vertical="distributed" textRotation="255" justifyLastLine="1"/>
    </xf>
    <xf numFmtId="0" fontId="37" fillId="4" borderId="17" xfId="0" applyFont="1" applyFill="1" applyBorder="1" applyAlignment="1">
      <alignment horizontal="center" vertical="distributed" textRotation="255" justifyLastLine="1"/>
    </xf>
    <xf numFmtId="0" fontId="37" fillId="4" borderId="1" xfId="0" applyFont="1" applyFill="1" applyBorder="1" applyAlignment="1">
      <alignment horizontal="center" vertical="center"/>
    </xf>
    <xf numFmtId="0" fontId="37" fillId="4" borderId="55" xfId="0" applyFont="1" applyFill="1" applyBorder="1" applyAlignment="1">
      <alignment horizontal="center" vertical="distributed" textRotation="255" justifyLastLine="1"/>
    </xf>
    <xf numFmtId="0" fontId="37" fillId="4" borderId="24" xfId="0" applyFont="1" applyFill="1" applyBorder="1" applyAlignment="1">
      <alignment horizontal="center" vertical="distributed" textRotation="255" justifyLastLine="1"/>
    </xf>
    <xf numFmtId="0" fontId="37" fillId="4" borderId="55" xfId="0" applyFont="1" applyFill="1" applyBorder="1" applyAlignment="1">
      <alignment horizontal="center" vertical="distributed" textRotation="255" wrapText="1" justifyLastLine="1"/>
    </xf>
    <xf numFmtId="0" fontId="37" fillId="4" borderId="24" xfId="0" applyFont="1" applyFill="1" applyBorder="1" applyAlignment="1">
      <alignment horizontal="center" vertical="distributed" textRotation="255" wrapText="1" justifyLastLine="1"/>
    </xf>
    <xf numFmtId="0" fontId="37" fillId="4" borderId="56" xfId="0" applyFont="1" applyFill="1" applyBorder="1" applyAlignment="1">
      <alignment horizontal="center" vertical="distributed" textRotation="255" wrapText="1" justifyLastLine="1"/>
    </xf>
    <xf numFmtId="187" fontId="17" fillId="0" borderId="10" xfId="4" applyNumberFormat="1" applyFont="1" applyBorder="1" applyAlignment="1" applyProtection="1">
      <alignment horizontal="center" vertical="center"/>
      <protection locked="0"/>
    </xf>
    <xf numFmtId="187" fontId="17" fillId="0" borderId="67" xfId="4" applyNumberFormat="1" applyFont="1" applyBorder="1" applyAlignment="1" applyProtection="1">
      <alignment horizontal="center" vertical="center"/>
      <protection locked="0"/>
    </xf>
    <xf numFmtId="176" fontId="17" fillId="3" borderId="10" xfId="4" applyNumberFormat="1" applyFont="1" applyFill="1" applyBorder="1" applyAlignment="1" applyProtection="1">
      <alignment vertical="center"/>
    </xf>
    <xf numFmtId="176" fontId="17" fillId="3" borderId="63" xfId="4" applyNumberFormat="1" applyFont="1" applyFill="1" applyBorder="1" applyAlignment="1" applyProtection="1">
      <alignment vertical="center"/>
    </xf>
    <xf numFmtId="176" fontId="17" fillId="3" borderId="67" xfId="4" applyNumberFormat="1" applyFont="1" applyFill="1" applyBorder="1" applyAlignment="1" applyProtection="1">
      <alignment vertical="center"/>
    </xf>
    <xf numFmtId="0" fontId="41" fillId="4" borderId="62" xfId="5" applyFont="1" applyFill="1" applyBorder="1" applyAlignment="1">
      <alignment horizontal="center" vertical="center"/>
    </xf>
    <xf numFmtId="0" fontId="41" fillId="4" borderId="72" xfId="5" applyFont="1" applyFill="1" applyBorder="1" applyAlignment="1">
      <alignment horizontal="center" vertical="center"/>
    </xf>
    <xf numFmtId="182" fontId="17" fillId="0" borderId="3" xfId="5" applyNumberFormat="1" applyFont="1" applyBorder="1" applyAlignment="1" applyProtection="1">
      <alignment horizontal="center" vertical="center"/>
      <protection locked="0"/>
    </xf>
    <xf numFmtId="182" fontId="17" fillId="0" borderId="4" xfId="5" applyNumberFormat="1" applyFont="1" applyBorder="1" applyAlignment="1" applyProtection="1">
      <alignment horizontal="center" vertical="center"/>
      <protection locked="0"/>
    </xf>
    <xf numFmtId="184" fontId="41" fillId="4" borderId="66" xfId="5" applyNumberFormat="1" applyFont="1" applyFill="1" applyBorder="1" applyAlignment="1">
      <alignment horizontal="center" vertical="center" wrapText="1"/>
    </xf>
    <xf numFmtId="184" fontId="41" fillId="4" borderId="40" xfId="5" applyNumberFormat="1" applyFont="1" applyFill="1" applyBorder="1" applyAlignment="1">
      <alignment horizontal="center" vertical="center" wrapText="1"/>
    </xf>
    <xf numFmtId="0" fontId="17" fillId="4" borderId="86" xfId="5" applyFont="1" applyFill="1" applyBorder="1" applyAlignment="1">
      <alignment horizontal="right" vertical="center" shrinkToFit="1"/>
    </xf>
    <xf numFmtId="0" fontId="17" fillId="4" borderId="88" xfId="5" applyFont="1" applyFill="1" applyBorder="1" applyAlignment="1">
      <alignment horizontal="right" vertical="center" shrinkToFit="1"/>
    </xf>
    <xf numFmtId="0" fontId="41" fillId="4" borderId="39" xfId="5" applyFont="1" applyFill="1" applyBorder="1" applyAlignment="1">
      <alignment horizontal="center" vertical="center"/>
    </xf>
    <xf numFmtId="0" fontId="41" fillId="4" borderId="40" xfId="5" applyFont="1" applyFill="1" applyBorder="1" applyAlignment="1">
      <alignment horizontal="center" vertical="center"/>
    </xf>
    <xf numFmtId="181" fontId="17" fillId="0" borderId="70" xfId="5" applyNumberFormat="1" applyFont="1" applyBorder="1" applyAlignment="1" applyProtection="1">
      <alignment horizontal="center" vertical="center" shrinkToFit="1"/>
      <protection locked="0"/>
    </xf>
    <xf numFmtId="181" fontId="17" fillId="0" borderId="11" xfId="5" applyNumberFormat="1" applyFont="1" applyBorder="1" applyAlignment="1" applyProtection="1">
      <alignment horizontal="center" vertical="center" shrinkToFit="1"/>
      <protection locked="0"/>
    </xf>
    <xf numFmtId="181" fontId="17" fillId="0" borderId="20" xfId="5" applyNumberFormat="1" applyFont="1" applyBorder="1" applyAlignment="1" applyProtection="1">
      <alignment horizontal="center" vertical="center" shrinkToFit="1"/>
      <protection locked="0"/>
    </xf>
    <xf numFmtId="181" fontId="17" fillId="0" borderId="12" xfId="5" applyNumberFormat="1" applyFont="1" applyBorder="1" applyAlignment="1" applyProtection="1">
      <alignment horizontal="center" vertical="center" shrinkToFit="1"/>
      <protection locked="0"/>
    </xf>
    <xf numFmtId="176" fontId="17" fillId="3" borderId="13" xfId="4" applyNumberFormat="1" applyFont="1" applyFill="1" applyBorder="1" applyAlignment="1" applyProtection="1">
      <alignment vertical="center"/>
    </xf>
    <xf numFmtId="176" fontId="17" fillId="3" borderId="7" xfId="4" applyNumberFormat="1" applyFont="1" applyFill="1" applyBorder="1" applyAlignment="1" applyProtection="1">
      <alignment vertical="center"/>
    </xf>
    <xf numFmtId="184" fontId="17" fillId="4" borderId="17" xfId="5" applyNumberFormat="1" applyFont="1" applyFill="1" applyBorder="1" applyAlignment="1">
      <alignment horizontal="center" vertical="center" shrinkToFit="1"/>
    </xf>
    <xf numFmtId="184" fontId="17" fillId="4" borderId="25" xfId="5" applyNumberFormat="1" applyFont="1" applyFill="1" applyBorder="1" applyAlignment="1">
      <alignment horizontal="center" vertical="center" shrinkToFit="1"/>
    </xf>
    <xf numFmtId="184" fontId="17" fillId="4" borderId="69" xfId="5" applyNumberFormat="1" applyFont="1" applyFill="1" applyBorder="1" applyAlignment="1">
      <alignment horizontal="center" vertical="center" shrinkToFit="1"/>
    </xf>
    <xf numFmtId="0" fontId="41" fillId="4" borderId="63" xfId="5" applyFont="1" applyFill="1" applyBorder="1" applyAlignment="1">
      <alignment horizontal="center" vertical="center"/>
    </xf>
    <xf numFmtId="0" fontId="41" fillId="4" borderId="64" xfId="5" applyFont="1" applyFill="1" applyBorder="1" applyAlignment="1">
      <alignment horizontal="center" vertical="center"/>
    </xf>
    <xf numFmtId="0" fontId="41" fillId="4" borderId="65" xfId="5" applyFont="1" applyFill="1" applyBorder="1" applyAlignment="1">
      <alignment horizontal="center" vertical="center"/>
    </xf>
    <xf numFmtId="184" fontId="17" fillId="3" borderId="12" xfId="5" applyNumberFormat="1" applyFont="1" applyFill="1" applyBorder="1" applyAlignment="1" applyProtection="1">
      <alignment horizontal="center" vertical="center" shrinkToFit="1"/>
      <protection locked="0"/>
    </xf>
    <xf numFmtId="184" fontId="17" fillId="3" borderId="18" xfId="5" applyNumberFormat="1" applyFont="1" applyFill="1" applyBorder="1" applyAlignment="1" applyProtection="1">
      <alignment horizontal="center" vertical="center" shrinkToFit="1"/>
      <protection locked="0"/>
    </xf>
    <xf numFmtId="184" fontId="17" fillId="3" borderId="5" xfId="5" applyNumberFormat="1" applyFont="1" applyFill="1" applyBorder="1" applyAlignment="1" applyProtection="1">
      <alignment horizontal="center" vertical="center" shrinkToFit="1"/>
      <protection locked="0"/>
    </xf>
    <xf numFmtId="0" fontId="17" fillId="4" borderId="6" xfId="5" applyFont="1" applyFill="1" applyBorder="1" applyAlignment="1">
      <alignment horizontal="center" vertical="center"/>
    </xf>
    <xf numFmtId="0" fontId="17" fillId="4" borderId="13" xfId="5" applyFont="1" applyFill="1" applyBorder="1" applyAlignment="1">
      <alignment horizontal="center" vertical="center"/>
    </xf>
    <xf numFmtId="186" fontId="17" fillId="0" borderId="13" xfId="5" applyNumberFormat="1" applyFont="1" applyBorder="1" applyAlignment="1" applyProtection="1">
      <alignment vertical="center"/>
      <protection locked="0"/>
    </xf>
    <xf numFmtId="0" fontId="41" fillId="4" borderId="2" xfId="5" applyFont="1" applyFill="1" applyBorder="1" applyAlignment="1">
      <alignment horizontal="center" vertical="center"/>
    </xf>
    <xf numFmtId="0" fontId="41" fillId="4" borderId="3" xfId="5" applyFont="1" applyFill="1" applyBorder="1" applyAlignment="1">
      <alignment horizontal="center" vertical="center"/>
    </xf>
    <xf numFmtId="178" fontId="17" fillId="3" borderId="3" xfId="5" applyNumberFormat="1" applyFont="1" applyFill="1" applyBorder="1" applyAlignment="1">
      <alignment vertical="center"/>
    </xf>
    <xf numFmtId="178" fontId="17" fillId="3" borderId="8" xfId="5" applyNumberFormat="1" applyFont="1" applyFill="1" applyBorder="1" applyAlignment="1">
      <alignment vertical="center"/>
    </xf>
    <xf numFmtId="176" fontId="17" fillId="3" borderId="62" xfId="4" applyNumberFormat="1" applyFont="1" applyFill="1" applyBorder="1" applyAlignment="1" applyProtection="1">
      <alignment vertical="center"/>
    </xf>
    <xf numFmtId="184" fontId="17" fillId="4" borderId="61" xfId="5" applyNumberFormat="1" applyFont="1" applyFill="1" applyBorder="1" applyAlignment="1">
      <alignment horizontal="center" vertical="center" shrinkToFit="1"/>
    </xf>
    <xf numFmtId="0" fontId="41" fillId="4" borderId="62" xfId="5" applyFont="1" applyFill="1" applyBorder="1" applyAlignment="1" applyProtection="1">
      <alignment horizontal="center" vertical="center"/>
      <protection locked="0"/>
    </xf>
    <xf numFmtId="0" fontId="41" fillId="4" borderId="63" xfId="5" applyFont="1" applyFill="1" applyBorder="1" applyAlignment="1" applyProtection="1">
      <alignment horizontal="center" vertical="center"/>
      <protection locked="0"/>
    </xf>
    <xf numFmtId="0" fontId="41" fillId="4" borderId="72" xfId="5" applyFont="1" applyFill="1" applyBorder="1" applyAlignment="1" applyProtection="1">
      <alignment horizontal="center" vertical="center"/>
      <protection locked="0"/>
    </xf>
    <xf numFmtId="187" fontId="17" fillId="3" borderId="65" xfId="5" applyNumberFormat="1" applyFont="1" applyFill="1" applyBorder="1" applyAlignment="1">
      <alignment vertical="center"/>
    </xf>
    <xf numFmtId="187" fontId="17" fillId="3" borderId="82" xfId="5" applyNumberFormat="1" applyFont="1" applyFill="1" applyBorder="1" applyAlignment="1">
      <alignment vertical="center"/>
    </xf>
    <xf numFmtId="184" fontId="41" fillId="4" borderId="69" xfId="5" applyNumberFormat="1" applyFont="1" applyFill="1" applyBorder="1" applyAlignment="1">
      <alignment horizontal="center" vertical="center" wrapText="1"/>
    </xf>
    <xf numFmtId="184" fontId="41" fillId="4" borderId="65" xfId="5" applyNumberFormat="1" applyFont="1" applyFill="1" applyBorder="1" applyAlignment="1">
      <alignment horizontal="center" vertical="center" wrapText="1"/>
    </xf>
    <xf numFmtId="0" fontId="41" fillId="4" borderId="41" xfId="5" applyFont="1" applyFill="1" applyBorder="1" applyAlignment="1">
      <alignment horizontal="center" vertical="center"/>
    </xf>
    <xf numFmtId="0" fontId="41" fillId="4" borderId="75" xfId="5" applyFont="1" applyFill="1" applyBorder="1" applyAlignment="1">
      <alignment horizontal="center" vertical="center"/>
    </xf>
    <xf numFmtId="0" fontId="41" fillId="4" borderId="74" xfId="5" applyFont="1" applyFill="1" applyBorder="1" applyAlignment="1">
      <alignment horizontal="center" vertical="center"/>
    </xf>
    <xf numFmtId="0" fontId="41" fillId="4" borderId="23" xfId="5" applyFont="1" applyFill="1" applyBorder="1" applyAlignment="1">
      <alignment horizontal="center" vertical="center"/>
    </xf>
    <xf numFmtId="0" fontId="41" fillId="4" borderId="18" xfId="5" applyFont="1" applyFill="1" applyBorder="1" applyAlignment="1">
      <alignment horizontal="center" vertical="center"/>
    </xf>
    <xf numFmtId="187" fontId="17" fillId="3" borderId="40" xfId="5" applyNumberFormat="1" applyFont="1" applyFill="1" applyBorder="1" applyAlignment="1">
      <alignment vertical="center"/>
    </xf>
    <xf numFmtId="187" fontId="17" fillId="3" borderId="14" xfId="5" applyNumberFormat="1" applyFont="1" applyFill="1" applyBorder="1" applyAlignment="1">
      <alignment vertical="center"/>
    </xf>
    <xf numFmtId="0" fontId="41" fillId="4" borderId="44" xfId="5" applyFont="1" applyFill="1" applyBorder="1" applyAlignment="1">
      <alignment horizontal="center" vertical="center"/>
    </xf>
    <xf numFmtId="0" fontId="41" fillId="4" borderId="38" xfId="5" applyFont="1" applyFill="1" applyBorder="1" applyAlignment="1">
      <alignment horizontal="center" vertical="center"/>
    </xf>
    <xf numFmtId="0" fontId="41" fillId="4" borderId="66" xfId="5" applyFont="1" applyFill="1" applyBorder="1" applyAlignment="1">
      <alignment horizontal="center" vertical="center"/>
    </xf>
    <xf numFmtId="0" fontId="17" fillId="4" borderId="20" xfId="5" applyFont="1" applyFill="1" applyBorder="1" applyAlignment="1">
      <alignment horizontal="center" vertical="center"/>
    </xf>
    <xf numFmtId="0" fontId="17" fillId="4" borderId="12" xfId="5" applyFont="1" applyFill="1" applyBorder="1" applyAlignment="1">
      <alignment horizontal="center" vertical="center"/>
    </xf>
    <xf numFmtId="0" fontId="17" fillId="4" borderId="2" xfId="5" applyFont="1" applyFill="1" applyBorder="1" applyAlignment="1">
      <alignment horizontal="center" vertical="center"/>
    </xf>
    <xf numFmtId="0" fontId="17" fillId="4" borderId="3" xfId="5" applyFont="1" applyFill="1" applyBorder="1" applyAlignment="1">
      <alignment horizontal="center" vertical="center"/>
    </xf>
    <xf numFmtId="184" fontId="17" fillId="0" borderId="12" xfId="5" applyNumberFormat="1" applyFont="1" applyBorder="1" applyAlignment="1" applyProtection="1">
      <alignment horizontal="center" vertical="center"/>
      <protection locked="0"/>
    </xf>
    <xf numFmtId="184" fontId="17" fillId="0" borderId="18" xfId="5" applyNumberFormat="1" applyFont="1" applyBorder="1" applyAlignment="1" applyProtection="1">
      <alignment horizontal="center" vertical="center"/>
      <protection locked="0"/>
    </xf>
    <xf numFmtId="184" fontId="17" fillId="0" borderId="5" xfId="5" applyNumberFormat="1" applyFont="1" applyBorder="1" applyAlignment="1" applyProtection="1">
      <alignment horizontal="center" vertical="center"/>
      <protection locked="0"/>
    </xf>
    <xf numFmtId="0" fontId="41" fillId="4" borderId="41" xfId="5" applyFont="1" applyFill="1" applyBorder="1" applyAlignment="1" applyProtection="1">
      <alignment horizontal="center" vertical="center"/>
      <protection locked="0"/>
    </xf>
    <xf numFmtId="0" fontId="41" fillId="4" borderId="75" xfId="5" applyFont="1" applyFill="1" applyBorder="1" applyAlignment="1" applyProtection="1">
      <alignment horizontal="center" vertical="center"/>
      <protection locked="0"/>
    </xf>
    <xf numFmtId="0" fontId="41" fillId="4" borderId="74" xfId="5" applyFont="1" applyFill="1" applyBorder="1" applyAlignment="1" applyProtection="1">
      <alignment horizontal="center" vertical="center"/>
      <protection locked="0"/>
    </xf>
    <xf numFmtId="184" fontId="17" fillId="3" borderId="12" xfId="5" applyNumberFormat="1" applyFont="1" applyFill="1" applyBorder="1" applyAlignment="1" applyProtection="1">
      <alignment horizontal="center" vertical="center"/>
      <protection locked="0"/>
    </xf>
    <xf numFmtId="184" fontId="17" fillId="3" borderId="18" xfId="5" applyNumberFormat="1" applyFont="1" applyFill="1" applyBorder="1" applyAlignment="1" applyProtection="1">
      <alignment horizontal="center" vertical="center"/>
      <protection locked="0"/>
    </xf>
    <xf numFmtId="184" fontId="17" fillId="3" borderId="5" xfId="5" applyNumberFormat="1" applyFont="1" applyFill="1" applyBorder="1" applyAlignment="1" applyProtection="1">
      <alignment horizontal="center" vertical="center"/>
      <protection locked="0"/>
    </xf>
    <xf numFmtId="0" fontId="41" fillId="4" borderId="44" xfId="5" applyFont="1" applyFill="1" applyBorder="1" applyAlignment="1" applyProtection="1">
      <alignment horizontal="center" vertical="center"/>
      <protection locked="0"/>
    </xf>
    <xf numFmtId="0" fontId="41" fillId="4" borderId="38" xfId="5" applyFont="1" applyFill="1" applyBorder="1" applyAlignment="1" applyProtection="1">
      <alignment horizontal="center" vertical="center"/>
      <protection locked="0"/>
    </xf>
    <xf numFmtId="0" fontId="41" fillId="4" borderId="66" xfId="5" applyFont="1" applyFill="1" applyBorder="1" applyAlignment="1" applyProtection="1">
      <alignment horizontal="center" vertical="center"/>
      <protection locked="0"/>
    </xf>
    <xf numFmtId="0" fontId="41" fillId="4" borderId="39" xfId="5" applyFont="1" applyFill="1" applyBorder="1" applyAlignment="1">
      <alignment horizontal="center" vertical="center" shrinkToFit="1"/>
    </xf>
    <xf numFmtId="0" fontId="41" fillId="4" borderId="40" xfId="5" applyFont="1" applyFill="1" applyBorder="1" applyAlignment="1">
      <alignment horizontal="center" vertical="center" shrinkToFit="1"/>
    </xf>
    <xf numFmtId="38" fontId="17" fillId="3" borderId="40" xfId="5" applyNumberFormat="1" applyFont="1" applyFill="1" applyBorder="1" applyAlignment="1">
      <alignment horizontal="center" vertical="center" shrinkToFit="1"/>
    </xf>
    <xf numFmtId="38" fontId="17" fillId="3" borderId="14" xfId="5" applyNumberFormat="1" applyFont="1" applyFill="1" applyBorder="1" applyAlignment="1">
      <alignment horizontal="center" vertical="center" shrinkToFit="1"/>
    </xf>
    <xf numFmtId="0" fontId="15" fillId="0" borderId="0" xfId="5" applyFont="1" applyAlignment="1">
      <alignment horizontal="center" vertical="center"/>
    </xf>
    <xf numFmtId="0" fontId="41" fillId="4" borderId="41" xfId="5" applyFont="1" applyFill="1" applyBorder="1" applyAlignment="1">
      <alignment horizontal="center" vertical="center" shrinkToFit="1"/>
    </xf>
    <xf numFmtId="0" fontId="41" fillId="4" borderId="75" xfId="5" applyFont="1" applyFill="1" applyBorder="1" applyAlignment="1">
      <alignment horizontal="center" vertical="center" shrinkToFit="1"/>
    </xf>
    <xf numFmtId="178" fontId="17" fillId="3" borderId="75" xfId="5" applyNumberFormat="1" applyFont="1" applyFill="1" applyBorder="1" applyAlignment="1">
      <alignment vertical="center" shrinkToFit="1"/>
    </xf>
    <xf numFmtId="178" fontId="17" fillId="3" borderId="74" xfId="5" applyNumberFormat="1" applyFont="1" applyFill="1" applyBorder="1" applyAlignment="1">
      <alignment vertical="center" shrinkToFit="1"/>
    </xf>
    <xf numFmtId="0" fontId="41" fillId="4" borderId="78" xfId="5" applyFont="1" applyFill="1" applyBorder="1" applyAlignment="1">
      <alignment horizontal="center" vertical="center" shrinkToFit="1"/>
    </xf>
    <xf numFmtId="0" fontId="41" fillId="4" borderId="88" xfId="5" applyFont="1" applyFill="1" applyBorder="1" applyAlignment="1">
      <alignment horizontal="center" vertical="center" shrinkToFit="1"/>
    </xf>
    <xf numFmtId="182" fontId="17" fillId="3" borderId="3" xfId="5" applyNumberFormat="1" applyFont="1" applyFill="1" applyBorder="1" applyAlignment="1" applyProtection="1">
      <alignment horizontal="center" vertical="center"/>
      <protection locked="0"/>
    </xf>
    <xf numFmtId="182" fontId="17" fillId="3" borderId="4" xfId="5" applyNumberFormat="1" applyFont="1" applyFill="1" applyBorder="1" applyAlignment="1" applyProtection="1">
      <alignment horizontal="center" vertical="center"/>
      <protection locked="0"/>
    </xf>
    <xf numFmtId="0" fontId="17" fillId="4" borderId="39" xfId="5" applyFont="1" applyFill="1" applyBorder="1" applyAlignment="1">
      <alignment horizontal="center" vertical="center" shrinkToFit="1"/>
    </xf>
    <xf numFmtId="0" fontId="17" fillId="4" borderId="40" xfId="5" applyFont="1" applyFill="1" applyBorder="1" applyAlignment="1">
      <alignment horizontal="center" vertical="center" shrinkToFit="1"/>
    </xf>
    <xf numFmtId="178" fontId="17" fillId="3" borderId="40" xfId="5" applyNumberFormat="1" applyFont="1" applyFill="1" applyBorder="1" applyAlignment="1">
      <alignment vertical="center" shrinkToFit="1"/>
    </xf>
    <xf numFmtId="178" fontId="17" fillId="3" borderId="14" xfId="5" applyNumberFormat="1" applyFont="1" applyFill="1" applyBorder="1" applyAlignment="1">
      <alignment vertical="center" shrinkToFit="1"/>
    </xf>
    <xf numFmtId="0" fontId="41" fillId="4" borderId="66" xfId="5" applyFont="1" applyFill="1" applyBorder="1" applyAlignment="1">
      <alignment horizontal="center" vertical="center" shrinkToFit="1"/>
    </xf>
    <xf numFmtId="0" fontId="17" fillId="4" borderId="64" xfId="5" applyFont="1" applyFill="1" applyBorder="1" applyAlignment="1">
      <alignment horizontal="center" vertical="center" shrinkToFit="1"/>
    </xf>
    <xf numFmtId="0" fontId="17" fillId="4" borderId="65" xfId="5" applyFont="1" applyFill="1" applyBorder="1" applyAlignment="1">
      <alignment horizontal="center" vertical="center" shrinkToFit="1"/>
    </xf>
    <xf numFmtId="178" fontId="17" fillId="3" borderId="65" xfId="5" applyNumberFormat="1" applyFont="1" applyFill="1" applyBorder="1" applyAlignment="1">
      <alignment vertical="center" shrinkToFit="1"/>
    </xf>
    <xf numFmtId="178" fontId="17" fillId="3" borderId="82" xfId="5" applyNumberFormat="1" applyFont="1" applyFill="1" applyBorder="1" applyAlignment="1">
      <alignment vertical="center" shrinkToFit="1"/>
    </xf>
    <xf numFmtId="0" fontId="41" fillId="4" borderId="69" xfId="5" applyFont="1" applyFill="1" applyBorder="1" applyAlignment="1">
      <alignment horizontal="center" vertical="center" shrinkToFit="1"/>
    </xf>
    <xf numFmtId="0" fontId="41" fillId="4" borderId="65" xfId="5" applyFont="1" applyFill="1" applyBorder="1" applyAlignment="1">
      <alignment horizontal="center" vertical="center" shrinkToFit="1"/>
    </xf>
    <xf numFmtId="0" fontId="37" fillId="0" borderId="0" xfId="3" applyFont="1" applyAlignment="1">
      <alignment horizontal="left" vertical="top" wrapText="1"/>
    </xf>
    <xf numFmtId="0" fontId="41" fillId="4" borderId="20" xfId="5" applyFont="1" applyFill="1" applyBorder="1" applyAlignment="1">
      <alignment horizontal="center" vertical="center"/>
    </xf>
    <xf numFmtId="0" fontId="41" fillId="4" borderId="12" xfId="5" applyFont="1" applyFill="1" applyBorder="1" applyAlignment="1">
      <alignment horizontal="center" vertical="center"/>
    </xf>
    <xf numFmtId="186" fontId="17" fillId="0" borderId="10" xfId="5" applyNumberFormat="1" applyFont="1" applyBorder="1" applyAlignment="1" applyProtection="1">
      <alignment vertical="center"/>
      <protection locked="0"/>
    </xf>
    <xf numFmtId="186" fontId="17" fillId="0" borderId="72" xfId="5" applyNumberFormat="1" applyFont="1" applyBorder="1" applyAlignment="1" applyProtection="1">
      <alignment vertical="center"/>
      <protection locked="0"/>
    </xf>
    <xf numFmtId="181" fontId="17" fillId="0" borderId="32" xfId="5" applyNumberFormat="1" applyFont="1" applyBorder="1" applyAlignment="1" applyProtection="1">
      <alignment horizontal="center" vertical="center" shrinkToFit="1"/>
      <protection locked="0"/>
    </xf>
    <xf numFmtId="181" fontId="17" fillId="0" borderId="33" xfId="5" applyNumberFormat="1" applyFont="1" applyBorder="1" applyAlignment="1" applyProtection="1">
      <alignment horizontal="center" vertical="center" shrinkToFit="1"/>
      <protection locked="0"/>
    </xf>
    <xf numFmtId="181" fontId="17" fillId="0" borderId="47" xfId="5" applyNumberFormat="1" applyFont="1" applyBorder="1" applyAlignment="1" applyProtection="1">
      <alignment horizontal="center" vertical="center" shrinkToFit="1"/>
      <protection locked="0"/>
    </xf>
    <xf numFmtId="0" fontId="28" fillId="0" borderId="9" xfId="11" applyFont="1" applyBorder="1" applyAlignment="1">
      <alignment horizontal="left" vertical="top" wrapText="1"/>
    </xf>
    <xf numFmtId="0" fontId="28" fillId="0" borderId="33" xfId="11" applyFont="1" applyBorder="1" applyAlignment="1">
      <alignment horizontal="left" vertical="top" wrapText="1"/>
    </xf>
    <xf numFmtId="0" fontId="28" fillId="0" borderId="47" xfId="11" applyFont="1" applyBorder="1" applyAlignment="1">
      <alignment horizontal="left" vertical="top" wrapText="1"/>
    </xf>
    <xf numFmtId="0" fontId="28" fillId="3" borderId="9" xfId="11" applyFont="1" applyFill="1" applyBorder="1" applyAlignment="1">
      <alignment horizontal="left" vertical="center"/>
    </xf>
    <xf numFmtId="0" fontId="28" fillId="3" borderId="33" xfId="11" applyFont="1" applyFill="1" applyBorder="1" applyAlignment="1">
      <alignment horizontal="left" vertical="center"/>
    </xf>
    <xf numFmtId="0" fontId="28" fillId="3" borderId="47" xfId="11" applyFont="1" applyFill="1" applyBorder="1" applyAlignment="1">
      <alignment horizontal="left" vertical="center"/>
    </xf>
    <xf numFmtId="0" fontId="28" fillId="0" borderId="0" xfId="11" applyFont="1" applyAlignment="1">
      <alignment horizontal="center" vertical="center"/>
    </xf>
    <xf numFmtId="0" fontId="28" fillId="0" borderId="0" xfId="12" applyFont="1" applyAlignment="1">
      <alignment horizontal="center" vertical="center"/>
    </xf>
    <xf numFmtId="14" fontId="28" fillId="3" borderId="9" xfId="12" applyNumberFormat="1" applyFont="1" applyFill="1" applyBorder="1" applyAlignment="1">
      <alignment horizontal="left" vertical="center"/>
    </xf>
    <xf numFmtId="0" fontId="28" fillId="3" borderId="33" xfId="12" applyFont="1" applyFill="1" applyBorder="1" applyAlignment="1">
      <alignment horizontal="left" vertical="center"/>
    </xf>
    <xf numFmtId="0" fontId="28" fillId="3" borderId="47" xfId="12" applyFont="1" applyFill="1" applyBorder="1" applyAlignment="1">
      <alignment horizontal="left" vertical="center"/>
    </xf>
    <xf numFmtId="0" fontId="28" fillId="0" borderId="0" xfId="11" applyFont="1" applyAlignment="1">
      <alignment horizontal="left" vertical="center"/>
    </xf>
    <xf numFmtId="0" fontId="28" fillId="0" borderId="9" xfId="11" applyFont="1" applyBorder="1" applyAlignment="1">
      <alignment horizontal="left" vertical="center" wrapText="1"/>
    </xf>
    <xf numFmtId="0" fontId="28" fillId="0" borderId="33" xfId="11" applyFont="1" applyBorder="1" applyAlignment="1">
      <alignment horizontal="left" vertical="center" wrapText="1"/>
    </xf>
    <xf numFmtId="0" fontId="28" fillId="0" borderId="47" xfId="11" applyFont="1" applyBorder="1" applyAlignment="1">
      <alignment horizontal="left" vertical="center" wrapText="1"/>
    </xf>
    <xf numFmtId="0" fontId="28" fillId="0" borderId="9" xfId="12" applyFont="1" applyBorder="1" applyAlignment="1">
      <alignment horizontal="left" vertical="center" wrapText="1"/>
    </xf>
    <xf numFmtId="0" fontId="28" fillId="0" borderId="33" xfId="12" applyFont="1" applyBorder="1" applyAlignment="1">
      <alignment horizontal="left" vertical="center" wrapText="1"/>
    </xf>
    <xf numFmtId="0" fontId="28" fillId="0" borderId="47" xfId="12" applyFont="1" applyBorder="1" applyAlignment="1">
      <alignment horizontal="left" vertical="center" wrapText="1"/>
    </xf>
    <xf numFmtId="0" fontId="28" fillId="0" borderId="9" xfId="12" applyFont="1" applyBorder="1" applyAlignment="1">
      <alignment horizontal="left" vertical="center"/>
    </xf>
    <xf numFmtId="0" fontId="28" fillId="0" borderId="33" xfId="12" applyFont="1" applyBorder="1" applyAlignment="1">
      <alignment horizontal="left" vertical="center"/>
    </xf>
    <xf numFmtId="0" fontId="28" fillId="0" borderId="47" xfId="12" applyFont="1" applyBorder="1" applyAlignment="1">
      <alignment horizontal="left" vertical="center"/>
    </xf>
    <xf numFmtId="0" fontId="28" fillId="0" borderId="0" xfId="12" applyFont="1" applyAlignment="1">
      <alignment horizontal="left" vertical="center"/>
    </xf>
    <xf numFmtId="0" fontId="28" fillId="0" borderId="9" xfId="12" applyFont="1" applyBorder="1" applyAlignment="1">
      <alignment horizontal="left" vertical="top" wrapText="1"/>
    </xf>
    <xf numFmtId="0" fontId="28" fillId="0" borderId="33" xfId="12" applyFont="1" applyBorder="1" applyAlignment="1">
      <alignment horizontal="left" vertical="top" wrapText="1"/>
    </xf>
    <xf numFmtId="0" fontId="28" fillId="0" borderId="47" xfId="12" applyFont="1" applyBorder="1" applyAlignment="1">
      <alignment horizontal="left" vertical="top" wrapText="1"/>
    </xf>
    <xf numFmtId="193" fontId="28" fillId="0" borderId="9" xfId="12" applyNumberFormat="1" applyFont="1" applyBorder="1" applyAlignment="1">
      <alignment horizontal="left" vertical="center" wrapText="1"/>
    </xf>
    <xf numFmtId="193" fontId="28" fillId="0" borderId="33" xfId="12" applyNumberFormat="1" applyFont="1" applyBorder="1" applyAlignment="1">
      <alignment horizontal="left" vertical="center" wrapText="1"/>
    </xf>
    <xf numFmtId="193" fontId="28" fillId="0" borderId="47" xfId="12" applyNumberFormat="1" applyFont="1" applyBorder="1" applyAlignment="1">
      <alignment horizontal="left" vertical="center" wrapText="1"/>
    </xf>
  </cellXfs>
  <cellStyles count="13">
    <cellStyle name="パーセント 2" xfId="1" xr:uid="{00000000-0005-0000-0000-000000000000}"/>
    <cellStyle name="桁区切り" xfId="4" builtinId="6"/>
    <cellStyle name="桁区切り 2" xfId="2" xr:uid="{00000000-0005-0000-0000-000002000000}"/>
    <cellStyle name="桁区切り 3" xfId="6" xr:uid="{00000000-0005-0000-0000-000003000000}"/>
    <cellStyle name="標準" xfId="0" builtinId="0"/>
    <cellStyle name="標準 2" xfId="3" xr:uid="{00000000-0005-0000-0000-000005000000}"/>
    <cellStyle name="標準 3" xfId="5" xr:uid="{00000000-0005-0000-0000-000006000000}"/>
    <cellStyle name="標準 4" xfId="7" xr:uid="{00000000-0005-0000-0000-000007000000}"/>
    <cellStyle name="標準 4 2" xfId="10" xr:uid="{76FC5238-49B2-481B-9914-AC4F39A1CCF5}"/>
    <cellStyle name="標準 5" xfId="8" xr:uid="{00000000-0005-0000-0000-000008000000}"/>
    <cellStyle name="標準 5 2 3" xfId="12" xr:uid="{46A24A41-BFE1-4A4F-AAFA-6E36703E8CA1}"/>
    <cellStyle name="標準 6" xfId="9" xr:uid="{37ECAD40-25D1-4180-B427-936E912746A8}"/>
    <cellStyle name="標準 6 2" xfId="11" xr:uid="{3CC01105-4019-4384-AF49-DA5319D4AB80}"/>
  </cellStyles>
  <dxfs count="48">
    <dxf>
      <fill>
        <patternFill>
          <bgColor rgb="FFFFC000"/>
        </patternFill>
      </fill>
    </dxf>
    <dxf>
      <fill>
        <patternFill>
          <bgColor rgb="FFFFC000"/>
        </patternFill>
      </fill>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style="thin">
          <color auto="1"/>
        </bottom>
      </border>
    </dxf>
    <dxf>
      <font>
        <color theme="0"/>
      </font>
      <fill>
        <patternFill patternType="solid">
          <bgColor theme="0"/>
        </patternFill>
      </fill>
      <border>
        <left/>
        <right/>
        <top/>
        <bottom/>
      </border>
    </dxf>
    <dxf>
      <border>
        <top style="thin">
          <color indexed="64"/>
        </top>
        <bottom style="thin">
          <color indexed="64"/>
        </bottom>
      </border>
    </dxf>
    <dxf>
      <font>
        <strike val="0"/>
      </font>
      <fill>
        <patternFill>
          <bgColor theme="2"/>
        </patternFill>
      </fill>
    </dxf>
    <dxf>
      <fill>
        <patternFill>
          <bgColor rgb="FFFFC000"/>
        </patternFill>
      </fill>
    </dxf>
    <dxf>
      <fill>
        <patternFill>
          <bgColor theme="7"/>
        </patternFill>
      </fill>
    </dxf>
    <dxf>
      <font>
        <color auto="1"/>
      </font>
      <fill>
        <patternFill>
          <bgColor rgb="FFFF0000"/>
        </patternFill>
      </fill>
    </dxf>
    <dxf>
      <fill>
        <patternFill>
          <bgColor rgb="FF969696"/>
        </patternFill>
      </fill>
    </dxf>
    <dxf>
      <border>
        <left style="thin">
          <color auto="1"/>
        </left>
        <right style="thin">
          <color auto="1"/>
        </right>
        <top style="thin">
          <color auto="1"/>
        </top>
        <bottom style="thin">
          <color auto="1"/>
        </bottom>
        <vertical style="hair">
          <color auto="1"/>
        </vertical>
        <horizontal style="hair">
          <color auto="1"/>
        </horizontal>
      </border>
    </dxf>
    <dxf>
      <border>
        <left style="thin">
          <color auto="1"/>
        </left>
        <right style="thin">
          <color auto="1"/>
        </right>
        <top style="thin">
          <color auto="1"/>
        </top>
        <bottom style="thin">
          <color auto="1"/>
        </bottom>
        <vertical style="hair">
          <color auto="1"/>
        </vertical>
        <horizontal style="hair">
          <color auto="1"/>
        </horizontal>
      </border>
    </dxf>
  </dxfs>
  <tableStyles count="2" defaultTableStyle="TableStyleMedium2" defaultPivotStyle="PivotStyleLight16">
    <tableStyle name="テーブル スタイル 1" pivot="0" count="1" xr9:uid="{00000000-0011-0000-FFFF-FFFF00000000}">
      <tableStyleElement type="wholeTable" dxfId="47"/>
    </tableStyle>
    <tableStyle name="ピボットテーブル スタイル 1" table="0" count="2" xr9:uid="{00000000-0011-0000-FFFF-FFFF01000000}">
      <tableStyleElement type="wholeTable" dxfId="46"/>
      <tableStyleElement type="headerRow" dxfId="45"/>
    </tableStyle>
  </tableStyles>
  <colors>
    <mruColors>
      <color rgb="FFCCFFFF"/>
      <color rgb="FFEAEAEA"/>
      <color rgb="FFC0C0C0"/>
      <color rgb="FFDDDDDD"/>
      <color rgb="FF99FFCC"/>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7.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externalLink" Target="externalLinks/externalLink6.xml"/><Relationship Id="rId10" Type="http://schemas.openxmlformats.org/officeDocument/2006/relationships/externalLink" Target="externalLinks/externalLink1.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s>
</file>

<file path=xl/ctrlProps/ctrlProp1.xml><?xml version="1.0" encoding="utf-8"?>
<formControlPr xmlns="http://schemas.microsoft.com/office/spreadsheetml/2009/9/main" objectType="CheckBox" fmlaLink="$G$4"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279400</xdr:colOff>
          <xdr:row>2</xdr:row>
          <xdr:rowOff>228600</xdr:rowOff>
        </xdr:from>
        <xdr:to>
          <xdr:col>6</xdr:col>
          <xdr:colOff>565150</xdr:colOff>
          <xdr:row>4</xdr:row>
          <xdr:rowOff>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4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6</xdr:col>
      <xdr:colOff>666750</xdr:colOff>
      <xdr:row>14</xdr:row>
      <xdr:rowOff>152400</xdr:rowOff>
    </xdr:from>
    <xdr:to>
      <xdr:col>9</xdr:col>
      <xdr:colOff>704850</xdr:colOff>
      <xdr:row>19</xdr:row>
      <xdr:rowOff>0</xdr:rowOff>
    </xdr:to>
    <xdr:sp macro="" textlink="">
      <xdr:nvSpPr>
        <xdr:cNvPr id="2" name="四角形: 角を丸くする 1">
          <a:extLst>
            <a:ext uri="{FF2B5EF4-FFF2-40B4-BE49-F238E27FC236}">
              <a16:creationId xmlns:a16="http://schemas.microsoft.com/office/drawing/2014/main" id="{18C2DF08-23BF-4DA8-BA23-49E423F0D2FA}"/>
            </a:ext>
          </a:extLst>
        </xdr:cNvPr>
        <xdr:cNvSpPr/>
      </xdr:nvSpPr>
      <xdr:spPr>
        <a:xfrm>
          <a:off x="4787900" y="2984500"/>
          <a:ext cx="2324100" cy="1016000"/>
        </a:xfrm>
        <a:prstGeom prst="roundRect">
          <a:avLst/>
        </a:prstGeom>
        <a:solidFill>
          <a:schemeClr val="accent2">
            <a:lumMod val="40000"/>
            <a:lumOff val="60000"/>
          </a:schemeClr>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723899</xdr:colOff>
      <xdr:row>15</xdr:row>
      <xdr:rowOff>28575</xdr:rowOff>
    </xdr:from>
    <xdr:to>
      <xdr:col>9</xdr:col>
      <xdr:colOff>695324</xdr:colOff>
      <xdr:row>19</xdr:row>
      <xdr:rowOff>0</xdr:rowOff>
    </xdr:to>
    <xdr:sp macro="" textlink="">
      <xdr:nvSpPr>
        <xdr:cNvPr id="3" name="テキスト ボックス 2">
          <a:extLst>
            <a:ext uri="{FF2B5EF4-FFF2-40B4-BE49-F238E27FC236}">
              <a16:creationId xmlns:a16="http://schemas.microsoft.com/office/drawing/2014/main" id="{C3E70CA2-D365-498F-86F0-D9612D609356}"/>
            </a:ext>
          </a:extLst>
        </xdr:cNvPr>
        <xdr:cNvSpPr txBox="1"/>
      </xdr:nvSpPr>
      <xdr:spPr>
        <a:xfrm>
          <a:off x="4845049" y="3248025"/>
          <a:ext cx="2257425" cy="752475"/>
        </a:xfrm>
        <a:prstGeom prst="rect">
          <a:avLst/>
        </a:prstGeom>
        <a:noFill/>
        <a:ln w="28575" cap="rnd" cmpd="sng">
          <a:noFill/>
          <a:extLst>
            <a:ext uri="{C807C97D-BFC1-408E-A445-0C87EB9F89A2}">
              <ask:lineSketchStyleProps xmlns:ask="http://schemas.microsoft.com/office/drawing/2018/sketchyshapes" sd="1219033472">
                <a:custGeom>
                  <a:avLst/>
                  <a:gdLst>
                    <a:gd name="connsiteX0" fmla="*/ 0 w 2257425"/>
                    <a:gd name="connsiteY0" fmla="*/ 0 h 752475"/>
                    <a:gd name="connsiteX1" fmla="*/ 2257425 w 2257425"/>
                    <a:gd name="connsiteY1" fmla="*/ 0 h 752475"/>
                    <a:gd name="connsiteX2" fmla="*/ 2257425 w 2257425"/>
                    <a:gd name="connsiteY2" fmla="*/ 752475 h 752475"/>
                    <a:gd name="connsiteX3" fmla="*/ 0 w 2257425"/>
                    <a:gd name="connsiteY3" fmla="*/ 752475 h 752475"/>
                    <a:gd name="connsiteX4" fmla="*/ 0 w 2257425"/>
                    <a:gd name="connsiteY4" fmla="*/ 0 h 752475"/>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2257425" h="752475" fill="none" extrusionOk="0">
                      <a:moveTo>
                        <a:pt x="0" y="0"/>
                      </a:moveTo>
                      <a:cubicBezTo>
                        <a:pt x="1125822" y="-49533"/>
                        <a:pt x="1677115" y="-14809"/>
                        <a:pt x="2257425" y="0"/>
                      </a:cubicBezTo>
                      <a:cubicBezTo>
                        <a:pt x="2264838" y="292513"/>
                        <a:pt x="2297933" y="382633"/>
                        <a:pt x="2257425" y="752475"/>
                      </a:cubicBezTo>
                      <a:cubicBezTo>
                        <a:pt x="1179112" y="704244"/>
                        <a:pt x="1024738" y="836930"/>
                        <a:pt x="0" y="752475"/>
                      </a:cubicBezTo>
                      <a:cubicBezTo>
                        <a:pt x="-41276" y="569400"/>
                        <a:pt x="-8512" y="360986"/>
                        <a:pt x="0" y="0"/>
                      </a:cubicBezTo>
                      <a:close/>
                    </a:path>
                    <a:path w="2257425" h="752475" stroke="0" extrusionOk="0">
                      <a:moveTo>
                        <a:pt x="0" y="0"/>
                      </a:moveTo>
                      <a:cubicBezTo>
                        <a:pt x="690159" y="118645"/>
                        <a:pt x="1834373" y="116012"/>
                        <a:pt x="2257425" y="0"/>
                      </a:cubicBezTo>
                      <a:cubicBezTo>
                        <a:pt x="2195278" y="168495"/>
                        <a:pt x="2243301" y="501487"/>
                        <a:pt x="2257425" y="752475"/>
                      </a:cubicBezTo>
                      <a:cubicBezTo>
                        <a:pt x="1962958" y="887075"/>
                        <a:pt x="436281" y="595279"/>
                        <a:pt x="0" y="752475"/>
                      </a:cubicBezTo>
                      <a:cubicBezTo>
                        <a:pt x="57341" y="420306"/>
                        <a:pt x="50727" y="336645"/>
                        <a:pt x="0" y="0"/>
                      </a:cubicBezTo>
                      <a:close/>
                    </a:path>
                  </a:pathLst>
                </a:custGeom>
                <ask:type>
                  <ask:lineSketchNone/>
                </ask:type>
              </ask:lineSketchStyleProps>
            </a:ext>
          </a:extLst>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a:solidFill>
                <a:srgbClr val="FF0000"/>
              </a:solidFill>
              <a:latin typeface="ＭＳ ゴシック" panose="020B0609070205080204" pitchFamily="49" charset="-128"/>
              <a:ea typeface="ＭＳ ゴシック" panose="020B0609070205080204" pitchFamily="49" charset="-128"/>
            </a:rPr>
            <a:t>変更理由は具体的にご記入ください。</a:t>
          </a: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K:\&#22522;&#37329;&#37096;\&#22522;&#37329;&#37096;&#20840;&#20307;&#20849;&#29992;&#12501;&#12457;&#12523;&#12480;\&#12480;&#12454;&#12531;&#12525;&#12540;&#12489;&#29992;&#27096;&#24335;&#26684;&#32013;&#24235;\&#12480;&#12454;&#12531;&#12525;&#12540;&#12489;&#29992;&#27096;&#24335;&#65288;&#33464;&#27963;&#35506;&#65289;\R7\02_&#30003;&#35531;&#26360;\01_&#22522;&#37329;\R7_16_kikin_choikiteki_shinse_0310.xlsx" TargetMode="External"/><Relationship Id="rId1" Type="http://schemas.openxmlformats.org/officeDocument/2006/relationships/externalLinkPath" Target="/&#22522;&#37329;&#37096;/&#22522;&#37329;&#37096;&#20840;&#20307;&#20849;&#29992;&#12501;&#12457;&#12523;&#12480;/&#12480;&#12454;&#12531;&#12525;&#12540;&#12489;&#29992;&#27096;&#24335;&#26684;&#32013;&#24235;/&#12480;&#12454;&#12531;&#12525;&#12540;&#12489;&#29992;&#27096;&#24335;&#65288;&#33464;&#27963;&#35506;&#65289;/R7/02_&#30003;&#35531;&#26360;/01_&#22522;&#37329;/R7_16_kikin_choikiteki_shinse_0310.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N011HDPNS101\UserData\s-kosaka\Desktop\&#27096;&#24335;&#12539;&#12481;&#12455;&#12483;&#12463;&#12471;&#12540;&#12488;\R7&#30003;&#35531;&#26360;&#20316;&#26989;&#29992;\&#9313;R7_shinsei_d3_festival.xlsx" TargetMode="External"/><Relationship Id="rId1" Type="http://schemas.openxmlformats.org/officeDocument/2006/relationships/externalLinkPath" Target="file:///\\N011HDPNS101\UserData\s-kosaka\Desktop\&#27096;&#24335;&#12539;&#12481;&#12455;&#12483;&#12463;&#12471;&#12540;&#12488;\R7&#30003;&#35531;&#26360;&#20316;&#26989;&#29992;\&#9313;R7_shinsei_d3_festival.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C:\Users\s-kosaka\AppData\Local\Temp\MicrosoftEdgeDownloads\a57c5d80-b825-4942-9adb-37b7bb45448a\R7_11_kikin_kihon_shinsei_0311.xlsx" TargetMode="External"/><Relationship Id="rId1" Type="http://schemas.openxmlformats.org/officeDocument/2006/relationships/externalLinkPath" Target="file:///C:\Users\s-kosaka\AppData\Local\Temp\MicrosoftEdgeDownloads\a57c5d80-b825-4942-9adb-37b7bb45448a\R7_11_kikin_kihon_shinsei_0311.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N011HDPNS001\UserData\iwabuchi\Downloads\R5_03-2_engeki_yobo_kasseika_ippan\R5_03-2_engeki_yobo_kasseika_ippan\1_yobosho-yoshiki-isshiki\03_R5_yobo_kasseika_b_03engeki_kohyo-etc.xlsx" TargetMode="External"/><Relationship Id="rId1" Type="http://schemas.openxmlformats.org/officeDocument/2006/relationships/externalLinkPath" Target="file:///\\N011HDPNS001\UserData\iwabuchi\Downloads\R5_03-2_engeki_yobo_kasseika_ippan\R5_03-2_engeki_yobo_kasseika_ippan\1_yobosho-yoshiki-isshiki\03_R5_yobo_kasseika_b_03engeki_kohyo-etc.xlsx" TargetMode="External"/></Relationships>
</file>

<file path=xl/externalLinks/_rels/externalLink5.xml.rels><?xml version="1.0" encoding="UTF-8" standalone="yes"?>
<Relationships xmlns="http://schemas.openxmlformats.org/package/2006/relationships"><Relationship Id="rId2" Type="http://schemas.openxmlformats.org/officeDocument/2006/relationships/externalLinkPath" Target="file:///K:\&#22522;&#37329;&#37096;\&#22522;&#37329;&#37096;&#20840;&#20307;&#20849;&#29992;&#12501;&#12457;&#12523;&#12480;\&#21215;&#38598;&#26696;&#20869;\&#21215;&#38598;&#26696;&#20869;&#65288;R7&#65289;\R7&#21215;&#38598;&#26696;&#20869;_&#22522;&#37329;&#12539;&#33310;&#21488;&#33464;&#34899;&#32654;&#34899;(&#20316;&#26989;&#29992;)\&#9679;_&#12304;&#35352;&#20837;&#20363;&#12305;R7_11&#65374;16_kikin_yobo&#65288;&#36229;&#22495;&#30340;&#20197;&#22806;&#65289;.xlsx" TargetMode="External"/><Relationship Id="rId1" Type="http://schemas.openxmlformats.org/officeDocument/2006/relationships/externalLinkPath" Target="/&#22522;&#37329;&#37096;/&#22522;&#37329;&#37096;&#20840;&#20307;&#20849;&#29992;&#12501;&#12457;&#12523;&#12480;/&#21215;&#38598;&#26696;&#20869;/&#21215;&#38598;&#26696;&#20869;&#65288;R7&#65289;/R7&#21215;&#38598;&#26696;&#20869;_&#22522;&#37329;&#12539;&#33310;&#21488;&#33464;&#34899;&#32654;&#34899;(&#20316;&#26989;&#29992;)/&#9679;_&#12304;&#35352;&#20837;&#20363;&#12305;R7_11&#65374;16_kikin_yobo&#65288;&#36229;&#22495;&#30340;&#20197;&#22806;&#65289;.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N011HDPNS101\UserData\&#22522;&#37329;&#37096;\&#22522;&#37329;&#37096;&#20840;&#20307;&#20849;&#29992;&#12501;&#12457;&#12523;&#12480;\&#21215;&#38598;&#26696;&#20869;\&#21215;&#38598;&#26696;&#20869;&#65288;R4&#65289;\R4&#21215;&#38598;&#26696;&#20869;_&#12381;&#12398;1(&#20316;&#26989;&#29992;)\&#27096;&#24335;&#26696;\&#19968;&#37096;&#20462;&#27491;&#65288;&#946;&#29256;_0805&#65289;R4_13_kikin_dentou_yobo.xlsx" TargetMode="External"/></Relationships>
</file>

<file path=xl/externalLinks/_rels/externalLink7.xml.rels><?xml version="1.0" encoding="UTF-8" standalone="yes"?>
<Relationships xmlns="http://schemas.openxmlformats.org/package/2006/relationships"><Relationship Id="rId2" Type="http://schemas.openxmlformats.org/officeDocument/2006/relationships/externalLinkPath" Target="file:///K:\&#22522;&#37329;&#37096;\&#22522;&#37329;&#37096;&#20840;&#20307;&#20849;&#29992;&#12501;&#12457;&#12523;&#12480;\&#21215;&#38598;&#26696;&#20869;\&#21215;&#38598;&#26696;&#20869;&#65288;R6&#65289;\R6&#21215;&#38598;&#26696;&#20869;_&#35036;&#21161;&#37329;&#12539;&#33310;&#21488;&#65288;&#20316;&#26989;&#29992;&#65289;\R6&#21215;&#38598;&#26696;&#20869;&#12288;&#21029;&#20874;1-1&#65288;&#20844;&#28436;&#21109;&#36896;&#27963;&#21205;&#65289;\&#35201;&#26395;&#26360;&#26696;\R6_yobo_koen_c.xlsx" TargetMode="External"/><Relationship Id="rId1" Type="http://schemas.openxmlformats.org/officeDocument/2006/relationships/externalLinkPath" Target="file:///\\N011HDPNS001\UserData\&#22522;&#37329;&#37096;\&#22522;&#37329;&#37096;&#20840;&#20307;&#20849;&#29992;&#12501;&#12457;&#12523;&#12480;\&#21215;&#38598;&#26696;&#20869;\&#21215;&#38598;&#26696;&#20869;&#65288;R6&#65289;\R6&#21215;&#38598;&#26696;&#20869;_&#35036;&#21161;&#37329;&#12539;&#33310;&#21488;&#65288;&#20316;&#26989;&#29992;&#65289;\R6&#21215;&#38598;&#26696;&#20869;&#12288;&#21029;&#20874;1-1&#65288;&#20844;&#28436;&#21109;&#36896;&#27963;&#21205;&#65289;\&#35201;&#26395;&#26360;&#26696;\R6_yobo_koen_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総表"/>
      <sheetName val="個表"/>
      <sheetName val="個表　別紙"/>
      <sheetName val="収入"/>
      <sheetName val="別紙　入場料詳細"/>
      <sheetName val="支出"/>
      <sheetName val="変更理由書"/>
      <sheetName val="変更理由書記入例"/>
      <sheetName val="《非表示》記載可能経費一覧"/>
      <sheetName val="《非表示》分野・ジャンル"/>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ow r="2">
          <cell r="B2" t="str">
            <v>作品借料</v>
          </cell>
        </row>
        <row r="3">
          <cell r="B3" t="str">
            <v>作品保険料</v>
          </cell>
        </row>
        <row r="4">
          <cell r="B4" t="str">
            <v>作品制作謝金</v>
          </cell>
        </row>
        <row r="5">
          <cell r="B5" t="str">
            <v>作品制作材料費</v>
          </cell>
        </row>
        <row r="20">
          <cell r="B20" t="str">
            <v>指揮料</v>
          </cell>
        </row>
        <row r="21">
          <cell r="B21" t="str">
            <v>演奏料</v>
          </cell>
        </row>
        <row r="22">
          <cell r="B22" t="str">
            <v>ソリスト料</v>
          </cell>
        </row>
        <row r="23">
          <cell r="B23" t="str">
            <v>合唱料</v>
          </cell>
        </row>
        <row r="24">
          <cell r="B24" t="str">
            <v>出演料</v>
          </cell>
        </row>
        <row r="69">
          <cell r="B69" t="str">
            <v>作曲料</v>
          </cell>
        </row>
        <row r="70">
          <cell r="B70" t="str">
            <v>編曲料</v>
          </cell>
        </row>
        <row r="71">
          <cell r="B71" t="str">
            <v>作詞料</v>
          </cell>
        </row>
        <row r="72">
          <cell r="B72" t="str">
            <v>訳詞料</v>
          </cell>
        </row>
        <row r="73">
          <cell r="B73" t="str">
            <v>音楽制作料</v>
          </cell>
        </row>
        <row r="74">
          <cell r="B74" t="str">
            <v>調律料</v>
          </cell>
        </row>
        <row r="75">
          <cell r="B75" t="str">
            <v>コレペティ料</v>
          </cell>
        </row>
        <row r="76">
          <cell r="B76" t="str">
            <v>稽古ピアニスト料</v>
          </cell>
        </row>
        <row r="77">
          <cell r="B77" t="str">
            <v>楽器借料</v>
          </cell>
        </row>
        <row r="78">
          <cell r="B78" t="str">
            <v>楽譜借料</v>
          </cell>
        </row>
        <row r="79">
          <cell r="B79" t="str">
            <v>楽譜製作料</v>
          </cell>
        </row>
        <row r="80">
          <cell r="B80" t="str">
            <v>合唱指揮料</v>
          </cell>
        </row>
        <row r="81">
          <cell r="B81" t="str">
            <v>プロンプター料</v>
          </cell>
        </row>
        <row r="174">
          <cell r="B174" t="str">
            <v>演出料</v>
          </cell>
        </row>
        <row r="175">
          <cell r="B175" t="str">
            <v>演出助手料</v>
          </cell>
        </row>
        <row r="176">
          <cell r="B176" t="str">
            <v>構成料</v>
          </cell>
        </row>
        <row r="177">
          <cell r="B177" t="str">
            <v>振付料</v>
          </cell>
        </row>
        <row r="178">
          <cell r="B178" t="str">
            <v>振付助手料</v>
          </cell>
        </row>
        <row r="179">
          <cell r="B179" t="str">
            <v>バレエマスター・バレエミストレス料</v>
          </cell>
        </row>
        <row r="180">
          <cell r="B180" t="str">
            <v>脚本料</v>
          </cell>
        </row>
        <row r="181">
          <cell r="B181" t="str">
            <v>脚色料・補綴料</v>
          </cell>
        </row>
        <row r="182">
          <cell r="B182" t="str">
            <v>翻訳料</v>
          </cell>
        </row>
        <row r="183">
          <cell r="B183" t="str">
            <v>字幕原稿作成・翻訳料</v>
          </cell>
        </row>
        <row r="184">
          <cell r="B184" t="str">
            <v>音声ガイド原稿作成・翻訳料</v>
          </cell>
        </row>
        <row r="185">
          <cell r="B185" t="str">
            <v>舞台監督料</v>
          </cell>
        </row>
        <row r="186">
          <cell r="B186" t="str">
            <v>舞台監督助手料</v>
          </cell>
        </row>
        <row r="187">
          <cell r="B187" t="str">
            <v>舞台美術デザイン料</v>
          </cell>
        </row>
        <row r="188">
          <cell r="B188" t="str">
            <v>人形美術デザイン料</v>
          </cell>
        </row>
        <row r="189">
          <cell r="B189" t="str">
            <v>照明プラン料</v>
          </cell>
        </row>
        <row r="190">
          <cell r="B190" t="str">
            <v>衣装デザイン料</v>
          </cell>
        </row>
        <row r="191">
          <cell r="B191" t="str">
            <v>音楽プラン料</v>
          </cell>
        </row>
        <row r="192">
          <cell r="B192" t="str">
            <v>音響プラン料</v>
          </cell>
        </row>
        <row r="193">
          <cell r="B193" t="str">
            <v>映像プラン料</v>
          </cell>
        </row>
        <row r="194">
          <cell r="B194" t="str">
            <v>特殊効果プラン料</v>
          </cell>
        </row>
        <row r="195">
          <cell r="B195" t="str">
            <v>各種指導料</v>
          </cell>
        </row>
        <row r="196">
          <cell r="B196" t="str">
            <v>権利等使用料</v>
          </cell>
        </row>
        <row r="197">
          <cell r="B197" t="str">
            <v>企画制作料</v>
          </cell>
        </row>
        <row r="260">
          <cell r="B260" t="str">
            <v>道具運搬費</v>
          </cell>
        </row>
        <row r="261">
          <cell r="B261" t="str">
            <v>楽器運搬費</v>
          </cell>
        </row>
        <row r="262">
          <cell r="B262" t="str">
            <v>作品運搬費</v>
          </cell>
        </row>
      </sheetData>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非表示】チェック表(ｂ)"/>
      <sheetName val="総表"/>
      <sheetName val="datas"/>
      <sheetName val="個表A"/>
      <sheetName val="個表B"/>
      <sheetName val="支出予算書"/>
      <sheetName val="【非表示】経費一覧"/>
      <sheetName val="収入"/>
      <sheetName val="別紙入場料詳細"/>
      <sheetName val="変更理由書"/>
      <sheetName val="変更理由書記入例"/>
      <sheetName val="【非表示】分野・ジャンル"/>
    </sheetNames>
    <sheetDataSet>
      <sheetData sheetId="0"/>
      <sheetData sheetId="1"/>
      <sheetData sheetId="2"/>
      <sheetData sheetId="3"/>
      <sheetData sheetId="4"/>
      <sheetData sheetId="5"/>
      <sheetData sheetId="6">
        <row r="2">
          <cell r="C2" t="str">
            <v>出演料</v>
          </cell>
        </row>
        <row r="3">
          <cell r="C3" t="str">
            <v>演奏料</v>
          </cell>
        </row>
        <row r="4">
          <cell r="C4" t="str">
            <v>ソリスト料</v>
          </cell>
        </row>
        <row r="5">
          <cell r="C5" t="str">
            <v>合唱料</v>
          </cell>
        </row>
        <row r="6">
          <cell r="C6" t="str">
            <v>指揮料</v>
          </cell>
        </row>
        <row r="7">
          <cell r="C7" t="str">
            <v>音楽制作料</v>
          </cell>
        </row>
        <row r="8">
          <cell r="C8" t="str">
            <v>音楽編集料</v>
          </cell>
        </row>
        <row r="9">
          <cell r="C9" t="str">
            <v>合唱指揮料</v>
          </cell>
        </row>
        <row r="10">
          <cell r="C10" t="str">
            <v>稽古ピアニスト料</v>
          </cell>
        </row>
        <row r="11">
          <cell r="C11" t="str">
            <v>楽器借料</v>
          </cell>
        </row>
        <row r="12">
          <cell r="C12" t="str">
            <v>楽譜借料</v>
          </cell>
        </row>
        <row r="13">
          <cell r="C13" t="str">
            <v>楽譜製作料</v>
          </cell>
        </row>
        <row r="14">
          <cell r="C14" t="str">
            <v>調律料</v>
          </cell>
        </row>
        <row r="15">
          <cell r="C15" t="str">
            <v>コレペティ料</v>
          </cell>
        </row>
        <row r="16">
          <cell r="C16" t="str">
            <v>脚本料・台本料</v>
          </cell>
        </row>
        <row r="17">
          <cell r="C17" t="str">
            <v>脚色料・補綴料</v>
          </cell>
        </row>
        <row r="18">
          <cell r="C18" t="str">
            <v>ドラマトゥルク料</v>
          </cell>
        </row>
        <row r="19">
          <cell r="C19" t="str">
            <v>演出料</v>
          </cell>
        </row>
        <row r="20">
          <cell r="C20" t="str">
            <v>演出助手料</v>
          </cell>
        </row>
        <row r="21">
          <cell r="C21" t="str">
            <v>構成料</v>
          </cell>
        </row>
        <row r="22">
          <cell r="C22" t="str">
            <v>振付料</v>
          </cell>
        </row>
        <row r="23">
          <cell r="C23" t="str">
            <v>振付助手料</v>
          </cell>
        </row>
        <row r="24">
          <cell r="C24" t="str">
            <v>台本印刷料</v>
          </cell>
        </row>
        <row r="25">
          <cell r="C25" t="str">
            <v>翻訳料</v>
          </cell>
        </row>
        <row r="26">
          <cell r="C26" t="str">
            <v>通訳料</v>
          </cell>
        </row>
        <row r="27">
          <cell r="C27" t="str">
            <v>手話通訳料</v>
          </cell>
        </row>
        <row r="28">
          <cell r="C28" t="str">
            <v>プロンプター料</v>
          </cell>
        </row>
        <row r="29">
          <cell r="C29" t="str">
            <v>舞台監督料</v>
          </cell>
        </row>
        <row r="30">
          <cell r="C30" t="str">
            <v>舞台監督助手料</v>
          </cell>
        </row>
        <row r="31">
          <cell r="C31" t="str">
            <v>舞台美術デザイン料</v>
          </cell>
        </row>
        <row r="32">
          <cell r="C32" t="str">
            <v>人形美術デザイン料</v>
          </cell>
        </row>
        <row r="33">
          <cell r="C33" t="str">
            <v>照明プラン料</v>
          </cell>
        </row>
        <row r="34">
          <cell r="C34" t="str">
            <v>衣装デザイン料</v>
          </cell>
        </row>
        <row r="35">
          <cell r="C35" t="str">
            <v>音楽プラン料</v>
          </cell>
        </row>
        <row r="36">
          <cell r="C36" t="str">
            <v>音響プラン料</v>
          </cell>
        </row>
        <row r="37">
          <cell r="C37" t="str">
            <v>映像プラン料</v>
          </cell>
        </row>
        <row r="38">
          <cell r="C38" t="str">
            <v>特殊効果プラン料</v>
          </cell>
        </row>
        <row r="39">
          <cell r="C39" t="str">
            <v>バレエマスター・バレエミストレス料</v>
          </cell>
        </row>
        <row r="40">
          <cell r="C40" t="str">
            <v>各種指導料</v>
          </cell>
        </row>
        <row r="41">
          <cell r="C41" t="str">
            <v>バリアフリー字幕・音声ガイド作成料</v>
          </cell>
        </row>
        <row r="42">
          <cell r="C42" t="str">
            <v>権利等使用料</v>
          </cell>
        </row>
        <row r="43">
          <cell r="C43" t="str">
            <v>企画制作料</v>
          </cell>
        </row>
        <row r="44">
          <cell r="C44" t="str">
            <v>会場使用料</v>
          </cell>
        </row>
        <row r="45">
          <cell r="C45" t="str">
            <v>付帯設備使用料</v>
          </cell>
        </row>
        <row r="46">
          <cell r="C46" t="str">
            <v>大道具費</v>
          </cell>
        </row>
        <row r="47">
          <cell r="C47" t="str">
            <v>小道具費</v>
          </cell>
        </row>
        <row r="48">
          <cell r="C48" t="str">
            <v>人形費</v>
          </cell>
        </row>
        <row r="49">
          <cell r="C49" t="str">
            <v>舞台スタッフ費</v>
          </cell>
        </row>
        <row r="50">
          <cell r="C50" t="str">
            <v>衣装費・装束料</v>
          </cell>
        </row>
        <row r="51">
          <cell r="C51" t="str">
            <v>衣装スタッフ費</v>
          </cell>
        </row>
        <row r="52">
          <cell r="C52" t="str">
            <v>履物費</v>
          </cell>
        </row>
        <row r="53">
          <cell r="C53" t="str">
            <v>かつら（床山）費</v>
          </cell>
        </row>
        <row r="54">
          <cell r="C54" t="str">
            <v>メイク・ヘアメイク費</v>
          </cell>
        </row>
        <row r="55">
          <cell r="C55" t="str">
            <v>照明費</v>
          </cell>
        </row>
        <row r="56">
          <cell r="C56" t="str">
            <v>照明スタッフ費</v>
          </cell>
        </row>
        <row r="57">
          <cell r="C57" t="str">
            <v>音響費</v>
          </cell>
        </row>
        <row r="58">
          <cell r="C58" t="str">
            <v>音響スタッフ費</v>
          </cell>
        </row>
        <row r="59">
          <cell r="C59" t="str">
            <v>映像費</v>
          </cell>
        </row>
        <row r="60">
          <cell r="C60" t="str">
            <v>映像スタッフ費</v>
          </cell>
        </row>
        <row r="61">
          <cell r="C61" t="str">
            <v>特殊効果費</v>
          </cell>
        </row>
        <row r="62">
          <cell r="C62" t="str">
            <v>特殊効果スタッフ費</v>
          </cell>
        </row>
        <row r="63">
          <cell r="C63" t="str">
            <v>字幕・音声ガイド費</v>
          </cell>
        </row>
        <row r="64">
          <cell r="C64" t="str">
            <v>機材借料</v>
          </cell>
        </row>
        <row r="65">
          <cell r="C65" t="str">
            <v>会場設営費</v>
          </cell>
        </row>
        <row r="66">
          <cell r="C66" t="str">
            <v>国内運搬費</v>
          </cell>
        </row>
        <row r="67">
          <cell r="C67" t="str">
            <v>編集謝金</v>
          </cell>
        </row>
        <row r="68">
          <cell r="C68" t="str">
            <v>原稿執筆謝金</v>
          </cell>
        </row>
        <row r="69">
          <cell r="C69" t="str">
            <v>通訳謝金</v>
          </cell>
        </row>
        <row r="70">
          <cell r="C70" t="str">
            <v>翻訳謝金</v>
          </cell>
        </row>
        <row r="71">
          <cell r="C71" t="str">
            <v>会場整理謝金</v>
          </cell>
        </row>
        <row r="72">
          <cell r="C72" t="str">
            <v>託児謝金</v>
          </cell>
        </row>
        <row r="73">
          <cell r="C73" t="str">
            <v>医師・看護師謝金</v>
          </cell>
        </row>
        <row r="74">
          <cell r="C74" t="str">
            <v>手話通訳謝金</v>
          </cell>
        </row>
        <row r="75">
          <cell r="C75" t="str">
            <v>要約筆記謝金</v>
          </cell>
        </row>
        <row r="76">
          <cell r="C76" t="str">
            <v>国内交通費</v>
          </cell>
        </row>
        <row r="77">
          <cell r="C77" t="str">
            <v>国内宿泊費</v>
          </cell>
        </row>
        <row r="78">
          <cell r="C78" t="str">
            <v>案内状送付料</v>
          </cell>
        </row>
        <row r="79">
          <cell r="C79" t="str">
            <v>広告宣伝費</v>
          </cell>
        </row>
        <row r="80">
          <cell r="C80" t="str">
            <v>入場券販売手数料</v>
          </cell>
        </row>
        <row r="81">
          <cell r="C81" t="str">
            <v>ポスター印刷費</v>
          </cell>
        </row>
        <row r="82">
          <cell r="C82" t="str">
            <v>チラシ印刷費</v>
          </cell>
        </row>
        <row r="83">
          <cell r="C83" t="str">
            <v>プログラム印刷費</v>
          </cell>
        </row>
        <row r="84">
          <cell r="C84" t="str">
            <v>録画費</v>
          </cell>
        </row>
        <row r="85">
          <cell r="C85" t="str">
            <v>録音費</v>
          </cell>
        </row>
        <row r="86">
          <cell r="C86" t="str">
            <v>写真費</v>
          </cell>
        </row>
        <row r="87">
          <cell r="C87" t="str">
            <v>国際運搬費</v>
          </cell>
        </row>
        <row r="88">
          <cell r="C88" t="str">
            <v>海外現地運搬費</v>
          </cell>
        </row>
        <row r="89">
          <cell r="C89" t="str">
            <v>渡航費</v>
          </cell>
        </row>
        <row r="90">
          <cell r="C90" t="str">
            <v>海外現地交通費</v>
          </cell>
        </row>
        <row r="91">
          <cell r="C91" t="str">
            <v>海外宿泊費</v>
          </cell>
        </row>
        <row r="92">
          <cell r="C92" t="str">
            <v>日当</v>
          </cell>
        </row>
        <row r="93">
          <cell r="C93" t="str">
            <v>ビザ代</v>
          </cell>
        </row>
      </sheetData>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総表"/>
      <sheetName val="個表"/>
      <sheetName val="個表　別紙"/>
      <sheetName val="収入"/>
      <sheetName val="別紙　入場料詳細"/>
      <sheetName val="支出"/>
      <sheetName val="変更理由書"/>
      <sheetName val="変更理由書記入例"/>
      <sheetName val="《非表示》記載可能経費一覧"/>
      <sheetName val="《非表示》分野・ジャンル"/>
    </sheetNames>
    <sheetDataSet>
      <sheetData sheetId="0"/>
      <sheetData sheetId="1"/>
      <sheetData sheetId="2"/>
      <sheetData sheetId="3"/>
      <sheetData sheetId="4"/>
      <sheetData sheetId="5"/>
      <sheetData sheetId="6"/>
      <sheetData sheetId="7"/>
      <sheetData sheetId="8"/>
      <sheetData sheetId="9">
        <row r="1">
          <cell r="A1" t="str">
            <v>現代舞台芸術創造普及活動・音楽</v>
          </cell>
          <cell r="B1" t="str">
            <v>現代舞台芸術創造普及活動・舞踊</v>
          </cell>
          <cell r="C1" t="str">
            <v>現代舞台芸術創造普及活動・演劇</v>
          </cell>
          <cell r="D1" t="str">
            <v>伝統芸能・大衆芸能の公開活動</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非表示】チェック表(ｂ)"/>
      <sheetName val="総表"/>
      <sheetName val="datas"/>
      <sheetName val="団体概要"/>
      <sheetName val="活動実績"/>
      <sheetName val="個人略歴1"/>
      <sheetName val="個人略歴2"/>
      <sheetName val="確認書"/>
      <sheetName val="個表"/>
      <sheetName val="支出予算書"/>
      <sheetName val="収支計画書"/>
      <sheetName val="別紙入場料詳細"/>
      <sheetName val="稽古料・出演料内訳書"/>
      <sheetName val="【非表示】経費一覧"/>
      <sheetName val="【非表示】分野・ジャンル"/>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2">
          <cell r="C2" t="str">
            <v>稽古料</v>
          </cell>
        </row>
        <row r="211">
          <cell r="C211" t="str">
            <v>感染症予防用品購入費</v>
          </cell>
        </row>
        <row r="212">
          <cell r="C212" t="str">
            <v>消毒関係消耗品購入費</v>
          </cell>
        </row>
        <row r="213">
          <cell r="C213" t="str">
            <v>消毒作業費</v>
          </cell>
        </row>
        <row r="214">
          <cell r="C214" t="str">
            <v>感染症対策機材購入・借用費</v>
          </cell>
        </row>
        <row r="215">
          <cell r="C215" t="str">
            <v>検査費</v>
          </cell>
        </row>
      </sheetData>
      <sheetData sheetId="1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総表（超域以外）"/>
      <sheetName val="総表（演劇）"/>
      <sheetName val="総表（伝統大衆）"/>
      <sheetName val="団体概要（全分野）"/>
      <sheetName val="活動実績（全分野）"/>
      <sheetName val="個人略歴1（全分野）"/>
      <sheetName val="個人略歴1（演劇）"/>
      <sheetName val="個表（超域以外）"/>
      <sheetName val="個表 (演劇)"/>
      <sheetName val="個表（伝統大衆）"/>
      <sheetName val="収入（超域以外）"/>
      <sheetName val="収入 (演劇・伝統大衆)"/>
      <sheetName val="別紙　入場料詳細（超域以外）"/>
      <sheetName val="支出（超域以外）"/>
      <sheetName val="支出 (演劇)"/>
      <sheetName val="支出（伝統大衆）"/>
      <sheetName val="応募要件等確認書（超域以外）"/>
      <sheetName val="《非表示》記載可能経費一覧"/>
      <sheetName val="《非表示》分野・ジャンル"/>
      <sheetName val="Sheet1"/>
      <sheetName val="活動実績（超域以外）"/>
      <sheetName val="応募要件等確認書（全分野）"/>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ow r="10">
          <cell r="D10">
            <v>4000</v>
          </cell>
        </row>
      </sheetData>
      <sheetData sheetId="19" refreshError="1"/>
      <sheetData sheetId="20" refreshError="1"/>
      <sheetData sheetId="2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非表示》チェック表(基金-演劇)"/>
      <sheetName val="総表1(押印用)"/>
      <sheetName val="総表"/>
      <sheetName val="団体概要"/>
      <sheetName val="活動実績"/>
      <sheetName val="個人略歴1"/>
      <sheetName val="個人略歴2"/>
      <sheetName val="個表"/>
      <sheetName val="収入"/>
      <sheetName val="別紙　入場料詳細"/>
      <sheetName val="支出"/>
      <sheetName val="《非表示》記載可能経費一覧"/>
      <sheetName val="《非表示》分野・ジャンル"/>
    </sheetNames>
    <sheetDataSet>
      <sheetData sheetId="0"/>
      <sheetData sheetId="1"/>
      <sheetData sheetId="2"/>
      <sheetData sheetId="3"/>
      <sheetData sheetId="4"/>
      <sheetData sheetId="5"/>
      <sheetData sheetId="6"/>
      <sheetData sheetId="7"/>
      <sheetData sheetId="8"/>
      <sheetData sheetId="9"/>
      <sheetData sheetId="10"/>
      <sheetData sheetId="11">
        <row r="15">
          <cell r="B15" t="str">
            <v>演奏料</v>
          </cell>
        </row>
        <row r="16">
          <cell r="B16" t="str">
            <v>舞踊家・俳優・後見等出演料</v>
          </cell>
        </row>
        <row r="57">
          <cell r="B57" t="str">
            <v>作曲料</v>
          </cell>
        </row>
        <row r="58">
          <cell r="B58" t="str">
            <v>作調（編曲）料</v>
          </cell>
        </row>
        <row r="59">
          <cell r="B59" t="str">
            <v>作詞料</v>
          </cell>
        </row>
        <row r="60">
          <cell r="B60" t="str">
            <v>調律料</v>
          </cell>
        </row>
        <row r="61">
          <cell r="B61" t="str">
            <v>楽器借料</v>
          </cell>
        </row>
        <row r="62">
          <cell r="B62" t="str">
            <v>楽譜借料</v>
          </cell>
        </row>
        <row r="143">
          <cell r="B143" t="str">
            <v>脚本料</v>
          </cell>
        </row>
        <row r="144">
          <cell r="B144" t="str">
            <v>脚色料</v>
          </cell>
        </row>
        <row r="145">
          <cell r="B145" t="str">
            <v>台本印刷料</v>
          </cell>
        </row>
        <row r="146">
          <cell r="B146" t="str">
            <v>演出料</v>
          </cell>
        </row>
        <row r="147">
          <cell r="B147" t="str">
            <v>演出助手料</v>
          </cell>
        </row>
        <row r="148">
          <cell r="B148" t="str">
            <v>監修料</v>
          </cell>
        </row>
        <row r="149">
          <cell r="B149" t="str">
            <v>補綴料</v>
          </cell>
        </row>
        <row r="150">
          <cell r="B150" t="str">
            <v>振付料</v>
          </cell>
        </row>
        <row r="151">
          <cell r="B151" t="str">
            <v>振付助手料</v>
          </cell>
        </row>
        <row r="152">
          <cell r="B152" t="str">
            <v>翻訳料</v>
          </cell>
        </row>
        <row r="153">
          <cell r="B153" t="str">
            <v>字幕原稿翻訳・作成料</v>
          </cell>
        </row>
        <row r="154">
          <cell r="B154" t="str">
            <v>舞台監督料</v>
          </cell>
        </row>
        <row r="155">
          <cell r="B155" t="str">
            <v>舞台監督助手料</v>
          </cell>
        </row>
        <row r="156">
          <cell r="B156" t="str">
            <v>舞台美術デザイン料</v>
          </cell>
        </row>
        <row r="157">
          <cell r="B157" t="str">
            <v>人形美術デザイン料</v>
          </cell>
        </row>
        <row r="158">
          <cell r="B158" t="str">
            <v>照明プラン料</v>
          </cell>
        </row>
        <row r="159">
          <cell r="B159" t="str">
            <v>衣装デザイン料</v>
          </cell>
        </row>
        <row r="160">
          <cell r="B160" t="str">
            <v>音楽プラン料</v>
          </cell>
        </row>
        <row r="161">
          <cell r="B161" t="str">
            <v>音響プラン料</v>
          </cell>
        </row>
        <row r="162">
          <cell r="B162" t="str">
            <v>映像プラン費</v>
          </cell>
        </row>
        <row r="163">
          <cell r="B163" t="str">
            <v>特殊効果プラン料</v>
          </cell>
        </row>
        <row r="164">
          <cell r="B164" t="str">
            <v>言語指導料</v>
          </cell>
        </row>
        <row r="165">
          <cell r="B165" t="str">
            <v>方言指導料</v>
          </cell>
        </row>
        <row r="166">
          <cell r="B166" t="str">
            <v>剣術指導料</v>
          </cell>
        </row>
        <row r="167">
          <cell r="B167" t="str">
            <v>所作指導料</v>
          </cell>
        </row>
        <row r="168">
          <cell r="B168" t="str">
            <v>著作権使用料</v>
          </cell>
        </row>
        <row r="169">
          <cell r="B169" t="str">
            <v>企画制作料</v>
          </cell>
        </row>
      </sheetData>
      <sheetData sheetId="1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非表示】要件チェック"/>
      <sheetName val="総表"/>
      <sheetName val="datas"/>
      <sheetName val="個表"/>
      <sheetName val="(別紙)個表"/>
      <sheetName val="支出予算書"/>
      <sheetName val="(別紙)稽古費・出演料内訳表"/>
      <sheetName val="(別紙)舞台費内訳書"/>
      <sheetName val="収支計画書"/>
      <sheetName val="(別紙)入場料詳細"/>
      <sheetName val="【非表示】経費一覧"/>
      <sheetName val="【非表示】分野・ジャンル"/>
    </sheetNames>
    <sheetDataSet>
      <sheetData sheetId="0">
        <row r="6">
          <cell r="P6" t="str">
            <v>・要望取下げ</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2">
          <cell r="C2" t="str">
            <v>稽古料</v>
          </cell>
        </row>
        <row r="68">
          <cell r="C68" t="str">
            <v>配信用録音録画・編集費</v>
          </cell>
        </row>
        <row r="69">
          <cell r="C69" t="str">
            <v>配信用機材借料</v>
          </cell>
        </row>
        <row r="70">
          <cell r="C70" t="str">
            <v>配信サイト作成・利用料</v>
          </cell>
        </row>
      </sheetData>
      <sheetData sheetId="11"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5.bin"/><Relationship Id="rId4" Type="http://schemas.openxmlformats.org/officeDocument/2006/relationships/ctrlProp" Target="../ctrlProps/ctrlProp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pageSetUpPr fitToPage="1"/>
  </sheetPr>
  <dimension ref="A1:T56"/>
  <sheetViews>
    <sheetView tabSelected="1" view="pageBreakPreview" topLeftCell="C3" zoomScale="80" zoomScaleNormal="60" zoomScaleSheetLayoutView="80" workbookViewId="0">
      <selection activeCell="I10" sqref="I10:K10"/>
    </sheetView>
  </sheetViews>
  <sheetFormatPr defaultColWidth="9" defaultRowHeight="30" customHeight="1"/>
  <cols>
    <col min="1" max="1" width="5.83203125" style="27" customWidth="1"/>
    <col min="2" max="2" width="18.58203125" style="27" customWidth="1"/>
    <col min="3" max="3" width="12.58203125" style="27" customWidth="1"/>
    <col min="4" max="4" width="12.08203125" style="27" customWidth="1"/>
    <col min="5" max="5" width="4.58203125" style="27" customWidth="1"/>
    <col min="6" max="6" width="14.5" style="27" customWidth="1"/>
    <col min="7" max="7" width="12.58203125" style="27" customWidth="1"/>
    <col min="8" max="8" width="17.75" style="27" customWidth="1"/>
    <col min="9" max="9" width="13.58203125" style="27" customWidth="1"/>
    <col min="10" max="11" width="12.58203125" style="27" customWidth="1"/>
    <col min="12" max="12" width="110.58203125" style="46" customWidth="1"/>
    <col min="13" max="16384" width="9" style="27"/>
  </cols>
  <sheetData>
    <row r="1" spans="1:19" s="24" customFormat="1" ht="36.65" customHeight="1">
      <c r="A1" s="527" t="s">
        <v>289</v>
      </c>
      <c r="B1" s="527"/>
      <c r="C1" s="527"/>
      <c r="D1" s="197"/>
      <c r="K1" s="338"/>
      <c r="L1" s="36"/>
    </row>
    <row r="2" spans="1:19" s="24" customFormat="1" ht="6" customHeight="1">
      <c r="B2" s="35"/>
      <c r="L2" s="36"/>
    </row>
    <row r="3" spans="1:19" s="44" customFormat="1" ht="80.150000000000006" customHeight="1">
      <c r="A3" s="531" t="s">
        <v>303</v>
      </c>
      <c r="B3" s="531"/>
      <c r="C3" s="531"/>
      <c r="D3" s="531"/>
      <c r="E3" s="531"/>
      <c r="F3" s="531"/>
      <c r="G3" s="531"/>
      <c r="H3" s="531"/>
      <c r="I3" s="531"/>
      <c r="J3" s="531"/>
      <c r="K3" s="531"/>
      <c r="L3" s="37"/>
      <c r="O3" s="24"/>
      <c r="P3" s="24"/>
      <c r="Q3" s="24"/>
      <c r="R3" s="24"/>
      <c r="S3" s="24"/>
    </row>
    <row r="4" spans="1:19" s="44" customFormat="1" ht="12.65" customHeight="1">
      <c r="A4" s="38"/>
      <c r="B4" s="528"/>
      <c r="C4" s="528"/>
      <c r="D4" s="528"/>
      <c r="E4" s="528"/>
      <c r="F4" s="528"/>
      <c r="G4" s="528"/>
      <c r="H4" s="38"/>
      <c r="I4" s="39"/>
      <c r="J4" s="532"/>
      <c r="K4" s="532"/>
      <c r="L4" s="42"/>
      <c r="O4" s="24"/>
      <c r="P4" s="24"/>
      <c r="Q4" s="24"/>
      <c r="R4" s="24"/>
      <c r="S4" s="24"/>
    </row>
    <row r="5" spans="1:19" s="44" customFormat="1" ht="23" customHeight="1">
      <c r="G5" s="27"/>
      <c r="H5" s="27"/>
      <c r="I5" s="378" t="s">
        <v>290</v>
      </c>
      <c r="J5" s="378"/>
      <c r="K5" s="378"/>
      <c r="L5" s="37" t="s">
        <v>314</v>
      </c>
      <c r="S5" s="40"/>
    </row>
    <row r="6" spans="1:19" s="218" customFormat="1" ht="25" customHeight="1">
      <c r="B6" s="522" t="s">
        <v>169</v>
      </c>
      <c r="C6" s="522"/>
      <c r="D6" s="522"/>
      <c r="E6" s="522"/>
      <c r="F6" s="522"/>
      <c r="G6" s="339"/>
      <c r="H6" s="339"/>
      <c r="I6" s="339"/>
      <c r="J6" s="339"/>
      <c r="K6" s="339"/>
      <c r="L6" s="374" t="s">
        <v>362</v>
      </c>
      <c r="Q6" s="219"/>
    </row>
    <row r="7" spans="1:19" s="218" customFormat="1" ht="7.5" customHeight="1">
      <c r="A7" s="220"/>
      <c r="B7" s="221"/>
      <c r="C7" s="416"/>
      <c r="D7" s="416"/>
      <c r="E7" s="417"/>
      <c r="F7" s="417"/>
      <c r="G7" s="417"/>
      <c r="H7" s="417"/>
      <c r="I7" s="417"/>
      <c r="J7" s="417"/>
      <c r="K7" s="417"/>
      <c r="L7" s="223"/>
      <c r="Q7" s="219"/>
    </row>
    <row r="8" spans="1:19" s="218" customFormat="1" ht="49" customHeight="1">
      <c r="A8" s="220"/>
      <c r="B8" s="379" t="s">
        <v>316</v>
      </c>
      <c r="C8" s="379"/>
      <c r="D8" s="379"/>
      <c r="E8" s="379"/>
      <c r="F8" s="379"/>
      <c r="G8" s="379"/>
      <c r="H8" s="379"/>
      <c r="I8" s="379"/>
      <c r="J8" s="379"/>
      <c r="K8" s="379"/>
      <c r="Q8" s="219"/>
    </row>
    <row r="9" spans="1:19" s="44" customFormat="1" ht="12.75" customHeight="1" thickBot="1">
      <c r="A9" s="544"/>
      <c r="B9" s="544"/>
      <c r="C9" s="544"/>
      <c r="D9" s="544"/>
      <c r="E9" s="544"/>
      <c r="F9" s="544"/>
      <c r="G9" s="544"/>
      <c r="H9" s="544"/>
      <c r="I9" s="544"/>
      <c r="J9" s="544"/>
      <c r="K9" s="544"/>
      <c r="L9" s="37"/>
      <c r="S9" s="40"/>
    </row>
    <row r="10" spans="1:19" ht="41.5" customHeight="1">
      <c r="A10" s="533" t="s">
        <v>203</v>
      </c>
      <c r="B10" s="534"/>
      <c r="C10" s="425" t="s">
        <v>288</v>
      </c>
      <c r="D10" s="426"/>
      <c r="E10" s="426"/>
      <c r="F10" s="427"/>
      <c r="G10" s="431" t="s">
        <v>121</v>
      </c>
      <c r="H10" s="432"/>
      <c r="I10" s="535" t="s">
        <v>298</v>
      </c>
      <c r="J10" s="535"/>
      <c r="K10" s="536"/>
      <c r="L10" s="345" t="s">
        <v>302</v>
      </c>
    </row>
    <row r="11" spans="1:19" ht="41.5" customHeight="1" thickBot="1">
      <c r="A11" s="537" t="s">
        <v>204</v>
      </c>
      <c r="B11" s="538"/>
      <c r="C11" s="428"/>
      <c r="D11" s="429"/>
      <c r="E11" s="429"/>
      <c r="F11" s="430"/>
      <c r="G11" s="433" t="s">
        <v>8</v>
      </c>
      <c r="H11" s="434"/>
      <c r="I11" s="422"/>
      <c r="J11" s="423"/>
      <c r="K11" s="424"/>
      <c r="L11" s="46" t="s">
        <v>301</v>
      </c>
    </row>
    <row r="12" spans="1:19" ht="21.75" customHeight="1" thickTop="1">
      <c r="A12" s="545" t="s">
        <v>7</v>
      </c>
      <c r="B12" s="231" t="s">
        <v>207</v>
      </c>
      <c r="C12" s="418"/>
      <c r="D12" s="419"/>
      <c r="E12" s="420"/>
      <c r="F12" s="420"/>
      <c r="G12" s="420"/>
      <c r="H12" s="420"/>
      <c r="I12" s="420"/>
      <c r="J12" s="420"/>
      <c r="K12" s="421"/>
      <c r="L12" s="41"/>
    </row>
    <row r="13" spans="1:19" ht="36.65" customHeight="1">
      <c r="A13" s="454"/>
      <c r="B13" s="47" t="s">
        <v>141</v>
      </c>
      <c r="C13" s="382"/>
      <c r="D13" s="382"/>
      <c r="E13" s="382"/>
      <c r="F13" s="382"/>
      <c r="G13" s="382"/>
      <c r="H13" s="382"/>
      <c r="I13" s="382"/>
      <c r="J13" s="382"/>
      <c r="K13" s="383"/>
      <c r="L13" s="41"/>
    </row>
    <row r="14" spans="1:19" ht="26.25" customHeight="1">
      <c r="A14" s="454"/>
      <c r="B14" s="541" t="s">
        <v>249</v>
      </c>
      <c r="C14" s="319" t="s">
        <v>239</v>
      </c>
      <c r="D14" s="224"/>
      <c r="E14" s="199" t="s">
        <v>205</v>
      </c>
      <c r="F14" s="224"/>
      <c r="G14" s="392"/>
      <c r="H14" s="393"/>
      <c r="I14" s="393"/>
      <c r="J14" s="393"/>
      <c r="K14" s="394"/>
      <c r="L14" s="381" t="s">
        <v>317</v>
      </c>
    </row>
    <row r="15" spans="1:19" ht="15" customHeight="1">
      <c r="A15" s="454"/>
      <c r="B15" s="542"/>
      <c r="C15" s="539" t="s">
        <v>63</v>
      </c>
      <c r="D15" s="540"/>
      <c r="E15" s="444" t="s">
        <v>180</v>
      </c>
      <c r="F15" s="446"/>
      <c r="G15" s="446"/>
      <c r="H15" s="446"/>
      <c r="I15" s="446"/>
      <c r="J15" s="446"/>
      <c r="K15" s="445"/>
      <c r="L15" s="381"/>
    </row>
    <row r="16" spans="1:19" ht="36.65" customHeight="1">
      <c r="A16" s="454"/>
      <c r="B16" s="543"/>
      <c r="C16" s="390"/>
      <c r="D16" s="391"/>
      <c r="E16" s="438"/>
      <c r="F16" s="439"/>
      <c r="G16" s="439"/>
      <c r="H16" s="439"/>
      <c r="I16" s="439"/>
      <c r="J16" s="439"/>
      <c r="K16" s="440"/>
      <c r="L16" s="381"/>
    </row>
    <row r="17" spans="1:12" s="24" customFormat="1" ht="26.25" customHeight="1">
      <c r="A17" s="454"/>
      <c r="B17" s="551" t="s">
        <v>388</v>
      </c>
      <c r="C17" s="319" t="s">
        <v>239</v>
      </c>
      <c r="D17" s="224"/>
      <c r="E17" s="199" t="s">
        <v>140</v>
      </c>
      <c r="F17" s="224"/>
      <c r="G17" s="392"/>
      <c r="H17" s="393"/>
      <c r="I17" s="393"/>
      <c r="J17" s="393"/>
      <c r="K17" s="394"/>
      <c r="L17" s="380" t="s">
        <v>394</v>
      </c>
    </row>
    <row r="18" spans="1:12" s="24" customFormat="1" ht="15" customHeight="1">
      <c r="A18" s="454"/>
      <c r="B18" s="552"/>
      <c r="C18" s="403" t="s">
        <v>63</v>
      </c>
      <c r="D18" s="404"/>
      <c r="E18" s="441" t="s">
        <v>235</v>
      </c>
      <c r="F18" s="442"/>
      <c r="G18" s="442"/>
      <c r="H18" s="442"/>
      <c r="I18" s="442"/>
      <c r="J18" s="444" t="s">
        <v>282</v>
      </c>
      <c r="K18" s="445"/>
      <c r="L18" s="380"/>
    </row>
    <row r="19" spans="1:12" s="24" customFormat="1" ht="33.75" customHeight="1">
      <c r="A19" s="454"/>
      <c r="B19" s="553"/>
      <c r="C19" s="390"/>
      <c r="D19" s="391"/>
      <c r="E19" s="438"/>
      <c r="F19" s="439"/>
      <c r="G19" s="439"/>
      <c r="H19" s="439"/>
      <c r="I19" s="443"/>
      <c r="J19" s="439"/>
      <c r="K19" s="440"/>
      <c r="L19" s="380"/>
    </row>
    <row r="20" spans="1:12" ht="36.65" customHeight="1">
      <c r="A20" s="454"/>
      <c r="B20" s="48" t="s">
        <v>206</v>
      </c>
      <c r="C20" s="438"/>
      <c r="D20" s="439"/>
      <c r="E20" s="439"/>
      <c r="F20" s="443"/>
      <c r="G20" s="452" t="s">
        <v>187</v>
      </c>
      <c r="H20" s="453"/>
      <c r="I20" s="447"/>
      <c r="J20" s="447"/>
      <c r="K20" s="448"/>
      <c r="L20" s="380"/>
    </row>
    <row r="21" spans="1:12" ht="36.65" customHeight="1" thickBot="1">
      <c r="A21" s="546"/>
      <c r="B21" s="230" t="s">
        <v>186</v>
      </c>
      <c r="C21" s="435"/>
      <c r="D21" s="436"/>
      <c r="E21" s="436"/>
      <c r="F21" s="437"/>
      <c r="G21" s="547" t="s">
        <v>188</v>
      </c>
      <c r="H21" s="548"/>
      <c r="I21" s="449"/>
      <c r="J21" s="450"/>
      <c r="K21" s="451"/>
      <c r="L21" s="41"/>
    </row>
    <row r="22" spans="1:12" s="24" customFormat="1" ht="35.25" customHeight="1" thickTop="1">
      <c r="A22" s="474" t="s">
        <v>236</v>
      </c>
      <c r="B22" s="232" t="s">
        <v>162</v>
      </c>
      <c r="C22" s="409"/>
      <c r="D22" s="410"/>
      <c r="E22" s="410"/>
      <c r="F22" s="411"/>
      <c r="G22" s="412" t="s">
        <v>237</v>
      </c>
      <c r="H22" s="412"/>
      <c r="I22" s="413"/>
      <c r="J22" s="414"/>
      <c r="K22" s="415"/>
      <c r="L22" s="222"/>
    </row>
    <row r="23" spans="1:12" s="24" customFormat="1" ht="35.25" customHeight="1">
      <c r="A23" s="475"/>
      <c r="B23" s="25" t="s">
        <v>164</v>
      </c>
      <c r="C23" s="463"/>
      <c r="D23" s="464"/>
      <c r="E23" s="464"/>
      <c r="F23" s="465"/>
      <c r="G23" s="485" t="s">
        <v>165</v>
      </c>
      <c r="H23" s="485"/>
      <c r="I23" s="477"/>
      <c r="J23" s="447"/>
      <c r="K23" s="448"/>
      <c r="L23" s="26"/>
    </row>
    <row r="24" spans="1:12" s="24" customFormat="1" ht="35.25" customHeight="1" thickBot="1">
      <c r="A24" s="476"/>
      <c r="B24" s="233" t="s">
        <v>166</v>
      </c>
      <c r="C24" s="466"/>
      <c r="D24" s="467"/>
      <c r="E24" s="467"/>
      <c r="F24" s="468"/>
      <c r="G24" s="478" t="s">
        <v>238</v>
      </c>
      <c r="H24" s="478"/>
      <c r="I24" s="479"/>
      <c r="J24" s="480"/>
      <c r="K24" s="481"/>
      <c r="L24" s="26"/>
    </row>
    <row r="25" spans="1:12" s="24" customFormat="1" ht="35.25" customHeight="1" thickTop="1">
      <c r="A25" s="474" t="s">
        <v>161</v>
      </c>
      <c r="B25" s="232" t="s">
        <v>162</v>
      </c>
      <c r="C25" s="409"/>
      <c r="D25" s="410"/>
      <c r="E25" s="410"/>
      <c r="F25" s="411"/>
      <c r="G25" s="515" t="s">
        <v>163</v>
      </c>
      <c r="H25" s="516"/>
      <c r="I25" s="414"/>
      <c r="J25" s="414"/>
      <c r="K25" s="415"/>
      <c r="L25" s="26"/>
    </row>
    <row r="26" spans="1:12" s="24" customFormat="1" ht="35.25" customHeight="1">
      <c r="A26" s="529"/>
      <c r="B26" s="25" t="s">
        <v>164</v>
      </c>
      <c r="C26" s="463"/>
      <c r="D26" s="464"/>
      <c r="E26" s="464"/>
      <c r="F26" s="465"/>
      <c r="G26" s="486" t="s">
        <v>165</v>
      </c>
      <c r="H26" s="487"/>
      <c r="I26" s="447"/>
      <c r="J26" s="447"/>
      <c r="K26" s="448"/>
      <c r="L26" s="26"/>
    </row>
    <row r="27" spans="1:12" s="24" customFormat="1" ht="35.25" customHeight="1" thickBot="1">
      <c r="A27" s="530"/>
      <c r="B27" s="233" t="s">
        <v>166</v>
      </c>
      <c r="C27" s="466"/>
      <c r="D27" s="467"/>
      <c r="E27" s="467"/>
      <c r="F27" s="468"/>
      <c r="G27" s="488" t="s">
        <v>189</v>
      </c>
      <c r="H27" s="489"/>
      <c r="I27" s="479"/>
      <c r="J27" s="480"/>
      <c r="K27" s="481"/>
      <c r="L27" s="26"/>
    </row>
    <row r="28" spans="1:12" ht="21.75" customHeight="1" thickTop="1">
      <c r="A28" s="454" t="s">
        <v>173</v>
      </c>
      <c r="B28" s="235" t="s">
        <v>164</v>
      </c>
      <c r="C28" s="517"/>
      <c r="D28" s="518"/>
      <c r="E28" s="518"/>
      <c r="F28" s="518"/>
      <c r="G28" s="518"/>
      <c r="H28" s="518"/>
      <c r="I28" s="518"/>
      <c r="J28" s="518"/>
      <c r="K28" s="519"/>
    </row>
    <row r="29" spans="1:12" ht="60" customHeight="1">
      <c r="A29" s="454"/>
      <c r="B29" s="234" t="s">
        <v>6</v>
      </c>
      <c r="C29" s="520"/>
      <c r="D29" s="520"/>
      <c r="E29" s="520"/>
      <c r="F29" s="520"/>
      <c r="G29" s="520"/>
      <c r="H29" s="520"/>
      <c r="I29" s="520"/>
      <c r="J29" s="520"/>
      <c r="K29" s="521"/>
      <c r="L29" s="49"/>
    </row>
    <row r="30" spans="1:12" ht="15" hidden="1" customHeight="1">
      <c r="A30" s="454"/>
      <c r="B30" s="549" t="s">
        <v>64</v>
      </c>
      <c r="C30" s="50" t="s">
        <v>9</v>
      </c>
      <c r="D30" s="51"/>
      <c r="E30" s="444" t="s">
        <v>6</v>
      </c>
      <c r="F30" s="446"/>
      <c r="G30" s="446"/>
      <c r="H30" s="446"/>
      <c r="I30" s="446"/>
      <c r="J30" s="550"/>
      <c r="K30" s="203" t="s">
        <v>65</v>
      </c>
      <c r="L30" s="53" t="s">
        <v>71</v>
      </c>
    </row>
    <row r="31" spans="1:12" ht="60" hidden="1" customHeight="1">
      <c r="A31" s="454"/>
      <c r="B31" s="549"/>
      <c r="C31" s="45" t="s">
        <v>66</v>
      </c>
      <c r="D31" s="198"/>
      <c r="E31" s="482"/>
      <c r="F31" s="483"/>
      <c r="G31" s="483"/>
      <c r="H31" s="483"/>
      <c r="I31" s="483"/>
      <c r="J31" s="484"/>
      <c r="K31" s="204"/>
      <c r="L31" s="53" t="s">
        <v>72</v>
      </c>
    </row>
    <row r="32" spans="1:12" ht="60" hidden="1" customHeight="1">
      <c r="A32" s="454"/>
      <c r="B32" s="549"/>
      <c r="C32" s="45" t="s">
        <v>67</v>
      </c>
      <c r="D32" s="198"/>
      <c r="E32" s="482"/>
      <c r="F32" s="483"/>
      <c r="G32" s="483"/>
      <c r="H32" s="483"/>
      <c r="I32" s="483"/>
      <c r="J32" s="484"/>
      <c r="K32" s="204"/>
      <c r="L32" s="53" t="s">
        <v>71</v>
      </c>
    </row>
    <row r="33" spans="1:20" ht="60" hidden="1" customHeight="1">
      <c r="A33" s="454"/>
      <c r="B33" s="549"/>
      <c r="C33" s="45" t="s">
        <v>68</v>
      </c>
      <c r="D33" s="198"/>
      <c r="E33" s="482"/>
      <c r="F33" s="483"/>
      <c r="G33" s="483"/>
      <c r="H33" s="483"/>
      <c r="I33" s="483"/>
      <c r="J33" s="484"/>
      <c r="K33" s="204"/>
      <c r="L33" s="53" t="s">
        <v>71</v>
      </c>
    </row>
    <row r="34" spans="1:20" ht="21" customHeight="1">
      <c r="A34" s="454"/>
      <c r="B34" s="501" t="s">
        <v>287</v>
      </c>
      <c r="C34" s="458" t="s">
        <v>284</v>
      </c>
      <c r="D34" s="459"/>
      <c r="E34" s="225"/>
      <c r="F34" s="509" t="s">
        <v>191</v>
      </c>
      <c r="G34" s="513"/>
      <c r="H34" s="458" t="s">
        <v>359</v>
      </c>
      <c r="I34" s="509"/>
      <c r="J34" s="509"/>
      <c r="K34" s="510"/>
    </row>
    <row r="35" spans="1:20" ht="36" customHeight="1">
      <c r="A35" s="454"/>
      <c r="B35" s="502"/>
      <c r="C35" s="492"/>
      <c r="D35" s="493"/>
      <c r="E35" s="332" t="s">
        <v>149</v>
      </c>
      <c r="F35" s="514"/>
      <c r="G35" s="514"/>
      <c r="H35" s="333" t="str">
        <f>IF(個表!I17="","自動入力","（"&amp;個表!I17)</f>
        <v>自動入力</v>
      </c>
      <c r="I35" s="371" t="str">
        <f>IF(個表!J17="","自動入力",個表!J17&amp;"）")</f>
        <v>自動入力</v>
      </c>
      <c r="J35" s="372" t="str">
        <f>IF(個表!H17="","自動入力",個表!H17)</f>
        <v>自動入力</v>
      </c>
      <c r="K35" s="334">
        <f>IF(ISBLANK(個表!H18:H29),"",COUNTA(個表!H18:H29))</f>
        <v>0</v>
      </c>
      <c r="L35" s="377" t="s">
        <v>358</v>
      </c>
    </row>
    <row r="36" spans="1:20" ht="15" customHeight="1">
      <c r="A36" s="454"/>
      <c r="B36" s="460" t="s">
        <v>190</v>
      </c>
      <c r="C36" s="397" t="s">
        <v>296</v>
      </c>
      <c r="D36" s="398"/>
      <c r="E36" s="398"/>
      <c r="F36" s="398"/>
      <c r="G36" s="399"/>
      <c r="H36" s="503" t="s">
        <v>285</v>
      </c>
      <c r="I36" s="504"/>
      <c r="J36" s="504"/>
      <c r="K36" s="505"/>
      <c r="L36" s="377"/>
    </row>
    <row r="37" spans="1:20" ht="15" customHeight="1">
      <c r="A37" s="454"/>
      <c r="B37" s="461"/>
      <c r="C37" s="400"/>
      <c r="D37" s="401"/>
      <c r="E37" s="401"/>
      <c r="F37" s="401"/>
      <c r="G37" s="402"/>
      <c r="H37" s="506"/>
      <c r="I37" s="507"/>
      <c r="J37" s="507"/>
      <c r="K37" s="508"/>
      <c r="L37" s="377"/>
    </row>
    <row r="38" spans="1:20" ht="30" customHeight="1">
      <c r="A38" s="454"/>
      <c r="B38" s="461"/>
      <c r="C38" s="388" t="s">
        <v>286</v>
      </c>
      <c r="D38" s="388"/>
      <c r="E38" s="389"/>
      <c r="F38" s="226">
        <f>収支計画書!H31</f>
        <v>0</v>
      </c>
      <c r="G38" s="211" t="e">
        <f>F38/F43</f>
        <v>#DIV/0!</v>
      </c>
      <c r="H38" s="388" t="s">
        <v>221</v>
      </c>
      <c r="I38" s="389"/>
      <c r="J38" s="395">
        <f>支出予算書!H10</f>
        <v>0</v>
      </c>
      <c r="K38" s="396"/>
    </row>
    <row r="39" spans="1:20" ht="30" customHeight="1" thickBot="1">
      <c r="A39" s="454"/>
      <c r="B39" s="461"/>
      <c r="C39" s="384" t="s">
        <v>224</v>
      </c>
      <c r="D39" s="384"/>
      <c r="E39" s="385"/>
      <c r="F39" s="227">
        <f>収支計画書!N4</f>
        <v>0</v>
      </c>
      <c r="G39" s="212" t="e">
        <f>F39/F43</f>
        <v>#DIV/0!</v>
      </c>
      <c r="H39" s="405" t="s">
        <v>222</v>
      </c>
      <c r="I39" s="406"/>
      <c r="J39" s="523">
        <f>支出予算書!H13</f>
        <v>0</v>
      </c>
      <c r="K39" s="524"/>
      <c r="L39" s="373" t="s">
        <v>247</v>
      </c>
    </row>
    <row r="40" spans="1:20" ht="30" customHeight="1" thickBot="1">
      <c r="A40" s="454"/>
      <c r="B40" s="461"/>
      <c r="C40" s="384" t="s">
        <v>225</v>
      </c>
      <c r="D40" s="384"/>
      <c r="E40" s="385"/>
      <c r="F40" s="227">
        <f>収支計画書!N9</f>
        <v>0</v>
      </c>
      <c r="G40" s="213" t="e">
        <f>F40/F43</f>
        <v>#DIV/0!</v>
      </c>
      <c r="H40" s="511" t="s">
        <v>231</v>
      </c>
      <c r="I40" s="512"/>
      <c r="J40" s="525">
        <f>支出予算書!H14</f>
        <v>0</v>
      </c>
      <c r="K40" s="526"/>
      <c r="L40" s="54"/>
    </row>
    <row r="41" spans="1:20" ht="30" customHeight="1" thickTop="1" thickBot="1">
      <c r="A41" s="454"/>
      <c r="B41" s="461"/>
      <c r="C41" s="384" t="s">
        <v>226</v>
      </c>
      <c r="D41" s="384"/>
      <c r="E41" s="385"/>
      <c r="F41" s="227">
        <f>収支計画書!N19</f>
        <v>0</v>
      </c>
      <c r="G41" s="343" t="e">
        <f>F41/F43</f>
        <v>#DIV/0!</v>
      </c>
      <c r="H41" s="456" t="s">
        <v>293</v>
      </c>
      <c r="I41" s="457"/>
      <c r="J41" s="496"/>
      <c r="K41" s="497"/>
      <c r="L41" s="375" t="s">
        <v>389</v>
      </c>
    </row>
    <row r="42" spans="1:20" ht="30" customHeight="1" thickTop="1" thickBot="1">
      <c r="A42" s="454"/>
      <c r="B42" s="461"/>
      <c r="C42" s="386" t="s">
        <v>227</v>
      </c>
      <c r="D42" s="386"/>
      <c r="E42" s="387"/>
      <c r="F42" s="228">
        <f>収支計画書!N14+収支計画書!N24</f>
        <v>0</v>
      </c>
      <c r="G42" s="214" t="e">
        <f>F42/F43</f>
        <v>#DIV/0!</v>
      </c>
      <c r="H42" s="407" t="s">
        <v>223</v>
      </c>
      <c r="I42" s="408"/>
      <c r="J42" s="490">
        <f>収支計画書!H34+収支計画書!H47+収支計画書!N34+収支計画書!N47</f>
        <v>0</v>
      </c>
      <c r="K42" s="491"/>
      <c r="L42" s="54"/>
    </row>
    <row r="43" spans="1:20" ht="30" customHeight="1" thickBot="1">
      <c r="A43" s="454"/>
      <c r="B43" s="461"/>
      <c r="C43" s="471" t="s">
        <v>291</v>
      </c>
      <c r="D43" s="472"/>
      <c r="E43" s="473"/>
      <c r="F43" s="229">
        <f>SUM(F38:F42)</f>
        <v>0</v>
      </c>
      <c r="G43" s="206"/>
      <c r="H43" s="471" t="s">
        <v>294</v>
      </c>
      <c r="I43" s="473"/>
      <c r="J43" s="494">
        <f>収支計画書!N56</f>
        <v>0</v>
      </c>
      <c r="K43" s="495"/>
      <c r="L43" s="54"/>
    </row>
    <row r="44" spans="1:20" ht="32" customHeight="1" thickBot="1">
      <c r="A44" s="455"/>
      <c r="B44" s="462"/>
      <c r="C44" s="498" t="s">
        <v>292</v>
      </c>
      <c r="D44" s="499"/>
      <c r="E44" s="500"/>
      <c r="F44" s="238">
        <f>J43-J41-F43</f>
        <v>0</v>
      </c>
      <c r="G44" s="205"/>
      <c r="H44" s="498" t="s">
        <v>295</v>
      </c>
      <c r="I44" s="500"/>
      <c r="J44" s="469" t="e">
        <f>J41/J43</f>
        <v>#DIV/0!</v>
      </c>
      <c r="K44" s="470"/>
      <c r="L44" s="54"/>
    </row>
    <row r="45" spans="1:20" ht="30" customHeight="1">
      <c r="A45" s="236"/>
      <c r="B45" s="200"/>
    </row>
    <row r="46" spans="1:20" ht="15" customHeight="1">
      <c r="A46" s="163"/>
      <c r="E46" s="52"/>
      <c r="F46" s="52"/>
      <c r="G46" s="52"/>
      <c r="I46" s="52"/>
      <c r="J46" s="52"/>
      <c r="K46" s="52"/>
    </row>
    <row r="47" spans="1:20" ht="30" customHeight="1">
      <c r="L47" s="41"/>
      <c r="M47" s="46"/>
      <c r="N47" s="46"/>
      <c r="O47" s="46"/>
      <c r="P47" s="46"/>
      <c r="Q47" s="46"/>
      <c r="R47" s="46"/>
      <c r="S47" s="46"/>
      <c r="T47" s="46"/>
    </row>
    <row r="48" spans="1:20" ht="30" customHeight="1">
      <c r="L48" s="41"/>
      <c r="M48" s="46"/>
      <c r="N48" s="46"/>
      <c r="O48" s="46"/>
      <c r="P48" s="46"/>
      <c r="Q48" s="46"/>
      <c r="R48" s="46"/>
      <c r="S48" s="46"/>
      <c r="T48" s="46"/>
    </row>
    <row r="49" spans="2:20" ht="30" customHeight="1">
      <c r="L49" s="41"/>
      <c r="M49" s="46"/>
      <c r="N49" s="46"/>
      <c r="O49" s="46"/>
      <c r="P49" s="46"/>
      <c r="Q49" s="46"/>
      <c r="R49" s="46"/>
      <c r="S49" s="46"/>
      <c r="T49" s="46"/>
    </row>
    <row r="50" spans="2:20" ht="30" customHeight="1">
      <c r="B50" s="27">
        <f>個表!D5</f>
        <v>0</v>
      </c>
      <c r="L50" s="41"/>
      <c r="M50" s="46"/>
      <c r="N50" s="46"/>
      <c r="O50" s="46"/>
      <c r="P50" s="46"/>
      <c r="Q50" s="46"/>
      <c r="R50" s="46"/>
      <c r="S50" s="46"/>
      <c r="T50" s="46"/>
    </row>
    <row r="51" spans="2:20" ht="30" customHeight="1">
      <c r="B51" s="27">
        <f>個表!D10</f>
        <v>0</v>
      </c>
      <c r="L51" s="41"/>
      <c r="M51" s="46"/>
      <c r="N51" s="46"/>
      <c r="O51" s="46"/>
      <c r="P51" s="46"/>
      <c r="Q51" s="46"/>
      <c r="R51" s="46"/>
      <c r="S51" s="46"/>
      <c r="T51" s="46"/>
    </row>
    <row r="52" spans="2:20" ht="30" customHeight="1">
      <c r="B52" s="27">
        <f>個表!C58</f>
        <v>0</v>
      </c>
      <c r="L52" s="41"/>
      <c r="M52" s="46"/>
      <c r="N52" s="46"/>
      <c r="O52" s="46"/>
      <c r="P52" s="46"/>
      <c r="Q52" s="46"/>
      <c r="R52" s="46"/>
      <c r="S52" s="46"/>
      <c r="T52" s="46"/>
    </row>
    <row r="53" spans="2:20" ht="30" customHeight="1">
      <c r="B53" s="27">
        <f>個表!C63</f>
        <v>0</v>
      </c>
      <c r="L53" s="41"/>
      <c r="M53" s="46"/>
      <c r="N53" s="46"/>
      <c r="O53" s="46"/>
      <c r="P53" s="46"/>
      <c r="Q53" s="46"/>
      <c r="R53" s="46"/>
      <c r="S53" s="46"/>
      <c r="T53" s="46"/>
    </row>
    <row r="54" spans="2:20" ht="30" customHeight="1">
      <c r="B54" s="27">
        <f>個表!C68</f>
        <v>0</v>
      </c>
    </row>
    <row r="55" spans="2:20" ht="30" customHeight="1">
      <c r="B55" s="27">
        <f>個表!C73</f>
        <v>0</v>
      </c>
    </row>
    <row r="56" spans="2:20" ht="30" customHeight="1">
      <c r="B56" s="27">
        <f>個表!C78</f>
        <v>0</v>
      </c>
    </row>
  </sheetData>
  <mergeCells count="102">
    <mergeCell ref="G25:H25"/>
    <mergeCell ref="C25:F25"/>
    <mergeCell ref="C28:K28"/>
    <mergeCell ref="C29:K29"/>
    <mergeCell ref="B6:F6"/>
    <mergeCell ref="J39:K39"/>
    <mergeCell ref="J40:K40"/>
    <mergeCell ref="A1:C1"/>
    <mergeCell ref="B4:G4"/>
    <mergeCell ref="A25:A27"/>
    <mergeCell ref="A3:K3"/>
    <mergeCell ref="J4:K4"/>
    <mergeCell ref="A10:B10"/>
    <mergeCell ref="I10:K10"/>
    <mergeCell ref="A11:B11"/>
    <mergeCell ref="C15:D15"/>
    <mergeCell ref="B14:B16"/>
    <mergeCell ref="A9:K9"/>
    <mergeCell ref="C20:F20"/>
    <mergeCell ref="A12:A21"/>
    <mergeCell ref="G21:H21"/>
    <mergeCell ref="B30:B33"/>
    <mergeCell ref="E30:J30"/>
    <mergeCell ref="B17:B19"/>
    <mergeCell ref="C35:D35"/>
    <mergeCell ref="J43:K43"/>
    <mergeCell ref="J41:K41"/>
    <mergeCell ref="C44:E44"/>
    <mergeCell ref="H44:I44"/>
    <mergeCell ref="B34:B35"/>
    <mergeCell ref="H38:I38"/>
    <mergeCell ref="H36:K37"/>
    <mergeCell ref="H34:K34"/>
    <mergeCell ref="H40:I40"/>
    <mergeCell ref="H43:I43"/>
    <mergeCell ref="F34:G34"/>
    <mergeCell ref="F35:G35"/>
    <mergeCell ref="A28:A44"/>
    <mergeCell ref="H41:I41"/>
    <mergeCell ref="C34:D34"/>
    <mergeCell ref="B36:B44"/>
    <mergeCell ref="C26:F26"/>
    <mergeCell ref="C27:F27"/>
    <mergeCell ref="J44:K44"/>
    <mergeCell ref="C43:E43"/>
    <mergeCell ref="A22:A24"/>
    <mergeCell ref="I23:K23"/>
    <mergeCell ref="C24:F24"/>
    <mergeCell ref="G24:H24"/>
    <mergeCell ref="I24:K24"/>
    <mergeCell ref="E33:J33"/>
    <mergeCell ref="E31:J31"/>
    <mergeCell ref="E32:J32"/>
    <mergeCell ref="C23:F23"/>
    <mergeCell ref="G23:H23"/>
    <mergeCell ref="G26:H26"/>
    <mergeCell ref="G27:H27"/>
    <mergeCell ref="I25:K25"/>
    <mergeCell ref="I26:K26"/>
    <mergeCell ref="I27:K27"/>
    <mergeCell ref="J42:K42"/>
    <mergeCell ref="E7:K7"/>
    <mergeCell ref="C12:K12"/>
    <mergeCell ref="I11:K11"/>
    <mergeCell ref="C10:F10"/>
    <mergeCell ref="C11:F11"/>
    <mergeCell ref="G10:H10"/>
    <mergeCell ref="G11:H11"/>
    <mergeCell ref="C21:F21"/>
    <mergeCell ref="E16:K16"/>
    <mergeCell ref="E18:I18"/>
    <mergeCell ref="J19:K19"/>
    <mergeCell ref="E19:I19"/>
    <mergeCell ref="J18:K18"/>
    <mergeCell ref="E15:K15"/>
    <mergeCell ref="I20:K20"/>
    <mergeCell ref="I21:K21"/>
    <mergeCell ref="G20:H20"/>
    <mergeCell ref="L35:L37"/>
    <mergeCell ref="I5:K5"/>
    <mergeCell ref="B8:K8"/>
    <mergeCell ref="L17:L20"/>
    <mergeCell ref="L14:L16"/>
    <mergeCell ref="C13:K13"/>
    <mergeCell ref="C40:E40"/>
    <mergeCell ref="C41:E41"/>
    <mergeCell ref="C42:E42"/>
    <mergeCell ref="C38:E38"/>
    <mergeCell ref="C16:D16"/>
    <mergeCell ref="G14:K14"/>
    <mergeCell ref="G17:K17"/>
    <mergeCell ref="J38:K38"/>
    <mergeCell ref="C36:G37"/>
    <mergeCell ref="C39:E39"/>
    <mergeCell ref="C18:D18"/>
    <mergeCell ref="C19:D19"/>
    <mergeCell ref="H39:I39"/>
    <mergeCell ref="H42:I42"/>
    <mergeCell ref="C22:F22"/>
    <mergeCell ref="G22:H22"/>
    <mergeCell ref="I22:K22"/>
    <mergeCell ref="C7:D7"/>
  </mergeCells>
  <phoneticPr fontId="10"/>
  <conditionalFormatting sqref="J41:K41">
    <cfRule type="cellIs" dxfId="44" priority="1" operator="greaterThan">
      <formula>$J$40</formula>
    </cfRule>
  </conditionalFormatting>
  <dataValidations count="18">
    <dataValidation type="list" allowBlank="1" showInputMessage="1" showErrorMessage="1" sqref="C11" xr:uid="{00000000-0002-0000-0200-000002000000}">
      <formula1>応募分野</formula1>
    </dataValidation>
    <dataValidation imeMode="halfAlpha" operator="greaterThanOrEqual" allowBlank="1" showInputMessage="1" showErrorMessage="1" sqref="C15 C18" xr:uid="{00000000-0002-0000-0200-000003000000}"/>
    <dataValidation type="list" allowBlank="1" showInputMessage="1" sqref="C16" xr:uid="{00000000-0002-0000-0200-000004000000}">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date" allowBlank="1" showInputMessage="1" showErrorMessage="1" errorTitle="出発日を入力してください。" error="2025/4/1～2026/3/31で記載してください。" sqref="C35:D35" xr:uid="{00000000-0002-0000-0200-000008000000}">
      <formula1>45748</formula1>
      <formula2>46112</formula2>
    </dataValidation>
    <dataValidation imeMode="fullKatakana" allowBlank="1" showInputMessage="1" showErrorMessage="1" sqref="C28:K28 C26 C23:D23" xr:uid="{00000000-0002-0000-0200-00000A000000}"/>
    <dataValidation allowBlank="1" showInputMessage="1" showErrorMessage="1" prompt="姓と名の間は全角1字スペースを空けてください。" sqref="C24:F24 C21:F21" xr:uid="{FF4E861C-59EF-46C8-B726-A44257CA48E7}"/>
    <dataValidation type="list" allowBlank="1" showInputMessage="1" showErrorMessage="1" sqref="I11" xr:uid="{00000000-0002-0000-0200-000001000000}">
      <formula1>INDIRECT($C$11)</formula1>
    </dataValidation>
    <dataValidation imeMode="halfAlpha" allowBlank="1" showInputMessage="1" showErrorMessage="1" prompt="ハイフンを入れた形式で入力してください。_x000a_ex.) 03-3265-7411" sqref="I20:K21 I25:K26 I22:I23" xr:uid="{00000000-0002-0000-0200-00000B000000}"/>
    <dataValidation imeMode="halfAlpha" allowBlank="1" showInputMessage="1" showErrorMessage="1" sqref="I24 I27:K27 C14 C17" xr:uid="{00000000-0002-0000-0200-00000C000000}"/>
    <dataValidation imeMode="fullKatakana" allowBlank="1" showInputMessage="1" showErrorMessage="1" prompt="法人格（一般社団法人等）部分のフリガナは不要（入力しないでください）です。_x000a_数字もカタカナ表記としてください。_x000a_" sqref="C12:K12" xr:uid="{00000000-0002-0000-0200-000010000000}"/>
    <dataValidation type="textLength" operator="lessThanOrEqual" allowBlank="1" showInputMessage="1" showErrorMessage="1" error="60字を超えています。" prompt="建物名含め、正確にご記入ください。_x000a_60字以内で入力してください。" sqref="E16" xr:uid="{13D64291-7F60-42D6-9F02-E6FF99143080}">
      <formula1>60</formula1>
    </dataValidation>
    <dataValidation allowBlank="1" showInputMessage="1" showErrorMessage="1" prompt="法人格の後に全角スペースを入れてください。_x000a_ex.)一般社団法人　○○、株式会社　△△" sqref="C13:K13" xr:uid="{D9BEC83C-7D40-4E1E-8A3A-60B4DE64D8C2}"/>
    <dataValidation type="date" allowBlank="1" showInputMessage="1" showErrorMessage="1" errorTitle="帰国日を入力してください。" error="2025/4/1～2026/3/31で記載してください。" sqref="F35:G35" xr:uid="{CF5C2697-1EAA-4052-8295-ED7973617F04}">
      <formula1>45748</formula1>
      <formula2>46112</formula2>
    </dataValidation>
    <dataValidation type="textLength" operator="lessThanOrEqual" allowBlank="1" showInputMessage="1" showErrorMessage="1" prompt="建物名を含め_x000a_正確にご記入ください。" sqref="E19" xr:uid="{991C9B75-818B-44B5-B309-156CC1913207}">
      <formula1>60</formula1>
    </dataValidation>
    <dataValidation type="list" allowBlank="1" showInputMessage="1" showErrorMessage="1" sqref="C19" xr:uid="{E42724FF-8B64-4C7F-9D43-DC3D0B28C6E4}">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imeMode="halfAlpha" allowBlank="1" showInputMessage="1" showErrorMessage="1" prompt="半角英数字でご入力ください。" sqref="G14 G17" xr:uid="{318F8D2C-9211-4C62-A13D-390670FC540D}"/>
    <dataValidation type="custom" imeMode="halfAlpha" allowBlank="1" showInputMessage="1" showErrorMessage="1" error="半角数字で入力してください。スペースが入らないようにしてください。" prompt="半角数字でご入力ください。" sqref="D17 D14" xr:uid="{14D10E58-C1C5-454B-BFBD-0ECD21DF8B40}">
      <formula1>AND(ISNUMBER(VALUE(D14)), LEN(D14)=3, NOT(ISNUMBER(FIND(" ",D14))))</formula1>
    </dataValidation>
    <dataValidation type="custom" imeMode="halfAlpha" allowBlank="1" showInputMessage="1" showErrorMessage="1" error="半角数字で入力してください。スペースが入らないようにしてください。" prompt="半角数字でご入力ください。" sqref="F17 F14" xr:uid="{F81F9C9D-1D99-4A8B-ABDB-28CAE3ECCB21}">
      <formula1>AND(ISNUMBER(VALUE(F14)), LEN(F14)=4, NOT(ISNUMBER(FIND(" ",F14))))</formula1>
    </dataValidation>
  </dataValidations>
  <pageMargins left="0.70866141732283472" right="0.70866141732283472" top="0.39370078740157483" bottom="0.39370078740157483" header="0" footer="0"/>
  <pageSetup paperSize="9" scale="58" orientation="portrait" cellComments="asDisplayed" r:id="rId1"/>
  <headerFooter>
    <oddFooter>&amp;R整理番号：</oddFoot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BA318E1-86A1-4DF0-B6E9-37DB90F578C9}">
          <x14:formula1>
            <xm:f>【非表示】分野・ジャンル!$A$11:$A$13</xm:f>
          </x14:formula1>
          <xm:sqref>I10:K10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S103"/>
  <sheetViews>
    <sheetView showZeros="0" view="pageBreakPreview" topLeftCell="A2" zoomScale="70" zoomScaleNormal="70" zoomScaleSheetLayoutView="70" zoomScalePageLayoutView="55" workbookViewId="0">
      <selection activeCell="D5" sqref="D5:M9"/>
    </sheetView>
  </sheetViews>
  <sheetFormatPr defaultColWidth="9" defaultRowHeight="18.75" customHeight="1"/>
  <cols>
    <col min="1" max="2" width="3.58203125" style="24" customWidth="1"/>
    <col min="3" max="3" width="8.58203125" style="24" customWidth="1"/>
    <col min="4" max="4" width="14.58203125" style="24" customWidth="1"/>
    <col min="5" max="5" width="8.58203125" style="24" customWidth="1"/>
    <col min="6" max="6" width="22.58203125" style="24" customWidth="1"/>
    <col min="7" max="7" width="8.58203125" style="24" customWidth="1"/>
    <col min="8" max="8" width="30.58203125" style="24" customWidth="1"/>
    <col min="9" max="10" width="15.58203125" style="24" customWidth="1"/>
    <col min="11" max="11" width="13.08203125" style="24" customWidth="1"/>
    <col min="12" max="12" width="13.58203125" style="24" customWidth="1"/>
    <col min="13" max="13" width="12.58203125" style="24" customWidth="1"/>
    <col min="14" max="14" width="54.58203125" style="24" customWidth="1"/>
    <col min="15" max="16384" width="9" style="24"/>
  </cols>
  <sheetData>
    <row r="1" spans="1:19" ht="26.25" customHeight="1">
      <c r="B1" s="201" t="s">
        <v>208</v>
      </c>
      <c r="M1" s="340"/>
    </row>
    <row r="2" spans="1:19" s="44" customFormat="1" ht="8.5" customHeight="1" thickBot="1">
      <c r="A2" s="544"/>
      <c r="B2" s="544"/>
      <c r="C2" s="544"/>
      <c r="D2" s="544"/>
      <c r="E2" s="544"/>
      <c r="F2" s="544"/>
      <c r="G2" s="544"/>
      <c r="H2" s="544"/>
      <c r="I2" s="544"/>
      <c r="J2" s="544"/>
      <c r="K2" s="544"/>
      <c r="L2" s="37"/>
      <c r="S2" s="40"/>
    </row>
    <row r="3" spans="1:19" ht="39.75" customHeight="1" thickBot="1">
      <c r="B3" s="604" t="s">
        <v>209</v>
      </c>
      <c r="C3" s="605"/>
      <c r="D3" s="605"/>
      <c r="E3" s="606" t="str">
        <f>IF(ISBLANK(総表!C13),"",総表!C13)</f>
        <v/>
      </c>
      <c r="F3" s="606"/>
      <c r="G3" s="606"/>
      <c r="H3" s="606"/>
      <c r="I3" s="237" t="s">
        <v>210</v>
      </c>
      <c r="J3" s="606" t="str">
        <f>IF(ISBLANK(総表!C29),"",総表!C29)</f>
        <v/>
      </c>
      <c r="K3" s="606"/>
      <c r="L3" s="606"/>
      <c r="M3" s="607"/>
      <c r="N3" s="346" t="s">
        <v>248</v>
      </c>
    </row>
    <row r="4" spans="1:19" ht="18.75" customHeight="1">
      <c r="B4" s="654" t="s">
        <v>0</v>
      </c>
      <c r="C4" s="615" t="s">
        <v>62</v>
      </c>
      <c r="D4" s="615"/>
      <c r="E4" s="615"/>
      <c r="F4" s="615"/>
      <c r="G4" s="615"/>
      <c r="H4" s="615"/>
      <c r="I4" s="615"/>
      <c r="J4" s="615"/>
      <c r="K4" s="615"/>
      <c r="L4" s="616"/>
      <c r="M4" s="617"/>
    </row>
    <row r="5" spans="1:19" ht="40" customHeight="1">
      <c r="A5" s="24">
        <v>1</v>
      </c>
      <c r="B5" s="625"/>
      <c r="C5" s="613" t="s">
        <v>254</v>
      </c>
      <c r="D5" s="608"/>
      <c r="E5" s="569"/>
      <c r="F5" s="569"/>
      <c r="G5" s="569"/>
      <c r="H5" s="569"/>
      <c r="I5" s="569"/>
      <c r="J5" s="569"/>
      <c r="K5" s="569"/>
      <c r="L5" s="569"/>
      <c r="M5" s="570"/>
      <c r="N5" s="348" t="s">
        <v>307</v>
      </c>
    </row>
    <row r="6" spans="1:19" ht="40" customHeight="1">
      <c r="A6" s="24">
        <v>2</v>
      </c>
      <c r="B6" s="625"/>
      <c r="C6" s="600"/>
      <c r="D6" s="609"/>
      <c r="E6" s="558"/>
      <c r="F6" s="558"/>
      <c r="G6" s="558"/>
      <c r="H6" s="558"/>
      <c r="I6" s="558"/>
      <c r="J6" s="558"/>
      <c r="K6" s="558"/>
      <c r="L6" s="558"/>
      <c r="M6" s="559"/>
      <c r="N6" s="349" t="s">
        <v>308</v>
      </c>
    </row>
    <row r="7" spans="1:19" ht="40" customHeight="1">
      <c r="A7" s="24">
        <v>3</v>
      </c>
      <c r="B7" s="625"/>
      <c r="C7" s="600"/>
      <c r="D7" s="609"/>
      <c r="E7" s="558"/>
      <c r="F7" s="558"/>
      <c r="G7" s="558"/>
      <c r="H7" s="558"/>
      <c r="I7" s="558"/>
      <c r="J7" s="558"/>
      <c r="K7" s="558"/>
      <c r="L7" s="558"/>
      <c r="M7" s="559"/>
      <c r="N7" s="347"/>
    </row>
    <row r="8" spans="1:19" ht="40" customHeight="1">
      <c r="A8" s="24">
        <v>4</v>
      </c>
      <c r="B8" s="625"/>
      <c r="C8" s="600"/>
      <c r="D8" s="609"/>
      <c r="E8" s="558"/>
      <c r="F8" s="558"/>
      <c r="G8" s="558"/>
      <c r="H8" s="558"/>
      <c r="I8" s="558"/>
      <c r="J8" s="558"/>
      <c r="K8" s="558"/>
      <c r="L8" s="558"/>
      <c r="M8" s="559"/>
      <c r="N8" s="563" t="s">
        <v>306</v>
      </c>
    </row>
    <row r="9" spans="1:19" ht="40" customHeight="1">
      <c r="A9" s="24">
        <v>5</v>
      </c>
      <c r="B9" s="625"/>
      <c r="C9" s="614"/>
      <c r="D9" s="610"/>
      <c r="E9" s="611"/>
      <c r="F9" s="611"/>
      <c r="G9" s="611"/>
      <c r="H9" s="611"/>
      <c r="I9" s="611"/>
      <c r="J9" s="611"/>
      <c r="K9" s="611"/>
      <c r="L9" s="611"/>
      <c r="M9" s="612"/>
      <c r="N9" s="563"/>
    </row>
    <row r="10" spans="1:19" ht="50.15" customHeight="1">
      <c r="A10" s="24">
        <v>1</v>
      </c>
      <c r="B10" s="625"/>
      <c r="C10" s="600" t="s">
        <v>255</v>
      </c>
      <c r="D10" s="558"/>
      <c r="E10" s="558"/>
      <c r="F10" s="558"/>
      <c r="G10" s="558"/>
      <c r="H10" s="558"/>
      <c r="I10" s="558"/>
      <c r="J10" s="558"/>
      <c r="K10" s="558"/>
      <c r="L10" s="558"/>
      <c r="M10" s="559"/>
      <c r="N10" s="348" t="s">
        <v>307</v>
      </c>
    </row>
    <row r="11" spans="1:19" ht="50.15" customHeight="1">
      <c r="A11" s="24">
        <v>2</v>
      </c>
      <c r="B11" s="625"/>
      <c r="C11" s="600"/>
      <c r="D11" s="558"/>
      <c r="E11" s="558"/>
      <c r="F11" s="558"/>
      <c r="G11" s="558"/>
      <c r="H11" s="558"/>
      <c r="I11" s="558"/>
      <c r="J11" s="558"/>
      <c r="K11" s="558"/>
      <c r="L11" s="558"/>
      <c r="M11" s="559"/>
      <c r="N11" s="349" t="s">
        <v>308</v>
      </c>
    </row>
    <row r="12" spans="1:19" ht="50.15" customHeight="1">
      <c r="A12" s="24">
        <v>3</v>
      </c>
      <c r="B12" s="625"/>
      <c r="C12" s="600"/>
      <c r="D12" s="558"/>
      <c r="E12" s="558"/>
      <c r="F12" s="558"/>
      <c r="G12" s="558"/>
      <c r="H12" s="558"/>
      <c r="I12" s="558"/>
      <c r="J12" s="558"/>
      <c r="K12" s="558"/>
      <c r="L12" s="558"/>
      <c r="M12" s="559"/>
      <c r="N12" s="56"/>
    </row>
    <row r="13" spans="1:19" ht="49.5" customHeight="1">
      <c r="A13" s="24">
        <v>4</v>
      </c>
      <c r="B13" s="625"/>
      <c r="C13" s="601"/>
      <c r="D13" s="602"/>
      <c r="E13" s="602"/>
      <c r="F13" s="602"/>
      <c r="G13" s="602"/>
      <c r="H13" s="602"/>
      <c r="I13" s="602"/>
      <c r="J13" s="602"/>
      <c r="K13" s="602"/>
      <c r="L13" s="602"/>
      <c r="M13" s="603"/>
      <c r="N13" s="56"/>
    </row>
    <row r="14" spans="1:19" ht="24" customHeight="1">
      <c r="B14" s="625"/>
      <c r="C14" s="452" t="s">
        <v>150</v>
      </c>
      <c r="D14" s="633"/>
      <c r="E14" s="634" t="str">
        <f>IF(ISBLANK(総表!C35),"自動入力",総表!C35)</f>
        <v>自動入力</v>
      </c>
      <c r="F14" s="635"/>
      <c r="G14" s="246" t="s">
        <v>170</v>
      </c>
      <c r="H14" s="240" t="str">
        <f>IF(ISBLANK(総表!F35),"自動入力",総表!F35)</f>
        <v>自動入力</v>
      </c>
      <c r="I14" s="636"/>
      <c r="J14" s="636"/>
      <c r="K14" s="636"/>
      <c r="L14" s="636"/>
      <c r="M14" s="637"/>
    </row>
    <row r="15" spans="1:19" ht="18.75" customHeight="1">
      <c r="B15" s="625"/>
      <c r="C15" s="638" t="s">
        <v>151</v>
      </c>
      <c r="D15" s="639"/>
      <c r="E15" s="639"/>
      <c r="F15" s="640"/>
      <c r="G15" s="641" t="s">
        <v>264</v>
      </c>
      <c r="H15" s="643" t="s">
        <v>228</v>
      </c>
      <c r="I15" s="645" t="s">
        <v>153</v>
      </c>
      <c r="J15" s="639"/>
      <c r="K15" s="640"/>
      <c r="L15" s="648" t="s">
        <v>154</v>
      </c>
      <c r="M15" s="649"/>
      <c r="N15" s="55"/>
    </row>
    <row r="16" spans="1:19" ht="18.75" customHeight="1">
      <c r="B16" s="625"/>
      <c r="C16" s="646" t="s">
        <v>69</v>
      </c>
      <c r="D16" s="647"/>
      <c r="E16" s="241" t="s">
        <v>170</v>
      </c>
      <c r="F16" s="242" t="s">
        <v>152</v>
      </c>
      <c r="G16" s="642"/>
      <c r="H16" s="644"/>
      <c r="I16" s="247" t="str">
        <f>IF(総表!I10="国際共同制作（国内公演）","（都道府県・","（国名・")</f>
        <v>（都道府県・</v>
      </c>
      <c r="J16" s="652" t="str">
        <f>IF(総表!I10="国際共同制作（国内公演）","市区町村）","都市名）")</f>
        <v>市区町村）</v>
      </c>
      <c r="K16" s="653"/>
      <c r="L16" s="650"/>
      <c r="M16" s="651"/>
      <c r="N16" s="36"/>
    </row>
    <row r="17" spans="1:14" ht="16.5">
      <c r="A17" s="24">
        <v>1</v>
      </c>
      <c r="B17" s="625"/>
      <c r="C17" s="663"/>
      <c r="D17" s="664"/>
      <c r="E17" s="243" t="s">
        <v>170</v>
      </c>
      <c r="F17" s="253"/>
      <c r="G17" s="254"/>
      <c r="H17" s="208"/>
      <c r="I17" s="255"/>
      <c r="J17" s="661"/>
      <c r="K17" s="662"/>
      <c r="L17" s="659"/>
      <c r="M17" s="660"/>
      <c r="N17" s="658" t="s">
        <v>309</v>
      </c>
    </row>
    <row r="18" spans="1:14" ht="16.5">
      <c r="A18" s="24">
        <v>2</v>
      </c>
      <c r="B18" s="625"/>
      <c r="C18" s="618"/>
      <c r="D18" s="624"/>
      <c r="E18" s="244" t="s">
        <v>170</v>
      </c>
      <c r="F18" s="239"/>
      <c r="G18" s="256"/>
      <c r="H18" s="208"/>
      <c r="I18" s="257"/>
      <c r="J18" s="620"/>
      <c r="K18" s="621"/>
      <c r="L18" s="578"/>
      <c r="M18" s="579"/>
      <c r="N18" s="658"/>
    </row>
    <row r="19" spans="1:14" ht="16.5">
      <c r="A19" s="24">
        <v>3</v>
      </c>
      <c r="B19" s="625"/>
      <c r="C19" s="618"/>
      <c r="D19" s="624"/>
      <c r="E19" s="244" t="s">
        <v>170</v>
      </c>
      <c r="F19" s="239"/>
      <c r="G19" s="256"/>
      <c r="H19" s="207"/>
      <c r="I19" s="337"/>
      <c r="J19" s="622"/>
      <c r="K19" s="623"/>
      <c r="L19" s="576"/>
      <c r="M19" s="577"/>
      <c r="N19" s="658"/>
    </row>
    <row r="20" spans="1:14" ht="16.5">
      <c r="A20" s="24">
        <v>4</v>
      </c>
      <c r="B20" s="625"/>
      <c r="C20" s="618"/>
      <c r="D20" s="624"/>
      <c r="E20" s="244" t="s">
        <v>170</v>
      </c>
      <c r="F20" s="239"/>
      <c r="G20" s="256"/>
      <c r="H20" s="208"/>
      <c r="I20" s="257"/>
      <c r="J20" s="620"/>
      <c r="K20" s="621"/>
      <c r="L20" s="578"/>
      <c r="M20" s="579"/>
      <c r="N20" s="658"/>
    </row>
    <row r="21" spans="1:14" ht="16.5">
      <c r="A21" s="24">
        <v>5</v>
      </c>
      <c r="B21" s="625"/>
      <c r="C21" s="618"/>
      <c r="D21" s="624"/>
      <c r="E21" s="244" t="s">
        <v>170</v>
      </c>
      <c r="F21" s="239"/>
      <c r="G21" s="256"/>
      <c r="H21" s="207"/>
      <c r="I21" s="337"/>
      <c r="J21" s="622"/>
      <c r="K21" s="623"/>
      <c r="L21" s="576"/>
      <c r="M21" s="577"/>
      <c r="N21" s="658"/>
    </row>
    <row r="22" spans="1:14" ht="16.5">
      <c r="A22" s="24">
        <v>6</v>
      </c>
      <c r="B22" s="625"/>
      <c r="C22" s="618"/>
      <c r="D22" s="624"/>
      <c r="E22" s="244" t="s">
        <v>170</v>
      </c>
      <c r="F22" s="239"/>
      <c r="G22" s="256"/>
      <c r="H22" s="208"/>
      <c r="I22" s="257"/>
      <c r="J22" s="620"/>
      <c r="K22" s="621"/>
      <c r="L22" s="578"/>
      <c r="M22" s="579"/>
      <c r="N22" s="658"/>
    </row>
    <row r="23" spans="1:14" ht="16.5">
      <c r="A23" s="24">
        <v>7</v>
      </c>
      <c r="B23" s="625"/>
      <c r="C23" s="618"/>
      <c r="D23" s="624"/>
      <c r="E23" s="244" t="s">
        <v>170</v>
      </c>
      <c r="F23" s="239"/>
      <c r="G23" s="256"/>
      <c r="H23" s="207"/>
      <c r="I23" s="337"/>
      <c r="J23" s="622"/>
      <c r="K23" s="623"/>
      <c r="L23" s="576"/>
      <c r="M23" s="577"/>
      <c r="N23" s="658"/>
    </row>
    <row r="24" spans="1:14" ht="16.5">
      <c r="A24" s="24">
        <v>8</v>
      </c>
      <c r="B24" s="625"/>
      <c r="C24" s="618"/>
      <c r="D24" s="624"/>
      <c r="E24" s="244" t="s">
        <v>170</v>
      </c>
      <c r="F24" s="239"/>
      <c r="G24" s="256"/>
      <c r="H24" s="208"/>
      <c r="I24" s="257"/>
      <c r="J24" s="620"/>
      <c r="K24" s="621"/>
      <c r="L24" s="578"/>
      <c r="M24" s="579"/>
      <c r="N24" s="658"/>
    </row>
    <row r="25" spans="1:14" ht="16.5">
      <c r="A25" s="24">
        <v>9</v>
      </c>
      <c r="B25" s="625"/>
      <c r="C25" s="618"/>
      <c r="D25" s="624"/>
      <c r="E25" s="244" t="s">
        <v>170</v>
      </c>
      <c r="F25" s="239"/>
      <c r="G25" s="256"/>
      <c r="H25" s="207"/>
      <c r="I25" s="337"/>
      <c r="J25" s="622"/>
      <c r="K25" s="623"/>
      <c r="L25" s="576"/>
      <c r="M25" s="577"/>
      <c r="N25" s="658"/>
    </row>
    <row r="26" spans="1:14" ht="16.5">
      <c r="A26" s="24">
        <v>10</v>
      </c>
      <c r="B26" s="625"/>
      <c r="C26" s="618"/>
      <c r="D26" s="624"/>
      <c r="E26" s="244" t="s">
        <v>170</v>
      </c>
      <c r="F26" s="239"/>
      <c r="G26" s="256"/>
      <c r="H26" s="208"/>
      <c r="I26" s="257"/>
      <c r="J26" s="620"/>
      <c r="K26" s="621"/>
      <c r="L26" s="578"/>
      <c r="M26" s="579"/>
      <c r="N26" s="658"/>
    </row>
    <row r="27" spans="1:14" ht="16.5">
      <c r="A27" s="24">
        <v>11</v>
      </c>
      <c r="B27" s="625"/>
      <c r="C27" s="618"/>
      <c r="D27" s="624"/>
      <c r="E27" s="244" t="s">
        <v>170</v>
      </c>
      <c r="F27" s="239"/>
      <c r="G27" s="256"/>
      <c r="H27" s="207"/>
      <c r="I27" s="337"/>
      <c r="J27" s="622"/>
      <c r="K27" s="623"/>
      <c r="L27" s="576"/>
      <c r="M27" s="577"/>
      <c r="N27" s="658"/>
    </row>
    <row r="28" spans="1:14" ht="16.5">
      <c r="A28" s="24">
        <v>12</v>
      </c>
      <c r="B28" s="625"/>
      <c r="C28" s="618"/>
      <c r="D28" s="624"/>
      <c r="E28" s="244" t="s">
        <v>170</v>
      </c>
      <c r="F28" s="239"/>
      <c r="G28" s="256"/>
      <c r="H28" s="208"/>
      <c r="I28" s="257"/>
      <c r="J28" s="620"/>
      <c r="K28" s="621"/>
      <c r="L28" s="578"/>
      <c r="M28" s="579"/>
      <c r="N28" s="658"/>
    </row>
    <row r="29" spans="1:14" ht="16.5">
      <c r="A29" s="24">
        <v>13</v>
      </c>
      <c r="B29" s="625"/>
      <c r="C29" s="618"/>
      <c r="D29" s="619"/>
      <c r="E29" s="243" t="s">
        <v>170</v>
      </c>
      <c r="F29" s="252"/>
      <c r="G29" s="256"/>
      <c r="H29" s="207"/>
      <c r="I29" s="337"/>
      <c r="J29" s="622"/>
      <c r="K29" s="623"/>
      <c r="L29" s="576"/>
      <c r="M29" s="577"/>
      <c r="N29" s="658"/>
    </row>
    <row r="30" spans="1:14" ht="18.75" customHeight="1">
      <c r="B30" s="625"/>
      <c r="C30" s="248"/>
      <c r="D30" s="249"/>
      <c r="E30" s="249"/>
      <c r="F30" s="245" t="s">
        <v>155</v>
      </c>
      <c r="G30" s="250">
        <f>SUM(G17:G29)</f>
        <v>0</v>
      </c>
      <c r="H30" s="251">
        <f>COUNTA(H17:H29)</f>
        <v>0</v>
      </c>
      <c r="I30" s="574"/>
      <c r="J30" s="574"/>
      <c r="K30" s="574"/>
      <c r="L30" s="574"/>
      <c r="M30" s="575"/>
      <c r="N30" s="658"/>
    </row>
    <row r="31" spans="1:14" ht="18.75" customHeight="1">
      <c r="B31" s="625"/>
      <c r="C31" s="565" t="s">
        <v>159</v>
      </c>
      <c r="D31" s="566"/>
      <c r="E31" s="566"/>
      <c r="F31" s="566"/>
      <c r="G31" s="566"/>
      <c r="H31" s="566"/>
      <c r="I31" s="566"/>
      <c r="J31" s="566"/>
      <c r="K31" s="566"/>
      <c r="L31" s="566"/>
      <c r="M31" s="567"/>
    </row>
    <row r="32" spans="1:14" ht="28" customHeight="1">
      <c r="A32" s="24">
        <v>1</v>
      </c>
      <c r="B32" s="625"/>
      <c r="C32" s="568"/>
      <c r="D32" s="569"/>
      <c r="E32" s="569"/>
      <c r="F32" s="569"/>
      <c r="G32" s="569"/>
      <c r="H32" s="569"/>
      <c r="I32" s="569"/>
      <c r="J32" s="569"/>
      <c r="K32" s="569"/>
      <c r="L32" s="569"/>
      <c r="M32" s="570"/>
      <c r="N32" s="563" t="s">
        <v>256</v>
      </c>
    </row>
    <row r="33" spans="1:14" ht="28" customHeight="1">
      <c r="A33" s="24">
        <v>2</v>
      </c>
      <c r="B33" s="625"/>
      <c r="C33" s="557"/>
      <c r="D33" s="558"/>
      <c r="E33" s="558"/>
      <c r="F33" s="558"/>
      <c r="G33" s="558"/>
      <c r="H33" s="558"/>
      <c r="I33" s="558"/>
      <c r="J33" s="558"/>
      <c r="K33" s="558"/>
      <c r="L33" s="558"/>
      <c r="M33" s="559"/>
      <c r="N33" s="563"/>
    </row>
    <row r="34" spans="1:14" ht="28" customHeight="1">
      <c r="A34" s="24">
        <v>3</v>
      </c>
      <c r="B34" s="625"/>
      <c r="C34" s="557"/>
      <c r="D34" s="558"/>
      <c r="E34" s="558"/>
      <c r="F34" s="558"/>
      <c r="G34" s="558"/>
      <c r="H34" s="558"/>
      <c r="I34" s="558"/>
      <c r="J34" s="558"/>
      <c r="K34" s="558"/>
      <c r="L34" s="558"/>
      <c r="M34" s="559"/>
      <c r="N34" s="350" t="s">
        <v>310</v>
      </c>
    </row>
    <row r="35" spans="1:14" ht="28" customHeight="1">
      <c r="A35" s="24">
        <v>4</v>
      </c>
      <c r="B35" s="625"/>
      <c r="C35" s="557"/>
      <c r="D35" s="558"/>
      <c r="E35" s="558"/>
      <c r="F35" s="558"/>
      <c r="G35" s="558"/>
      <c r="H35" s="558"/>
      <c r="I35" s="558"/>
      <c r="J35" s="558"/>
      <c r="K35" s="558"/>
      <c r="L35" s="558"/>
      <c r="M35" s="559"/>
      <c r="N35" s="350" t="s">
        <v>311</v>
      </c>
    </row>
    <row r="36" spans="1:14" ht="28" customHeight="1">
      <c r="A36" s="24">
        <v>5</v>
      </c>
      <c r="B36" s="625"/>
      <c r="C36" s="557"/>
      <c r="D36" s="558"/>
      <c r="E36" s="558"/>
      <c r="F36" s="558"/>
      <c r="G36" s="558"/>
      <c r="H36" s="558"/>
      <c r="I36" s="558"/>
      <c r="J36" s="558"/>
      <c r="K36" s="558"/>
      <c r="L36" s="558"/>
      <c r="M36" s="559"/>
      <c r="N36" s="350" t="s">
        <v>312</v>
      </c>
    </row>
    <row r="37" spans="1:14" ht="28" customHeight="1">
      <c r="A37" s="24">
        <v>6</v>
      </c>
      <c r="B37" s="625"/>
      <c r="C37" s="557"/>
      <c r="D37" s="558"/>
      <c r="E37" s="558"/>
      <c r="F37" s="558"/>
      <c r="G37" s="558"/>
      <c r="H37" s="558"/>
      <c r="I37" s="558"/>
      <c r="J37" s="558"/>
      <c r="K37" s="558"/>
      <c r="L37" s="558"/>
      <c r="M37" s="559"/>
      <c r="N37" s="350" t="s">
        <v>313</v>
      </c>
    </row>
    <row r="38" spans="1:14" ht="28" customHeight="1">
      <c r="A38" s="24">
        <v>7</v>
      </c>
      <c r="B38" s="625"/>
      <c r="C38" s="557"/>
      <c r="D38" s="558"/>
      <c r="E38" s="558"/>
      <c r="F38" s="558"/>
      <c r="G38" s="558"/>
      <c r="H38" s="558"/>
      <c r="I38" s="558"/>
      <c r="J38" s="558"/>
      <c r="K38" s="558"/>
      <c r="L38" s="558"/>
      <c r="M38" s="559"/>
      <c r="N38" s="340" t="s">
        <v>393</v>
      </c>
    </row>
    <row r="39" spans="1:14" ht="28" customHeight="1">
      <c r="A39" s="24">
        <v>8</v>
      </c>
      <c r="B39" s="625"/>
      <c r="C39" s="557"/>
      <c r="D39" s="558"/>
      <c r="E39" s="558"/>
      <c r="F39" s="558"/>
      <c r="G39" s="558"/>
      <c r="H39" s="558"/>
      <c r="I39" s="558"/>
      <c r="J39" s="558"/>
      <c r="K39" s="558"/>
      <c r="L39" s="558"/>
      <c r="M39" s="559"/>
    </row>
    <row r="40" spans="1:14" ht="28" customHeight="1">
      <c r="A40" s="24">
        <v>9</v>
      </c>
      <c r="B40" s="625"/>
      <c r="C40" s="557"/>
      <c r="D40" s="558"/>
      <c r="E40" s="558"/>
      <c r="F40" s="558"/>
      <c r="G40" s="558"/>
      <c r="H40" s="558"/>
      <c r="I40" s="558"/>
      <c r="J40" s="558"/>
      <c r="K40" s="558"/>
      <c r="L40" s="558"/>
      <c r="M40" s="559"/>
    </row>
    <row r="41" spans="1:14" ht="28" customHeight="1">
      <c r="A41" s="24">
        <v>10</v>
      </c>
      <c r="B41" s="625"/>
      <c r="C41" s="557"/>
      <c r="D41" s="558"/>
      <c r="E41" s="558"/>
      <c r="F41" s="558"/>
      <c r="G41" s="558"/>
      <c r="H41" s="558"/>
      <c r="I41" s="558"/>
      <c r="J41" s="558"/>
      <c r="K41" s="558"/>
      <c r="L41" s="558"/>
      <c r="M41" s="559"/>
    </row>
    <row r="42" spans="1:14" ht="28" customHeight="1">
      <c r="A42" s="24">
        <v>11</v>
      </c>
      <c r="B42" s="625"/>
      <c r="C42" s="557"/>
      <c r="D42" s="558"/>
      <c r="E42" s="558"/>
      <c r="F42" s="558"/>
      <c r="G42" s="558"/>
      <c r="H42" s="558"/>
      <c r="I42" s="558"/>
      <c r="J42" s="558"/>
      <c r="K42" s="558"/>
      <c r="L42" s="558"/>
      <c r="M42" s="559"/>
      <c r="N42" s="55"/>
    </row>
    <row r="43" spans="1:14" ht="28" customHeight="1">
      <c r="A43" s="24">
        <v>12</v>
      </c>
      <c r="B43" s="625"/>
      <c r="C43" s="557"/>
      <c r="D43" s="558"/>
      <c r="E43" s="558"/>
      <c r="F43" s="558"/>
      <c r="G43" s="558"/>
      <c r="H43" s="558"/>
      <c r="I43" s="558"/>
      <c r="J43" s="558"/>
      <c r="K43" s="558"/>
      <c r="L43" s="558"/>
      <c r="M43" s="559"/>
      <c r="N43" s="55"/>
    </row>
    <row r="44" spans="1:14" ht="28" customHeight="1">
      <c r="A44" s="24">
        <v>13</v>
      </c>
      <c r="B44" s="625"/>
      <c r="C44" s="557"/>
      <c r="D44" s="558"/>
      <c r="E44" s="558"/>
      <c r="F44" s="558"/>
      <c r="G44" s="558"/>
      <c r="H44" s="558"/>
      <c r="I44" s="558"/>
      <c r="J44" s="558"/>
      <c r="K44" s="558"/>
      <c r="L44" s="558"/>
      <c r="M44" s="559"/>
      <c r="N44" s="55"/>
    </row>
    <row r="45" spans="1:14" ht="28" customHeight="1">
      <c r="A45" s="24">
        <v>14</v>
      </c>
      <c r="B45" s="625"/>
      <c r="C45" s="557"/>
      <c r="D45" s="558"/>
      <c r="E45" s="558"/>
      <c r="F45" s="558"/>
      <c r="G45" s="558"/>
      <c r="H45" s="558"/>
      <c r="I45" s="558"/>
      <c r="J45" s="558"/>
      <c r="K45" s="558"/>
      <c r="L45" s="558"/>
      <c r="M45" s="559"/>
    </row>
    <row r="46" spans="1:14" ht="28" customHeight="1">
      <c r="A46" s="24">
        <v>15</v>
      </c>
      <c r="B46" s="625"/>
      <c r="C46" s="557"/>
      <c r="D46" s="558"/>
      <c r="E46" s="558"/>
      <c r="F46" s="558"/>
      <c r="G46" s="558"/>
      <c r="H46" s="558"/>
      <c r="I46" s="558"/>
      <c r="J46" s="558"/>
      <c r="K46" s="558"/>
      <c r="L46" s="558"/>
      <c r="M46" s="559"/>
      <c r="N46" s="55"/>
    </row>
    <row r="47" spans="1:14" ht="28" customHeight="1">
      <c r="A47" s="24">
        <v>16</v>
      </c>
      <c r="B47" s="625"/>
      <c r="C47" s="557"/>
      <c r="D47" s="558"/>
      <c r="E47" s="558"/>
      <c r="F47" s="558"/>
      <c r="G47" s="558"/>
      <c r="H47" s="558"/>
      <c r="I47" s="558"/>
      <c r="J47" s="558"/>
      <c r="K47" s="558"/>
      <c r="L47" s="558"/>
      <c r="M47" s="559"/>
      <c r="N47" s="55"/>
    </row>
    <row r="48" spans="1:14" ht="28" customHeight="1">
      <c r="A48" s="24">
        <v>17</v>
      </c>
      <c r="B48" s="625"/>
      <c r="C48" s="557"/>
      <c r="D48" s="558"/>
      <c r="E48" s="558"/>
      <c r="F48" s="558"/>
      <c r="G48" s="558"/>
      <c r="H48" s="558"/>
      <c r="I48" s="558"/>
      <c r="J48" s="558"/>
      <c r="K48" s="558"/>
      <c r="L48" s="558"/>
      <c r="M48" s="559"/>
      <c r="N48" s="55"/>
    </row>
    <row r="49" spans="1:14" ht="28" customHeight="1">
      <c r="A49" s="24">
        <v>18</v>
      </c>
      <c r="B49" s="625"/>
      <c r="C49" s="557"/>
      <c r="D49" s="558"/>
      <c r="E49" s="558"/>
      <c r="F49" s="558"/>
      <c r="G49" s="558"/>
      <c r="H49" s="558"/>
      <c r="I49" s="558"/>
      <c r="J49" s="558"/>
      <c r="K49" s="558"/>
      <c r="L49" s="558"/>
      <c r="M49" s="559"/>
      <c r="N49" s="55"/>
    </row>
    <row r="50" spans="1:14" ht="28" customHeight="1">
      <c r="A50" s="24">
        <v>19</v>
      </c>
      <c r="B50" s="625"/>
      <c r="C50" s="557"/>
      <c r="D50" s="558"/>
      <c r="E50" s="558"/>
      <c r="F50" s="558"/>
      <c r="G50" s="558"/>
      <c r="H50" s="558"/>
      <c r="I50" s="558"/>
      <c r="J50" s="558"/>
      <c r="K50" s="558"/>
      <c r="L50" s="558"/>
      <c r="M50" s="559"/>
      <c r="N50" s="55"/>
    </row>
    <row r="51" spans="1:14" ht="28" customHeight="1">
      <c r="A51" s="24">
        <v>20</v>
      </c>
      <c r="B51" s="625"/>
      <c r="C51" s="557"/>
      <c r="D51" s="558"/>
      <c r="E51" s="558"/>
      <c r="F51" s="558"/>
      <c r="G51" s="558"/>
      <c r="H51" s="558"/>
      <c r="I51" s="558"/>
      <c r="J51" s="558"/>
      <c r="K51" s="558"/>
      <c r="L51" s="558"/>
      <c r="M51" s="559"/>
    </row>
    <row r="52" spans="1:14" ht="28" customHeight="1">
      <c r="A52" s="24">
        <v>21</v>
      </c>
      <c r="B52" s="625"/>
      <c r="C52" s="557"/>
      <c r="D52" s="558"/>
      <c r="E52" s="558"/>
      <c r="F52" s="558"/>
      <c r="G52" s="558"/>
      <c r="H52" s="558"/>
      <c r="I52" s="558"/>
      <c r="J52" s="558"/>
      <c r="K52" s="558"/>
      <c r="L52" s="558"/>
      <c r="M52" s="559"/>
      <c r="N52" s="55"/>
    </row>
    <row r="53" spans="1:14" ht="28" customHeight="1">
      <c r="A53" s="24">
        <v>22</v>
      </c>
      <c r="B53" s="625"/>
      <c r="C53" s="557"/>
      <c r="D53" s="558"/>
      <c r="E53" s="558"/>
      <c r="F53" s="558"/>
      <c r="G53" s="558"/>
      <c r="H53" s="558"/>
      <c r="I53" s="558"/>
      <c r="J53" s="558"/>
      <c r="K53" s="558"/>
      <c r="L53" s="558"/>
      <c r="M53" s="559"/>
      <c r="N53" s="55"/>
    </row>
    <row r="54" spans="1:14" ht="28" customHeight="1">
      <c r="A54" s="24">
        <v>23</v>
      </c>
      <c r="B54" s="625"/>
      <c r="C54" s="557"/>
      <c r="D54" s="558"/>
      <c r="E54" s="558"/>
      <c r="F54" s="558"/>
      <c r="G54" s="558"/>
      <c r="H54" s="558"/>
      <c r="I54" s="558"/>
      <c r="J54" s="558"/>
      <c r="K54" s="558"/>
      <c r="L54" s="558"/>
      <c r="M54" s="559"/>
      <c r="N54" s="55"/>
    </row>
    <row r="55" spans="1:14" ht="28" customHeight="1">
      <c r="A55" s="24">
        <v>24</v>
      </c>
      <c r="B55" s="625"/>
      <c r="C55" s="557"/>
      <c r="D55" s="558"/>
      <c r="E55" s="558"/>
      <c r="F55" s="558"/>
      <c r="G55" s="558"/>
      <c r="H55" s="558"/>
      <c r="I55" s="558"/>
      <c r="J55" s="558"/>
      <c r="K55" s="558"/>
      <c r="L55" s="558"/>
      <c r="M55" s="559"/>
    </row>
    <row r="56" spans="1:14" ht="28" customHeight="1">
      <c r="A56" s="24">
        <v>25</v>
      </c>
      <c r="B56" s="626"/>
      <c r="C56" s="571"/>
      <c r="D56" s="572"/>
      <c r="E56" s="572"/>
      <c r="F56" s="572"/>
      <c r="G56" s="572"/>
      <c r="H56" s="572"/>
      <c r="I56" s="572"/>
      <c r="J56" s="572"/>
      <c r="K56" s="572"/>
      <c r="L56" s="572"/>
      <c r="M56" s="573"/>
      <c r="N56" s="55"/>
    </row>
    <row r="57" spans="1:14" ht="18.75" customHeight="1">
      <c r="B57" s="625" t="s">
        <v>270</v>
      </c>
      <c r="C57" s="630" t="str">
        <f>IF(総表!I10="海外公演","公演の実施国・地域や参加するフェスティバル等の概要・選定理由及び期待される効果","共同制作の相手方団体の選定理由及び期待される効果")</f>
        <v>共同制作の相手方団体の選定理由及び期待される効果</v>
      </c>
      <c r="D57" s="630"/>
      <c r="E57" s="630"/>
      <c r="F57" s="630"/>
      <c r="G57" s="630"/>
      <c r="H57" s="630"/>
      <c r="I57" s="630"/>
      <c r="J57" s="630"/>
      <c r="K57" s="630"/>
      <c r="L57" s="631"/>
      <c r="M57" s="632"/>
    </row>
    <row r="58" spans="1:14" ht="36" customHeight="1">
      <c r="A58" s="24">
        <v>1</v>
      </c>
      <c r="B58" s="625"/>
      <c r="C58" s="568"/>
      <c r="D58" s="569"/>
      <c r="E58" s="569"/>
      <c r="F58" s="569"/>
      <c r="G58" s="569"/>
      <c r="H58" s="569"/>
      <c r="I58" s="569"/>
      <c r="J58" s="569"/>
      <c r="K58" s="569"/>
      <c r="L58" s="569"/>
      <c r="M58" s="570"/>
      <c r="N58" s="55"/>
    </row>
    <row r="59" spans="1:14" ht="36" customHeight="1">
      <c r="A59" s="24">
        <v>2</v>
      </c>
      <c r="B59" s="625"/>
      <c r="C59" s="557"/>
      <c r="D59" s="558"/>
      <c r="E59" s="558"/>
      <c r="F59" s="558"/>
      <c r="G59" s="558"/>
      <c r="H59" s="558"/>
      <c r="I59" s="558"/>
      <c r="J59" s="558"/>
      <c r="K59" s="558"/>
      <c r="L59" s="558"/>
      <c r="M59" s="559"/>
      <c r="N59" s="55"/>
    </row>
    <row r="60" spans="1:14" ht="36" customHeight="1">
      <c r="A60" s="24">
        <v>3</v>
      </c>
      <c r="B60" s="625"/>
      <c r="C60" s="557"/>
      <c r="D60" s="558"/>
      <c r="E60" s="558"/>
      <c r="F60" s="558"/>
      <c r="G60" s="558"/>
      <c r="H60" s="558"/>
      <c r="I60" s="558"/>
      <c r="J60" s="558"/>
      <c r="K60" s="558"/>
      <c r="L60" s="558"/>
      <c r="M60" s="559"/>
      <c r="N60" s="55"/>
    </row>
    <row r="61" spans="1:14" ht="36" customHeight="1">
      <c r="A61" s="24">
        <v>4</v>
      </c>
      <c r="B61" s="625"/>
      <c r="C61" s="557"/>
      <c r="D61" s="558"/>
      <c r="E61" s="558"/>
      <c r="F61" s="558"/>
      <c r="G61" s="558"/>
      <c r="H61" s="558"/>
      <c r="I61" s="558"/>
      <c r="J61" s="558"/>
      <c r="K61" s="558"/>
      <c r="L61" s="558"/>
      <c r="M61" s="559"/>
      <c r="N61" s="55"/>
    </row>
    <row r="62" spans="1:14" ht="18.75" customHeight="1">
      <c r="B62" s="625"/>
      <c r="C62" s="589" t="str">
        <f>IF(総表!I10="海外公演","共催者・相手方団体等（フェスティバル主催者・受入団体・招へい先等）の役割・費用分担等","共同制作の相手方団体の役割・費用分担等")</f>
        <v>共同制作の相手方団体の役割・費用分担等</v>
      </c>
      <c r="D62" s="590"/>
      <c r="E62" s="590"/>
      <c r="F62" s="590"/>
      <c r="G62" s="590"/>
      <c r="H62" s="590"/>
      <c r="I62" s="590"/>
      <c r="J62" s="590"/>
      <c r="K62" s="590"/>
      <c r="L62" s="590"/>
      <c r="M62" s="591"/>
      <c r="N62" s="36"/>
    </row>
    <row r="63" spans="1:14" ht="36" customHeight="1">
      <c r="A63" s="24">
        <v>1</v>
      </c>
      <c r="B63" s="625"/>
      <c r="C63" s="568"/>
      <c r="D63" s="592"/>
      <c r="E63" s="592"/>
      <c r="F63" s="592"/>
      <c r="G63" s="592"/>
      <c r="H63" s="592"/>
      <c r="I63" s="592"/>
      <c r="J63" s="592"/>
      <c r="K63" s="592"/>
      <c r="L63" s="592"/>
      <c r="M63" s="593"/>
      <c r="N63" s="55"/>
    </row>
    <row r="64" spans="1:14" ht="36" customHeight="1">
      <c r="A64" s="24">
        <v>2</v>
      </c>
      <c r="B64" s="625"/>
      <c r="C64" s="557"/>
      <c r="D64" s="594"/>
      <c r="E64" s="594"/>
      <c r="F64" s="594"/>
      <c r="G64" s="594"/>
      <c r="H64" s="594"/>
      <c r="I64" s="594"/>
      <c r="J64" s="594"/>
      <c r="K64" s="594"/>
      <c r="L64" s="594"/>
      <c r="M64" s="595"/>
      <c r="N64" s="55"/>
    </row>
    <row r="65" spans="1:14" ht="36" customHeight="1">
      <c r="A65" s="24">
        <v>3</v>
      </c>
      <c r="B65" s="625"/>
      <c r="C65" s="596"/>
      <c r="D65" s="594"/>
      <c r="E65" s="594"/>
      <c r="F65" s="594"/>
      <c r="G65" s="594"/>
      <c r="H65" s="594"/>
      <c r="I65" s="594"/>
      <c r="J65" s="594"/>
      <c r="K65" s="594"/>
      <c r="L65" s="594"/>
      <c r="M65" s="595"/>
      <c r="N65" s="55"/>
    </row>
    <row r="66" spans="1:14" ht="36" customHeight="1">
      <c r="A66" s="24">
        <v>4</v>
      </c>
      <c r="B66" s="625"/>
      <c r="C66" s="597"/>
      <c r="D66" s="598"/>
      <c r="E66" s="598"/>
      <c r="F66" s="598"/>
      <c r="G66" s="598"/>
      <c r="H66" s="598"/>
      <c r="I66" s="598"/>
      <c r="J66" s="598"/>
      <c r="K66" s="598"/>
      <c r="L66" s="598"/>
      <c r="M66" s="599"/>
      <c r="N66" s="55"/>
    </row>
    <row r="67" spans="1:14" ht="18.75" customHeight="1">
      <c r="B67" s="625"/>
      <c r="C67" s="627" t="s">
        <v>234</v>
      </c>
      <c r="D67" s="628"/>
      <c r="E67" s="628"/>
      <c r="F67" s="628"/>
      <c r="G67" s="628"/>
      <c r="H67" s="628"/>
      <c r="I67" s="628"/>
      <c r="J67" s="628"/>
      <c r="K67" s="628"/>
      <c r="L67" s="628"/>
      <c r="M67" s="629"/>
      <c r="N67" s="55"/>
    </row>
    <row r="68" spans="1:14" ht="36" customHeight="1">
      <c r="A68" s="24">
        <v>1</v>
      </c>
      <c r="B68" s="625"/>
      <c r="C68" s="568"/>
      <c r="D68" s="592"/>
      <c r="E68" s="592"/>
      <c r="F68" s="592"/>
      <c r="G68" s="592"/>
      <c r="H68" s="592"/>
      <c r="I68" s="592"/>
      <c r="J68" s="592"/>
      <c r="K68" s="592"/>
      <c r="L68" s="592"/>
      <c r="M68" s="593"/>
      <c r="N68" s="564"/>
    </row>
    <row r="69" spans="1:14" ht="36" customHeight="1">
      <c r="A69" s="24">
        <v>2</v>
      </c>
      <c r="B69" s="625"/>
      <c r="C69" s="557"/>
      <c r="D69" s="594"/>
      <c r="E69" s="594"/>
      <c r="F69" s="594"/>
      <c r="G69" s="594"/>
      <c r="H69" s="594"/>
      <c r="I69" s="594"/>
      <c r="J69" s="594"/>
      <c r="K69" s="594"/>
      <c r="L69" s="594"/>
      <c r="M69" s="595"/>
      <c r="N69" s="564"/>
    </row>
    <row r="70" spans="1:14" ht="36" customHeight="1">
      <c r="A70" s="24">
        <v>3</v>
      </c>
      <c r="B70" s="625"/>
      <c r="C70" s="596"/>
      <c r="D70" s="594"/>
      <c r="E70" s="594"/>
      <c r="F70" s="594"/>
      <c r="G70" s="594"/>
      <c r="H70" s="594"/>
      <c r="I70" s="594"/>
      <c r="J70" s="594"/>
      <c r="K70" s="594"/>
      <c r="L70" s="594"/>
      <c r="M70" s="595"/>
      <c r="N70" s="564"/>
    </row>
    <row r="71" spans="1:14" ht="36" customHeight="1">
      <c r="A71" s="24">
        <v>4</v>
      </c>
      <c r="B71" s="625"/>
      <c r="C71" s="597"/>
      <c r="D71" s="598"/>
      <c r="E71" s="598"/>
      <c r="F71" s="598"/>
      <c r="G71" s="598"/>
      <c r="H71" s="598"/>
      <c r="I71" s="598"/>
      <c r="J71" s="598"/>
      <c r="K71" s="598"/>
      <c r="L71" s="598"/>
      <c r="M71" s="599"/>
      <c r="N71" s="564"/>
    </row>
    <row r="72" spans="1:14" ht="18.75" customHeight="1">
      <c r="B72" s="625"/>
      <c r="C72" s="627" t="s">
        <v>233</v>
      </c>
      <c r="D72" s="628"/>
      <c r="E72" s="628"/>
      <c r="F72" s="628"/>
      <c r="G72" s="628"/>
      <c r="H72" s="628"/>
      <c r="I72" s="628"/>
      <c r="J72" s="628"/>
      <c r="K72" s="628"/>
      <c r="L72" s="628"/>
      <c r="M72" s="629"/>
      <c r="N72" s="55"/>
    </row>
    <row r="73" spans="1:14" ht="36" customHeight="1">
      <c r="A73" s="24">
        <v>1</v>
      </c>
      <c r="B73" s="625"/>
      <c r="C73" s="568"/>
      <c r="D73" s="592"/>
      <c r="E73" s="592"/>
      <c r="F73" s="592"/>
      <c r="G73" s="592"/>
      <c r="H73" s="592"/>
      <c r="I73" s="592"/>
      <c r="J73" s="592"/>
      <c r="K73" s="592"/>
      <c r="L73" s="592"/>
      <c r="M73" s="593"/>
      <c r="N73" s="564"/>
    </row>
    <row r="74" spans="1:14" ht="36" customHeight="1">
      <c r="A74" s="24">
        <v>2</v>
      </c>
      <c r="B74" s="625"/>
      <c r="C74" s="557"/>
      <c r="D74" s="594"/>
      <c r="E74" s="594"/>
      <c r="F74" s="594"/>
      <c r="G74" s="594"/>
      <c r="H74" s="594"/>
      <c r="I74" s="594"/>
      <c r="J74" s="594"/>
      <c r="K74" s="594"/>
      <c r="L74" s="594"/>
      <c r="M74" s="595"/>
      <c r="N74" s="564"/>
    </row>
    <row r="75" spans="1:14" ht="36" customHeight="1">
      <c r="A75" s="24">
        <v>3</v>
      </c>
      <c r="B75" s="625"/>
      <c r="C75" s="596"/>
      <c r="D75" s="594"/>
      <c r="E75" s="594"/>
      <c r="F75" s="594"/>
      <c r="G75" s="594"/>
      <c r="H75" s="594"/>
      <c r="I75" s="594"/>
      <c r="J75" s="594"/>
      <c r="K75" s="594"/>
      <c r="L75" s="594"/>
      <c r="M75" s="595"/>
      <c r="N75" s="564"/>
    </row>
    <row r="76" spans="1:14" ht="36" customHeight="1">
      <c r="A76" s="24">
        <v>4</v>
      </c>
      <c r="B76" s="625"/>
      <c r="C76" s="597"/>
      <c r="D76" s="598"/>
      <c r="E76" s="598"/>
      <c r="F76" s="598"/>
      <c r="G76" s="598"/>
      <c r="H76" s="598"/>
      <c r="I76" s="598"/>
      <c r="J76" s="598"/>
      <c r="K76" s="598"/>
      <c r="L76" s="598"/>
      <c r="M76" s="599"/>
      <c r="N76" s="564"/>
    </row>
    <row r="77" spans="1:14" ht="18.75" customHeight="1">
      <c r="B77" s="625"/>
      <c r="C77" s="627" t="s">
        <v>174</v>
      </c>
      <c r="D77" s="628"/>
      <c r="E77" s="628"/>
      <c r="F77" s="628"/>
      <c r="G77" s="628"/>
      <c r="H77" s="628"/>
      <c r="I77" s="628"/>
      <c r="J77" s="628"/>
      <c r="K77" s="628"/>
      <c r="L77" s="628"/>
      <c r="M77" s="629"/>
      <c r="N77" s="55"/>
    </row>
    <row r="78" spans="1:14" ht="36" customHeight="1">
      <c r="A78" s="24">
        <v>1</v>
      </c>
      <c r="B78" s="625"/>
      <c r="C78" s="568"/>
      <c r="D78" s="592"/>
      <c r="E78" s="592"/>
      <c r="F78" s="592"/>
      <c r="G78" s="592"/>
      <c r="H78" s="592"/>
      <c r="I78" s="592"/>
      <c r="J78" s="592"/>
      <c r="K78" s="592"/>
      <c r="L78" s="592"/>
      <c r="M78" s="593"/>
      <c r="N78" s="564"/>
    </row>
    <row r="79" spans="1:14" ht="36" customHeight="1">
      <c r="A79" s="24">
        <v>2</v>
      </c>
      <c r="B79" s="625"/>
      <c r="C79" s="557"/>
      <c r="D79" s="594"/>
      <c r="E79" s="594"/>
      <c r="F79" s="594"/>
      <c r="G79" s="594"/>
      <c r="H79" s="594"/>
      <c r="I79" s="594"/>
      <c r="J79" s="594"/>
      <c r="K79" s="594"/>
      <c r="L79" s="594"/>
      <c r="M79" s="595"/>
      <c r="N79" s="564"/>
    </row>
    <row r="80" spans="1:14" ht="36" customHeight="1">
      <c r="A80" s="24">
        <v>3</v>
      </c>
      <c r="B80" s="625"/>
      <c r="C80" s="596"/>
      <c r="D80" s="594"/>
      <c r="E80" s="594"/>
      <c r="F80" s="594"/>
      <c r="G80" s="594"/>
      <c r="H80" s="594"/>
      <c r="I80" s="594"/>
      <c r="J80" s="594"/>
      <c r="K80" s="594"/>
      <c r="L80" s="594"/>
      <c r="M80" s="595"/>
      <c r="N80" s="564"/>
    </row>
    <row r="81" spans="1:14" ht="36" customHeight="1">
      <c r="A81" s="24">
        <v>4</v>
      </c>
      <c r="B81" s="625"/>
      <c r="C81" s="597"/>
      <c r="D81" s="598"/>
      <c r="E81" s="598"/>
      <c r="F81" s="598"/>
      <c r="G81" s="598"/>
      <c r="H81" s="598"/>
      <c r="I81" s="598"/>
      <c r="J81" s="598"/>
      <c r="K81" s="598"/>
      <c r="L81" s="598"/>
      <c r="M81" s="599"/>
      <c r="N81" s="564"/>
    </row>
    <row r="82" spans="1:14" ht="18.5" customHeight="1">
      <c r="B82" s="625"/>
      <c r="C82" s="627" t="s">
        <v>143</v>
      </c>
      <c r="D82" s="628"/>
      <c r="E82" s="628"/>
      <c r="F82" s="628"/>
      <c r="G82" s="628"/>
      <c r="H82" s="628"/>
      <c r="I82" s="628"/>
      <c r="J82" s="628"/>
      <c r="K82" s="628"/>
      <c r="L82" s="628"/>
      <c r="M82" s="629"/>
      <c r="N82" s="55"/>
    </row>
    <row r="83" spans="1:14" ht="36" customHeight="1">
      <c r="A83" s="24">
        <v>1</v>
      </c>
      <c r="B83" s="625"/>
      <c r="C83" s="568"/>
      <c r="D83" s="592"/>
      <c r="E83" s="592"/>
      <c r="F83" s="592"/>
      <c r="G83" s="592"/>
      <c r="H83" s="592"/>
      <c r="I83" s="592"/>
      <c r="J83" s="592"/>
      <c r="K83" s="592"/>
      <c r="L83" s="592"/>
      <c r="M83" s="593"/>
      <c r="N83" s="564"/>
    </row>
    <row r="84" spans="1:14" ht="36" customHeight="1">
      <c r="A84" s="24">
        <v>2</v>
      </c>
      <c r="B84" s="625"/>
      <c r="C84" s="557"/>
      <c r="D84" s="594"/>
      <c r="E84" s="594"/>
      <c r="F84" s="594"/>
      <c r="G84" s="594"/>
      <c r="H84" s="594"/>
      <c r="I84" s="594"/>
      <c r="J84" s="594"/>
      <c r="K84" s="594"/>
      <c r="L84" s="594"/>
      <c r="M84" s="595"/>
      <c r="N84" s="564"/>
    </row>
    <row r="85" spans="1:14" ht="36" customHeight="1">
      <c r="A85" s="24">
        <v>3</v>
      </c>
      <c r="B85" s="625"/>
      <c r="C85" s="596"/>
      <c r="D85" s="594"/>
      <c r="E85" s="594"/>
      <c r="F85" s="594"/>
      <c r="G85" s="594"/>
      <c r="H85" s="594"/>
      <c r="I85" s="594"/>
      <c r="J85" s="594"/>
      <c r="K85" s="594"/>
      <c r="L85" s="594"/>
      <c r="M85" s="595"/>
      <c r="N85" s="564"/>
    </row>
    <row r="86" spans="1:14" ht="36" customHeight="1">
      <c r="A86" s="24">
        <v>4</v>
      </c>
      <c r="B86" s="626"/>
      <c r="C86" s="597"/>
      <c r="D86" s="598"/>
      <c r="E86" s="598"/>
      <c r="F86" s="598"/>
      <c r="G86" s="598"/>
      <c r="H86" s="598"/>
      <c r="I86" s="598"/>
      <c r="J86" s="598"/>
      <c r="K86" s="598"/>
      <c r="L86" s="598"/>
      <c r="M86" s="599"/>
      <c r="N86" s="564"/>
    </row>
    <row r="87" spans="1:14" ht="19" customHeight="1">
      <c r="B87" s="322"/>
      <c r="C87" s="631" t="s">
        <v>283</v>
      </c>
      <c r="D87" s="656"/>
      <c r="E87" s="656"/>
      <c r="F87" s="656"/>
      <c r="G87" s="656"/>
      <c r="H87" s="656"/>
      <c r="I87" s="656"/>
      <c r="J87" s="656"/>
      <c r="K87" s="656"/>
      <c r="L87" s="656"/>
      <c r="M87" s="657"/>
      <c r="N87" s="55"/>
    </row>
    <row r="88" spans="1:14" ht="36.5" customHeight="1">
      <c r="A88" s="24">
        <v>1</v>
      </c>
      <c r="B88" s="320"/>
      <c r="C88" s="594"/>
      <c r="D88" s="594"/>
      <c r="E88" s="594"/>
      <c r="F88" s="594"/>
      <c r="G88" s="594"/>
      <c r="H88" s="594"/>
      <c r="I88" s="594"/>
      <c r="J88" s="594"/>
      <c r="K88" s="594"/>
      <c r="L88" s="594"/>
      <c r="M88" s="595"/>
      <c r="N88" s="655" t="s">
        <v>280</v>
      </c>
    </row>
    <row r="89" spans="1:14" ht="36.5" customHeight="1">
      <c r="A89" s="24">
        <v>2</v>
      </c>
      <c r="B89" s="320"/>
      <c r="C89" s="594"/>
      <c r="D89" s="594"/>
      <c r="E89" s="594"/>
      <c r="F89" s="594"/>
      <c r="G89" s="594"/>
      <c r="H89" s="594"/>
      <c r="I89" s="594"/>
      <c r="J89" s="594"/>
      <c r="K89" s="594"/>
      <c r="L89" s="594"/>
      <c r="M89" s="595"/>
      <c r="N89" s="655"/>
    </row>
    <row r="90" spans="1:14" ht="36.5" customHeight="1">
      <c r="A90" s="24">
        <v>3</v>
      </c>
      <c r="B90" s="320"/>
      <c r="C90" s="594"/>
      <c r="D90" s="594"/>
      <c r="E90" s="594"/>
      <c r="F90" s="594"/>
      <c r="G90" s="594"/>
      <c r="H90" s="594"/>
      <c r="I90" s="594"/>
      <c r="J90" s="594"/>
      <c r="K90" s="594"/>
      <c r="L90" s="594"/>
      <c r="M90" s="595"/>
      <c r="N90" s="655"/>
    </row>
    <row r="91" spans="1:14" ht="36.5" customHeight="1">
      <c r="A91" s="24">
        <v>4</v>
      </c>
      <c r="B91" s="321"/>
      <c r="C91" s="598"/>
      <c r="D91" s="598"/>
      <c r="E91" s="598"/>
      <c r="F91" s="598"/>
      <c r="G91" s="598"/>
      <c r="H91" s="598"/>
      <c r="I91" s="598"/>
      <c r="J91" s="598"/>
      <c r="K91" s="598"/>
      <c r="L91" s="598"/>
      <c r="M91" s="599"/>
      <c r="N91" s="655"/>
    </row>
    <row r="92" spans="1:14" ht="42" customHeight="1">
      <c r="A92" s="24">
        <v>1</v>
      </c>
      <c r="B92" s="580" t="s">
        <v>142</v>
      </c>
      <c r="C92" s="581"/>
      <c r="D92" s="582"/>
      <c r="E92" s="554"/>
      <c r="F92" s="555"/>
      <c r="G92" s="555"/>
      <c r="H92" s="555"/>
      <c r="I92" s="555"/>
      <c r="J92" s="555"/>
      <c r="K92" s="555"/>
      <c r="L92" s="555"/>
      <c r="M92" s="556"/>
      <c r="N92" s="329" t="s">
        <v>281</v>
      </c>
    </row>
    <row r="93" spans="1:14" ht="42" customHeight="1">
      <c r="A93" s="24">
        <v>2</v>
      </c>
      <c r="B93" s="583"/>
      <c r="C93" s="584"/>
      <c r="D93" s="585"/>
      <c r="E93" s="557"/>
      <c r="F93" s="558"/>
      <c r="G93" s="558"/>
      <c r="H93" s="558"/>
      <c r="I93" s="558"/>
      <c r="J93" s="558"/>
      <c r="K93" s="558"/>
      <c r="L93" s="558"/>
      <c r="M93" s="559"/>
      <c r="N93" s="55"/>
    </row>
    <row r="94" spans="1:14" ht="42" customHeight="1" thickBot="1">
      <c r="A94" s="24">
        <v>3</v>
      </c>
      <c r="B94" s="586"/>
      <c r="C94" s="587"/>
      <c r="D94" s="588"/>
      <c r="E94" s="560"/>
      <c r="F94" s="561"/>
      <c r="G94" s="561"/>
      <c r="H94" s="561"/>
      <c r="I94" s="561"/>
      <c r="J94" s="561"/>
      <c r="K94" s="561"/>
      <c r="L94" s="561"/>
      <c r="M94" s="562"/>
      <c r="N94" s="381"/>
    </row>
    <row r="95" spans="1:14" ht="18.75" customHeight="1">
      <c r="B95" s="27" t="s">
        <v>259</v>
      </c>
      <c r="N95" s="381"/>
    </row>
    <row r="96" spans="1:14" ht="18.75" hidden="1" customHeight="1"/>
    <row r="97" spans="2:6" ht="18.75" hidden="1" customHeight="1">
      <c r="B97" s="57" t="s">
        <v>128</v>
      </c>
    </row>
    <row r="98" spans="2:6" ht="18.75" hidden="1" customHeight="1">
      <c r="E98" s="43" t="s">
        <v>129</v>
      </c>
      <c r="F98" s="43" t="s">
        <v>134</v>
      </c>
    </row>
    <row r="99" spans="2:6" ht="18.75" hidden="1" customHeight="1">
      <c r="E99" s="24" t="s">
        <v>130</v>
      </c>
      <c r="F99" s="24" t="s">
        <v>135</v>
      </c>
    </row>
    <row r="100" spans="2:6" ht="18.75" hidden="1" customHeight="1">
      <c r="E100" s="24" t="s">
        <v>131</v>
      </c>
      <c r="F100" s="24" t="s">
        <v>136</v>
      </c>
    </row>
    <row r="101" spans="2:6" ht="18.75" hidden="1" customHeight="1">
      <c r="E101" s="24" t="s">
        <v>139</v>
      </c>
      <c r="F101" s="24" t="s">
        <v>137</v>
      </c>
    </row>
    <row r="102" spans="2:6" ht="18.75" hidden="1" customHeight="1">
      <c r="E102" s="24" t="s">
        <v>132</v>
      </c>
      <c r="F102" s="24" t="s">
        <v>138</v>
      </c>
    </row>
    <row r="103" spans="2:6" ht="18.75" hidden="1" customHeight="1">
      <c r="E103" s="24" t="s">
        <v>133</v>
      </c>
    </row>
  </sheetData>
  <sheetProtection formatRows="0"/>
  <mergeCells count="88">
    <mergeCell ref="J25:K25"/>
    <mergeCell ref="J26:K26"/>
    <mergeCell ref="J17:K17"/>
    <mergeCell ref="J18:K18"/>
    <mergeCell ref="C17:D17"/>
    <mergeCell ref="C18:D18"/>
    <mergeCell ref="N88:N91"/>
    <mergeCell ref="C87:M87"/>
    <mergeCell ref="C88:M91"/>
    <mergeCell ref="L19:M19"/>
    <mergeCell ref="J19:K19"/>
    <mergeCell ref="C27:D27"/>
    <mergeCell ref="C19:D19"/>
    <mergeCell ref="C26:D26"/>
    <mergeCell ref="C24:D24"/>
    <mergeCell ref="C25:D25"/>
    <mergeCell ref="J27:K27"/>
    <mergeCell ref="J23:K23"/>
    <mergeCell ref="N17:N30"/>
    <mergeCell ref="N32:N33"/>
    <mergeCell ref="L17:M17"/>
    <mergeCell ref="L18:M18"/>
    <mergeCell ref="A2:K2"/>
    <mergeCell ref="C14:D14"/>
    <mergeCell ref="E14:F14"/>
    <mergeCell ref="I14:M14"/>
    <mergeCell ref="C15:F15"/>
    <mergeCell ref="G15:G16"/>
    <mergeCell ref="H15:H16"/>
    <mergeCell ref="I15:K15"/>
    <mergeCell ref="C16:D16"/>
    <mergeCell ref="L15:M16"/>
    <mergeCell ref="J16:K16"/>
    <mergeCell ref="B4:B56"/>
    <mergeCell ref="C20:D20"/>
    <mergeCell ref="C21:D21"/>
    <mergeCell ref="C22:D22"/>
    <mergeCell ref="C23:D23"/>
    <mergeCell ref="B57:B86"/>
    <mergeCell ref="N68:N71"/>
    <mergeCell ref="C67:M67"/>
    <mergeCell ref="C68:M71"/>
    <mergeCell ref="C57:M57"/>
    <mergeCell ref="C58:M61"/>
    <mergeCell ref="C72:M72"/>
    <mergeCell ref="C73:M76"/>
    <mergeCell ref="C82:M82"/>
    <mergeCell ref="C83:M86"/>
    <mergeCell ref="C77:M77"/>
    <mergeCell ref="C78:M81"/>
    <mergeCell ref="C29:D29"/>
    <mergeCell ref="J20:K20"/>
    <mergeCell ref="J21:K21"/>
    <mergeCell ref="J22:K22"/>
    <mergeCell ref="L20:M20"/>
    <mergeCell ref="L29:M29"/>
    <mergeCell ref="J29:K29"/>
    <mergeCell ref="L28:M28"/>
    <mergeCell ref="L21:M21"/>
    <mergeCell ref="L22:M22"/>
    <mergeCell ref="L23:M23"/>
    <mergeCell ref="L24:M24"/>
    <mergeCell ref="J24:K24"/>
    <mergeCell ref="J28:K28"/>
    <mergeCell ref="L27:M27"/>
    <mergeCell ref="C28:D28"/>
    <mergeCell ref="B3:D3"/>
    <mergeCell ref="E3:H3"/>
    <mergeCell ref="J3:M3"/>
    <mergeCell ref="D5:M9"/>
    <mergeCell ref="C5:C9"/>
    <mergeCell ref="C4:M4"/>
    <mergeCell ref="E92:M94"/>
    <mergeCell ref="N94:N95"/>
    <mergeCell ref="N8:N9"/>
    <mergeCell ref="N78:N81"/>
    <mergeCell ref="N83:N86"/>
    <mergeCell ref="C31:M31"/>
    <mergeCell ref="C32:M56"/>
    <mergeCell ref="I30:M30"/>
    <mergeCell ref="L25:M25"/>
    <mergeCell ref="L26:M26"/>
    <mergeCell ref="N73:N76"/>
    <mergeCell ref="B92:D94"/>
    <mergeCell ref="C62:M62"/>
    <mergeCell ref="C63:M66"/>
    <mergeCell ref="C10:C13"/>
    <mergeCell ref="D10:M13"/>
  </mergeCells>
  <phoneticPr fontId="6"/>
  <dataValidations count="6">
    <dataValidation type="textLength" operator="lessThanOrEqual" allowBlank="1" showInputMessage="1" showErrorMessage="1" errorTitle="字数超過" error="300字・6行以内でご記入ください。" sqref="C5 C10:C12" xr:uid="{00000000-0002-0000-0400-000000000000}">
      <formula1>300</formula1>
    </dataValidation>
    <dataValidation operator="lessThanOrEqual" allowBlank="1" showInputMessage="1" showErrorMessage="1" errorTitle="字数超過" error="200字・4行以下で入力してください。" sqref="C77 C72 C62 C67 C82" xr:uid="{00000000-0002-0000-0400-000001000000}"/>
    <dataValidation operator="lessThanOrEqual" allowBlank="1" showInputMessage="1" showErrorMessage="1" errorTitle="字数超過" error="200字・4行以内でご記入ください。" sqref="C58:M61" xr:uid="{00000000-0002-0000-0400-000003000000}"/>
    <dataValidation imeMode="hiragana" operator="lessThanOrEqual" allowBlank="1" showInputMessage="1" showErrorMessage="1" sqref="H14 E14" xr:uid="{00000000-0002-0000-0400-000004000000}"/>
    <dataValidation type="date" allowBlank="1" showInputMessage="1" showErrorMessage="1" error="2025/4/1～2026/3/31で記載してください。" sqref="F17:F29 C17:D29" xr:uid="{51C5E5DB-1437-44D8-8378-3409F5866A41}">
      <formula1>45748</formula1>
      <formula2>46112</formula2>
    </dataValidation>
    <dataValidation imeMode="halfAlpha" operator="greaterThanOrEqual" allowBlank="1" showInputMessage="1" showErrorMessage="1" sqref="H17:H29" xr:uid="{A6F48E63-9D67-4894-A328-7DDAE6554197}"/>
  </dataValidations>
  <pageMargins left="0.70866141732283472" right="0.70866141732283472" top="0.39370078740157483" bottom="0.39370078740157483" header="0" footer="0"/>
  <pageSetup paperSize="9" scale="27" orientation="portrait" cellComments="asDisplayed" r:id="rId1"/>
  <headerFooter>
    <oddFooter>&amp;R整理番号：</oddFooter>
  </headerFooter>
  <rowBreaks count="1" manualBreakCount="1">
    <brk id="56" min="1" max="12"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70C0"/>
    <pageSetUpPr fitToPage="1"/>
  </sheetPr>
  <dimension ref="A1:R122"/>
  <sheetViews>
    <sheetView view="pageBreakPreview" topLeftCell="A2" zoomScale="70" zoomScaleNormal="60" zoomScaleSheetLayoutView="70" workbookViewId="0">
      <selection activeCell="F5" sqref="F5:G5"/>
    </sheetView>
  </sheetViews>
  <sheetFormatPr defaultColWidth="9" defaultRowHeight="20.149999999999999" customHeight="1"/>
  <cols>
    <col min="1" max="1" width="4.83203125" style="24" bestFit="1" customWidth="1"/>
    <col min="2" max="2" width="4.58203125" style="24" customWidth="1"/>
    <col min="3" max="3" width="11.4140625" style="24" customWidth="1"/>
    <col min="4" max="4" width="4.58203125" style="24" hidden="1" customWidth="1"/>
    <col min="5" max="5" width="20.58203125" style="59" customWidth="1"/>
    <col min="6" max="6" width="30.58203125" style="59" customWidth="1"/>
    <col min="7" max="7" width="30.58203125" style="24" customWidth="1"/>
    <col min="8" max="8" width="16.58203125" style="170" customWidth="1"/>
    <col min="9" max="9" width="6.58203125" style="61" customWidth="1"/>
    <col min="10" max="10" width="4.58203125" style="61" customWidth="1"/>
    <col min="11" max="11" width="6.58203125" style="61" customWidth="1"/>
    <col min="12" max="12" width="4.58203125" style="61" customWidth="1"/>
    <col min="13" max="13" width="6.58203125" style="62" hidden="1" customWidth="1"/>
    <col min="14" max="14" width="18.58203125" style="61" customWidth="1"/>
    <col min="15" max="15" width="12.58203125" style="64" customWidth="1"/>
    <col min="16" max="16" width="9" style="24"/>
    <col min="17" max="17" width="4.58203125" style="24" customWidth="1"/>
    <col min="18" max="16384" width="9" style="24"/>
  </cols>
  <sheetData>
    <row r="1" spans="1:18" ht="26.25" customHeight="1">
      <c r="B1" s="210" t="s">
        <v>392</v>
      </c>
      <c r="H1" s="60"/>
      <c r="O1" s="665"/>
      <c r="P1" s="665"/>
    </row>
    <row r="2" spans="1:18" ht="9.65" customHeight="1">
      <c r="B2" s="58"/>
      <c r="H2" s="60"/>
      <c r="P2" s="34"/>
    </row>
    <row r="3" spans="1:18" s="27" customFormat="1" ht="34.5" customHeight="1">
      <c r="E3" s="28" t="s">
        <v>167</v>
      </c>
      <c r="F3" s="668" t="str">
        <f>IF(ISBLANK(総表!C13),"",総表!C13)</f>
        <v/>
      </c>
      <c r="G3" s="668"/>
      <c r="H3" s="30" t="s">
        <v>168</v>
      </c>
      <c r="I3" s="667" t="str">
        <f>IF(ISBLANK(総表!C29),"",総表!C29)</f>
        <v/>
      </c>
      <c r="J3" s="668"/>
      <c r="K3" s="668"/>
      <c r="L3" s="668"/>
      <c r="M3" s="668"/>
      <c r="N3" s="668"/>
      <c r="O3" s="668"/>
      <c r="P3" s="668"/>
      <c r="Q3" s="27" t="s">
        <v>250</v>
      </c>
    </row>
    <row r="4" spans="1:18" s="27" customFormat="1" ht="30.65" customHeight="1">
      <c r="E4" s="29"/>
      <c r="F4" s="29"/>
      <c r="H4" s="31"/>
      <c r="I4" s="32"/>
      <c r="J4" s="32"/>
      <c r="K4" s="32"/>
      <c r="L4" s="32"/>
      <c r="M4" s="33"/>
      <c r="N4" s="32"/>
      <c r="O4" s="63"/>
      <c r="P4" s="34"/>
    </row>
    <row r="5" spans="1:18" s="27" customFormat="1" ht="30.65" customHeight="1">
      <c r="B5" s="669" t="s">
        <v>124</v>
      </c>
      <c r="C5" s="670"/>
      <c r="D5" s="670"/>
      <c r="E5" s="670"/>
      <c r="F5" s="677" t="s">
        <v>201</v>
      </c>
      <c r="G5" s="678"/>
      <c r="H5" s="31"/>
      <c r="I5" s="32"/>
      <c r="J5" s="32"/>
      <c r="K5" s="32"/>
      <c r="L5" s="32"/>
      <c r="M5" s="33"/>
      <c r="N5" s="32"/>
      <c r="O5" s="63"/>
      <c r="P5" s="34"/>
    </row>
    <row r="6" spans="1:18" ht="20.149999999999999" customHeight="1">
      <c r="B6" s="44"/>
      <c r="H6" s="60" t="s">
        <v>89</v>
      </c>
      <c r="P6" s="34"/>
    </row>
    <row r="7" spans="1:18" ht="20.149999999999999" customHeight="1">
      <c r="A7" s="65"/>
      <c r="B7" s="66" t="s">
        <v>91</v>
      </c>
      <c r="C7" s="67"/>
      <c r="D7" s="67"/>
      <c r="E7" s="68"/>
      <c r="F7" s="69"/>
      <c r="G7" s="70"/>
      <c r="H7" s="71" t="s">
        <v>126</v>
      </c>
      <c r="I7" s="72"/>
      <c r="J7" s="72"/>
      <c r="K7" s="72"/>
      <c r="L7" s="72"/>
      <c r="M7" s="73"/>
      <c r="N7" s="72"/>
    </row>
    <row r="8" spans="1:18" ht="20.149999999999999" customHeight="1">
      <c r="A8" s="65"/>
      <c r="B8" s="74"/>
      <c r="C8" s="674" t="str">
        <f>IF(総表!I10="海外公演","舞台費","文芸費")</f>
        <v>文芸費</v>
      </c>
      <c r="D8" s="675" t="e">
        <f>IF(総表!#REF!="海外公演","舞台費","文芸費")</f>
        <v>#REF!</v>
      </c>
      <c r="E8" s="675" t="e">
        <f>IF(総表!#REF!="海外公演","舞台費","文芸費")</f>
        <v>#REF!</v>
      </c>
      <c r="F8" s="675" t="e">
        <f>IF(総表!#REF!="海外公演","舞台費","文芸費")</f>
        <v>#REF!</v>
      </c>
      <c r="G8" s="676" t="e">
        <f>IF(総表!#REF!="海外公演","舞台費","文芸費")</f>
        <v>#REF!</v>
      </c>
      <c r="H8" s="75">
        <f>O20</f>
        <v>0</v>
      </c>
      <c r="I8" s="76"/>
      <c r="J8" s="76"/>
      <c r="K8" s="76"/>
      <c r="L8" s="76"/>
      <c r="M8" s="77"/>
      <c r="N8" s="76"/>
    </row>
    <row r="9" spans="1:18" ht="20.149999999999999" customHeight="1">
      <c r="A9" s="65"/>
      <c r="B9" s="74"/>
      <c r="C9" s="671" t="s">
        <v>144</v>
      </c>
      <c r="D9" s="672"/>
      <c r="E9" s="672"/>
      <c r="F9" s="672"/>
      <c r="G9" s="673"/>
      <c r="H9" s="78">
        <f>O71</f>
        <v>0</v>
      </c>
      <c r="I9" s="76"/>
      <c r="J9" s="76"/>
      <c r="K9" s="76"/>
      <c r="L9" s="76"/>
      <c r="M9" s="77"/>
      <c r="N9" s="76"/>
    </row>
    <row r="10" spans="1:18" ht="20.149999999999999" customHeight="1">
      <c r="A10" s="65"/>
      <c r="B10" s="74"/>
      <c r="C10" s="79" t="s">
        <v>96</v>
      </c>
      <c r="D10" s="80"/>
      <c r="E10" s="81"/>
      <c r="F10" s="82"/>
      <c r="G10" s="83"/>
      <c r="H10" s="84">
        <f>SUM(H8:H9)</f>
        <v>0</v>
      </c>
      <c r="I10" s="76"/>
      <c r="J10" s="76"/>
      <c r="K10" s="76"/>
      <c r="L10" s="76"/>
      <c r="M10" s="77"/>
      <c r="N10" s="76"/>
    </row>
    <row r="11" spans="1:18" ht="20.149999999999999" customHeight="1">
      <c r="A11" s="65"/>
      <c r="B11" s="74"/>
      <c r="C11" s="85"/>
      <c r="D11" s="86"/>
      <c r="E11" s="87" t="s">
        <v>94</v>
      </c>
      <c r="F11" s="88"/>
      <c r="G11" s="89"/>
      <c r="H11" s="75">
        <f>SUM(R20,R71)</f>
        <v>0</v>
      </c>
      <c r="I11" s="76"/>
      <c r="J11" s="90"/>
      <c r="K11" s="90"/>
      <c r="L11" s="90"/>
      <c r="M11" s="90"/>
      <c r="N11" s="90"/>
      <c r="O11" s="90"/>
      <c r="R11" s="91" t="s">
        <v>125</v>
      </c>
    </row>
    <row r="12" spans="1:18" ht="20.149999999999999" customHeight="1">
      <c r="A12" s="65"/>
      <c r="B12" s="74"/>
      <c r="C12" s="92"/>
      <c r="D12" s="93"/>
      <c r="E12" s="94" t="s">
        <v>95</v>
      </c>
      <c r="F12" s="95"/>
      <c r="G12" s="96"/>
      <c r="H12" s="97">
        <f>IF(R12="2",0,H10-H11)</f>
        <v>0</v>
      </c>
      <c r="I12" s="76"/>
      <c r="J12" s="90"/>
      <c r="K12" s="90"/>
      <c r="L12" s="90"/>
      <c r="M12" s="90"/>
      <c r="N12" s="90"/>
      <c r="O12" s="90"/>
      <c r="R12" s="98" t="str">
        <f>LEFT(F5,1)</f>
        <v>要</v>
      </c>
    </row>
    <row r="13" spans="1:18" ht="20.149999999999999" customHeight="1">
      <c r="A13" s="65"/>
      <c r="B13" s="74"/>
      <c r="C13" s="99" t="s">
        <v>97</v>
      </c>
      <c r="D13" s="100"/>
      <c r="E13" s="101"/>
      <c r="F13" s="102"/>
      <c r="G13" s="103"/>
      <c r="H13" s="104">
        <f>IF(R12="1",ROUNDDOWN(H12*10/110,0),0)</f>
        <v>0</v>
      </c>
      <c r="I13" s="76"/>
      <c r="J13" s="76"/>
      <c r="K13" s="76"/>
      <c r="L13" s="76"/>
      <c r="M13" s="77"/>
      <c r="N13" s="76"/>
    </row>
    <row r="14" spans="1:18" ht="20.149999999999999" customHeight="1">
      <c r="A14" s="65"/>
      <c r="B14" s="105"/>
      <c r="C14" s="99" t="s">
        <v>202</v>
      </c>
      <c r="D14" s="100"/>
      <c r="E14" s="101"/>
      <c r="F14" s="102"/>
      <c r="G14" s="103"/>
      <c r="H14" s="104">
        <f>H10-H13</f>
        <v>0</v>
      </c>
      <c r="I14" s="76"/>
      <c r="J14" s="76"/>
      <c r="K14" s="76"/>
      <c r="L14" s="76"/>
      <c r="M14" s="77"/>
      <c r="N14" s="76"/>
    </row>
    <row r="15" spans="1:18" ht="10" customHeight="1">
      <c r="A15" s="65"/>
      <c r="B15" s="106"/>
      <c r="C15" s="107"/>
      <c r="D15" s="106"/>
      <c r="E15" s="108"/>
      <c r="F15" s="106"/>
      <c r="G15" s="109"/>
      <c r="H15" s="110"/>
      <c r="I15" s="111"/>
      <c r="J15" s="111"/>
      <c r="K15" s="111"/>
      <c r="L15" s="111"/>
      <c r="M15" s="112"/>
      <c r="N15" s="111"/>
      <c r="O15" s="113"/>
    </row>
    <row r="16" spans="1:18" ht="20.149999999999999" customHeight="1">
      <c r="A16" s="65"/>
      <c r="B16" s="119" t="s">
        <v>273</v>
      </c>
      <c r="C16" s="109"/>
      <c r="D16" s="109"/>
      <c r="E16" s="114"/>
      <c r="F16" s="115"/>
      <c r="G16" s="116"/>
      <c r="H16" s="117"/>
      <c r="I16" s="118"/>
      <c r="J16" s="118"/>
      <c r="L16" s="118"/>
      <c r="O16" s="113"/>
      <c r="Q16" s="351" t="s">
        <v>315</v>
      </c>
    </row>
    <row r="17" spans="1:18" ht="20.149999999999999" customHeight="1">
      <c r="B17" s="120" t="s">
        <v>3</v>
      </c>
      <c r="C17" s="120" t="s">
        <v>99</v>
      </c>
      <c r="D17" s="120" t="s">
        <v>98</v>
      </c>
      <c r="E17" s="120" t="s">
        <v>5</v>
      </c>
      <c r="F17" s="120" t="s">
        <v>193</v>
      </c>
      <c r="G17" s="120" t="s">
        <v>194</v>
      </c>
      <c r="H17" s="121" t="s">
        <v>229</v>
      </c>
      <c r="I17" s="666" t="s">
        <v>122</v>
      </c>
      <c r="J17" s="666"/>
      <c r="K17" s="666" t="s">
        <v>123</v>
      </c>
      <c r="L17" s="666"/>
      <c r="M17" s="122" t="s">
        <v>90</v>
      </c>
      <c r="N17" s="121" t="s">
        <v>230</v>
      </c>
      <c r="O17" s="71" t="s">
        <v>1</v>
      </c>
      <c r="P17" s="120" t="s">
        <v>119</v>
      </c>
    </row>
    <row r="18" spans="1:18" ht="20.149999999999999" customHeight="1">
      <c r="B18" s="123" t="s">
        <v>91</v>
      </c>
      <c r="C18" s="124"/>
      <c r="D18" s="124"/>
      <c r="E18" s="124"/>
      <c r="F18" s="124"/>
      <c r="G18" s="124"/>
      <c r="H18" s="125"/>
      <c r="I18" s="125"/>
      <c r="J18" s="125"/>
      <c r="K18" s="125"/>
      <c r="L18" s="125"/>
      <c r="M18" s="126"/>
      <c r="N18" s="127"/>
      <c r="O18" s="128"/>
      <c r="P18" s="129"/>
    </row>
    <row r="19" spans="1:18" ht="20.149999999999999" customHeight="1">
      <c r="B19" s="323" t="s">
        <v>272</v>
      </c>
      <c r="C19" s="130" t="str">
        <f>IF(総表!I10="海外公演","舞台費","文芸費")</f>
        <v>文芸費</v>
      </c>
      <c r="D19" s="131"/>
      <c r="E19" s="132"/>
      <c r="F19" s="131"/>
      <c r="G19" s="131"/>
      <c r="H19" s="133"/>
      <c r="I19" s="134"/>
      <c r="J19" s="134"/>
      <c r="K19" s="134"/>
      <c r="L19" s="134"/>
      <c r="M19" s="135"/>
      <c r="N19" s="136"/>
      <c r="O19" s="137"/>
      <c r="P19" s="138"/>
      <c r="R19" s="43" t="s">
        <v>120</v>
      </c>
    </row>
    <row r="20" spans="1:18" s="27" customFormat="1" ht="16.5">
      <c r="A20" s="27">
        <v>1</v>
      </c>
      <c r="B20" s="324" t="str">
        <f>IF(H20="","",".")</f>
        <v/>
      </c>
      <c r="C20" s="139"/>
      <c r="D20" s="140"/>
      <c r="E20" s="169"/>
      <c r="F20" s="215"/>
      <c r="G20" s="215"/>
      <c r="H20" s="141"/>
      <c r="I20" s="141"/>
      <c r="J20" s="142"/>
      <c r="K20" s="141"/>
      <c r="L20" s="142"/>
      <c r="M20" s="143"/>
      <c r="N20" s="144" t="str">
        <f>IF(ISNUMBER(H20),(PRODUCT(H20,I20,K20)),"")</f>
        <v/>
      </c>
      <c r="O20" s="145">
        <f>ROUNDDOWN(SUM(N20:N69)/1000,0)</f>
        <v>0</v>
      </c>
      <c r="P20" s="171" t="s">
        <v>37</v>
      </c>
      <c r="R20" s="172">
        <f>ROUNDDOWN(SUMIF(P20:P69,"課税対象外",N20:N69)/1000,0)</f>
        <v>0</v>
      </c>
    </row>
    <row r="21" spans="1:18" s="27" customFormat="1" ht="16.5">
      <c r="A21" s="27">
        <v>2</v>
      </c>
      <c r="B21" s="324" t="str">
        <f>IF(H21="","",".")</f>
        <v/>
      </c>
      <c r="C21" s="139"/>
      <c r="D21" s="140"/>
      <c r="E21" s="152"/>
      <c r="F21" s="216"/>
      <c r="G21" s="216"/>
      <c r="H21" s="146"/>
      <c r="I21" s="146"/>
      <c r="J21" s="147"/>
      <c r="K21" s="146"/>
      <c r="L21" s="147"/>
      <c r="M21" s="148"/>
      <c r="N21" s="149" t="str">
        <f>IF(ISNUMBER(H21),(PRODUCT(H21,I21,K21)),"")</f>
        <v/>
      </c>
      <c r="O21" s="150"/>
      <c r="P21" s="173" t="s">
        <v>37</v>
      </c>
      <c r="R21" s="32"/>
    </row>
    <row r="22" spans="1:18" s="27" customFormat="1" ht="16.5">
      <c r="A22" s="27">
        <v>3</v>
      </c>
      <c r="B22" s="324" t="str">
        <f t="shared" ref="B22:B69" si="0">IF(H22="","",".")</f>
        <v/>
      </c>
      <c r="C22" s="139"/>
      <c r="D22" s="140"/>
      <c r="E22" s="152"/>
      <c r="F22" s="216"/>
      <c r="G22" s="216"/>
      <c r="H22" s="146"/>
      <c r="I22" s="146"/>
      <c r="J22" s="147"/>
      <c r="K22" s="146"/>
      <c r="L22" s="147"/>
      <c r="M22" s="148"/>
      <c r="N22" s="149" t="str">
        <f t="shared" ref="N22:N68" si="1">IF(ISNUMBER(H22),(PRODUCT(H22,I22,K22)),"")</f>
        <v/>
      </c>
      <c r="O22" s="150"/>
      <c r="P22" s="173" t="s">
        <v>37</v>
      </c>
      <c r="R22" s="32"/>
    </row>
    <row r="23" spans="1:18" s="27" customFormat="1" ht="16.5">
      <c r="A23" s="27">
        <v>4</v>
      </c>
      <c r="B23" s="324" t="str">
        <f t="shared" si="0"/>
        <v/>
      </c>
      <c r="C23" s="139"/>
      <c r="D23" s="140"/>
      <c r="E23" s="152"/>
      <c r="F23" s="216"/>
      <c r="G23" s="216"/>
      <c r="H23" s="146"/>
      <c r="I23" s="146"/>
      <c r="J23" s="147"/>
      <c r="K23" s="146"/>
      <c r="L23" s="147"/>
      <c r="M23" s="148"/>
      <c r="N23" s="149" t="str">
        <f t="shared" si="1"/>
        <v/>
      </c>
      <c r="O23" s="150"/>
      <c r="P23" s="173" t="s">
        <v>37</v>
      </c>
      <c r="R23" s="32"/>
    </row>
    <row r="24" spans="1:18" s="27" customFormat="1" ht="16.5">
      <c r="A24" s="27">
        <v>5</v>
      </c>
      <c r="B24" s="324" t="str">
        <f>IF(H24="","",".")</f>
        <v/>
      </c>
      <c r="C24" s="139"/>
      <c r="D24" s="140"/>
      <c r="E24" s="152"/>
      <c r="F24" s="216"/>
      <c r="G24" s="216"/>
      <c r="H24" s="146"/>
      <c r="I24" s="146"/>
      <c r="J24" s="147"/>
      <c r="K24" s="146"/>
      <c r="L24" s="147"/>
      <c r="M24" s="148"/>
      <c r="N24" s="149" t="str">
        <f t="shared" si="1"/>
        <v/>
      </c>
      <c r="O24" s="150"/>
      <c r="P24" s="173" t="s">
        <v>37</v>
      </c>
      <c r="R24" s="32"/>
    </row>
    <row r="25" spans="1:18" s="27" customFormat="1" ht="16.5">
      <c r="A25" s="27">
        <v>6</v>
      </c>
      <c r="B25" s="324" t="str">
        <f t="shared" si="0"/>
        <v/>
      </c>
      <c r="C25" s="139"/>
      <c r="D25" s="140"/>
      <c r="E25" s="152"/>
      <c r="F25" s="216"/>
      <c r="G25" s="216"/>
      <c r="H25" s="146"/>
      <c r="I25" s="146"/>
      <c r="J25" s="147"/>
      <c r="K25" s="146"/>
      <c r="L25" s="147"/>
      <c r="M25" s="148"/>
      <c r="N25" s="149" t="str">
        <f t="shared" si="1"/>
        <v/>
      </c>
      <c r="O25" s="150"/>
      <c r="P25" s="173" t="s">
        <v>37</v>
      </c>
      <c r="R25" s="32"/>
    </row>
    <row r="26" spans="1:18" s="27" customFormat="1" ht="16.5">
      <c r="A26" s="27">
        <v>7</v>
      </c>
      <c r="B26" s="324" t="str">
        <f t="shared" si="0"/>
        <v/>
      </c>
      <c r="C26" s="139"/>
      <c r="D26" s="140"/>
      <c r="E26" s="152"/>
      <c r="F26" s="216"/>
      <c r="G26" s="216"/>
      <c r="H26" s="146"/>
      <c r="I26" s="146"/>
      <c r="J26" s="147"/>
      <c r="K26" s="146"/>
      <c r="L26" s="147"/>
      <c r="M26" s="148"/>
      <c r="N26" s="149" t="str">
        <f t="shared" si="1"/>
        <v/>
      </c>
      <c r="O26" s="150"/>
      <c r="P26" s="173" t="s">
        <v>37</v>
      </c>
      <c r="R26" s="32"/>
    </row>
    <row r="27" spans="1:18" s="27" customFormat="1" ht="16.5">
      <c r="A27" s="27">
        <v>8</v>
      </c>
      <c r="B27" s="324" t="str">
        <f t="shared" si="0"/>
        <v/>
      </c>
      <c r="C27" s="139"/>
      <c r="D27" s="140"/>
      <c r="E27" s="152"/>
      <c r="F27" s="216"/>
      <c r="G27" s="216"/>
      <c r="H27" s="146"/>
      <c r="I27" s="146"/>
      <c r="J27" s="147"/>
      <c r="K27" s="146"/>
      <c r="L27" s="147"/>
      <c r="M27" s="148"/>
      <c r="N27" s="149" t="str">
        <f t="shared" si="1"/>
        <v/>
      </c>
      <c r="O27" s="150"/>
      <c r="P27" s="173" t="s">
        <v>37</v>
      </c>
      <c r="R27" s="32"/>
    </row>
    <row r="28" spans="1:18" s="27" customFormat="1" ht="16.5">
      <c r="A28" s="27">
        <v>9</v>
      </c>
      <c r="B28" s="324" t="str">
        <f t="shared" si="0"/>
        <v/>
      </c>
      <c r="C28" s="139"/>
      <c r="D28" s="140"/>
      <c r="E28" s="152"/>
      <c r="F28" s="216"/>
      <c r="G28" s="216"/>
      <c r="H28" s="146"/>
      <c r="I28" s="146"/>
      <c r="J28" s="147"/>
      <c r="K28" s="146"/>
      <c r="L28" s="147"/>
      <c r="M28" s="148"/>
      <c r="N28" s="149" t="str">
        <f t="shared" si="1"/>
        <v/>
      </c>
      <c r="O28" s="150"/>
      <c r="P28" s="173" t="s">
        <v>37</v>
      </c>
      <c r="R28" s="32"/>
    </row>
    <row r="29" spans="1:18" s="27" customFormat="1" ht="16.5">
      <c r="A29" s="27">
        <v>10</v>
      </c>
      <c r="B29" s="324" t="str">
        <f t="shared" si="0"/>
        <v/>
      </c>
      <c r="C29" s="139"/>
      <c r="D29" s="140"/>
      <c r="E29" s="152"/>
      <c r="F29" s="216"/>
      <c r="G29" s="216"/>
      <c r="H29" s="146"/>
      <c r="I29" s="146"/>
      <c r="J29" s="147"/>
      <c r="K29" s="146"/>
      <c r="L29" s="147"/>
      <c r="M29" s="148"/>
      <c r="N29" s="149" t="str">
        <f t="shared" si="1"/>
        <v/>
      </c>
      <c r="O29" s="150"/>
      <c r="P29" s="173" t="s">
        <v>37</v>
      </c>
      <c r="R29" s="32"/>
    </row>
    <row r="30" spans="1:18" s="27" customFormat="1" ht="16.5">
      <c r="A30" s="27">
        <v>11</v>
      </c>
      <c r="B30" s="324" t="str">
        <f t="shared" si="0"/>
        <v/>
      </c>
      <c r="C30" s="139"/>
      <c r="D30" s="140"/>
      <c r="E30" s="152"/>
      <c r="F30" s="216"/>
      <c r="G30" s="216"/>
      <c r="H30" s="146"/>
      <c r="I30" s="146"/>
      <c r="J30" s="147"/>
      <c r="K30" s="146"/>
      <c r="L30" s="147"/>
      <c r="M30" s="148"/>
      <c r="N30" s="149" t="str">
        <f t="shared" si="1"/>
        <v/>
      </c>
      <c r="O30" s="150"/>
      <c r="P30" s="173" t="s">
        <v>37</v>
      </c>
      <c r="R30" s="32"/>
    </row>
    <row r="31" spans="1:18" s="27" customFormat="1" ht="16.5">
      <c r="A31" s="27">
        <v>12</v>
      </c>
      <c r="B31" s="324" t="str">
        <f t="shared" si="0"/>
        <v/>
      </c>
      <c r="C31" s="139"/>
      <c r="D31" s="140"/>
      <c r="E31" s="152"/>
      <c r="F31" s="216"/>
      <c r="G31" s="216"/>
      <c r="H31" s="146"/>
      <c r="I31" s="146"/>
      <c r="J31" s="147"/>
      <c r="K31" s="146"/>
      <c r="L31" s="147"/>
      <c r="M31" s="148"/>
      <c r="N31" s="149" t="str">
        <f t="shared" si="1"/>
        <v/>
      </c>
      <c r="O31" s="150"/>
      <c r="P31" s="173" t="s">
        <v>37</v>
      </c>
      <c r="R31" s="32"/>
    </row>
    <row r="32" spans="1:18" s="27" customFormat="1" ht="16.5">
      <c r="A32" s="27">
        <v>13</v>
      </c>
      <c r="B32" s="324" t="str">
        <f t="shared" si="0"/>
        <v/>
      </c>
      <c r="C32" s="139"/>
      <c r="D32" s="140"/>
      <c r="E32" s="152"/>
      <c r="F32" s="216"/>
      <c r="G32" s="216"/>
      <c r="H32" s="146"/>
      <c r="I32" s="146"/>
      <c r="J32" s="147"/>
      <c r="K32" s="146"/>
      <c r="L32" s="147"/>
      <c r="M32" s="148"/>
      <c r="N32" s="149" t="str">
        <f t="shared" si="1"/>
        <v/>
      </c>
      <c r="O32" s="150"/>
      <c r="P32" s="173" t="s">
        <v>37</v>
      </c>
      <c r="R32" s="32"/>
    </row>
    <row r="33" spans="1:18" s="27" customFormat="1" ht="16.5">
      <c r="A33" s="27">
        <v>14</v>
      </c>
      <c r="B33" s="324" t="str">
        <f t="shared" si="0"/>
        <v/>
      </c>
      <c r="C33" s="139"/>
      <c r="D33" s="140"/>
      <c r="E33" s="152"/>
      <c r="F33" s="216"/>
      <c r="G33" s="216"/>
      <c r="H33" s="146"/>
      <c r="I33" s="146"/>
      <c r="J33" s="147"/>
      <c r="K33" s="146"/>
      <c r="L33" s="147"/>
      <c r="M33" s="148"/>
      <c r="N33" s="149" t="str">
        <f t="shared" si="1"/>
        <v/>
      </c>
      <c r="O33" s="150"/>
      <c r="P33" s="173" t="s">
        <v>37</v>
      </c>
      <c r="R33" s="32"/>
    </row>
    <row r="34" spans="1:18" s="27" customFormat="1" ht="16.5">
      <c r="A34" s="27">
        <v>15</v>
      </c>
      <c r="B34" s="324" t="str">
        <f t="shared" si="0"/>
        <v/>
      </c>
      <c r="C34" s="139"/>
      <c r="D34" s="140"/>
      <c r="E34" s="152"/>
      <c r="F34" s="216"/>
      <c r="G34" s="216"/>
      <c r="H34" s="146"/>
      <c r="I34" s="146"/>
      <c r="J34" s="147"/>
      <c r="K34" s="146"/>
      <c r="L34" s="147"/>
      <c r="M34" s="148"/>
      <c r="N34" s="149" t="str">
        <f t="shared" si="1"/>
        <v/>
      </c>
      <c r="O34" s="150"/>
      <c r="P34" s="173" t="s">
        <v>37</v>
      </c>
      <c r="R34" s="32"/>
    </row>
    <row r="35" spans="1:18" s="27" customFormat="1" ht="16.5">
      <c r="A35" s="27">
        <v>16</v>
      </c>
      <c r="B35" s="324" t="str">
        <f t="shared" si="0"/>
        <v/>
      </c>
      <c r="C35" s="139"/>
      <c r="D35" s="140"/>
      <c r="E35" s="152"/>
      <c r="F35" s="216"/>
      <c r="G35" s="216"/>
      <c r="H35" s="146"/>
      <c r="I35" s="146"/>
      <c r="J35" s="147"/>
      <c r="K35" s="146"/>
      <c r="L35" s="147"/>
      <c r="M35" s="148"/>
      <c r="N35" s="149" t="str">
        <f t="shared" si="1"/>
        <v/>
      </c>
      <c r="O35" s="150"/>
      <c r="P35" s="173" t="s">
        <v>37</v>
      </c>
      <c r="R35" s="32"/>
    </row>
    <row r="36" spans="1:18" s="27" customFormat="1" ht="16.5">
      <c r="A36" s="27">
        <v>17</v>
      </c>
      <c r="B36" s="324" t="str">
        <f t="shared" si="0"/>
        <v/>
      </c>
      <c r="C36" s="139"/>
      <c r="D36" s="140"/>
      <c r="E36" s="152"/>
      <c r="F36" s="216"/>
      <c r="G36" s="216"/>
      <c r="H36" s="146"/>
      <c r="I36" s="146"/>
      <c r="J36" s="147"/>
      <c r="K36" s="146"/>
      <c r="L36" s="147"/>
      <c r="M36" s="148"/>
      <c r="N36" s="149" t="str">
        <f t="shared" si="1"/>
        <v/>
      </c>
      <c r="O36" s="150"/>
      <c r="P36" s="173" t="s">
        <v>37</v>
      </c>
      <c r="R36" s="32"/>
    </row>
    <row r="37" spans="1:18" s="27" customFormat="1" ht="16.5">
      <c r="A37" s="27">
        <v>18</v>
      </c>
      <c r="B37" s="324" t="str">
        <f t="shared" si="0"/>
        <v/>
      </c>
      <c r="C37" s="139"/>
      <c r="D37" s="140"/>
      <c r="E37" s="152"/>
      <c r="F37" s="216"/>
      <c r="G37" s="216"/>
      <c r="H37" s="146"/>
      <c r="I37" s="146"/>
      <c r="J37" s="147"/>
      <c r="K37" s="146"/>
      <c r="L37" s="147"/>
      <c r="M37" s="148"/>
      <c r="N37" s="149" t="str">
        <f t="shared" si="1"/>
        <v/>
      </c>
      <c r="O37" s="150"/>
      <c r="P37" s="173" t="s">
        <v>37</v>
      </c>
      <c r="R37" s="32"/>
    </row>
    <row r="38" spans="1:18" s="27" customFormat="1" ht="16.5">
      <c r="A38" s="27">
        <v>19</v>
      </c>
      <c r="B38" s="324" t="str">
        <f t="shared" si="0"/>
        <v/>
      </c>
      <c r="C38" s="139"/>
      <c r="D38" s="140"/>
      <c r="E38" s="152"/>
      <c r="F38" s="216"/>
      <c r="G38" s="216"/>
      <c r="H38" s="146"/>
      <c r="I38" s="146"/>
      <c r="J38" s="147"/>
      <c r="K38" s="146"/>
      <c r="L38" s="147"/>
      <c r="M38" s="148"/>
      <c r="N38" s="149" t="str">
        <f t="shared" si="1"/>
        <v/>
      </c>
      <c r="O38" s="150"/>
      <c r="P38" s="173" t="s">
        <v>37</v>
      </c>
      <c r="R38" s="32"/>
    </row>
    <row r="39" spans="1:18" s="27" customFormat="1" ht="16.5">
      <c r="A39" s="27">
        <v>20</v>
      </c>
      <c r="B39" s="324" t="str">
        <f t="shared" si="0"/>
        <v/>
      </c>
      <c r="C39" s="139"/>
      <c r="D39" s="140"/>
      <c r="E39" s="152"/>
      <c r="F39" s="216"/>
      <c r="G39" s="216"/>
      <c r="H39" s="146"/>
      <c r="I39" s="146"/>
      <c r="J39" s="147"/>
      <c r="K39" s="146"/>
      <c r="L39" s="147"/>
      <c r="M39" s="148"/>
      <c r="N39" s="149" t="str">
        <f t="shared" si="1"/>
        <v/>
      </c>
      <c r="O39" s="150"/>
      <c r="P39" s="173" t="s">
        <v>37</v>
      </c>
      <c r="R39" s="32"/>
    </row>
    <row r="40" spans="1:18" s="27" customFormat="1" ht="16.5">
      <c r="A40" s="27">
        <v>21</v>
      </c>
      <c r="B40" s="324" t="str">
        <f t="shared" si="0"/>
        <v/>
      </c>
      <c r="C40" s="139"/>
      <c r="D40" s="140"/>
      <c r="E40" s="152"/>
      <c r="F40" s="216"/>
      <c r="G40" s="216"/>
      <c r="H40" s="146"/>
      <c r="I40" s="146"/>
      <c r="J40" s="147"/>
      <c r="K40" s="146"/>
      <c r="L40" s="147"/>
      <c r="M40" s="148"/>
      <c r="N40" s="149" t="str">
        <f t="shared" si="1"/>
        <v/>
      </c>
      <c r="O40" s="150"/>
      <c r="P40" s="173" t="s">
        <v>37</v>
      </c>
      <c r="R40" s="32"/>
    </row>
    <row r="41" spans="1:18" s="27" customFormat="1" ht="16.5">
      <c r="A41" s="27">
        <v>22</v>
      </c>
      <c r="B41" s="324" t="str">
        <f t="shared" si="0"/>
        <v/>
      </c>
      <c r="C41" s="139"/>
      <c r="D41" s="140"/>
      <c r="E41" s="152"/>
      <c r="F41" s="216"/>
      <c r="G41" s="216"/>
      <c r="H41" s="146"/>
      <c r="I41" s="146"/>
      <c r="J41" s="147"/>
      <c r="K41" s="146"/>
      <c r="L41" s="147"/>
      <c r="M41" s="148"/>
      <c r="N41" s="149" t="str">
        <f t="shared" si="1"/>
        <v/>
      </c>
      <c r="O41" s="150"/>
      <c r="P41" s="173" t="s">
        <v>37</v>
      </c>
      <c r="R41" s="32"/>
    </row>
    <row r="42" spans="1:18" s="27" customFormat="1" ht="16.5">
      <c r="A42" s="27">
        <v>23</v>
      </c>
      <c r="B42" s="324" t="str">
        <f t="shared" si="0"/>
        <v/>
      </c>
      <c r="C42" s="139"/>
      <c r="D42" s="140"/>
      <c r="E42" s="152"/>
      <c r="F42" s="216"/>
      <c r="G42" s="216"/>
      <c r="H42" s="146"/>
      <c r="I42" s="146"/>
      <c r="J42" s="147"/>
      <c r="K42" s="146"/>
      <c r="L42" s="147"/>
      <c r="M42" s="148"/>
      <c r="N42" s="149" t="str">
        <f t="shared" si="1"/>
        <v/>
      </c>
      <c r="O42" s="150"/>
      <c r="P42" s="173" t="s">
        <v>37</v>
      </c>
      <c r="R42" s="32"/>
    </row>
    <row r="43" spans="1:18" s="27" customFormat="1" ht="16.5">
      <c r="A43" s="27">
        <v>24</v>
      </c>
      <c r="B43" s="324" t="str">
        <f t="shared" si="0"/>
        <v/>
      </c>
      <c r="C43" s="139"/>
      <c r="D43" s="140"/>
      <c r="E43" s="152"/>
      <c r="F43" s="216"/>
      <c r="G43" s="216"/>
      <c r="H43" s="146"/>
      <c r="I43" s="146"/>
      <c r="J43" s="147"/>
      <c r="K43" s="146"/>
      <c r="L43" s="147"/>
      <c r="M43" s="148"/>
      <c r="N43" s="149" t="str">
        <f t="shared" si="1"/>
        <v/>
      </c>
      <c r="O43" s="150"/>
      <c r="P43" s="173" t="s">
        <v>37</v>
      </c>
      <c r="R43" s="32"/>
    </row>
    <row r="44" spans="1:18" ht="16.5">
      <c r="A44" s="27">
        <v>25</v>
      </c>
      <c r="B44" s="324" t="str">
        <f t="shared" si="0"/>
        <v/>
      </c>
      <c r="C44" s="139"/>
      <c r="D44" s="140"/>
      <c r="E44" s="152"/>
      <c r="F44" s="216"/>
      <c r="G44" s="216"/>
      <c r="H44" s="146"/>
      <c r="I44" s="146"/>
      <c r="J44" s="147"/>
      <c r="K44" s="146"/>
      <c r="L44" s="147"/>
      <c r="M44" s="148"/>
      <c r="N44" s="149" t="str">
        <f t="shared" si="1"/>
        <v/>
      </c>
      <c r="O44" s="150"/>
      <c r="P44" s="151" t="s">
        <v>37</v>
      </c>
      <c r="R44" s="61"/>
    </row>
    <row r="45" spans="1:18" ht="16.5">
      <c r="A45" s="27">
        <v>26</v>
      </c>
      <c r="B45" s="324" t="str">
        <f t="shared" si="0"/>
        <v/>
      </c>
      <c r="C45" s="139"/>
      <c r="D45" s="140"/>
      <c r="E45" s="152"/>
      <c r="F45" s="216"/>
      <c r="G45" s="216"/>
      <c r="H45" s="146"/>
      <c r="I45" s="146"/>
      <c r="J45" s="147"/>
      <c r="K45" s="146"/>
      <c r="L45" s="147"/>
      <c r="M45" s="148"/>
      <c r="N45" s="149" t="str">
        <f t="shared" si="1"/>
        <v/>
      </c>
      <c r="O45" s="150"/>
      <c r="P45" s="151" t="s">
        <v>37</v>
      </c>
      <c r="R45" s="61"/>
    </row>
    <row r="46" spans="1:18" ht="16.5">
      <c r="A46" s="27">
        <v>27</v>
      </c>
      <c r="B46" s="324" t="str">
        <f t="shared" si="0"/>
        <v/>
      </c>
      <c r="C46" s="139"/>
      <c r="D46" s="140"/>
      <c r="E46" s="152"/>
      <c r="F46" s="216"/>
      <c r="G46" s="216"/>
      <c r="H46" s="146"/>
      <c r="I46" s="146"/>
      <c r="J46" s="147"/>
      <c r="K46" s="146"/>
      <c r="L46" s="147"/>
      <c r="M46" s="148"/>
      <c r="N46" s="149" t="str">
        <f t="shared" si="1"/>
        <v/>
      </c>
      <c r="O46" s="150"/>
      <c r="P46" s="151" t="s">
        <v>37</v>
      </c>
      <c r="R46" s="61"/>
    </row>
    <row r="47" spans="1:18" ht="16.5">
      <c r="A47" s="27">
        <v>28</v>
      </c>
      <c r="B47" s="324" t="str">
        <f t="shared" si="0"/>
        <v/>
      </c>
      <c r="C47" s="139"/>
      <c r="D47" s="140"/>
      <c r="E47" s="152"/>
      <c r="F47" s="216"/>
      <c r="G47" s="216"/>
      <c r="H47" s="146"/>
      <c r="I47" s="146"/>
      <c r="J47" s="147"/>
      <c r="K47" s="146"/>
      <c r="L47" s="147"/>
      <c r="M47" s="148"/>
      <c r="N47" s="149" t="str">
        <f t="shared" si="1"/>
        <v/>
      </c>
      <c r="O47" s="150"/>
      <c r="P47" s="151" t="s">
        <v>37</v>
      </c>
      <c r="R47" s="61"/>
    </row>
    <row r="48" spans="1:18" ht="16.5">
      <c r="A48" s="27">
        <v>29</v>
      </c>
      <c r="B48" s="324" t="str">
        <f t="shared" si="0"/>
        <v/>
      </c>
      <c r="C48" s="139"/>
      <c r="D48" s="140"/>
      <c r="E48" s="152"/>
      <c r="F48" s="216"/>
      <c r="G48" s="216"/>
      <c r="H48" s="146"/>
      <c r="I48" s="146"/>
      <c r="J48" s="147"/>
      <c r="K48" s="146"/>
      <c r="L48" s="147"/>
      <c r="M48" s="148"/>
      <c r="N48" s="149" t="str">
        <f t="shared" si="1"/>
        <v/>
      </c>
      <c r="O48" s="150"/>
      <c r="P48" s="151" t="s">
        <v>37</v>
      </c>
      <c r="R48" s="61"/>
    </row>
    <row r="49" spans="1:18" ht="16.5">
      <c r="A49" s="27">
        <v>30</v>
      </c>
      <c r="B49" s="324" t="str">
        <f t="shared" si="0"/>
        <v/>
      </c>
      <c r="C49" s="139"/>
      <c r="D49" s="140"/>
      <c r="E49" s="152"/>
      <c r="F49" s="216"/>
      <c r="G49" s="216"/>
      <c r="H49" s="146"/>
      <c r="I49" s="146"/>
      <c r="J49" s="147"/>
      <c r="K49" s="146"/>
      <c r="L49" s="147"/>
      <c r="M49" s="148"/>
      <c r="N49" s="149" t="str">
        <f t="shared" si="1"/>
        <v/>
      </c>
      <c r="O49" s="150"/>
      <c r="P49" s="151" t="s">
        <v>37</v>
      </c>
      <c r="R49" s="61"/>
    </row>
    <row r="50" spans="1:18" ht="16.5">
      <c r="A50" s="27">
        <v>31</v>
      </c>
      <c r="B50" s="324" t="str">
        <f t="shared" si="0"/>
        <v/>
      </c>
      <c r="C50" s="139"/>
      <c r="D50" s="140"/>
      <c r="E50" s="152"/>
      <c r="F50" s="216"/>
      <c r="G50" s="216"/>
      <c r="H50" s="146"/>
      <c r="I50" s="146"/>
      <c r="J50" s="147"/>
      <c r="K50" s="146"/>
      <c r="L50" s="147"/>
      <c r="M50" s="148"/>
      <c r="N50" s="149" t="str">
        <f t="shared" si="1"/>
        <v/>
      </c>
      <c r="O50" s="150"/>
      <c r="P50" s="151" t="s">
        <v>37</v>
      </c>
      <c r="R50" s="61"/>
    </row>
    <row r="51" spans="1:18" ht="16.5">
      <c r="A51" s="27">
        <v>32</v>
      </c>
      <c r="B51" s="324" t="str">
        <f t="shared" si="0"/>
        <v/>
      </c>
      <c r="C51" s="139"/>
      <c r="D51" s="140"/>
      <c r="E51" s="152"/>
      <c r="F51" s="216"/>
      <c r="G51" s="216"/>
      <c r="H51" s="146"/>
      <c r="I51" s="146"/>
      <c r="J51" s="147"/>
      <c r="K51" s="146"/>
      <c r="L51" s="147"/>
      <c r="M51" s="148"/>
      <c r="N51" s="149" t="str">
        <f t="shared" si="1"/>
        <v/>
      </c>
      <c r="O51" s="150"/>
      <c r="P51" s="151" t="s">
        <v>37</v>
      </c>
      <c r="R51" s="61"/>
    </row>
    <row r="52" spans="1:18" ht="16.5">
      <c r="A52" s="27">
        <v>33</v>
      </c>
      <c r="B52" s="324" t="str">
        <f t="shared" si="0"/>
        <v/>
      </c>
      <c r="C52" s="139"/>
      <c r="D52" s="140"/>
      <c r="E52" s="152"/>
      <c r="F52" s="216"/>
      <c r="G52" s="216"/>
      <c r="H52" s="146"/>
      <c r="I52" s="146"/>
      <c r="J52" s="147"/>
      <c r="K52" s="146"/>
      <c r="L52" s="147"/>
      <c r="M52" s="148"/>
      <c r="N52" s="149" t="str">
        <f t="shared" si="1"/>
        <v/>
      </c>
      <c r="O52" s="150"/>
      <c r="P52" s="151" t="s">
        <v>37</v>
      </c>
      <c r="R52" s="61"/>
    </row>
    <row r="53" spans="1:18" ht="16.5">
      <c r="A53" s="27">
        <v>34</v>
      </c>
      <c r="B53" s="324" t="str">
        <f t="shared" si="0"/>
        <v/>
      </c>
      <c r="C53" s="139"/>
      <c r="D53" s="140"/>
      <c r="E53" s="152"/>
      <c r="F53" s="216"/>
      <c r="G53" s="216"/>
      <c r="H53" s="146"/>
      <c r="I53" s="146"/>
      <c r="J53" s="147"/>
      <c r="K53" s="146"/>
      <c r="L53" s="147"/>
      <c r="M53" s="148"/>
      <c r="N53" s="149" t="str">
        <f t="shared" si="1"/>
        <v/>
      </c>
      <c r="O53" s="150"/>
      <c r="P53" s="151" t="s">
        <v>37</v>
      </c>
      <c r="R53" s="61"/>
    </row>
    <row r="54" spans="1:18" ht="16.5">
      <c r="A54" s="27">
        <v>35</v>
      </c>
      <c r="B54" s="324" t="str">
        <f t="shared" si="0"/>
        <v/>
      </c>
      <c r="C54" s="139"/>
      <c r="D54" s="140"/>
      <c r="E54" s="152"/>
      <c r="F54" s="216"/>
      <c r="G54" s="216"/>
      <c r="H54" s="146"/>
      <c r="I54" s="146"/>
      <c r="J54" s="147"/>
      <c r="K54" s="146"/>
      <c r="L54" s="147"/>
      <c r="M54" s="148"/>
      <c r="N54" s="149" t="str">
        <f t="shared" si="1"/>
        <v/>
      </c>
      <c r="O54" s="150"/>
      <c r="P54" s="151" t="s">
        <v>37</v>
      </c>
      <c r="R54" s="61"/>
    </row>
    <row r="55" spans="1:18" ht="16.5">
      <c r="A55" s="27">
        <v>36</v>
      </c>
      <c r="B55" s="324" t="str">
        <f t="shared" si="0"/>
        <v/>
      </c>
      <c r="C55" s="139"/>
      <c r="D55" s="140"/>
      <c r="E55" s="152"/>
      <c r="F55" s="216"/>
      <c r="G55" s="216"/>
      <c r="H55" s="146"/>
      <c r="I55" s="146"/>
      <c r="J55" s="147"/>
      <c r="K55" s="146"/>
      <c r="L55" s="147"/>
      <c r="M55" s="148"/>
      <c r="N55" s="149" t="str">
        <f t="shared" si="1"/>
        <v/>
      </c>
      <c r="O55" s="150"/>
      <c r="P55" s="151" t="s">
        <v>37</v>
      </c>
      <c r="R55" s="61"/>
    </row>
    <row r="56" spans="1:18" ht="16.5">
      <c r="A56" s="27">
        <v>37</v>
      </c>
      <c r="B56" s="324" t="str">
        <f t="shared" si="0"/>
        <v/>
      </c>
      <c r="C56" s="139"/>
      <c r="D56" s="140"/>
      <c r="E56" s="152"/>
      <c r="F56" s="216"/>
      <c r="G56" s="216"/>
      <c r="H56" s="146"/>
      <c r="I56" s="146"/>
      <c r="J56" s="147"/>
      <c r="K56" s="146"/>
      <c r="L56" s="147"/>
      <c r="M56" s="148"/>
      <c r="N56" s="149" t="str">
        <f t="shared" si="1"/>
        <v/>
      </c>
      <c r="O56" s="150"/>
      <c r="P56" s="151" t="s">
        <v>37</v>
      </c>
      <c r="R56" s="61"/>
    </row>
    <row r="57" spans="1:18" ht="16.5">
      <c r="A57" s="27">
        <v>38</v>
      </c>
      <c r="B57" s="324" t="str">
        <f t="shared" si="0"/>
        <v/>
      </c>
      <c r="C57" s="139"/>
      <c r="D57" s="140"/>
      <c r="E57" s="152"/>
      <c r="F57" s="216"/>
      <c r="G57" s="216"/>
      <c r="H57" s="146"/>
      <c r="I57" s="146"/>
      <c r="J57" s="147"/>
      <c r="K57" s="146"/>
      <c r="L57" s="147"/>
      <c r="M57" s="148"/>
      <c r="N57" s="149" t="str">
        <f t="shared" si="1"/>
        <v/>
      </c>
      <c r="O57" s="150"/>
      <c r="P57" s="151" t="s">
        <v>37</v>
      </c>
      <c r="R57" s="61"/>
    </row>
    <row r="58" spans="1:18" ht="16.5">
      <c r="A58" s="27">
        <v>39</v>
      </c>
      <c r="B58" s="324" t="str">
        <f t="shared" si="0"/>
        <v/>
      </c>
      <c r="C58" s="139"/>
      <c r="D58" s="140"/>
      <c r="E58" s="152"/>
      <c r="F58" s="216"/>
      <c r="G58" s="216"/>
      <c r="H58" s="146"/>
      <c r="I58" s="146"/>
      <c r="J58" s="147"/>
      <c r="K58" s="146"/>
      <c r="L58" s="147"/>
      <c r="M58" s="148"/>
      <c r="N58" s="149" t="str">
        <f t="shared" si="1"/>
        <v/>
      </c>
      <c r="O58" s="150"/>
      <c r="P58" s="151" t="s">
        <v>37</v>
      </c>
      <c r="R58" s="61"/>
    </row>
    <row r="59" spans="1:18" ht="16.5">
      <c r="A59" s="27">
        <v>40</v>
      </c>
      <c r="B59" s="324" t="str">
        <f t="shared" si="0"/>
        <v/>
      </c>
      <c r="C59" s="139"/>
      <c r="D59" s="140"/>
      <c r="E59" s="152"/>
      <c r="F59" s="216"/>
      <c r="G59" s="216"/>
      <c r="H59" s="146"/>
      <c r="I59" s="146"/>
      <c r="J59" s="147"/>
      <c r="K59" s="146"/>
      <c r="L59" s="147"/>
      <c r="M59" s="148"/>
      <c r="N59" s="149" t="str">
        <f t="shared" si="1"/>
        <v/>
      </c>
      <c r="O59" s="150"/>
      <c r="P59" s="151" t="s">
        <v>37</v>
      </c>
      <c r="R59" s="61"/>
    </row>
    <row r="60" spans="1:18" ht="16.5">
      <c r="A60" s="27">
        <v>41</v>
      </c>
      <c r="B60" s="324" t="str">
        <f t="shared" si="0"/>
        <v/>
      </c>
      <c r="C60" s="139"/>
      <c r="D60" s="140"/>
      <c r="E60" s="152"/>
      <c r="F60" s="216"/>
      <c r="G60" s="216"/>
      <c r="H60" s="146"/>
      <c r="I60" s="146"/>
      <c r="J60" s="147"/>
      <c r="K60" s="146"/>
      <c r="L60" s="147"/>
      <c r="M60" s="148"/>
      <c r="N60" s="149" t="str">
        <f t="shared" si="1"/>
        <v/>
      </c>
      <c r="O60" s="150"/>
      <c r="P60" s="151" t="s">
        <v>37</v>
      </c>
      <c r="R60" s="61"/>
    </row>
    <row r="61" spans="1:18" ht="16.5">
      <c r="A61" s="27">
        <v>42</v>
      </c>
      <c r="B61" s="324" t="str">
        <f t="shared" si="0"/>
        <v/>
      </c>
      <c r="C61" s="139"/>
      <c r="D61" s="140"/>
      <c r="E61" s="152"/>
      <c r="F61" s="216"/>
      <c r="G61" s="216"/>
      <c r="H61" s="146"/>
      <c r="I61" s="146"/>
      <c r="J61" s="147"/>
      <c r="K61" s="146"/>
      <c r="L61" s="147"/>
      <c r="M61" s="148"/>
      <c r="N61" s="149" t="str">
        <f t="shared" si="1"/>
        <v/>
      </c>
      <c r="O61" s="150"/>
      <c r="P61" s="151" t="s">
        <v>37</v>
      </c>
      <c r="R61" s="61"/>
    </row>
    <row r="62" spans="1:18" ht="16.5">
      <c r="A62" s="27">
        <v>43</v>
      </c>
      <c r="B62" s="324" t="str">
        <f t="shared" si="0"/>
        <v/>
      </c>
      <c r="C62" s="139"/>
      <c r="D62" s="140"/>
      <c r="E62" s="152"/>
      <c r="F62" s="216"/>
      <c r="G62" s="216"/>
      <c r="H62" s="146"/>
      <c r="I62" s="146"/>
      <c r="J62" s="147"/>
      <c r="K62" s="146"/>
      <c r="L62" s="147"/>
      <c r="M62" s="148"/>
      <c r="N62" s="149" t="str">
        <f t="shared" si="1"/>
        <v/>
      </c>
      <c r="O62" s="150"/>
      <c r="P62" s="151" t="s">
        <v>37</v>
      </c>
      <c r="R62" s="61"/>
    </row>
    <row r="63" spans="1:18" ht="16.5">
      <c r="A63" s="27">
        <v>44</v>
      </c>
      <c r="B63" s="324" t="str">
        <f t="shared" si="0"/>
        <v/>
      </c>
      <c r="C63" s="139"/>
      <c r="D63" s="140"/>
      <c r="E63" s="152"/>
      <c r="F63" s="216"/>
      <c r="G63" s="216"/>
      <c r="H63" s="146"/>
      <c r="I63" s="146"/>
      <c r="J63" s="147"/>
      <c r="K63" s="146"/>
      <c r="L63" s="147"/>
      <c r="M63" s="148"/>
      <c r="N63" s="149" t="str">
        <f t="shared" si="1"/>
        <v/>
      </c>
      <c r="O63" s="150"/>
      <c r="P63" s="151" t="s">
        <v>37</v>
      </c>
      <c r="R63" s="61"/>
    </row>
    <row r="64" spans="1:18" ht="16.5">
      <c r="A64" s="27">
        <v>45</v>
      </c>
      <c r="B64" s="324" t="str">
        <f t="shared" si="0"/>
        <v/>
      </c>
      <c r="C64" s="139"/>
      <c r="D64" s="140"/>
      <c r="E64" s="152"/>
      <c r="F64" s="216"/>
      <c r="G64" s="216"/>
      <c r="H64" s="146"/>
      <c r="I64" s="146"/>
      <c r="J64" s="147"/>
      <c r="K64" s="146"/>
      <c r="L64" s="147"/>
      <c r="M64" s="148"/>
      <c r="N64" s="149" t="str">
        <f t="shared" si="1"/>
        <v/>
      </c>
      <c r="O64" s="150"/>
      <c r="P64" s="151" t="s">
        <v>37</v>
      </c>
      <c r="R64" s="61"/>
    </row>
    <row r="65" spans="1:18" ht="16.5">
      <c r="A65" s="27">
        <v>46</v>
      </c>
      <c r="B65" s="324" t="str">
        <f t="shared" si="0"/>
        <v/>
      </c>
      <c r="C65" s="139"/>
      <c r="D65" s="140"/>
      <c r="E65" s="152"/>
      <c r="F65" s="216"/>
      <c r="G65" s="216"/>
      <c r="H65" s="146"/>
      <c r="I65" s="146"/>
      <c r="J65" s="147"/>
      <c r="K65" s="146"/>
      <c r="L65" s="147"/>
      <c r="M65" s="148"/>
      <c r="N65" s="149" t="str">
        <f t="shared" si="1"/>
        <v/>
      </c>
      <c r="O65" s="150"/>
      <c r="P65" s="151" t="s">
        <v>37</v>
      </c>
      <c r="R65" s="61"/>
    </row>
    <row r="66" spans="1:18" ht="16.5">
      <c r="A66" s="27">
        <v>47</v>
      </c>
      <c r="B66" s="324" t="str">
        <f t="shared" si="0"/>
        <v/>
      </c>
      <c r="C66" s="139"/>
      <c r="D66" s="140"/>
      <c r="E66" s="152"/>
      <c r="F66" s="216"/>
      <c r="G66" s="216"/>
      <c r="H66" s="146"/>
      <c r="I66" s="146"/>
      <c r="J66" s="147"/>
      <c r="K66" s="146"/>
      <c r="L66" s="147"/>
      <c r="M66" s="148"/>
      <c r="N66" s="149" t="str">
        <f t="shared" si="1"/>
        <v/>
      </c>
      <c r="O66" s="150"/>
      <c r="P66" s="151" t="s">
        <v>37</v>
      </c>
      <c r="R66" s="61"/>
    </row>
    <row r="67" spans="1:18" ht="16.5">
      <c r="A67" s="27">
        <v>48</v>
      </c>
      <c r="B67" s="324" t="str">
        <f t="shared" si="0"/>
        <v/>
      </c>
      <c r="C67" s="139"/>
      <c r="D67" s="140"/>
      <c r="E67" s="152"/>
      <c r="F67" s="216"/>
      <c r="G67" s="216"/>
      <c r="H67" s="146"/>
      <c r="I67" s="146"/>
      <c r="J67" s="147"/>
      <c r="K67" s="146"/>
      <c r="L67" s="147"/>
      <c r="M67" s="148"/>
      <c r="N67" s="149" t="str">
        <f t="shared" si="1"/>
        <v/>
      </c>
      <c r="O67" s="150"/>
      <c r="P67" s="151" t="s">
        <v>37</v>
      </c>
      <c r="R67" s="61"/>
    </row>
    <row r="68" spans="1:18" ht="16.5">
      <c r="A68" s="27">
        <v>49</v>
      </c>
      <c r="B68" s="324" t="str">
        <f t="shared" si="0"/>
        <v/>
      </c>
      <c r="C68" s="139"/>
      <c r="D68" s="140"/>
      <c r="E68" s="152"/>
      <c r="F68" s="216"/>
      <c r="G68" s="216"/>
      <c r="H68" s="146"/>
      <c r="I68" s="146"/>
      <c r="J68" s="147"/>
      <c r="K68" s="146"/>
      <c r="L68" s="147"/>
      <c r="M68" s="148"/>
      <c r="N68" s="149" t="str">
        <f t="shared" si="1"/>
        <v/>
      </c>
      <c r="O68" s="150"/>
      <c r="P68" s="151" t="s">
        <v>37</v>
      </c>
      <c r="R68" s="61"/>
    </row>
    <row r="69" spans="1:18" ht="16.5">
      <c r="A69" s="27">
        <v>50</v>
      </c>
      <c r="B69" s="324" t="str">
        <f t="shared" si="0"/>
        <v/>
      </c>
      <c r="C69" s="139"/>
      <c r="D69" s="140"/>
      <c r="E69" s="152"/>
      <c r="F69" s="216"/>
      <c r="G69" s="216"/>
      <c r="H69" s="146"/>
      <c r="I69" s="146"/>
      <c r="J69" s="147"/>
      <c r="K69" s="146"/>
      <c r="L69" s="147"/>
      <c r="M69" s="148"/>
      <c r="N69" s="149" t="str">
        <f>IF(ISNUMBER(H69),(PRODUCT(H69,I69,K69)),"")</f>
        <v/>
      </c>
      <c r="O69" s="150"/>
      <c r="P69" s="151" t="s">
        <v>37</v>
      </c>
      <c r="R69" s="61"/>
    </row>
    <row r="70" spans="1:18" ht="20.149999999999999" customHeight="1">
      <c r="B70" s="323" t="s">
        <v>272</v>
      </c>
      <c r="C70" s="130" t="s">
        <v>145</v>
      </c>
      <c r="D70" s="131"/>
      <c r="E70" s="132"/>
      <c r="F70" s="132"/>
      <c r="G70" s="132"/>
      <c r="H70" s="258"/>
      <c r="I70" s="258"/>
      <c r="J70" s="133"/>
      <c r="K70" s="258"/>
      <c r="L70" s="133"/>
      <c r="M70" s="135"/>
      <c r="N70" s="258"/>
      <c r="O70" s="259"/>
      <c r="P70" s="138"/>
      <c r="R70" s="153" t="s">
        <v>120</v>
      </c>
    </row>
    <row r="71" spans="1:18" s="27" customFormat="1" ht="16.5">
      <c r="A71" s="27">
        <v>1</v>
      </c>
      <c r="B71" s="324" t="str">
        <f>IF(H71="","",".")</f>
        <v/>
      </c>
      <c r="C71" s="139"/>
      <c r="D71" s="140"/>
      <c r="E71" s="169"/>
      <c r="F71" s="215"/>
      <c r="G71" s="215"/>
      <c r="H71" s="141"/>
      <c r="I71" s="174"/>
      <c r="J71" s="175"/>
      <c r="K71" s="174"/>
      <c r="L71" s="175"/>
      <c r="M71" s="143"/>
      <c r="N71" s="144" t="str">
        <f>IF(ISNUMBER(H71),(PRODUCT(H71,I71,K71)),"")</f>
        <v/>
      </c>
      <c r="O71" s="145">
        <f>ROUNDDOWN(SUM(N71:N120)/1000,0)</f>
        <v>0</v>
      </c>
      <c r="P71" s="171" t="s">
        <v>37</v>
      </c>
      <c r="R71" s="172">
        <f>ROUNDDOWN(SUMIF(P71:P120,"課税対象外",N71:N120)/1000,0)</f>
        <v>0</v>
      </c>
    </row>
    <row r="72" spans="1:18" s="27" customFormat="1" ht="16.5">
      <c r="A72" s="27">
        <v>2</v>
      </c>
      <c r="B72" s="324" t="str">
        <f>IF(H72="","",".")</f>
        <v/>
      </c>
      <c r="C72" s="139"/>
      <c r="D72" s="140"/>
      <c r="E72" s="152"/>
      <c r="F72" s="216"/>
      <c r="G72" s="216"/>
      <c r="H72" s="146"/>
      <c r="I72" s="176"/>
      <c r="J72" s="177"/>
      <c r="K72" s="176"/>
      <c r="L72" s="177"/>
      <c r="M72" s="148"/>
      <c r="N72" s="149" t="str">
        <f>IF(ISNUMBER(H72),(PRODUCT(H72,I72,K72)),"")</f>
        <v/>
      </c>
      <c r="O72" s="150"/>
      <c r="P72" s="173" t="s">
        <v>37</v>
      </c>
      <c r="R72" s="32"/>
    </row>
    <row r="73" spans="1:18" s="27" customFormat="1" ht="16.5">
      <c r="A73" s="27">
        <v>3</v>
      </c>
      <c r="B73" s="324" t="str">
        <f t="shared" ref="B73:B120" si="2">IF(H73="","",".")</f>
        <v/>
      </c>
      <c r="C73" s="139"/>
      <c r="D73" s="140"/>
      <c r="E73" s="152"/>
      <c r="F73" s="216"/>
      <c r="G73" s="216"/>
      <c r="H73" s="146"/>
      <c r="I73" s="176"/>
      <c r="J73" s="177"/>
      <c r="K73" s="176"/>
      <c r="L73" s="177"/>
      <c r="M73" s="148"/>
      <c r="N73" s="149" t="str">
        <f t="shared" ref="N73:N119" si="3">IF(ISNUMBER(H73),(PRODUCT(H73,I73,K73)),"")</f>
        <v/>
      </c>
      <c r="O73" s="150"/>
      <c r="P73" s="173" t="s">
        <v>37</v>
      </c>
      <c r="R73" s="32"/>
    </row>
    <row r="74" spans="1:18" s="27" customFormat="1" ht="16.5">
      <c r="A74" s="27">
        <v>4</v>
      </c>
      <c r="B74" s="324" t="str">
        <f t="shared" si="2"/>
        <v/>
      </c>
      <c r="C74" s="139"/>
      <c r="D74" s="140"/>
      <c r="E74" s="152"/>
      <c r="F74" s="216"/>
      <c r="G74" s="216"/>
      <c r="H74" s="146"/>
      <c r="I74" s="176"/>
      <c r="J74" s="177"/>
      <c r="K74" s="176"/>
      <c r="L74" s="177"/>
      <c r="M74" s="148"/>
      <c r="N74" s="149" t="str">
        <f t="shared" si="3"/>
        <v/>
      </c>
      <c r="O74" s="150"/>
      <c r="P74" s="173" t="s">
        <v>37</v>
      </c>
      <c r="R74" s="32"/>
    </row>
    <row r="75" spans="1:18" s="27" customFormat="1" ht="16.5">
      <c r="A75" s="27">
        <v>5</v>
      </c>
      <c r="B75" s="324" t="str">
        <f t="shared" si="2"/>
        <v/>
      </c>
      <c r="C75" s="139"/>
      <c r="D75" s="140"/>
      <c r="E75" s="152"/>
      <c r="F75" s="216"/>
      <c r="G75" s="216"/>
      <c r="H75" s="146"/>
      <c r="I75" s="176"/>
      <c r="J75" s="177"/>
      <c r="K75" s="176"/>
      <c r="L75" s="177"/>
      <c r="M75" s="148"/>
      <c r="N75" s="149" t="str">
        <f t="shared" si="3"/>
        <v/>
      </c>
      <c r="O75" s="150"/>
      <c r="P75" s="173" t="s">
        <v>37</v>
      </c>
      <c r="R75" s="32"/>
    </row>
    <row r="76" spans="1:18" s="27" customFormat="1" ht="16.5">
      <c r="A76" s="27">
        <v>6</v>
      </c>
      <c r="B76" s="324" t="str">
        <f t="shared" si="2"/>
        <v/>
      </c>
      <c r="C76" s="139"/>
      <c r="D76" s="140"/>
      <c r="E76" s="152"/>
      <c r="F76" s="216"/>
      <c r="G76" s="216"/>
      <c r="H76" s="146"/>
      <c r="I76" s="146"/>
      <c r="J76" s="147"/>
      <c r="K76" s="146"/>
      <c r="L76" s="147"/>
      <c r="M76" s="148"/>
      <c r="N76" s="149" t="str">
        <f t="shared" si="3"/>
        <v/>
      </c>
      <c r="O76" s="150"/>
      <c r="P76" s="173" t="s">
        <v>37</v>
      </c>
      <c r="R76" s="32"/>
    </row>
    <row r="77" spans="1:18" s="27" customFormat="1" ht="16.5">
      <c r="A77" s="27">
        <v>7</v>
      </c>
      <c r="B77" s="324" t="str">
        <f t="shared" si="2"/>
        <v/>
      </c>
      <c r="C77" s="139"/>
      <c r="D77" s="140"/>
      <c r="E77" s="152"/>
      <c r="F77" s="216"/>
      <c r="G77" s="216"/>
      <c r="H77" s="146"/>
      <c r="I77" s="146"/>
      <c r="J77" s="147"/>
      <c r="K77" s="146"/>
      <c r="L77" s="147"/>
      <c r="M77" s="148"/>
      <c r="N77" s="149" t="str">
        <f t="shared" si="3"/>
        <v/>
      </c>
      <c r="O77" s="150"/>
      <c r="P77" s="173" t="s">
        <v>37</v>
      </c>
      <c r="R77" s="32"/>
    </row>
    <row r="78" spans="1:18" s="27" customFormat="1" ht="16.5">
      <c r="A78" s="27">
        <v>8</v>
      </c>
      <c r="B78" s="324" t="str">
        <f t="shared" si="2"/>
        <v/>
      </c>
      <c r="C78" s="139"/>
      <c r="D78" s="140"/>
      <c r="E78" s="152"/>
      <c r="F78" s="216"/>
      <c r="G78" s="216"/>
      <c r="H78" s="146"/>
      <c r="I78" s="146"/>
      <c r="J78" s="147"/>
      <c r="K78" s="146"/>
      <c r="L78" s="147"/>
      <c r="M78" s="148"/>
      <c r="N78" s="149" t="str">
        <f t="shared" si="3"/>
        <v/>
      </c>
      <c r="O78" s="150"/>
      <c r="P78" s="173" t="s">
        <v>37</v>
      </c>
      <c r="R78" s="32"/>
    </row>
    <row r="79" spans="1:18" s="27" customFormat="1" ht="16.5">
      <c r="A79" s="27">
        <v>9</v>
      </c>
      <c r="B79" s="324" t="str">
        <f t="shared" si="2"/>
        <v/>
      </c>
      <c r="C79" s="139"/>
      <c r="D79" s="140"/>
      <c r="E79" s="152"/>
      <c r="F79" s="216"/>
      <c r="G79" s="216"/>
      <c r="H79" s="146"/>
      <c r="I79" s="146"/>
      <c r="J79" s="147"/>
      <c r="K79" s="146"/>
      <c r="L79" s="147"/>
      <c r="M79" s="148"/>
      <c r="N79" s="149" t="str">
        <f t="shared" si="3"/>
        <v/>
      </c>
      <c r="O79" s="150"/>
      <c r="P79" s="173" t="s">
        <v>37</v>
      </c>
      <c r="R79" s="32"/>
    </row>
    <row r="80" spans="1:18" s="27" customFormat="1" ht="16.5">
      <c r="A80" s="27">
        <v>10</v>
      </c>
      <c r="B80" s="324" t="str">
        <f t="shared" si="2"/>
        <v/>
      </c>
      <c r="C80" s="139"/>
      <c r="D80" s="140"/>
      <c r="E80" s="152"/>
      <c r="F80" s="216"/>
      <c r="G80" s="216"/>
      <c r="H80" s="146"/>
      <c r="I80" s="146"/>
      <c r="J80" s="147"/>
      <c r="K80" s="146"/>
      <c r="L80" s="147"/>
      <c r="M80" s="148"/>
      <c r="N80" s="149" t="str">
        <f t="shared" si="3"/>
        <v/>
      </c>
      <c r="O80" s="150"/>
      <c r="P80" s="173" t="s">
        <v>37</v>
      </c>
      <c r="R80" s="32"/>
    </row>
    <row r="81" spans="1:18" s="27" customFormat="1" ht="16.5">
      <c r="A81" s="27">
        <v>11</v>
      </c>
      <c r="B81" s="324" t="str">
        <f t="shared" si="2"/>
        <v/>
      </c>
      <c r="C81" s="139"/>
      <c r="D81" s="140"/>
      <c r="E81" s="152"/>
      <c r="F81" s="216"/>
      <c r="G81" s="216"/>
      <c r="H81" s="146"/>
      <c r="I81" s="146"/>
      <c r="J81" s="147"/>
      <c r="K81" s="146"/>
      <c r="L81" s="147"/>
      <c r="M81" s="148"/>
      <c r="N81" s="149" t="str">
        <f t="shared" si="3"/>
        <v/>
      </c>
      <c r="O81" s="150"/>
      <c r="P81" s="173" t="s">
        <v>37</v>
      </c>
      <c r="R81" s="32"/>
    </row>
    <row r="82" spans="1:18" s="27" customFormat="1" ht="16.5">
      <c r="A82" s="27">
        <v>12</v>
      </c>
      <c r="B82" s="324" t="str">
        <f t="shared" si="2"/>
        <v/>
      </c>
      <c r="C82" s="139"/>
      <c r="D82" s="140"/>
      <c r="E82" s="152"/>
      <c r="F82" s="216"/>
      <c r="G82" s="216"/>
      <c r="H82" s="146"/>
      <c r="I82" s="146"/>
      <c r="J82" s="147"/>
      <c r="K82" s="146"/>
      <c r="L82" s="147"/>
      <c r="M82" s="148"/>
      <c r="N82" s="149" t="str">
        <f t="shared" si="3"/>
        <v/>
      </c>
      <c r="O82" s="150"/>
      <c r="P82" s="173" t="s">
        <v>37</v>
      </c>
      <c r="R82" s="32"/>
    </row>
    <row r="83" spans="1:18" s="27" customFormat="1" ht="16.5">
      <c r="A83" s="27">
        <v>13</v>
      </c>
      <c r="B83" s="324" t="str">
        <f t="shared" si="2"/>
        <v/>
      </c>
      <c r="C83" s="139"/>
      <c r="D83" s="140"/>
      <c r="E83" s="152"/>
      <c r="F83" s="216"/>
      <c r="G83" s="216"/>
      <c r="H83" s="146"/>
      <c r="I83" s="146"/>
      <c r="J83" s="147"/>
      <c r="K83" s="146"/>
      <c r="L83" s="147"/>
      <c r="M83" s="148"/>
      <c r="N83" s="149" t="str">
        <f t="shared" si="3"/>
        <v/>
      </c>
      <c r="O83" s="150"/>
      <c r="P83" s="173" t="s">
        <v>37</v>
      </c>
      <c r="R83" s="32"/>
    </row>
    <row r="84" spans="1:18" s="27" customFormat="1" ht="16.5">
      <c r="A84" s="27">
        <v>14</v>
      </c>
      <c r="B84" s="324" t="str">
        <f t="shared" si="2"/>
        <v/>
      </c>
      <c r="C84" s="139"/>
      <c r="D84" s="140"/>
      <c r="E84" s="152"/>
      <c r="F84" s="216"/>
      <c r="G84" s="216"/>
      <c r="H84" s="146"/>
      <c r="I84" s="146"/>
      <c r="J84" s="147"/>
      <c r="K84" s="146"/>
      <c r="L84" s="147"/>
      <c r="M84" s="148"/>
      <c r="N84" s="149" t="str">
        <f t="shared" si="3"/>
        <v/>
      </c>
      <c r="O84" s="150"/>
      <c r="P84" s="173" t="s">
        <v>37</v>
      </c>
      <c r="R84" s="32"/>
    </row>
    <row r="85" spans="1:18" s="27" customFormat="1" ht="16.5">
      <c r="A85" s="27">
        <v>15</v>
      </c>
      <c r="B85" s="324" t="str">
        <f t="shared" si="2"/>
        <v/>
      </c>
      <c r="C85" s="139"/>
      <c r="D85" s="140"/>
      <c r="E85" s="152"/>
      <c r="F85" s="216"/>
      <c r="G85" s="216"/>
      <c r="H85" s="146"/>
      <c r="I85" s="146"/>
      <c r="J85" s="147"/>
      <c r="K85" s="146"/>
      <c r="L85" s="147"/>
      <c r="M85" s="148"/>
      <c r="N85" s="149" t="str">
        <f t="shared" si="3"/>
        <v/>
      </c>
      <c r="O85" s="150"/>
      <c r="P85" s="173" t="s">
        <v>37</v>
      </c>
      <c r="R85" s="32"/>
    </row>
    <row r="86" spans="1:18" s="27" customFormat="1" ht="16.5">
      <c r="A86" s="27">
        <v>16</v>
      </c>
      <c r="B86" s="324" t="str">
        <f t="shared" si="2"/>
        <v/>
      </c>
      <c r="C86" s="139"/>
      <c r="D86" s="140"/>
      <c r="E86" s="152"/>
      <c r="F86" s="216"/>
      <c r="G86" s="216"/>
      <c r="H86" s="146"/>
      <c r="I86" s="146"/>
      <c r="J86" s="147"/>
      <c r="K86" s="146"/>
      <c r="L86" s="147"/>
      <c r="M86" s="148"/>
      <c r="N86" s="149" t="str">
        <f t="shared" si="3"/>
        <v/>
      </c>
      <c r="O86" s="150"/>
      <c r="P86" s="173" t="s">
        <v>37</v>
      </c>
      <c r="R86" s="32"/>
    </row>
    <row r="87" spans="1:18" s="27" customFormat="1" ht="16.5">
      <c r="A87" s="27">
        <v>17</v>
      </c>
      <c r="B87" s="324" t="str">
        <f t="shared" si="2"/>
        <v/>
      </c>
      <c r="C87" s="139"/>
      <c r="D87" s="140"/>
      <c r="E87" s="152"/>
      <c r="F87" s="216"/>
      <c r="G87" s="216"/>
      <c r="H87" s="146"/>
      <c r="I87" s="146"/>
      <c r="J87" s="147"/>
      <c r="K87" s="146"/>
      <c r="L87" s="147"/>
      <c r="M87" s="148"/>
      <c r="N87" s="149" t="str">
        <f t="shared" si="3"/>
        <v/>
      </c>
      <c r="O87" s="150"/>
      <c r="P87" s="173" t="s">
        <v>37</v>
      </c>
      <c r="R87" s="32"/>
    </row>
    <row r="88" spans="1:18" s="27" customFormat="1" ht="16.5">
      <c r="A88" s="27">
        <v>18</v>
      </c>
      <c r="B88" s="324" t="str">
        <f t="shared" si="2"/>
        <v/>
      </c>
      <c r="C88" s="139"/>
      <c r="D88" s="140"/>
      <c r="E88" s="152"/>
      <c r="F88" s="216"/>
      <c r="G88" s="216"/>
      <c r="H88" s="146"/>
      <c r="I88" s="146"/>
      <c r="J88" s="147"/>
      <c r="K88" s="146"/>
      <c r="L88" s="147"/>
      <c r="M88" s="148"/>
      <c r="N88" s="149" t="str">
        <f t="shared" si="3"/>
        <v/>
      </c>
      <c r="O88" s="150"/>
      <c r="P88" s="173" t="s">
        <v>37</v>
      </c>
      <c r="R88" s="32"/>
    </row>
    <row r="89" spans="1:18" ht="16.5">
      <c r="A89" s="27">
        <v>19</v>
      </c>
      <c r="B89" s="324" t="str">
        <f t="shared" si="2"/>
        <v/>
      </c>
      <c r="C89" s="139"/>
      <c r="D89" s="140"/>
      <c r="E89" s="152"/>
      <c r="F89" s="216"/>
      <c r="G89" s="216"/>
      <c r="H89" s="146"/>
      <c r="I89" s="146"/>
      <c r="J89" s="147"/>
      <c r="K89" s="146"/>
      <c r="L89" s="147"/>
      <c r="M89" s="148"/>
      <c r="N89" s="149" t="str">
        <f t="shared" si="3"/>
        <v/>
      </c>
      <c r="O89" s="150"/>
      <c r="P89" s="151" t="s">
        <v>37</v>
      </c>
      <c r="R89" s="61"/>
    </row>
    <row r="90" spans="1:18" ht="16.5">
      <c r="A90" s="27">
        <v>20</v>
      </c>
      <c r="B90" s="324" t="str">
        <f t="shared" si="2"/>
        <v/>
      </c>
      <c r="C90" s="139"/>
      <c r="D90" s="140"/>
      <c r="E90" s="152"/>
      <c r="F90" s="216"/>
      <c r="G90" s="216"/>
      <c r="H90" s="146"/>
      <c r="I90" s="146"/>
      <c r="J90" s="147"/>
      <c r="K90" s="146"/>
      <c r="L90" s="147"/>
      <c r="M90" s="148"/>
      <c r="N90" s="149" t="str">
        <f t="shared" si="3"/>
        <v/>
      </c>
      <c r="O90" s="150"/>
      <c r="P90" s="151" t="s">
        <v>37</v>
      </c>
      <c r="R90" s="61"/>
    </row>
    <row r="91" spans="1:18" ht="16.5">
      <c r="A91" s="27">
        <v>21</v>
      </c>
      <c r="B91" s="324" t="str">
        <f t="shared" si="2"/>
        <v/>
      </c>
      <c r="C91" s="139"/>
      <c r="D91" s="140"/>
      <c r="E91" s="152"/>
      <c r="F91" s="216"/>
      <c r="G91" s="216"/>
      <c r="H91" s="146"/>
      <c r="I91" s="146"/>
      <c r="J91" s="147"/>
      <c r="K91" s="146"/>
      <c r="L91" s="147"/>
      <c r="M91" s="148"/>
      <c r="N91" s="149" t="str">
        <f t="shared" si="3"/>
        <v/>
      </c>
      <c r="O91" s="150"/>
      <c r="P91" s="151" t="s">
        <v>37</v>
      </c>
      <c r="R91" s="61"/>
    </row>
    <row r="92" spans="1:18" ht="16.5">
      <c r="A92" s="27">
        <v>22</v>
      </c>
      <c r="B92" s="324" t="str">
        <f t="shared" si="2"/>
        <v/>
      </c>
      <c r="C92" s="139"/>
      <c r="D92" s="140"/>
      <c r="E92" s="152"/>
      <c r="F92" s="216"/>
      <c r="G92" s="216"/>
      <c r="H92" s="146"/>
      <c r="I92" s="146"/>
      <c r="J92" s="147"/>
      <c r="K92" s="146"/>
      <c r="L92" s="147"/>
      <c r="M92" s="148"/>
      <c r="N92" s="149" t="str">
        <f t="shared" si="3"/>
        <v/>
      </c>
      <c r="O92" s="150"/>
      <c r="P92" s="151" t="s">
        <v>37</v>
      </c>
      <c r="R92" s="61"/>
    </row>
    <row r="93" spans="1:18" ht="16.5">
      <c r="A93" s="27">
        <v>23</v>
      </c>
      <c r="B93" s="324" t="str">
        <f t="shared" si="2"/>
        <v/>
      </c>
      <c r="C93" s="139"/>
      <c r="D93" s="140"/>
      <c r="E93" s="152"/>
      <c r="F93" s="216"/>
      <c r="G93" s="216"/>
      <c r="H93" s="146"/>
      <c r="I93" s="146"/>
      <c r="J93" s="147"/>
      <c r="K93" s="146"/>
      <c r="L93" s="147"/>
      <c r="M93" s="148"/>
      <c r="N93" s="149" t="str">
        <f t="shared" si="3"/>
        <v/>
      </c>
      <c r="O93" s="150"/>
      <c r="P93" s="151" t="s">
        <v>37</v>
      </c>
      <c r="R93" s="61"/>
    </row>
    <row r="94" spans="1:18" ht="16.5">
      <c r="A94" s="27">
        <v>24</v>
      </c>
      <c r="B94" s="324" t="str">
        <f t="shared" si="2"/>
        <v/>
      </c>
      <c r="C94" s="139"/>
      <c r="D94" s="140"/>
      <c r="E94" s="152"/>
      <c r="F94" s="216"/>
      <c r="G94" s="216"/>
      <c r="H94" s="146"/>
      <c r="I94" s="146"/>
      <c r="J94" s="147"/>
      <c r="K94" s="146"/>
      <c r="L94" s="147"/>
      <c r="M94" s="148"/>
      <c r="N94" s="149" t="str">
        <f t="shared" si="3"/>
        <v/>
      </c>
      <c r="O94" s="150"/>
      <c r="P94" s="151" t="s">
        <v>37</v>
      </c>
      <c r="R94" s="61"/>
    </row>
    <row r="95" spans="1:18" ht="16.5">
      <c r="A95" s="27">
        <v>25</v>
      </c>
      <c r="B95" s="324" t="str">
        <f t="shared" si="2"/>
        <v/>
      </c>
      <c r="C95" s="139"/>
      <c r="D95" s="140"/>
      <c r="E95" s="152"/>
      <c r="F95" s="216"/>
      <c r="G95" s="216"/>
      <c r="H95" s="146"/>
      <c r="I95" s="146"/>
      <c r="J95" s="147"/>
      <c r="K95" s="146"/>
      <c r="L95" s="147"/>
      <c r="M95" s="148"/>
      <c r="N95" s="149" t="str">
        <f t="shared" si="3"/>
        <v/>
      </c>
      <c r="O95" s="150"/>
      <c r="P95" s="151" t="s">
        <v>37</v>
      </c>
      <c r="R95" s="61"/>
    </row>
    <row r="96" spans="1:18" ht="16.5">
      <c r="A96" s="27">
        <v>26</v>
      </c>
      <c r="B96" s="324" t="str">
        <f t="shared" si="2"/>
        <v/>
      </c>
      <c r="C96" s="139"/>
      <c r="D96" s="140"/>
      <c r="E96" s="152"/>
      <c r="F96" s="216"/>
      <c r="G96" s="216"/>
      <c r="H96" s="146"/>
      <c r="I96" s="146"/>
      <c r="J96" s="147"/>
      <c r="K96" s="146"/>
      <c r="L96" s="147"/>
      <c r="M96" s="148"/>
      <c r="N96" s="149" t="str">
        <f t="shared" si="3"/>
        <v/>
      </c>
      <c r="O96" s="150"/>
      <c r="P96" s="151" t="s">
        <v>37</v>
      </c>
      <c r="R96" s="61"/>
    </row>
    <row r="97" spans="1:18" ht="16.5">
      <c r="A97" s="27">
        <v>27</v>
      </c>
      <c r="B97" s="324" t="str">
        <f t="shared" si="2"/>
        <v/>
      </c>
      <c r="C97" s="139"/>
      <c r="D97" s="140"/>
      <c r="E97" s="152"/>
      <c r="F97" s="216"/>
      <c r="G97" s="216"/>
      <c r="H97" s="146"/>
      <c r="I97" s="146"/>
      <c r="J97" s="147"/>
      <c r="K97" s="146"/>
      <c r="L97" s="147"/>
      <c r="M97" s="148"/>
      <c r="N97" s="149" t="str">
        <f t="shared" si="3"/>
        <v/>
      </c>
      <c r="O97" s="150"/>
      <c r="P97" s="151" t="s">
        <v>37</v>
      </c>
      <c r="R97" s="61"/>
    </row>
    <row r="98" spans="1:18" ht="16.5">
      <c r="A98" s="27">
        <v>28</v>
      </c>
      <c r="B98" s="324" t="str">
        <f t="shared" si="2"/>
        <v/>
      </c>
      <c r="C98" s="139"/>
      <c r="D98" s="140"/>
      <c r="E98" s="152"/>
      <c r="F98" s="216"/>
      <c r="G98" s="216"/>
      <c r="H98" s="146"/>
      <c r="I98" s="146"/>
      <c r="J98" s="147"/>
      <c r="K98" s="146"/>
      <c r="L98" s="147"/>
      <c r="M98" s="148"/>
      <c r="N98" s="149" t="str">
        <f t="shared" si="3"/>
        <v/>
      </c>
      <c r="O98" s="150"/>
      <c r="P98" s="151" t="s">
        <v>37</v>
      </c>
      <c r="R98" s="61"/>
    </row>
    <row r="99" spans="1:18" ht="16.5">
      <c r="A99" s="27">
        <v>29</v>
      </c>
      <c r="B99" s="324" t="str">
        <f t="shared" si="2"/>
        <v/>
      </c>
      <c r="C99" s="139"/>
      <c r="D99" s="140"/>
      <c r="E99" s="152"/>
      <c r="F99" s="216"/>
      <c r="G99" s="216"/>
      <c r="H99" s="146"/>
      <c r="I99" s="146"/>
      <c r="J99" s="147"/>
      <c r="K99" s="146"/>
      <c r="L99" s="147"/>
      <c r="M99" s="148"/>
      <c r="N99" s="149" t="str">
        <f t="shared" si="3"/>
        <v/>
      </c>
      <c r="O99" s="150"/>
      <c r="P99" s="151" t="s">
        <v>37</v>
      </c>
      <c r="R99" s="61"/>
    </row>
    <row r="100" spans="1:18" ht="16.5">
      <c r="A100" s="27">
        <v>30</v>
      </c>
      <c r="B100" s="324" t="str">
        <f t="shared" si="2"/>
        <v/>
      </c>
      <c r="C100" s="139"/>
      <c r="D100" s="140"/>
      <c r="E100" s="152"/>
      <c r="F100" s="216"/>
      <c r="G100" s="216"/>
      <c r="H100" s="146"/>
      <c r="I100" s="146"/>
      <c r="J100" s="147"/>
      <c r="K100" s="146"/>
      <c r="L100" s="147"/>
      <c r="M100" s="148"/>
      <c r="N100" s="149" t="str">
        <f t="shared" si="3"/>
        <v/>
      </c>
      <c r="O100" s="150"/>
      <c r="P100" s="151" t="s">
        <v>37</v>
      </c>
      <c r="R100" s="61"/>
    </row>
    <row r="101" spans="1:18" ht="16.5">
      <c r="A101" s="27">
        <v>31</v>
      </c>
      <c r="B101" s="324" t="str">
        <f t="shared" si="2"/>
        <v/>
      </c>
      <c r="C101" s="139"/>
      <c r="D101" s="140"/>
      <c r="E101" s="152"/>
      <c r="F101" s="216"/>
      <c r="G101" s="216"/>
      <c r="H101" s="146"/>
      <c r="I101" s="146"/>
      <c r="J101" s="147"/>
      <c r="K101" s="146"/>
      <c r="L101" s="147"/>
      <c r="M101" s="148"/>
      <c r="N101" s="149" t="str">
        <f t="shared" si="3"/>
        <v/>
      </c>
      <c r="O101" s="150"/>
      <c r="P101" s="151" t="s">
        <v>37</v>
      </c>
      <c r="R101" s="61"/>
    </row>
    <row r="102" spans="1:18" ht="16.5">
      <c r="A102" s="27">
        <v>32</v>
      </c>
      <c r="B102" s="324" t="str">
        <f t="shared" si="2"/>
        <v/>
      </c>
      <c r="C102" s="139"/>
      <c r="D102" s="140"/>
      <c r="E102" s="152"/>
      <c r="F102" s="216"/>
      <c r="G102" s="216"/>
      <c r="H102" s="146"/>
      <c r="I102" s="146"/>
      <c r="J102" s="147"/>
      <c r="K102" s="146"/>
      <c r="L102" s="147"/>
      <c r="M102" s="148"/>
      <c r="N102" s="149" t="str">
        <f t="shared" si="3"/>
        <v/>
      </c>
      <c r="O102" s="150"/>
      <c r="P102" s="151" t="s">
        <v>37</v>
      </c>
      <c r="R102" s="61"/>
    </row>
    <row r="103" spans="1:18" ht="16.5">
      <c r="A103" s="27">
        <v>33</v>
      </c>
      <c r="B103" s="324" t="str">
        <f t="shared" si="2"/>
        <v/>
      </c>
      <c r="C103" s="139"/>
      <c r="D103" s="140"/>
      <c r="E103" s="152"/>
      <c r="F103" s="216"/>
      <c r="G103" s="216"/>
      <c r="H103" s="146"/>
      <c r="I103" s="146"/>
      <c r="J103" s="147"/>
      <c r="K103" s="146"/>
      <c r="L103" s="147"/>
      <c r="M103" s="148"/>
      <c r="N103" s="149" t="str">
        <f t="shared" si="3"/>
        <v/>
      </c>
      <c r="O103" s="150"/>
      <c r="P103" s="151" t="s">
        <v>37</v>
      </c>
      <c r="R103" s="61"/>
    </row>
    <row r="104" spans="1:18" ht="16.5">
      <c r="A104" s="27">
        <v>34</v>
      </c>
      <c r="B104" s="324" t="str">
        <f t="shared" si="2"/>
        <v/>
      </c>
      <c r="C104" s="139"/>
      <c r="D104" s="140"/>
      <c r="E104" s="152"/>
      <c r="F104" s="216"/>
      <c r="G104" s="216"/>
      <c r="H104" s="146"/>
      <c r="I104" s="146"/>
      <c r="J104" s="147"/>
      <c r="K104" s="146"/>
      <c r="L104" s="147"/>
      <c r="M104" s="148"/>
      <c r="N104" s="149" t="str">
        <f t="shared" si="3"/>
        <v/>
      </c>
      <c r="O104" s="150"/>
      <c r="P104" s="151" t="s">
        <v>37</v>
      </c>
      <c r="R104" s="61"/>
    </row>
    <row r="105" spans="1:18" ht="16.5">
      <c r="A105" s="27">
        <v>35</v>
      </c>
      <c r="B105" s="324" t="str">
        <f t="shared" si="2"/>
        <v/>
      </c>
      <c r="C105" s="139"/>
      <c r="D105" s="140"/>
      <c r="E105" s="152"/>
      <c r="F105" s="216"/>
      <c r="G105" s="216"/>
      <c r="H105" s="146"/>
      <c r="I105" s="146"/>
      <c r="J105" s="147"/>
      <c r="K105" s="146"/>
      <c r="L105" s="147"/>
      <c r="M105" s="148"/>
      <c r="N105" s="149" t="str">
        <f t="shared" si="3"/>
        <v/>
      </c>
      <c r="O105" s="150"/>
      <c r="P105" s="151" t="s">
        <v>37</v>
      </c>
      <c r="R105" s="61"/>
    </row>
    <row r="106" spans="1:18" ht="16.5">
      <c r="A106" s="27">
        <v>36</v>
      </c>
      <c r="B106" s="324" t="str">
        <f t="shared" si="2"/>
        <v/>
      </c>
      <c r="C106" s="139"/>
      <c r="D106" s="140"/>
      <c r="E106" s="152"/>
      <c r="F106" s="216"/>
      <c r="G106" s="216"/>
      <c r="H106" s="146"/>
      <c r="I106" s="146"/>
      <c r="J106" s="147"/>
      <c r="K106" s="146"/>
      <c r="L106" s="147"/>
      <c r="M106" s="148"/>
      <c r="N106" s="149" t="str">
        <f t="shared" si="3"/>
        <v/>
      </c>
      <c r="O106" s="150"/>
      <c r="P106" s="151" t="s">
        <v>37</v>
      </c>
      <c r="R106" s="61"/>
    </row>
    <row r="107" spans="1:18" ht="16.5">
      <c r="A107" s="27">
        <v>37</v>
      </c>
      <c r="B107" s="324" t="str">
        <f t="shared" si="2"/>
        <v/>
      </c>
      <c r="C107" s="139"/>
      <c r="D107" s="140"/>
      <c r="E107" s="152"/>
      <c r="F107" s="216"/>
      <c r="G107" s="216"/>
      <c r="H107" s="146"/>
      <c r="I107" s="146"/>
      <c r="J107" s="147"/>
      <c r="K107" s="146"/>
      <c r="L107" s="147"/>
      <c r="M107" s="148"/>
      <c r="N107" s="149" t="str">
        <f t="shared" si="3"/>
        <v/>
      </c>
      <c r="O107" s="150"/>
      <c r="P107" s="151" t="s">
        <v>37</v>
      </c>
      <c r="R107" s="61"/>
    </row>
    <row r="108" spans="1:18" ht="16.5">
      <c r="A108" s="27">
        <v>38</v>
      </c>
      <c r="B108" s="324" t="str">
        <f t="shared" si="2"/>
        <v/>
      </c>
      <c r="C108" s="139"/>
      <c r="D108" s="140"/>
      <c r="E108" s="152"/>
      <c r="F108" s="216"/>
      <c r="G108" s="216"/>
      <c r="H108" s="146"/>
      <c r="I108" s="146"/>
      <c r="J108" s="147"/>
      <c r="K108" s="146"/>
      <c r="L108" s="147"/>
      <c r="M108" s="148"/>
      <c r="N108" s="149" t="str">
        <f t="shared" si="3"/>
        <v/>
      </c>
      <c r="O108" s="150"/>
      <c r="P108" s="151" t="s">
        <v>37</v>
      </c>
      <c r="R108" s="61"/>
    </row>
    <row r="109" spans="1:18" ht="16.5">
      <c r="A109" s="27">
        <v>39</v>
      </c>
      <c r="B109" s="324" t="str">
        <f t="shared" si="2"/>
        <v/>
      </c>
      <c r="C109" s="139"/>
      <c r="D109" s="140"/>
      <c r="E109" s="152"/>
      <c r="F109" s="216"/>
      <c r="G109" s="216"/>
      <c r="H109" s="146"/>
      <c r="I109" s="146"/>
      <c r="J109" s="147"/>
      <c r="K109" s="146"/>
      <c r="L109" s="147"/>
      <c r="M109" s="148"/>
      <c r="N109" s="149" t="str">
        <f t="shared" si="3"/>
        <v/>
      </c>
      <c r="O109" s="150"/>
      <c r="P109" s="151" t="s">
        <v>37</v>
      </c>
      <c r="R109" s="61"/>
    </row>
    <row r="110" spans="1:18" ht="16.5">
      <c r="A110" s="27">
        <v>40</v>
      </c>
      <c r="B110" s="324" t="str">
        <f t="shared" si="2"/>
        <v/>
      </c>
      <c r="C110" s="139"/>
      <c r="D110" s="140"/>
      <c r="E110" s="152"/>
      <c r="F110" s="216"/>
      <c r="G110" s="216"/>
      <c r="H110" s="146"/>
      <c r="I110" s="146"/>
      <c r="J110" s="147"/>
      <c r="K110" s="146"/>
      <c r="L110" s="147"/>
      <c r="M110" s="148"/>
      <c r="N110" s="149" t="str">
        <f t="shared" si="3"/>
        <v/>
      </c>
      <c r="O110" s="150"/>
      <c r="P110" s="151" t="s">
        <v>37</v>
      </c>
      <c r="R110" s="61"/>
    </row>
    <row r="111" spans="1:18" ht="16.5">
      <c r="A111" s="27">
        <v>41</v>
      </c>
      <c r="B111" s="324" t="str">
        <f t="shared" si="2"/>
        <v/>
      </c>
      <c r="C111" s="139"/>
      <c r="D111" s="140"/>
      <c r="E111" s="152"/>
      <c r="F111" s="216"/>
      <c r="G111" s="216"/>
      <c r="H111" s="146"/>
      <c r="I111" s="146"/>
      <c r="J111" s="147"/>
      <c r="K111" s="146"/>
      <c r="L111" s="147"/>
      <c r="M111" s="148"/>
      <c r="N111" s="149" t="str">
        <f t="shared" si="3"/>
        <v/>
      </c>
      <c r="O111" s="150"/>
      <c r="P111" s="151" t="s">
        <v>37</v>
      </c>
      <c r="R111" s="61"/>
    </row>
    <row r="112" spans="1:18" ht="16.5">
      <c r="A112" s="27">
        <v>42</v>
      </c>
      <c r="B112" s="324" t="str">
        <f t="shared" si="2"/>
        <v/>
      </c>
      <c r="C112" s="139"/>
      <c r="D112" s="140"/>
      <c r="E112" s="152"/>
      <c r="F112" s="216"/>
      <c r="G112" s="216"/>
      <c r="H112" s="146"/>
      <c r="I112" s="146"/>
      <c r="J112" s="147"/>
      <c r="K112" s="146"/>
      <c r="L112" s="147"/>
      <c r="M112" s="148"/>
      <c r="N112" s="149" t="str">
        <f t="shared" si="3"/>
        <v/>
      </c>
      <c r="O112" s="150"/>
      <c r="P112" s="151" t="s">
        <v>37</v>
      </c>
      <c r="R112" s="61"/>
    </row>
    <row r="113" spans="1:18" ht="16.5">
      <c r="A113" s="27">
        <v>43</v>
      </c>
      <c r="B113" s="324" t="str">
        <f t="shared" si="2"/>
        <v/>
      </c>
      <c r="C113" s="139"/>
      <c r="D113" s="140"/>
      <c r="E113" s="152"/>
      <c r="F113" s="216"/>
      <c r="G113" s="216"/>
      <c r="H113" s="146"/>
      <c r="I113" s="146"/>
      <c r="J113" s="147"/>
      <c r="K113" s="146"/>
      <c r="L113" s="147"/>
      <c r="M113" s="148"/>
      <c r="N113" s="149" t="str">
        <f t="shared" si="3"/>
        <v/>
      </c>
      <c r="O113" s="150"/>
      <c r="P113" s="151" t="s">
        <v>37</v>
      </c>
      <c r="R113" s="61"/>
    </row>
    <row r="114" spans="1:18" ht="16.5">
      <c r="A114" s="27">
        <v>44</v>
      </c>
      <c r="B114" s="324" t="str">
        <f t="shared" si="2"/>
        <v/>
      </c>
      <c r="C114" s="139"/>
      <c r="D114" s="140"/>
      <c r="E114" s="152"/>
      <c r="F114" s="216"/>
      <c r="G114" s="216"/>
      <c r="H114" s="146"/>
      <c r="I114" s="146"/>
      <c r="J114" s="147"/>
      <c r="K114" s="146"/>
      <c r="L114" s="147"/>
      <c r="M114" s="148"/>
      <c r="N114" s="149" t="str">
        <f t="shared" si="3"/>
        <v/>
      </c>
      <c r="O114" s="150"/>
      <c r="P114" s="151" t="s">
        <v>37</v>
      </c>
      <c r="R114" s="61"/>
    </row>
    <row r="115" spans="1:18" ht="16.5">
      <c r="A115" s="27">
        <v>45</v>
      </c>
      <c r="B115" s="324" t="str">
        <f t="shared" si="2"/>
        <v/>
      </c>
      <c r="C115" s="139"/>
      <c r="D115" s="140"/>
      <c r="E115" s="152"/>
      <c r="F115" s="216"/>
      <c r="G115" s="216"/>
      <c r="H115" s="146"/>
      <c r="I115" s="146"/>
      <c r="J115" s="147"/>
      <c r="K115" s="146"/>
      <c r="L115" s="147"/>
      <c r="M115" s="148"/>
      <c r="N115" s="149" t="str">
        <f t="shared" si="3"/>
        <v/>
      </c>
      <c r="O115" s="150"/>
      <c r="P115" s="151" t="s">
        <v>37</v>
      </c>
      <c r="R115" s="61"/>
    </row>
    <row r="116" spans="1:18" ht="16.5">
      <c r="A116" s="27">
        <v>46</v>
      </c>
      <c r="B116" s="324" t="str">
        <f t="shared" si="2"/>
        <v/>
      </c>
      <c r="C116" s="139"/>
      <c r="D116" s="140"/>
      <c r="E116" s="152"/>
      <c r="F116" s="216"/>
      <c r="G116" s="216"/>
      <c r="H116" s="146"/>
      <c r="I116" s="146"/>
      <c r="J116" s="147"/>
      <c r="K116" s="146"/>
      <c r="L116" s="147"/>
      <c r="M116" s="148"/>
      <c r="N116" s="149" t="str">
        <f t="shared" si="3"/>
        <v/>
      </c>
      <c r="O116" s="150"/>
      <c r="P116" s="151" t="s">
        <v>37</v>
      </c>
      <c r="R116" s="61"/>
    </row>
    <row r="117" spans="1:18" ht="16.5">
      <c r="A117" s="27">
        <v>47</v>
      </c>
      <c r="B117" s="324" t="str">
        <f t="shared" si="2"/>
        <v/>
      </c>
      <c r="C117" s="139"/>
      <c r="D117" s="140"/>
      <c r="E117" s="152"/>
      <c r="F117" s="216"/>
      <c r="G117" s="216"/>
      <c r="H117" s="146"/>
      <c r="I117" s="146"/>
      <c r="J117" s="147"/>
      <c r="K117" s="146"/>
      <c r="L117" s="147"/>
      <c r="M117" s="148"/>
      <c r="N117" s="149" t="str">
        <f t="shared" si="3"/>
        <v/>
      </c>
      <c r="O117" s="150"/>
      <c r="P117" s="151" t="s">
        <v>37</v>
      </c>
      <c r="R117" s="61"/>
    </row>
    <row r="118" spans="1:18" ht="16.5">
      <c r="A118" s="27">
        <v>48</v>
      </c>
      <c r="B118" s="324" t="str">
        <f t="shared" si="2"/>
        <v/>
      </c>
      <c r="C118" s="139"/>
      <c r="D118" s="140"/>
      <c r="E118" s="152"/>
      <c r="F118" s="216"/>
      <c r="G118" s="216"/>
      <c r="H118" s="146"/>
      <c r="I118" s="146"/>
      <c r="J118" s="147"/>
      <c r="K118" s="146"/>
      <c r="L118" s="147"/>
      <c r="M118" s="148"/>
      <c r="N118" s="149" t="str">
        <f t="shared" si="3"/>
        <v/>
      </c>
      <c r="O118" s="150"/>
      <c r="P118" s="151" t="s">
        <v>37</v>
      </c>
      <c r="R118" s="61"/>
    </row>
    <row r="119" spans="1:18" ht="16.5">
      <c r="A119" s="27">
        <v>49</v>
      </c>
      <c r="B119" s="324" t="str">
        <f t="shared" si="2"/>
        <v/>
      </c>
      <c r="C119" s="139"/>
      <c r="D119" s="140"/>
      <c r="E119" s="152"/>
      <c r="F119" s="216"/>
      <c r="G119" s="216"/>
      <c r="H119" s="146"/>
      <c r="I119" s="146"/>
      <c r="J119" s="147"/>
      <c r="K119" s="146"/>
      <c r="L119" s="147"/>
      <c r="M119" s="148"/>
      <c r="N119" s="149" t="str">
        <f t="shared" si="3"/>
        <v/>
      </c>
      <c r="O119" s="150"/>
      <c r="P119" s="151" t="s">
        <v>37</v>
      </c>
      <c r="R119" s="61"/>
    </row>
    <row r="120" spans="1:18" ht="16.5">
      <c r="A120" s="27">
        <v>50</v>
      </c>
      <c r="B120" s="324" t="str">
        <f t="shared" si="2"/>
        <v/>
      </c>
      <c r="C120" s="154"/>
      <c r="D120" s="155"/>
      <c r="E120" s="156"/>
      <c r="F120" s="217"/>
      <c r="G120" s="217"/>
      <c r="H120" s="157"/>
      <c r="I120" s="157"/>
      <c r="J120" s="158"/>
      <c r="K120" s="157"/>
      <c r="L120" s="158"/>
      <c r="M120" s="159"/>
      <c r="N120" s="160" t="str">
        <f>IF(ISNUMBER(H120),(PRODUCT(H120,I120,K120)),"")</f>
        <v/>
      </c>
      <c r="O120" s="161"/>
      <c r="P120" s="162" t="s">
        <v>37</v>
      </c>
      <c r="R120" s="61"/>
    </row>
    <row r="121" spans="1:18" ht="20.149999999999999" customHeight="1">
      <c r="C121" s="163"/>
      <c r="D121" s="27"/>
      <c r="E121" s="29"/>
      <c r="F121" s="140"/>
      <c r="G121" s="140"/>
      <c r="H121" s="164"/>
      <c r="I121" s="164"/>
      <c r="J121" s="165"/>
      <c r="K121" s="164"/>
      <c r="L121" s="165"/>
      <c r="M121" s="166"/>
      <c r="N121" s="30"/>
      <c r="O121" s="167"/>
      <c r="P121" s="168"/>
    </row>
    <row r="122" spans="1:18" ht="20.149999999999999" customHeight="1">
      <c r="B122" s="24" t="s">
        <v>127</v>
      </c>
    </row>
  </sheetData>
  <sheetProtection formatRows="0"/>
  <autoFilter ref="B16:B120" xr:uid="{00000000-0001-0000-0500-000000000000}"/>
  <mergeCells count="9">
    <mergeCell ref="O1:P1"/>
    <mergeCell ref="I17:J17"/>
    <mergeCell ref="K17:L17"/>
    <mergeCell ref="I3:P3"/>
    <mergeCell ref="B5:E5"/>
    <mergeCell ref="C9:G9"/>
    <mergeCell ref="C8:G8"/>
    <mergeCell ref="F5:G5"/>
    <mergeCell ref="F3:G3"/>
  </mergeCells>
  <phoneticPr fontId="10"/>
  <conditionalFormatting sqref="F5">
    <cfRule type="containsText" dxfId="43" priority="1" operator="containsText" text="要選択">
      <formula>NOT(ISERROR(SEARCH("要選択",F5)))</formula>
    </cfRule>
    <cfRule type="containsText" dxfId="42" priority="2" operator="containsText" text="要入力">
      <formula>NOT(ISERROR(SEARCH("要入力",F5)))</formula>
    </cfRule>
  </conditionalFormatting>
  <conditionalFormatting sqref="P20:P120">
    <cfRule type="expression" dxfId="41" priority="9">
      <formula>$R$12="2"</formula>
    </cfRule>
  </conditionalFormatting>
  <dataValidations xWindow="183" yWindow="405" count="17">
    <dataValidation type="decimal" allowBlank="1" showInputMessage="1" showErrorMessage="1" sqref="M122:M1048576 M70 M7:M10 M13:M19" xr:uid="{00000000-0002-0000-0500-000000000000}">
      <formula1>0</formula1>
      <formula2>99999999999999</formula2>
    </dataValidation>
    <dataValidation imeMode="hiragana" allowBlank="1" showInputMessage="1" showErrorMessage="1" prompt="人、枚、件等を単位を入力" sqref="J20:J69 J71:J121" xr:uid="{00000000-0002-0000-0500-000001000000}"/>
    <dataValidation imeMode="hiragana" allowBlank="1" showInputMessage="1" showErrorMessage="1" prompt="回、日、泊等の単位を入力。" sqref="L20:L69 L71:L121" xr:uid="{00000000-0002-0000-0500-000002000000}"/>
    <dataValidation type="decimal" imeMode="off" allowBlank="1" showInputMessage="1" showErrorMessage="1" prompt="消費税、為替レート等を入力" sqref="M20:M69 M71:M121" xr:uid="{00000000-0002-0000-0500-000003000000}">
      <formula1>0</formula1>
      <formula2>99999999999999</formula2>
    </dataValidation>
    <dataValidation imeMode="halfAlpha" allowBlank="1" showInputMessage="1" showErrorMessage="1" sqref="H122:I65543" xr:uid="{00000000-0002-0000-0500-000004000000}"/>
    <dataValidation type="whole" imeMode="halfAlpha" operator="greaterThanOrEqual" allowBlank="1" showInputMessage="1" showErrorMessage="1" sqref="H18:I19" xr:uid="{00000000-0002-0000-0500-000005000000}">
      <formula1>0</formula1>
    </dataValidation>
    <dataValidation imeMode="hiragana" allowBlank="1" showInputMessage="1" showErrorMessage="1" sqref="E11:F12 P17:P19 E19:F19 P70 C19:D120 E70:F70 D121:F1048576 D10:F10 D1:F4 D6:F7 D13:F18" xr:uid="{00000000-0002-0000-0500-000006000000}"/>
    <dataValidation type="list" imeMode="hiragana" allowBlank="1" showInputMessage="1" showErrorMessage="1" prompt="該当する細目を選択" sqref="E20:E69" xr:uid="{00000000-0002-0000-0500-000007000000}">
      <formula1>IF($C$19="舞台費",舞台費,文芸費)</formula1>
    </dataValidation>
    <dataValidation type="list" allowBlank="1" showInputMessage="1" showErrorMessage="1" sqref="P71:P120 P20:P69" xr:uid="{00000000-0002-0000-0500-000009000000}">
      <formula1>"―,課税対象外"</formula1>
    </dataValidation>
    <dataValidation type="textLength" operator="lessThanOrEqual" allowBlank="1" showInputMessage="1" showErrorMessage="1" errorTitle="文字数超過" error="30字以下で入力してください。" sqref="G18:G19 G122:G65543" xr:uid="{00000000-0002-0000-0500-00000A000000}">
      <formula1>30</formula1>
    </dataValidation>
    <dataValidation imeMode="off" allowBlank="1" showInputMessage="1" showErrorMessage="1" sqref="K1:K2 K70 K121:K1048576 K4:K10 K13:K19" xr:uid="{00000000-0002-0000-0500-00000C000000}"/>
    <dataValidation imeMode="halfAlpha" operator="greaterThanOrEqual" allowBlank="1" showInputMessage="1" showErrorMessage="1" sqref="I70 I121" xr:uid="{00000000-0002-0000-0500-00000D000000}"/>
    <dataValidation type="list" allowBlank="1" showInputMessage="1" showErrorMessage="1" sqref="F5:G5" xr:uid="{00000000-0002-0000-0500-00000F000000}">
      <formula1>"1 課税事業者,2 免税事業者及び簡易課税事業者,3 課税事業者ではあるが、その他条件により消費税等仕入控除調整を行わない事業者"</formula1>
    </dataValidation>
    <dataValidation type="whole" imeMode="off" operator="greaterThanOrEqual" allowBlank="1" showInputMessage="1" showErrorMessage="1" error="整数で入力してください。" sqref="H121 H70" xr:uid="{5D9D0382-65E7-4AEE-A0C6-FFE00F448808}">
      <formula1>1</formula1>
    </dataValidation>
    <dataValidation type="whole" imeMode="halfAlpha" operator="greaterThanOrEqual" allowBlank="1" showInputMessage="1" showErrorMessage="1" error="整数のみ入力できます。_x000a_小数点以下が発生する場合は、一式で計上してください。" sqref="I20:I69 I71:I120" xr:uid="{33A16AA8-4A73-4B1D-BDC0-93228DDBD063}">
      <formula1>0</formula1>
    </dataValidation>
    <dataValidation type="whole" imeMode="off" operator="greaterThanOrEqual" allowBlank="1" showInputMessage="1" showErrorMessage="1" error="整数のみ入力できます。_x000a_小数点以下が発生する場合は、一式で計上してください。" sqref="K20:K69 K71:K120" xr:uid="{BC077760-ED56-49F8-9F3D-3FF3EFF541C2}">
      <formula1>0</formula1>
    </dataValidation>
    <dataValidation type="whole" imeMode="off" operator="greaterThanOrEqual" allowBlank="1" showInputMessage="1" showErrorMessage="1" error="整数で入力してください。" sqref="H20:H69 H71:H120" xr:uid="{B6AA346B-11B5-4372-91AD-CDFD97EB0695}">
      <formula1>0</formula1>
    </dataValidation>
  </dataValidations>
  <pageMargins left="0.70866141732283472" right="0.70866141732283472" top="0.39370078740157483" bottom="0.39370078740157483" header="0" footer="0"/>
  <pageSetup paperSize="9" scale="35" orientation="portrait" cellComments="asDisplayed" r:id="rId1"/>
  <headerFooter>
    <oddFooter>&amp;R整理番号：</oddFooter>
  </headerFooter>
  <rowBreaks count="1" manualBreakCount="1">
    <brk id="69" min="1" max="15" man="1"/>
  </rowBreaks>
  <legacyDrawing r:id="rId2"/>
  <extLst>
    <ext xmlns:x14="http://schemas.microsoft.com/office/spreadsheetml/2009/9/main" uri="{CCE6A557-97BC-4b89-ADB6-D9C93CAAB3DF}">
      <x14:dataValidations xmlns:xm="http://schemas.microsoft.com/office/excel/2006/main" xWindow="183" yWindow="405" count="1">
        <x14:dataValidation type="list" allowBlank="1" showInputMessage="1" showErrorMessage="1" xr:uid="{6CDF5E8F-70DC-4E2F-8CF2-9F87D2977633}">
          <x14:formula1>
            <xm:f>IF(総表!$I$10="国際共同制作（国内公演）",【非表示】経費一覧!$C$55:$C$57,【非表示】経費一覧!$C$52:$C$54)</xm:f>
          </x14:formula1>
          <xm:sqref>E71:E120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1" tint="0.499984740745262"/>
    <pageSetUpPr fitToPage="1"/>
  </sheetPr>
  <dimension ref="A1:E62"/>
  <sheetViews>
    <sheetView view="pageBreakPreview" zoomScale="70" zoomScaleNormal="90" zoomScaleSheetLayoutView="70" workbookViewId="0">
      <pane ySplit="1" topLeftCell="A2" activePane="bottomLeft" state="frozen"/>
      <selection activeCell="K2" sqref="K2"/>
      <selection pane="bottomLeft" activeCell="C14" sqref="C14"/>
    </sheetView>
  </sheetViews>
  <sheetFormatPr defaultColWidth="9" defaultRowHeight="18"/>
  <cols>
    <col min="1" max="2" width="15.58203125" style="2" customWidth="1"/>
    <col min="3" max="3" width="20.58203125" style="11" customWidth="1"/>
    <col min="4" max="4" width="47" style="2" customWidth="1"/>
    <col min="5" max="16384" width="9" style="2"/>
  </cols>
  <sheetData>
    <row r="1" spans="1:5">
      <c r="A1" s="4" t="s">
        <v>3</v>
      </c>
      <c r="B1" s="4" t="s">
        <v>4</v>
      </c>
      <c r="C1" s="7" t="s">
        <v>118</v>
      </c>
      <c r="D1" s="6" t="s">
        <v>2</v>
      </c>
    </row>
    <row r="2" spans="1:5">
      <c r="A2" s="1" t="s">
        <v>100</v>
      </c>
      <c r="B2" s="5" t="s">
        <v>101</v>
      </c>
      <c r="C2" s="8" t="s">
        <v>363</v>
      </c>
      <c r="D2" s="3"/>
      <c r="E2"/>
    </row>
    <row r="3" spans="1:5">
      <c r="A3" s="1" t="s">
        <v>100</v>
      </c>
      <c r="B3" s="1" t="s">
        <v>101</v>
      </c>
      <c r="C3" s="8" t="s">
        <v>364</v>
      </c>
      <c r="D3" s="3"/>
      <c r="E3"/>
    </row>
    <row r="4" spans="1:5">
      <c r="A4" s="1" t="s">
        <v>100</v>
      </c>
      <c r="B4" s="1" t="s">
        <v>101</v>
      </c>
      <c r="C4" s="8" t="s">
        <v>365</v>
      </c>
      <c r="D4" s="3"/>
      <c r="E4"/>
    </row>
    <row r="5" spans="1:5">
      <c r="A5" s="1" t="s">
        <v>100</v>
      </c>
      <c r="B5" s="1" t="s">
        <v>101</v>
      </c>
      <c r="C5" s="8" t="s">
        <v>366</v>
      </c>
      <c r="D5" s="3"/>
      <c r="E5"/>
    </row>
    <row r="6" spans="1:5">
      <c r="A6" s="1" t="s">
        <v>100</v>
      </c>
      <c r="B6" s="1" t="s">
        <v>101</v>
      </c>
      <c r="C6" s="8" t="s">
        <v>367</v>
      </c>
      <c r="D6" s="3"/>
      <c r="E6"/>
    </row>
    <row r="7" spans="1:5">
      <c r="A7" s="1" t="s">
        <v>100</v>
      </c>
      <c r="B7" s="1" t="s">
        <v>101</v>
      </c>
      <c r="C7" s="8" t="s">
        <v>368</v>
      </c>
      <c r="D7" s="3"/>
      <c r="E7"/>
    </row>
    <row r="8" spans="1:5">
      <c r="A8" s="1" t="s">
        <v>100</v>
      </c>
      <c r="B8" s="1" t="s">
        <v>101</v>
      </c>
      <c r="C8" s="10" t="s">
        <v>369</v>
      </c>
      <c r="D8" s="3"/>
      <c r="E8"/>
    </row>
    <row r="9" spans="1:5">
      <c r="A9" s="1" t="s">
        <v>100</v>
      </c>
      <c r="B9" s="1" t="s">
        <v>92</v>
      </c>
      <c r="C9" s="10" t="s">
        <v>370</v>
      </c>
      <c r="D9" s="3"/>
      <c r="E9"/>
    </row>
    <row r="10" spans="1:5">
      <c r="A10" s="1" t="s">
        <v>100</v>
      </c>
      <c r="B10" s="1" t="s">
        <v>101</v>
      </c>
      <c r="C10" s="8" t="s">
        <v>371</v>
      </c>
      <c r="D10" s="3"/>
      <c r="E10"/>
    </row>
    <row r="11" spans="1:5">
      <c r="A11" s="1" t="s">
        <v>100</v>
      </c>
      <c r="B11" s="1" t="s">
        <v>101</v>
      </c>
      <c r="C11" s="8" t="s">
        <v>372</v>
      </c>
      <c r="D11" s="3"/>
      <c r="E11"/>
    </row>
    <row r="12" spans="1:5">
      <c r="A12" s="1" t="s">
        <v>100</v>
      </c>
      <c r="B12" s="1" t="s">
        <v>92</v>
      </c>
      <c r="C12" s="8" t="s">
        <v>390</v>
      </c>
      <c r="D12" s="3"/>
      <c r="E12"/>
    </row>
    <row r="13" spans="1:5">
      <c r="A13" s="1" t="s">
        <v>100</v>
      </c>
      <c r="B13" s="1" t="s">
        <v>92</v>
      </c>
      <c r="C13" s="8" t="s">
        <v>391</v>
      </c>
      <c r="D13" s="3"/>
      <c r="E13"/>
    </row>
    <row r="14" spans="1:5">
      <c r="A14" s="1" t="s">
        <v>100</v>
      </c>
      <c r="B14" s="1" t="s">
        <v>92</v>
      </c>
      <c r="C14" s="8" t="s">
        <v>373</v>
      </c>
      <c r="D14" s="3"/>
      <c r="E14"/>
    </row>
    <row r="15" spans="1:5">
      <c r="A15" s="1" t="s">
        <v>100</v>
      </c>
      <c r="B15" s="1" t="s">
        <v>101</v>
      </c>
      <c r="C15" s="8" t="s">
        <v>374</v>
      </c>
      <c r="D15" s="3"/>
      <c r="E15"/>
    </row>
    <row r="16" spans="1:5">
      <c r="A16" s="1" t="s">
        <v>100</v>
      </c>
      <c r="B16" s="1" t="s">
        <v>101</v>
      </c>
      <c r="C16" s="8" t="s">
        <v>375</v>
      </c>
      <c r="D16" s="3"/>
      <c r="E16"/>
    </row>
    <row r="17" spans="1:5">
      <c r="A17" s="1" t="s">
        <v>100</v>
      </c>
      <c r="B17" s="1" t="s">
        <v>101</v>
      </c>
      <c r="C17" s="8" t="s">
        <v>376</v>
      </c>
      <c r="D17" s="3"/>
      <c r="E17"/>
    </row>
    <row r="18" spans="1:5">
      <c r="A18" s="1" t="s">
        <v>100</v>
      </c>
      <c r="B18" s="1" t="s">
        <v>101</v>
      </c>
      <c r="C18" s="8" t="s">
        <v>377</v>
      </c>
      <c r="D18" s="3"/>
      <c r="E18"/>
    </row>
    <row r="19" spans="1:5">
      <c r="A19" s="1" t="s">
        <v>100</v>
      </c>
      <c r="B19" s="1" t="s">
        <v>101</v>
      </c>
      <c r="C19" s="8" t="s">
        <v>378</v>
      </c>
      <c r="D19" s="3"/>
      <c r="E19"/>
    </row>
    <row r="20" spans="1:5">
      <c r="A20" s="1" t="s">
        <v>100</v>
      </c>
      <c r="B20" s="1" t="s">
        <v>101</v>
      </c>
      <c r="C20" s="8" t="s">
        <v>379</v>
      </c>
      <c r="D20" s="3"/>
      <c r="E20"/>
    </row>
    <row r="21" spans="1:5">
      <c r="A21" s="1" t="s">
        <v>100</v>
      </c>
      <c r="B21" s="1" t="s">
        <v>101</v>
      </c>
      <c r="C21" s="8" t="s">
        <v>380</v>
      </c>
      <c r="D21" s="3"/>
      <c r="E21"/>
    </row>
    <row r="22" spans="1:5">
      <c r="A22" s="1" t="s">
        <v>100</v>
      </c>
      <c r="B22" s="1" t="s">
        <v>101</v>
      </c>
      <c r="C22" s="8" t="s">
        <v>381</v>
      </c>
      <c r="D22" s="3"/>
      <c r="E22"/>
    </row>
    <row r="23" spans="1:5">
      <c r="A23" s="1" t="s">
        <v>100</v>
      </c>
      <c r="B23" s="1" t="s">
        <v>101</v>
      </c>
      <c r="C23" s="8" t="s">
        <v>382</v>
      </c>
      <c r="D23" s="3"/>
      <c r="E23"/>
    </row>
    <row r="24" spans="1:5">
      <c r="A24" s="1" t="s">
        <v>100</v>
      </c>
      <c r="B24" s="1" t="s">
        <v>101</v>
      </c>
      <c r="C24" s="8" t="s">
        <v>383</v>
      </c>
      <c r="D24" s="3"/>
      <c r="E24"/>
    </row>
    <row r="25" spans="1:5">
      <c r="A25" s="1" t="s">
        <v>100</v>
      </c>
      <c r="B25" s="1" t="s">
        <v>101</v>
      </c>
      <c r="C25" s="8" t="s">
        <v>360</v>
      </c>
      <c r="D25" s="3"/>
      <c r="E25"/>
    </row>
    <row r="26" spans="1:5">
      <c r="A26" s="1" t="s">
        <v>100</v>
      </c>
      <c r="B26" s="1" t="s">
        <v>101</v>
      </c>
      <c r="C26" s="8" t="s">
        <v>384</v>
      </c>
      <c r="D26" s="3"/>
      <c r="E26"/>
    </row>
    <row r="27" spans="1:5">
      <c r="A27" s="1" t="s">
        <v>100</v>
      </c>
      <c r="B27" s="1" t="s">
        <v>92</v>
      </c>
      <c r="C27" s="8" t="s">
        <v>385</v>
      </c>
      <c r="D27" s="3"/>
      <c r="E27"/>
    </row>
    <row r="28" spans="1:5">
      <c r="A28" s="1" t="s">
        <v>100</v>
      </c>
      <c r="B28" s="1" t="s">
        <v>92</v>
      </c>
      <c r="C28" s="8" t="s">
        <v>386</v>
      </c>
      <c r="D28" s="3"/>
      <c r="E28"/>
    </row>
    <row r="29" spans="1:5">
      <c r="A29" s="1" t="s">
        <v>100</v>
      </c>
      <c r="B29" s="1" t="s">
        <v>101</v>
      </c>
      <c r="C29" s="8" t="s">
        <v>387</v>
      </c>
      <c r="D29" s="3"/>
      <c r="E29"/>
    </row>
    <row r="30" spans="1:5">
      <c r="A30" s="1" t="s">
        <v>100</v>
      </c>
      <c r="B30" s="5" t="s">
        <v>102</v>
      </c>
      <c r="C30" s="8" t="s">
        <v>103</v>
      </c>
      <c r="D30" s="3"/>
      <c r="E30"/>
    </row>
    <row r="31" spans="1:5">
      <c r="A31" s="1" t="s">
        <v>100</v>
      </c>
      <c r="B31" s="5" t="s">
        <v>102</v>
      </c>
      <c r="C31" s="8" t="s">
        <v>104</v>
      </c>
      <c r="D31" s="3"/>
    </row>
    <row r="32" spans="1:5">
      <c r="A32" s="1" t="s">
        <v>100</v>
      </c>
      <c r="B32" s="5" t="s">
        <v>105</v>
      </c>
      <c r="C32" s="8" t="s">
        <v>106</v>
      </c>
      <c r="D32" s="3"/>
    </row>
    <row r="33" spans="1:4">
      <c r="A33" s="1" t="s">
        <v>100</v>
      </c>
      <c r="B33" s="1" t="s">
        <v>105</v>
      </c>
      <c r="C33" s="8" t="s">
        <v>107</v>
      </c>
      <c r="D33" s="3"/>
    </row>
    <row r="34" spans="1:4">
      <c r="A34" s="1" t="s">
        <v>100</v>
      </c>
      <c r="B34" s="1" t="s">
        <v>93</v>
      </c>
      <c r="C34" s="8" t="s">
        <v>265</v>
      </c>
      <c r="D34" s="3"/>
    </row>
    <row r="35" spans="1:4">
      <c r="A35" s="1" t="s">
        <v>100</v>
      </c>
      <c r="B35" s="1" t="s">
        <v>105</v>
      </c>
      <c r="C35" s="8" t="s">
        <v>179</v>
      </c>
      <c r="D35" s="12"/>
    </row>
    <row r="36" spans="1:4">
      <c r="A36" s="1" t="s">
        <v>100</v>
      </c>
      <c r="B36" s="1" t="s">
        <v>105</v>
      </c>
      <c r="C36" s="8" t="s">
        <v>178</v>
      </c>
      <c r="D36" s="3"/>
    </row>
    <row r="37" spans="1:4">
      <c r="A37" s="1" t="s">
        <v>100</v>
      </c>
      <c r="B37" s="1" t="s">
        <v>105</v>
      </c>
      <c r="C37" s="8" t="s">
        <v>108</v>
      </c>
      <c r="D37" s="3"/>
    </row>
    <row r="38" spans="1:4">
      <c r="A38" s="1" t="s">
        <v>100</v>
      </c>
      <c r="B38" s="1" t="s">
        <v>105</v>
      </c>
      <c r="C38" s="8" t="s">
        <v>109</v>
      </c>
      <c r="D38" s="3"/>
    </row>
    <row r="39" spans="1:4">
      <c r="A39" s="1" t="s">
        <v>100</v>
      </c>
      <c r="B39" s="1" t="s">
        <v>105</v>
      </c>
      <c r="C39" s="8" t="s">
        <v>110</v>
      </c>
      <c r="D39" s="3"/>
    </row>
    <row r="40" spans="1:4">
      <c r="A40" s="1" t="s">
        <v>100</v>
      </c>
      <c r="B40" s="1" t="s">
        <v>105</v>
      </c>
      <c r="C40" s="8" t="s">
        <v>274</v>
      </c>
      <c r="D40" s="3"/>
    </row>
    <row r="41" spans="1:4">
      <c r="A41" s="1" t="s">
        <v>100</v>
      </c>
      <c r="B41" s="1" t="s">
        <v>105</v>
      </c>
      <c r="C41" s="8" t="s">
        <v>111</v>
      </c>
      <c r="D41" s="3"/>
    </row>
    <row r="42" spans="1:4">
      <c r="A42" s="1" t="s">
        <v>100</v>
      </c>
      <c r="B42" s="1" t="s">
        <v>105</v>
      </c>
      <c r="C42" s="8" t="s">
        <v>112</v>
      </c>
      <c r="D42" s="3"/>
    </row>
    <row r="43" spans="1:4">
      <c r="A43" s="1" t="s">
        <v>100</v>
      </c>
      <c r="B43" s="1" t="s">
        <v>105</v>
      </c>
      <c r="C43" s="9" t="s">
        <v>113</v>
      </c>
      <c r="D43" s="3"/>
    </row>
    <row r="44" spans="1:4">
      <c r="A44" s="1" t="s">
        <v>100</v>
      </c>
      <c r="B44" s="1" t="s">
        <v>105</v>
      </c>
      <c r="C44" s="8" t="s">
        <v>114</v>
      </c>
      <c r="D44" s="3"/>
    </row>
    <row r="45" spans="1:4">
      <c r="A45" s="1" t="s">
        <v>100</v>
      </c>
      <c r="B45" s="1" t="s">
        <v>105</v>
      </c>
      <c r="C45" s="8" t="s">
        <v>115</v>
      </c>
      <c r="D45" s="3"/>
    </row>
    <row r="46" spans="1:4">
      <c r="A46" s="1" t="s">
        <v>100</v>
      </c>
      <c r="B46" s="1" t="s">
        <v>105</v>
      </c>
      <c r="C46" s="8" t="s">
        <v>116</v>
      </c>
      <c r="D46" s="3"/>
    </row>
    <row r="47" spans="1:4">
      <c r="A47" s="1" t="s">
        <v>100</v>
      </c>
      <c r="B47" s="1" t="s">
        <v>105</v>
      </c>
      <c r="C47" s="8" t="s">
        <v>117</v>
      </c>
      <c r="D47" s="3"/>
    </row>
    <row r="48" spans="1:4">
      <c r="A48" s="1" t="s">
        <v>100</v>
      </c>
      <c r="B48" s="1" t="s">
        <v>93</v>
      </c>
      <c r="C48" s="8" t="s">
        <v>266</v>
      </c>
      <c r="D48" s="3"/>
    </row>
    <row r="49" spans="1:4">
      <c r="A49" s="1" t="s">
        <v>100</v>
      </c>
      <c r="B49" s="1" t="s">
        <v>105</v>
      </c>
      <c r="C49" s="8" t="s">
        <v>268</v>
      </c>
      <c r="D49" s="3"/>
    </row>
    <row r="50" spans="1:4">
      <c r="A50" s="1" t="s">
        <v>100</v>
      </c>
      <c r="B50" s="1" t="s">
        <v>105</v>
      </c>
      <c r="C50" s="8" t="s">
        <v>267</v>
      </c>
      <c r="D50" s="3"/>
    </row>
    <row r="51" spans="1:4">
      <c r="A51" s="1" t="s">
        <v>100</v>
      </c>
      <c r="B51" s="1" t="s">
        <v>105</v>
      </c>
      <c r="C51" s="8" t="s">
        <v>177</v>
      </c>
      <c r="D51" s="3"/>
    </row>
    <row r="52" spans="1:4">
      <c r="A52" s="1" t="s">
        <v>100</v>
      </c>
      <c r="B52" s="5" t="s">
        <v>145</v>
      </c>
      <c r="C52" s="8" t="s">
        <v>146</v>
      </c>
      <c r="D52" s="3"/>
    </row>
    <row r="53" spans="1:4">
      <c r="A53" s="1" t="s">
        <v>100</v>
      </c>
      <c r="B53" s="5" t="s">
        <v>145</v>
      </c>
      <c r="C53" s="8" t="s">
        <v>147</v>
      </c>
      <c r="D53" s="3"/>
    </row>
    <row r="54" spans="1:4">
      <c r="A54" s="1" t="s">
        <v>100</v>
      </c>
      <c r="B54" s="5" t="s">
        <v>145</v>
      </c>
      <c r="C54" s="8" t="s">
        <v>148</v>
      </c>
      <c r="D54" s="3"/>
    </row>
    <row r="55" spans="1:4">
      <c r="A55" s="1" t="s">
        <v>100</v>
      </c>
      <c r="B55" s="5" t="s">
        <v>145</v>
      </c>
      <c r="C55" s="8" t="s">
        <v>146</v>
      </c>
      <c r="D55" s="3"/>
    </row>
    <row r="56" spans="1:4">
      <c r="A56" s="1" t="s">
        <v>100</v>
      </c>
      <c r="B56" s="5" t="s">
        <v>145</v>
      </c>
      <c r="C56" s="8" t="s">
        <v>299</v>
      </c>
      <c r="D56" s="3"/>
    </row>
    <row r="57" spans="1:4">
      <c r="A57" s="1" t="s">
        <v>100</v>
      </c>
      <c r="B57" s="5" t="s">
        <v>145</v>
      </c>
      <c r="C57" s="8" t="s">
        <v>300</v>
      </c>
      <c r="D57" s="3"/>
    </row>
    <row r="58" spans="1:4">
      <c r="D58" s="344"/>
    </row>
    <row r="59" spans="1:4">
      <c r="A59"/>
      <c r="B59"/>
      <c r="C59"/>
      <c r="D59"/>
    </row>
    <row r="60" spans="1:4">
      <c r="A60"/>
      <c r="B60"/>
      <c r="C60"/>
      <c r="D60"/>
    </row>
    <row r="61" spans="1:4">
      <c r="A61"/>
      <c r="B61"/>
      <c r="C61"/>
      <c r="D61"/>
    </row>
    <row r="62" spans="1:4">
      <c r="A62"/>
      <c r="B62"/>
      <c r="C62"/>
      <c r="D62"/>
    </row>
  </sheetData>
  <phoneticPr fontId="10"/>
  <pageMargins left="0.7" right="0.7" top="0.75" bottom="0.75" header="0.3" footer="0.3"/>
  <pageSetup paperSize="9" scale="69"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O58"/>
  <sheetViews>
    <sheetView view="pageBreakPreview" topLeftCell="A2" zoomScale="80" zoomScaleNormal="80" zoomScaleSheetLayoutView="80" workbookViewId="0">
      <selection activeCell="G4" sqref="G4"/>
    </sheetView>
  </sheetViews>
  <sheetFormatPr defaultColWidth="9" defaultRowHeight="19" customHeight="1"/>
  <cols>
    <col min="1" max="2" width="3.5" style="178" customWidth="1"/>
    <col min="3" max="3" width="16.08203125" style="178" customWidth="1"/>
    <col min="4" max="4" width="12.58203125" style="178" customWidth="1"/>
    <col min="5" max="5" width="3" style="178" bestFit="1" customWidth="1"/>
    <col min="6" max="6" width="8.5" style="178" customWidth="1"/>
    <col min="7" max="7" width="12.58203125" style="178" customWidth="1"/>
    <col min="8" max="8" width="8.83203125" style="179" customWidth="1"/>
    <col min="9" max="10" width="3.5" style="178" customWidth="1"/>
    <col min="11" max="12" width="16.83203125" style="178" customWidth="1"/>
    <col min="13" max="13" width="14.33203125" style="178" customWidth="1"/>
    <col min="14" max="14" width="8.83203125" style="179" customWidth="1"/>
    <col min="15" max="15" width="67.83203125" style="178" customWidth="1"/>
    <col min="16" max="16384" width="9" style="178"/>
  </cols>
  <sheetData>
    <row r="1" spans="1:15" ht="19" customHeight="1">
      <c r="A1" s="260" t="s">
        <v>269</v>
      </c>
      <c r="M1" s="261"/>
      <c r="N1" s="341"/>
    </row>
    <row r="2" spans="1:15" ht="19" customHeight="1">
      <c r="A2" s="679" t="s">
        <v>38</v>
      </c>
      <c r="B2" s="679"/>
      <c r="C2" s="263"/>
      <c r="D2" s="262"/>
      <c r="E2" s="262"/>
      <c r="F2" s="262"/>
      <c r="G2" s="262"/>
      <c r="H2" s="264"/>
      <c r="I2" s="262"/>
      <c r="J2" s="262"/>
      <c r="K2" s="262"/>
      <c r="L2" s="262"/>
      <c r="M2" s="265"/>
      <c r="N2" s="266"/>
      <c r="O2" s="178" t="s">
        <v>250</v>
      </c>
    </row>
    <row r="3" spans="1:15" ht="19" customHeight="1">
      <c r="A3" s="680" t="s">
        <v>39</v>
      </c>
      <c r="B3" s="681"/>
      <c r="C3" s="682" t="s">
        <v>40</v>
      </c>
      <c r="D3" s="683"/>
      <c r="E3" s="683"/>
      <c r="F3" s="683"/>
      <c r="G3" s="684"/>
      <c r="H3" s="267" t="s">
        <v>74</v>
      </c>
      <c r="I3" s="682" t="s">
        <v>39</v>
      </c>
      <c r="J3" s="685"/>
      <c r="K3" s="682" t="s">
        <v>41</v>
      </c>
      <c r="L3" s="686"/>
      <c r="M3" s="685"/>
      <c r="N3" s="267" t="s">
        <v>74</v>
      </c>
    </row>
    <row r="4" spans="1:15" ht="19" customHeight="1">
      <c r="A4" s="694" t="s">
        <v>211</v>
      </c>
      <c r="B4" s="695"/>
      <c r="C4" s="727" t="s">
        <v>258</v>
      </c>
      <c r="D4" s="727"/>
      <c r="E4" s="727"/>
      <c r="F4" s="728"/>
      <c r="G4" s="180" t="b">
        <v>0</v>
      </c>
      <c r="H4" s="268">
        <f>IF(G4=TRUE,ROUNDDOWN(別紙入場料詳細!E3/1000,0),ROUNDDOWN(G25/1000,0))</f>
        <v>0</v>
      </c>
      <c r="I4" s="694" t="s">
        <v>197</v>
      </c>
      <c r="J4" s="695"/>
      <c r="K4" s="687"/>
      <c r="L4" s="688"/>
      <c r="M4" s="181"/>
      <c r="N4" s="268">
        <f>ROUNDDOWN(SUM(M4:M8)/1000,0)</f>
        <v>0</v>
      </c>
      <c r="O4" s="755" t="s">
        <v>251</v>
      </c>
    </row>
    <row r="5" spans="1:15" ht="19" customHeight="1">
      <c r="A5" s="696"/>
      <c r="B5" s="697"/>
      <c r="C5" s="269" t="s">
        <v>43</v>
      </c>
      <c r="D5" s="729">
        <f>個表!H17</f>
        <v>0</v>
      </c>
      <c r="E5" s="729"/>
      <c r="F5" s="729"/>
      <c r="G5" s="730"/>
      <c r="H5" s="270"/>
      <c r="I5" s="696"/>
      <c r="J5" s="697"/>
      <c r="K5" s="689"/>
      <c r="L5" s="690"/>
      <c r="M5" s="182"/>
      <c r="N5" s="270"/>
      <c r="O5" s="756"/>
    </row>
    <row r="6" spans="1:15" ht="19" customHeight="1">
      <c r="A6" s="696"/>
      <c r="B6" s="697"/>
      <c r="C6" s="271" t="s">
        <v>75</v>
      </c>
      <c r="D6" s="289"/>
      <c r="E6" s="691" t="s">
        <v>195</v>
      </c>
      <c r="F6" s="692"/>
      <c r="G6" s="290"/>
      <c r="H6" s="270"/>
      <c r="I6" s="696"/>
      <c r="J6" s="697"/>
      <c r="K6" s="689"/>
      <c r="L6" s="690"/>
      <c r="M6" s="182"/>
      <c r="N6" s="270"/>
    </row>
    <row r="7" spans="1:15" ht="19" customHeight="1">
      <c r="A7" s="696"/>
      <c r="B7" s="697"/>
      <c r="C7" s="269" t="s">
        <v>44</v>
      </c>
      <c r="D7" s="272">
        <f>D6-G6</f>
        <v>0</v>
      </c>
      <c r="E7" s="683" t="s">
        <v>196</v>
      </c>
      <c r="F7" s="693"/>
      <c r="G7" s="273">
        <f>個表!G17</f>
        <v>0</v>
      </c>
      <c r="H7" s="270"/>
      <c r="I7" s="696"/>
      <c r="J7" s="697"/>
      <c r="K7" s="689"/>
      <c r="L7" s="690"/>
      <c r="M7" s="182"/>
      <c r="N7" s="270"/>
      <c r="O7" s="753" t="s">
        <v>257</v>
      </c>
    </row>
    <row r="8" spans="1:15" ht="19" customHeight="1">
      <c r="A8" s="696"/>
      <c r="B8" s="697"/>
      <c r="C8" s="683" t="s">
        <v>45</v>
      </c>
      <c r="D8" s="683"/>
      <c r="E8" s="683"/>
      <c r="F8" s="693"/>
      <c r="G8" s="274">
        <f>D7*G7</f>
        <v>0</v>
      </c>
      <c r="H8" s="270"/>
      <c r="I8" s="698"/>
      <c r="J8" s="699"/>
      <c r="K8" s="702"/>
      <c r="L8" s="703"/>
      <c r="M8" s="196"/>
      <c r="N8" s="270"/>
      <c r="O8" s="754"/>
    </row>
    <row r="9" spans="1:15" ht="19" customHeight="1">
      <c r="A9" s="696"/>
      <c r="B9" s="697"/>
      <c r="C9" s="275" t="s">
        <v>46</v>
      </c>
      <c r="D9" s="731">
        <f>SUM(F13:F21)</f>
        <v>0</v>
      </c>
      <c r="E9" s="731"/>
      <c r="F9" s="276" t="s">
        <v>47</v>
      </c>
      <c r="G9" s="277">
        <f>IF(ISERROR(D9/(D7*G7))=TRUE,0,(D9/(D7*G7)))</f>
        <v>0</v>
      </c>
      <c r="H9" s="278"/>
      <c r="I9" s="694" t="s">
        <v>199</v>
      </c>
      <c r="J9" s="695"/>
      <c r="K9" s="689"/>
      <c r="L9" s="690"/>
      <c r="M9" s="183"/>
      <c r="N9" s="268">
        <f>ROUNDDOWN(SUM(M9:M13)/1000,0)</f>
        <v>0</v>
      </c>
    </row>
    <row r="10" spans="1:15" ht="19" customHeight="1">
      <c r="A10" s="696"/>
      <c r="B10" s="697"/>
      <c r="C10" s="279" t="s">
        <v>48</v>
      </c>
      <c r="D10" s="732">
        <f>SUM(F13:F22)</f>
        <v>0</v>
      </c>
      <c r="E10" s="732"/>
      <c r="F10" s="280" t="s">
        <v>49</v>
      </c>
      <c r="G10" s="186">
        <f>IF(ISERROR(F23/(D7*G7))=TRUE,0,(F23/(D7*G7)))</f>
        <v>0</v>
      </c>
      <c r="H10" s="278"/>
      <c r="I10" s="696"/>
      <c r="J10" s="697"/>
      <c r="K10" s="689"/>
      <c r="L10" s="690"/>
      <c r="M10" s="183"/>
      <c r="N10" s="270"/>
    </row>
    <row r="11" spans="1:15" ht="19" customHeight="1">
      <c r="A11" s="696"/>
      <c r="B11" s="697"/>
      <c r="C11" s="733" t="s">
        <v>171</v>
      </c>
      <c r="D11" s="733"/>
      <c r="E11" s="733"/>
      <c r="F11" s="733"/>
      <c r="G11" s="734"/>
      <c r="H11" s="278"/>
      <c r="I11" s="696"/>
      <c r="J11" s="697"/>
      <c r="K11" s="706"/>
      <c r="L11" s="707"/>
      <c r="M11" s="183"/>
      <c r="N11" s="270"/>
    </row>
    <row r="12" spans="1:15" ht="19" customHeight="1">
      <c r="A12" s="696"/>
      <c r="B12" s="697"/>
      <c r="C12" s="275" t="s">
        <v>175</v>
      </c>
      <c r="D12" s="276" t="s">
        <v>176</v>
      </c>
      <c r="E12" s="276" t="s">
        <v>50</v>
      </c>
      <c r="F12" s="276" t="s">
        <v>51</v>
      </c>
      <c r="G12" s="187" t="s">
        <v>52</v>
      </c>
      <c r="H12" s="278"/>
      <c r="I12" s="696"/>
      <c r="J12" s="697"/>
      <c r="K12" s="706"/>
      <c r="L12" s="707"/>
      <c r="M12" s="183"/>
      <c r="N12" s="270"/>
    </row>
    <row r="13" spans="1:15" ht="19" customHeight="1">
      <c r="A13" s="696"/>
      <c r="B13" s="697"/>
      <c r="C13" s="194"/>
      <c r="D13" s="209"/>
      <c r="E13" s="188" t="s">
        <v>50</v>
      </c>
      <c r="F13" s="209"/>
      <c r="G13" s="189">
        <f t="shared" ref="G13:G18" si="0">D13*F13</f>
        <v>0</v>
      </c>
      <c r="H13" s="270"/>
      <c r="I13" s="696"/>
      <c r="J13" s="697"/>
      <c r="K13" s="706"/>
      <c r="L13" s="707"/>
      <c r="M13" s="183"/>
      <c r="N13" s="281"/>
    </row>
    <row r="14" spans="1:15" ht="19" customHeight="1">
      <c r="A14" s="696"/>
      <c r="B14" s="697"/>
      <c r="C14" s="194"/>
      <c r="D14" s="209"/>
      <c r="E14" s="188" t="s">
        <v>50</v>
      </c>
      <c r="F14" s="209"/>
      <c r="G14" s="189">
        <f t="shared" si="0"/>
        <v>0</v>
      </c>
      <c r="H14" s="270"/>
      <c r="I14" s="694" t="s">
        <v>198</v>
      </c>
      <c r="J14" s="695"/>
      <c r="K14" s="704"/>
      <c r="L14" s="705"/>
      <c r="M14" s="185"/>
      <c r="N14" s="268">
        <f>ROUNDDOWN(SUM(M14:M18)/1000,0)</f>
        <v>0</v>
      </c>
      <c r="O14" s="757" t="s">
        <v>252</v>
      </c>
    </row>
    <row r="15" spans="1:15" ht="19" customHeight="1">
      <c r="A15" s="696"/>
      <c r="B15" s="697"/>
      <c r="C15" s="194"/>
      <c r="D15" s="209"/>
      <c r="E15" s="188" t="s">
        <v>50</v>
      </c>
      <c r="F15" s="209"/>
      <c r="G15" s="189">
        <f t="shared" si="0"/>
        <v>0</v>
      </c>
      <c r="H15" s="270"/>
      <c r="I15" s="696"/>
      <c r="J15" s="697"/>
      <c r="K15" s="706"/>
      <c r="L15" s="707"/>
      <c r="M15" s="183"/>
      <c r="N15" s="282"/>
      <c r="O15" s="757"/>
    </row>
    <row r="16" spans="1:15" ht="19" customHeight="1">
      <c r="A16" s="696"/>
      <c r="B16" s="697"/>
      <c r="C16" s="194"/>
      <c r="D16" s="209"/>
      <c r="E16" s="188" t="s">
        <v>50</v>
      </c>
      <c r="F16" s="209"/>
      <c r="G16" s="189">
        <f t="shared" si="0"/>
        <v>0</v>
      </c>
      <c r="H16" s="270"/>
      <c r="I16" s="696"/>
      <c r="J16" s="697"/>
      <c r="K16" s="706"/>
      <c r="L16" s="707"/>
      <c r="M16" s="183"/>
      <c r="N16" s="283"/>
      <c r="O16" s="757"/>
    </row>
    <row r="17" spans="1:15" ht="19" customHeight="1">
      <c r="A17" s="696"/>
      <c r="B17" s="697"/>
      <c r="C17" s="194"/>
      <c r="D17" s="209"/>
      <c r="E17" s="188" t="s">
        <v>50</v>
      </c>
      <c r="F17" s="209"/>
      <c r="G17" s="189">
        <f t="shared" si="0"/>
        <v>0</v>
      </c>
      <c r="H17" s="270"/>
      <c r="I17" s="696"/>
      <c r="J17" s="697"/>
      <c r="K17" s="706"/>
      <c r="L17" s="707"/>
      <c r="M17" s="183"/>
      <c r="N17" s="270"/>
      <c r="O17" s="757"/>
    </row>
    <row r="18" spans="1:15" ht="19" customHeight="1">
      <c r="A18" s="696"/>
      <c r="B18" s="697"/>
      <c r="C18" s="194"/>
      <c r="D18" s="209"/>
      <c r="E18" s="188" t="s">
        <v>50</v>
      </c>
      <c r="F18" s="209"/>
      <c r="G18" s="189">
        <f t="shared" si="0"/>
        <v>0</v>
      </c>
      <c r="H18" s="270"/>
      <c r="I18" s="698"/>
      <c r="J18" s="699"/>
      <c r="K18" s="708"/>
      <c r="L18" s="709"/>
      <c r="M18" s="184"/>
      <c r="N18" s="283"/>
      <c r="O18" s="757"/>
    </row>
    <row r="19" spans="1:15" ht="19" customHeight="1">
      <c r="A19" s="696"/>
      <c r="B19" s="697"/>
      <c r="C19" s="195"/>
      <c r="D19" s="209"/>
      <c r="E19" s="188" t="s">
        <v>50</v>
      </c>
      <c r="F19" s="209"/>
      <c r="G19" s="189">
        <f t="shared" ref="G19" si="1">D19*F19</f>
        <v>0</v>
      </c>
      <c r="H19" s="270"/>
      <c r="I19" s="694" t="s">
        <v>42</v>
      </c>
      <c r="J19" s="695"/>
      <c r="K19" s="704"/>
      <c r="L19" s="705"/>
      <c r="M19" s="185"/>
      <c r="N19" s="268">
        <f>ROUNDDOWN(SUM(M19:M23)/1000,0)</f>
        <v>0</v>
      </c>
      <c r="O19" s="757"/>
    </row>
    <row r="20" spans="1:15" ht="19" customHeight="1">
      <c r="A20" s="696"/>
      <c r="B20" s="697"/>
      <c r="C20" s="195"/>
      <c r="D20" s="209"/>
      <c r="E20" s="188" t="s">
        <v>50</v>
      </c>
      <c r="F20" s="209"/>
      <c r="G20" s="189">
        <f>D20*F20</f>
        <v>0</v>
      </c>
      <c r="H20" s="270"/>
      <c r="I20" s="696"/>
      <c r="J20" s="697"/>
      <c r="K20" s="689"/>
      <c r="L20" s="690"/>
      <c r="M20" s="183"/>
      <c r="N20" s="270"/>
    </row>
    <row r="21" spans="1:15" ht="19" customHeight="1">
      <c r="A21" s="696"/>
      <c r="B21" s="697"/>
      <c r="C21" s="195"/>
      <c r="D21" s="209"/>
      <c r="E21" s="188" t="s">
        <v>50</v>
      </c>
      <c r="F21" s="209"/>
      <c r="G21" s="189">
        <f>D21*F21</f>
        <v>0</v>
      </c>
      <c r="H21" s="270"/>
      <c r="I21" s="696"/>
      <c r="J21" s="697"/>
      <c r="K21" s="689"/>
      <c r="L21" s="690"/>
      <c r="M21" s="183"/>
      <c r="N21" s="270"/>
    </row>
    <row r="22" spans="1:15" ht="19" customHeight="1">
      <c r="A22" s="696"/>
      <c r="B22" s="697"/>
      <c r="C22" s="723" t="s">
        <v>54</v>
      </c>
      <c r="D22" s="711"/>
      <c r="E22" s="188" t="s">
        <v>50</v>
      </c>
      <c r="F22" s="721"/>
      <c r="G22" s="722"/>
      <c r="H22" s="330"/>
      <c r="I22" s="696"/>
      <c r="J22" s="697"/>
      <c r="K22" s="689"/>
      <c r="L22" s="690"/>
      <c r="M22" s="183"/>
      <c r="N22" s="270"/>
      <c r="O22" s="757" t="s">
        <v>253</v>
      </c>
    </row>
    <row r="23" spans="1:15" ht="19" customHeight="1">
      <c r="A23" s="696"/>
      <c r="B23" s="697"/>
      <c r="C23" s="710" t="s">
        <v>55</v>
      </c>
      <c r="D23" s="710"/>
      <c r="E23" s="711"/>
      <c r="F23" s="190">
        <f>SUM(F13:F22)</f>
        <v>0</v>
      </c>
      <c r="G23" s="189">
        <f>SUM(G13:G21)</f>
        <v>0</v>
      </c>
      <c r="H23" s="278"/>
      <c r="I23" s="698"/>
      <c r="J23" s="699"/>
      <c r="K23" s="702"/>
      <c r="L23" s="703"/>
      <c r="M23" s="184"/>
      <c r="N23" s="281"/>
      <c r="O23" s="757"/>
    </row>
    <row r="24" spans="1:15" ht="19" customHeight="1">
      <c r="A24" s="696"/>
      <c r="B24" s="697"/>
      <c r="C24" s="712" t="s">
        <v>76</v>
      </c>
      <c r="D24" s="712"/>
      <c r="E24" s="712"/>
      <c r="F24" s="713"/>
      <c r="G24" s="191"/>
      <c r="H24" s="270"/>
      <c r="I24" s="694" t="s">
        <v>53</v>
      </c>
      <c r="J24" s="695"/>
      <c r="K24" s="687"/>
      <c r="L24" s="688"/>
      <c r="M24" s="185"/>
      <c r="N24" s="270">
        <f>ROUNDDOWN(SUM(M24:M29)/1000,0)</f>
        <v>0</v>
      </c>
      <c r="O24" s="757"/>
    </row>
    <row r="25" spans="1:15" ht="19" customHeight="1">
      <c r="A25" s="698"/>
      <c r="B25" s="699"/>
      <c r="C25" s="700" t="s">
        <v>57</v>
      </c>
      <c r="D25" s="700"/>
      <c r="E25" s="701"/>
      <c r="F25" s="192">
        <f>F23</f>
        <v>0</v>
      </c>
      <c r="G25" s="193">
        <f>G23+G24</f>
        <v>0</v>
      </c>
      <c r="H25" s="281"/>
      <c r="I25" s="696"/>
      <c r="J25" s="697"/>
      <c r="K25" s="689"/>
      <c r="L25" s="690"/>
      <c r="M25" s="183"/>
      <c r="N25" s="282"/>
      <c r="O25" s="757"/>
    </row>
    <row r="26" spans="1:15" ht="19" customHeight="1">
      <c r="A26" s="694" t="s">
        <v>271</v>
      </c>
      <c r="B26" s="695"/>
      <c r="C26" s="715"/>
      <c r="D26" s="716"/>
      <c r="E26" s="716"/>
      <c r="F26" s="717"/>
      <c r="G26" s="331"/>
      <c r="H26" s="268">
        <f>ROUNDDOWN(SUM(G26:G30)/1000,0)</f>
        <v>0</v>
      </c>
      <c r="I26" s="696"/>
      <c r="J26" s="697"/>
      <c r="K26" s="689"/>
      <c r="L26" s="690"/>
      <c r="M26" s="183"/>
      <c r="N26" s="282"/>
      <c r="O26" s="757"/>
    </row>
    <row r="27" spans="1:15" ht="19" customHeight="1">
      <c r="A27" s="696"/>
      <c r="B27" s="697"/>
      <c r="C27" s="718"/>
      <c r="D27" s="719"/>
      <c r="E27" s="719"/>
      <c r="F27" s="720"/>
      <c r="G27" s="291"/>
      <c r="H27" s="270"/>
      <c r="I27" s="696"/>
      <c r="J27" s="697"/>
      <c r="K27" s="689"/>
      <c r="L27" s="690"/>
      <c r="M27" s="183"/>
      <c r="N27" s="282"/>
      <c r="O27" s="757"/>
    </row>
    <row r="28" spans="1:15" ht="19" customHeight="1">
      <c r="A28" s="696"/>
      <c r="B28" s="697"/>
      <c r="C28" s="718"/>
      <c r="D28" s="719"/>
      <c r="E28" s="719"/>
      <c r="F28" s="720"/>
      <c r="G28" s="292"/>
      <c r="H28" s="270"/>
      <c r="I28" s="696"/>
      <c r="J28" s="697"/>
      <c r="K28" s="689"/>
      <c r="L28" s="690"/>
      <c r="M28" s="183"/>
      <c r="N28" s="282"/>
    </row>
    <row r="29" spans="1:15" ht="19" customHeight="1">
      <c r="A29" s="696"/>
      <c r="B29" s="697"/>
      <c r="C29" s="719"/>
      <c r="D29" s="719"/>
      <c r="E29" s="719"/>
      <c r="F29" s="720"/>
      <c r="G29" s="291"/>
      <c r="H29" s="270"/>
      <c r="I29" s="724" t="s">
        <v>361</v>
      </c>
      <c r="J29" s="725"/>
      <c r="K29" s="725"/>
      <c r="L29" s="725"/>
      <c r="M29" s="726"/>
      <c r="N29" s="376">
        <f>総表!J41</f>
        <v>0</v>
      </c>
    </row>
    <row r="30" spans="1:15" ht="19" customHeight="1">
      <c r="A30" s="696"/>
      <c r="B30" s="697"/>
      <c r="C30" s="719"/>
      <c r="D30" s="719"/>
      <c r="E30" s="719"/>
      <c r="F30" s="719"/>
      <c r="G30" s="293"/>
      <c r="H30" s="281"/>
      <c r="I30" s="714" t="s">
        <v>56</v>
      </c>
      <c r="J30" s="714"/>
      <c r="K30" s="714"/>
      <c r="L30" s="714"/>
      <c r="M30" s="714"/>
      <c r="N30" s="284">
        <f>N31-H4-H26-N4-N9-N14-N19-N24-N29</f>
        <v>0</v>
      </c>
    </row>
    <row r="31" spans="1:15" ht="19" customHeight="1">
      <c r="A31" s="724" t="s">
        <v>212</v>
      </c>
      <c r="B31" s="725"/>
      <c r="C31" s="725"/>
      <c r="D31" s="725"/>
      <c r="E31" s="725"/>
      <c r="F31" s="725"/>
      <c r="G31" s="726"/>
      <c r="H31" s="285">
        <f>H4+H26</f>
        <v>0</v>
      </c>
      <c r="I31" s="742" t="s">
        <v>58</v>
      </c>
      <c r="J31" s="743"/>
      <c r="K31" s="743"/>
      <c r="L31" s="743"/>
      <c r="M31" s="743"/>
      <c r="N31" s="281">
        <f>N56</f>
        <v>0</v>
      </c>
    </row>
    <row r="32" spans="1:15" ht="19" customHeight="1">
      <c r="A32" s="744" t="s">
        <v>59</v>
      </c>
      <c r="B32" s="744"/>
      <c r="C32" s="745"/>
      <c r="D32" s="745"/>
      <c r="E32" s="745"/>
      <c r="F32" s="745"/>
      <c r="G32" s="745"/>
      <c r="I32" s="746"/>
      <c r="J32" s="746"/>
      <c r="K32" s="746"/>
      <c r="L32" s="746"/>
      <c r="M32" s="746"/>
      <c r="N32" s="746"/>
    </row>
    <row r="33" spans="1:14" ht="19" customHeight="1">
      <c r="A33" s="762" t="s">
        <v>60</v>
      </c>
      <c r="B33" s="762"/>
      <c r="C33" s="762" t="s">
        <v>41</v>
      </c>
      <c r="D33" s="762"/>
      <c r="E33" s="762"/>
      <c r="F33" s="762"/>
      <c r="G33" s="762"/>
      <c r="H33" s="267" t="s">
        <v>74</v>
      </c>
      <c r="I33" s="762" t="s">
        <v>60</v>
      </c>
      <c r="J33" s="762"/>
      <c r="K33" s="762" t="s">
        <v>40</v>
      </c>
      <c r="L33" s="762"/>
      <c r="M33" s="762"/>
      <c r="N33" s="267" t="s">
        <v>74</v>
      </c>
    </row>
    <row r="34" spans="1:14" ht="19" customHeight="1">
      <c r="A34" s="735" t="s">
        <v>200</v>
      </c>
      <c r="B34" s="738" t="s">
        <v>305</v>
      </c>
      <c r="C34" s="687"/>
      <c r="D34" s="748"/>
      <c r="E34" s="748"/>
      <c r="F34" s="688"/>
      <c r="G34" s="185"/>
      <c r="H34" s="268">
        <f>ROUNDDOWN(SUM(G34:G46)/1000,0)</f>
        <v>0</v>
      </c>
      <c r="I34" s="749" t="s">
        <v>200</v>
      </c>
      <c r="J34" s="765" t="s">
        <v>158</v>
      </c>
      <c r="K34" s="687"/>
      <c r="L34" s="688"/>
      <c r="M34" s="185"/>
      <c r="N34" s="268">
        <f>ROUNDDOWN(SUM(M34:M46)/1000,0)</f>
        <v>0</v>
      </c>
    </row>
    <row r="35" spans="1:14" ht="19" customHeight="1">
      <c r="A35" s="735"/>
      <c r="B35" s="739"/>
      <c r="C35" s="689"/>
      <c r="D35" s="741"/>
      <c r="E35" s="741"/>
      <c r="F35" s="690"/>
      <c r="G35" s="183"/>
      <c r="H35" s="270"/>
      <c r="I35" s="750"/>
      <c r="J35" s="766"/>
      <c r="K35" s="689"/>
      <c r="L35" s="690"/>
      <c r="M35" s="183"/>
      <c r="N35" s="270"/>
    </row>
    <row r="36" spans="1:14" ht="19" customHeight="1">
      <c r="A36" s="735"/>
      <c r="B36" s="739"/>
      <c r="C36" s="689"/>
      <c r="D36" s="741"/>
      <c r="E36" s="741"/>
      <c r="F36" s="690"/>
      <c r="G36" s="183"/>
      <c r="H36" s="270"/>
      <c r="I36" s="750"/>
      <c r="J36" s="766"/>
      <c r="K36" s="689"/>
      <c r="L36" s="690"/>
      <c r="M36" s="183"/>
      <c r="N36" s="270"/>
    </row>
    <row r="37" spans="1:14" ht="19" customHeight="1">
      <c r="A37" s="735"/>
      <c r="B37" s="739"/>
      <c r="C37" s="689"/>
      <c r="D37" s="741"/>
      <c r="E37" s="741"/>
      <c r="F37" s="690"/>
      <c r="G37" s="183"/>
      <c r="H37" s="270"/>
      <c r="I37" s="750"/>
      <c r="J37" s="766"/>
      <c r="K37" s="689"/>
      <c r="L37" s="690"/>
      <c r="M37" s="183"/>
      <c r="N37" s="270"/>
    </row>
    <row r="38" spans="1:14" ht="19" customHeight="1">
      <c r="A38" s="735"/>
      <c r="B38" s="739"/>
      <c r="C38" s="689"/>
      <c r="D38" s="741"/>
      <c r="E38" s="741"/>
      <c r="F38" s="690"/>
      <c r="G38" s="183"/>
      <c r="H38" s="270"/>
      <c r="I38" s="750"/>
      <c r="J38" s="766"/>
      <c r="K38" s="689"/>
      <c r="L38" s="690"/>
      <c r="M38" s="183"/>
      <c r="N38" s="270"/>
    </row>
    <row r="39" spans="1:14" ht="19" customHeight="1">
      <c r="A39" s="735"/>
      <c r="B39" s="739"/>
      <c r="C39" s="689"/>
      <c r="D39" s="741"/>
      <c r="E39" s="741"/>
      <c r="F39" s="690"/>
      <c r="G39" s="183"/>
      <c r="H39" s="270"/>
      <c r="I39" s="750"/>
      <c r="J39" s="766"/>
      <c r="K39" s="689"/>
      <c r="L39" s="690"/>
      <c r="M39" s="183"/>
      <c r="N39" s="270"/>
    </row>
    <row r="40" spans="1:14" ht="19" customHeight="1">
      <c r="A40" s="735"/>
      <c r="B40" s="739"/>
      <c r="C40" s="689"/>
      <c r="D40" s="741"/>
      <c r="E40" s="741"/>
      <c r="F40" s="690"/>
      <c r="G40" s="183"/>
      <c r="H40" s="270"/>
      <c r="I40" s="750"/>
      <c r="J40" s="766"/>
      <c r="K40" s="689"/>
      <c r="L40" s="690"/>
      <c r="M40" s="183"/>
      <c r="N40" s="270"/>
    </row>
    <row r="41" spans="1:14" ht="19" customHeight="1">
      <c r="A41" s="735"/>
      <c r="B41" s="739"/>
      <c r="C41" s="689"/>
      <c r="D41" s="741"/>
      <c r="E41" s="741"/>
      <c r="F41" s="690"/>
      <c r="G41" s="183"/>
      <c r="H41" s="270"/>
      <c r="I41" s="750"/>
      <c r="J41" s="766"/>
      <c r="K41" s="689"/>
      <c r="L41" s="690"/>
      <c r="M41" s="183"/>
      <c r="N41" s="270"/>
    </row>
    <row r="42" spans="1:14" ht="19" customHeight="1">
      <c r="A42" s="735"/>
      <c r="B42" s="739"/>
      <c r="C42" s="689"/>
      <c r="D42" s="741"/>
      <c r="E42" s="741"/>
      <c r="F42" s="690"/>
      <c r="G42" s="183"/>
      <c r="H42" s="270"/>
      <c r="I42" s="750"/>
      <c r="J42" s="766"/>
      <c r="K42" s="689"/>
      <c r="L42" s="690"/>
      <c r="M42" s="183"/>
      <c r="N42" s="270"/>
    </row>
    <row r="43" spans="1:14" ht="19" customHeight="1">
      <c r="A43" s="735"/>
      <c r="B43" s="739"/>
      <c r="C43" s="689"/>
      <c r="D43" s="741"/>
      <c r="E43" s="741"/>
      <c r="F43" s="690"/>
      <c r="G43" s="183"/>
      <c r="H43" s="270"/>
      <c r="I43" s="750"/>
      <c r="J43" s="766"/>
      <c r="K43" s="689"/>
      <c r="L43" s="690"/>
      <c r="M43" s="183"/>
      <c r="N43" s="270"/>
    </row>
    <row r="44" spans="1:14" ht="19" customHeight="1">
      <c r="A44" s="735"/>
      <c r="B44" s="739"/>
      <c r="C44" s="689"/>
      <c r="D44" s="741"/>
      <c r="E44" s="741"/>
      <c r="F44" s="690"/>
      <c r="G44" s="183"/>
      <c r="H44" s="270"/>
      <c r="I44" s="750"/>
      <c r="J44" s="766"/>
      <c r="K44" s="689"/>
      <c r="L44" s="690"/>
      <c r="M44" s="183"/>
      <c r="N44" s="270"/>
    </row>
    <row r="45" spans="1:14" ht="19" customHeight="1">
      <c r="A45" s="735"/>
      <c r="B45" s="739"/>
      <c r="C45" s="689"/>
      <c r="D45" s="741"/>
      <c r="E45" s="741"/>
      <c r="F45" s="690"/>
      <c r="G45" s="183"/>
      <c r="H45" s="270"/>
      <c r="I45" s="750"/>
      <c r="J45" s="766"/>
      <c r="K45" s="689"/>
      <c r="L45" s="690"/>
      <c r="M45" s="183"/>
      <c r="N45" s="270"/>
    </row>
    <row r="46" spans="1:14" ht="19" customHeight="1">
      <c r="A46" s="735"/>
      <c r="B46" s="740"/>
      <c r="C46" s="702"/>
      <c r="D46" s="747"/>
      <c r="E46" s="747"/>
      <c r="F46" s="703"/>
      <c r="G46" s="184"/>
      <c r="H46" s="281"/>
      <c r="I46" s="750"/>
      <c r="J46" s="767"/>
      <c r="K46" s="702"/>
      <c r="L46" s="703"/>
      <c r="M46" s="184"/>
      <c r="N46" s="281"/>
    </row>
    <row r="47" spans="1:14" ht="19" customHeight="1">
      <c r="A47" s="736"/>
      <c r="B47" s="759" t="s">
        <v>157</v>
      </c>
      <c r="C47" s="687"/>
      <c r="D47" s="748"/>
      <c r="E47" s="748"/>
      <c r="F47" s="688"/>
      <c r="G47" s="185"/>
      <c r="H47" s="268">
        <f>ROUNDDOWN(SUM(G47:G56)/1000,0)</f>
        <v>0</v>
      </c>
      <c r="I47" s="750"/>
      <c r="J47" s="763" t="s">
        <v>61</v>
      </c>
      <c r="K47" s="687"/>
      <c r="L47" s="688"/>
      <c r="M47" s="185"/>
      <c r="N47" s="268">
        <f>ROUNDDOWN(SUM(M47:M54)/1000,0)</f>
        <v>0</v>
      </c>
    </row>
    <row r="48" spans="1:14" ht="19" customHeight="1">
      <c r="A48" s="736"/>
      <c r="B48" s="760"/>
      <c r="C48" s="689"/>
      <c r="D48" s="741"/>
      <c r="E48" s="741"/>
      <c r="F48" s="690"/>
      <c r="G48" s="183"/>
      <c r="H48" s="270"/>
      <c r="I48" s="750"/>
      <c r="J48" s="764"/>
      <c r="K48" s="689"/>
      <c r="L48" s="690"/>
      <c r="M48" s="183"/>
      <c r="N48" s="270"/>
    </row>
    <row r="49" spans="1:14" ht="19" customHeight="1">
      <c r="A49" s="736"/>
      <c r="B49" s="760"/>
      <c r="C49" s="689"/>
      <c r="D49" s="741"/>
      <c r="E49" s="741"/>
      <c r="F49" s="690"/>
      <c r="G49" s="183"/>
      <c r="H49" s="270"/>
      <c r="I49" s="750"/>
      <c r="J49" s="764"/>
      <c r="K49" s="689"/>
      <c r="L49" s="690"/>
      <c r="M49" s="183"/>
      <c r="N49" s="270"/>
    </row>
    <row r="50" spans="1:14" ht="19" customHeight="1">
      <c r="A50" s="736"/>
      <c r="B50" s="760"/>
      <c r="C50" s="689"/>
      <c r="D50" s="741"/>
      <c r="E50" s="741"/>
      <c r="F50" s="690"/>
      <c r="G50" s="183"/>
      <c r="H50" s="270"/>
      <c r="I50" s="750"/>
      <c r="J50" s="764"/>
      <c r="K50" s="689"/>
      <c r="L50" s="690"/>
      <c r="M50" s="183"/>
      <c r="N50" s="270"/>
    </row>
    <row r="51" spans="1:14" ht="19" customHeight="1">
      <c r="A51" s="736"/>
      <c r="B51" s="760"/>
      <c r="C51" s="689"/>
      <c r="D51" s="741"/>
      <c r="E51" s="741"/>
      <c r="F51" s="690"/>
      <c r="G51" s="183"/>
      <c r="H51" s="270"/>
      <c r="I51" s="750"/>
      <c r="J51" s="764"/>
      <c r="K51" s="689"/>
      <c r="L51" s="690"/>
      <c r="M51" s="183"/>
      <c r="N51" s="270"/>
    </row>
    <row r="52" spans="1:14" ht="19" customHeight="1">
      <c r="A52" s="736"/>
      <c r="B52" s="760"/>
      <c r="C52" s="689"/>
      <c r="D52" s="741"/>
      <c r="E52" s="741"/>
      <c r="F52" s="690"/>
      <c r="G52" s="183"/>
      <c r="H52" s="270"/>
      <c r="I52" s="750"/>
      <c r="J52" s="764"/>
      <c r="K52" s="689"/>
      <c r="L52" s="690"/>
      <c r="M52" s="183"/>
      <c r="N52" s="270"/>
    </row>
    <row r="53" spans="1:14" ht="19" customHeight="1">
      <c r="A53" s="736"/>
      <c r="B53" s="760"/>
      <c r="C53" s="689"/>
      <c r="D53" s="741"/>
      <c r="E53" s="741"/>
      <c r="F53" s="690"/>
      <c r="G53" s="183"/>
      <c r="H53" s="270"/>
      <c r="I53" s="750"/>
      <c r="J53" s="764"/>
      <c r="K53" s="689"/>
      <c r="L53" s="690"/>
      <c r="M53" s="183"/>
      <c r="N53" s="270"/>
    </row>
    <row r="54" spans="1:14" ht="19" customHeight="1">
      <c r="A54" s="736"/>
      <c r="B54" s="760"/>
      <c r="C54" s="689"/>
      <c r="D54" s="741"/>
      <c r="E54" s="741"/>
      <c r="F54" s="690"/>
      <c r="G54" s="183"/>
      <c r="H54" s="270"/>
      <c r="I54" s="751"/>
      <c r="J54" s="764"/>
      <c r="K54" s="689"/>
      <c r="L54" s="690"/>
      <c r="M54" s="184"/>
      <c r="N54" s="270"/>
    </row>
    <row r="55" spans="1:14" ht="19" customHeight="1">
      <c r="A55" s="736"/>
      <c r="B55" s="760"/>
      <c r="C55" s="689"/>
      <c r="D55" s="741"/>
      <c r="E55" s="741"/>
      <c r="F55" s="690"/>
      <c r="G55" s="183"/>
      <c r="H55" s="270"/>
      <c r="I55" s="682" t="s">
        <v>88</v>
      </c>
      <c r="J55" s="683"/>
      <c r="K55" s="683"/>
      <c r="L55" s="683"/>
      <c r="M55" s="684"/>
      <c r="N55" s="285">
        <f>支出予算書!H10</f>
        <v>0</v>
      </c>
    </row>
    <row r="56" spans="1:14" ht="19" customHeight="1">
      <c r="A56" s="737"/>
      <c r="B56" s="761"/>
      <c r="C56" s="702"/>
      <c r="D56" s="747"/>
      <c r="E56" s="747"/>
      <c r="F56" s="703"/>
      <c r="G56" s="184"/>
      <c r="H56" s="281"/>
      <c r="I56" s="682" t="s">
        <v>213</v>
      </c>
      <c r="J56" s="683"/>
      <c r="K56" s="683"/>
      <c r="L56" s="683"/>
      <c r="M56" s="684"/>
      <c r="N56" s="285">
        <f>SUM(H34,H47,N34,N47,N55)</f>
        <v>0</v>
      </c>
    </row>
    <row r="57" spans="1:14" ht="19" customHeight="1">
      <c r="A57" s="758" t="s">
        <v>304</v>
      </c>
      <c r="B57" s="758"/>
      <c r="C57" s="758"/>
      <c r="D57" s="758"/>
      <c r="E57" s="758"/>
      <c r="F57" s="758"/>
      <c r="G57" s="758"/>
      <c r="H57" s="758"/>
      <c r="I57" s="758"/>
      <c r="J57" s="758"/>
      <c r="K57" s="286"/>
      <c r="L57" s="286"/>
      <c r="M57" s="286"/>
      <c r="N57" s="287"/>
    </row>
    <row r="58" spans="1:14" ht="19" customHeight="1">
      <c r="A58" s="752" t="s">
        <v>156</v>
      </c>
      <c r="B58" s="752"/>
      <c r="C58" s="752"/>
      <c r="D58" s="752"/>
      <c r="E58" s="752"/>
      <c r="F58" s="752"/>
      <c r="G58" s="752"/>
      <c r="H58" s="752"/>
      <c r="I58" s="752"/>
      <c r="J58" s="752"/>
      <c r="K58" s="288"/>
      <c r="L58" s="288"/>
      <c r="M58" s="288"/>
      <c r="N58" s="266"/>
    </row>
  </sheetData>
  <mergeCells count="126">
    <mergeCell ref="O7:O8"/>
    <mergeCell ref="O4:O5"/>
    <mergeCell ref="O14:O19"/>
    <mergeCell ref="O22:O27"/>
    <mergeCell ref="K45:L45"/>
    <mergeCell ref="I56:M56"/>
    <mergeCell ref="A57:J57"/>
    <mergeCell ref="B47:B56"/>
    <mergeCell ref="C41:F41"/>
    <mergeCell ref="A26:B30"/>
    <mergeCell ref="A31:G31"/>
    <mergeCell ref="A33:B33"/>
    <mergeCell ref="K54:L54"/>
    <mergeCell ref="K52:L52"/>
    <mergeCell ref="K53:L53"/>
    <mergeCell ref="K33:M33"/>
    <mergeCell ref="K44:L44"/>
    <mergeCell ref="K27:L27"/>
    <mergeCell ref="J47:J54"/>
    <mergeCell ref="C33:G33"/>
    <mergeCell ref="I33:J33"/>
    <mergeCell ref="K42:L42"/>
    <mergeCell ref="C36:F36"/>
    <mergeCell ref="J34:J46"/>
    <mergeCell ref="A58:J58"/>
    <mergeCell ref="I55:M55"/>
    <mergeCell ref="C54:F54"/>
    <mergeCell ref="C55:F55"/>
    <mergeCell ref="C51:F51"/>
    <mergeCell ref="C52:F52"/>
    <mergeCell ref="K34:L34"/>
    <mergeCell ref="K46:L46"/>
    <mergeCell ref="K35:L35"/>
    <mergeCell ref="K36:L36"/>
    <mergeCell ref="K37:L37"/>
    <mergeCell ref="K38:L38"/>
    <mergeCell ref="K39:L39"/>
    <mergeCell ref="K40:L40"/>
    <mergeCell ref="K41:L41"/>
    <mergeCell ref="K43:L43"/>
    <mergeCell ref="C38:F38"/>
    <mergeCell ref="C39:F39"/>
    <mergeCell ref="C34:F34"/>
    <mergeCell ref="K48:L48"/>
    <mergeCell ref="K49:L49"/>
    <mergeCell ref="K50:L50"/>
    <mergeCell ref="K51:L51"/>
    <mergeCell ref="K47:L47"/>
    <mergeCell ref="A34:A56"/>
    <mergeCell ref="B34:B46"/>
    <mergeCell ref="C45:F45"/>
    <mergeCell ref="I31:M31"/>
    <mergeCell ref="A32:B32"/>
    <mergeCell ref="C32:G32"/>
    <mergeCell ref="I32:J32"/>
    <mergeCell ref="K32:L32"/>
    <mergeCell ref="M32:N32"/>
    <mergeCell ref="C43:F43"/>
    <mergeCell ref="C44:F44"/>
    <mergeCell ref="C42:F42"/>
    <mergeCell ref="C40:F40"/>
    <mergeCell ref="C46:F46"/>
    <mergeCell ref="C47:F47"/>
    <mergeCell ref="C56:F56"/>
    <mergeCell ref="C48:F48"/>
    <mergeCell ref="C49:F49"/>
    <mergeCell ref="C50:F50"/>
    <mergeCell ref="C53:F53"/>
    <mergeCell ref="I34:I54"/>
    <mergeCell ref="C35:F35"/>
    <mergeCell ref="C37:F37"/>
    <mergeCell ref="C4:F4"/>
    <mergeCell ref="D5:G5"/>
    <mergeCell ref="D9:E9"/>
    <mergeCell ref="D10:E10"/>
    <mergeCell ref="C11:G11"/>
    <mergeCell ref="K8:L8"/>
    <mergeCell ref="K9:L9"/>
    <mergeCell ref="K10:L10"/>
    <mergeCell ref="K11:L11"/>
    <mergeCell ref="I9:J13"/>
    <mergeCell ref="K12:L12"/>
    <mergeCell ref="K13:L13"/>
    <mergeCell ref="C8:F8"/>
    <mergeCell ref="I19:J23"/>
    <mergeCell ref="C23:E23"/>
    <mergeCell ref="C24:F24"/>
    <mergeCell ref="I30:M30"/>
    <mergeCell ref="K16:L16"/>
    <mergeCell ref="K21:L21"/>
    <mergeCell ref="K26:L26"/>
    <mergeCell ref="K28:L28"/>
    <mergeCell ref="I14:J18"/>
    <mergeCell ref="C26:F26"/>
    <mergeCell ref="C27:F27"/>
    <mergeCell ref="C28:F28"/>
    <mergeCell ref="C29:F29"/>
    <mergeCell ref="C30:F30"/>
    <mergeCell ref="F22:G22"/>
    <mergeCell ref="C22:D22"/>
    <mergeCell ref="I24:J28"/>
    <mergeCell ref="I29:M29"/>
    <mergeCell ref="A2:B2"/>
    <mergeCell ref="A3:B3"/>
    <mergeCell ref="C3:G3"/>
    <mergeCell ref="I3:J3"/>
    <mergeCell ref="K3:M3"/>
    <mergeCell ref="K4:L4"/>
    <mergeCell ref="K5:L5"/>
    <mergeCell ref="K6:L6"/>
    <mergeCell ref="K7:L7"/>
    <mergeCell ref="E6:F6"/>
    <mergeCell ref="E7:F7"/>
    <mergeCell ref="A4:B25"/>
    <mergeCell ref="C25:E25"/>
    <mergeCell ref="K20:L20"/>
    <mergeCell ref="K23:L23"/>
    <mergeCell ref="K24:L24"/>
    <mergeCell ref="K25:L25"/>
    <mergeCell ref="K22:L22"/>
    <mergeCell ref="K14:L14"/>
    <mergeCell ref="K15:L15"/>
    <mergeCell ref="K17:L17"/>
    <mergeCell ref="K18:L18"/>
    <mergeCell ref="K19:L19"/>
    <mergeCell ref="I4:J8"/>
  </mergeCells>
  <phoneticPr fontId="10"/>
  <conditionalFormatting sqref="C4:G4">
    <cfRule type="expression" dxfId="40" priority="4" stopIfTrue="1">
      <formula>$G$4=TRUE</formula>
    </cfRule>
  </conditionalFormatting>
  <conditionalFormatting sqref="C5:G24">
    <cfRule type="expression" dxfId="39" priority="1" stopIfTrue="1">
      <formula>$G$4=TRUE</formula>
    </cfRule>
  </conditionalFormatting>
  <conditionalFormatting sqref="C25:G25">
    <cfRule type="expression" dxfId="38" priority="6" stopIfTrue="1">
      <formula>$G$4=TRUE</formula>
    </cfRule>
  </conditionalFormatting>
  <dataValidations count="5">
    <dataValidation imeMode="off" allowBlank="1" showInputMessage="1" showErrorMessage="1" sqref="N30:N31 E6 D7 D9:E10 G7:G10 G25:G30 D13:D21 G34:H56 M34:N54 F25 N14 M4:N13 M14:M15 F23:G23 N55:N56 F22 F13:G21 N16:N29 M16:M28" xr:uid="{00000000-0002-0000-0700-000000000000}"/>
    <dataValidation imeMode="hiragana" allowBlank="1" showInputMessage="1" showErrorMessage="1" sqref="G1:G6 N58:N1048576 N2:N3 N32:N33 D1:F5 L1:M3 L30:M33 H1:H33 A59:J1048576 D7 F9:F10 D32:G33 B32:C58 V10:XFD22 Q9:XFD9 A31:A58 B1:B3 A1:A4 A26:A27 G25:G30 C1:C27 I19 I9 J1:J3 I1:I4 I24 E11:E25 O22 O51:XFD1048576 O28:O50 Q43:XFD50 I30:J34 D57:J58 J47:J54 K57:M1048576 I55:I56 P23:XFD42 O9:O10 O1:O4 P11:P12 O13:P14 O20 P15:P22 O7 P1:XFD8 G23 F22:F25 F11:G21 D23:D25 D11:D21 K1:K28 K30:K54" xr:uid="{00000000-0002-0000-0700-000001000000}"/>
    <dataValidation imeMode="off" allowBlank="1" showInputMessage="1" showErrorMessage="1" prompt="マイナスで入力" sqref="G24" xr:uid="{00000000-0002-0000-0700-000002000000}"/>
    <dataValidation allowBlank="1" showInputMessage="1" showErrorMessage="1" prompt="数字のみ入力" sqref="D6" xr:uid="{50BA551D-5611-435D-83FB-7B138A5BF664}"/>
    <dataValidation imeMode="halfAlpha" allowBlank="1" showInputMessage="1" showErrorMessage="1" sqref="G24" xr:uid="{745CD78C-0303-45A5-8CDE-BDB8FBB430E9}"/>
  </dataValidations>
  <pageMargins left="0.70866141732283472" right="0.70866141732283472" top="0.39370078740157483" bottom="0.39370078740157483" header="0" footer="0"/>
  <pageSetup paperSize="9" scale="60" orientation="portrait" cellComments="asDisplayed" r:id="rId1"/>
  <headerFooter>
    <oddFooter>&amp;R整理番号：</oddFooter>
  </headerFooter>
  <colBreaks count="1" manualBreakCount="1">
    <brk id="1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6</xdr:col>
                    <xdr:colOff>279400</xdr:colOff>
                    <xdr:row>2</xdr:row>
                    <xdr:rowOff>228600</xdr:rowOff>
                  </from>
                  <to>
                    <xdr:col>6</xdr:col>
                    <xdr:colOff>565150</xdr:colOff>
                    <xdr:row>4</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P438"/>
  <sheetViews>
    <sheetView view="pageBreakPreview" zoomScale="70" zoomScaleNormal="60" zoomScaleSheetLayoutView="70" zoomScalePageLayoutView="70" workbookViewId="0">
      <selection activeCell="C10" sqref="C10:D10"/>
    </sheetView>
  </sheetViews>
  <sheetFormatPr defaultColWidth="9" defaultRowHeight="20.149999999999999" customHeight="1"/>
  <cols>
    <col min="1" max="1" width="10.58203125" style="296" customWidth="1"/>
    <col min="2" max="2" width="8.58203125" style="296" customWidth="1"/>
    <col min="3" max="3" width="6.58203125" style="296" customWidth="1"/>
    <col min="4" max="4" width="12.08203125" style="296" bestFit="1" customWidth="1"/>
    <col min="5" max="5" width="4.58203125" style="296" customWidth="1"/>
    <col min="6" max="6" width="10.58203125" style="296" customWidth="1"/>
    <col min="7" max="7" width="12.58203125" style="296" customWidth="1"/>
    <col min="8" max="8" width="3.58203125" style="296" customWidth="1"/>
    <col min="9" max="9" width="10.58203125" style="296" customWidth="1"/>
    <col min="10" max="10" width="8.58203125" style="296" customWidth="1"/>
    <col min="11" max="11" width="6.58203125" style="296" customWidth="1"/>
    <col min="12" max="12" width="12.08203125" style="296" bestFit="1" customWidth="1"/>
    <col min="13" max="13" width="4.58203125" style="296" customWidth="1"/>
    <col min="14" max="14" width="10.58203125" style="296" customWidth="1"/>
    <col min="15" max="15" width="12.58203125" style="296" customWidth="1"/>
    <col min="16" max="16" width="51.83203125" style="296" customWidth="1"/>
    <col min="17" max="16384" width="9" style="297"/>
  </cols>
  <sheetData>
    <row r="1" spans="1:16" ht="31.5" customHeight="1">
      <c r="A1" s="294" t="s">
        <v>232</v>
      </c>
      <c r="B1" s="295"/>
      <c r="C1" s="295"/>
      <c r="D1" s="295"/>
      <c r="E1" s="295"/>
      <c r="F1" s="295"/>
      <c r="G1" s="295"/>
      <c r="O1" s="342"/>
    </row>
    <row r="2" spans="1:16" s="300" customFormat="1" ht="20.149999999999999" customHeight="1">
      <c r="A2" s="298"/>
      <c r="B2" s="298"/>
      <c r="C2" s="298"/>
      <c r="D2" s="298"/>
      <c r="E2" s="298"/>
      <c r="F2" s="298"/>
      <c r="G2" s="298"/>
      <c r="H2" s="298"/>
      <c r="I2" s="298"/>
      <c r="J2" s="298"/>
      <c r="K2" s="298"/>
      <c r="L2" s="298"/>
      <c r="M2" s="298"/>
      <c r="N2" s="298"/>
      <c r="O2" s="298"/>
      <c r="P2" s="299" t="s">
        <v>250</v>
      </c>
    </row>
    <row r="3" spans="1:16" ht="20.149999999999999" customHeight="1">
      <c r="A3" s="840" t="s">
        <v>77</v>
      </c>
      <c r="B3" s="841"/>
      <c r="C3" s="841"/>
      <c r="D3" s="841"/>
      <c r="E3" s="842">
        <f ca="1">SUMIF($A$8:$O$1069,"合計",OFFSET($A$8:$O$1069,0,6))</f>
        <v>0</v>
      </c>
      <c r="F3" s="842"/>
      <c r="G3" s="843"/>
      <c r="H3" s="301"/>
      <c r="I3" s="844"/>
      <c r="J3" s="844"/>
      <c r="K3" s="844"/>
      <c r="L3" s="844"/>
      <c r="M3" s="844"/>
      <c r="N3" s="302"/>
      <c r="O3" s="303"/>
    </row>
    <row r="4" spans="1:16" ht="20.149999999999999" customHeight="1">
      <c r="A4" s="845" t="s">
        <v>78</v>
      </c>
      <c r="B4" s="846"/>
      <c r="C4" s="847">
        <f ca="1">SUMIF($A$8:$O$1069,"公演回数",OFFSET($A$8:$O$1069,0,2))</f>
        <v>0</v>
      </c>
      <c r="D4" s="848"/>
      <c r="E4" s="849" t="s">
        <v>279</v>
      </c>
      <c r="F4" s="850"/>
      <c r="G4" s="304">
        <f ca="1">SUMIF($A$8:$O$1069,"使用席数×公演回数(a)",OFFSET($A$8:$O$1069,0,4))</f>
        <v>0</v>
      </c>
      <c r="I4" s="298"/>
      <c r="J4" s="298"/>
      <c r="K4" s="298"/>
      <c r="L4" s="298"/>
      <c r="M4" s="298"/>
      <c r="N4" s="302"/>
      <c r="O4" s="303"/>
    </row>
    <row r="5" spans="1:16" ht="20.149999999999999" customHeight="1">
      <c r="A5" s="853" t="s">
        <v>79</v>
      </c>
      <c r="B5" s="854"/>
      <c r="C5" s="855">
        <f ca="1">SUMIF($A$8:$O$1069,"販売枚数(b)",OFFSET($A$8:$O$1069,0,2))</f>
        <v>0</v>
      </c>
      <c r="D5" s="856"/>
      <c r="E5" s="857" t="s">
        <v>80</v>
      </c>
      <c r="F5" s="841"/>
      <c r="G5" s="305" t="str">
        <f ca="1">IFERROR(C5/G4,"")</f>
        <v/>
      </c>
      <c r="H5" s="306"/>
      <c r="I5" s="298"/>
      <c r="J5" s="298"/>
      <c r="K5" s="298"/>
      <c r="L5" s="298"/>
      <c r="M5" s="298"/>
      <c r="N5" s="302"/>
      <c r="O5" s="303"/>
    </row>
    <row r="6" spans="1:16" ht="20.149999999999999" customHeight="1">
      <c r="A6" s="858" t="s">
        <v>276</v>
      </c>
      <c r="B6" s="859"/>
      <c r="C6" s="860">
        <f ca="1">SUMIF($A$8:$O$1069,"入場者数(c)",OFFSET($A$8:$O$1069,0,2))</f>
        <v>0</v>
      </c>
      <c r="D6" s="861"/>
      <c r="E6" s="862" t="s">
        <v>277</v>
      </c>
      <c r="F6" s="863"/>
      <c r="G6" s="307" t="str">
        <f ca="1">IFERROR(C6/G4,"")</f>
        <v/>
      </c>
      <c r="H6" s="306"/>
      <c r="I6" s="844"/>
      <c r="J6" s="844"/>
      <c r="K6" s="844"/>
      <c r="L6" s="844"/>
      <c r="M6" s="844"/>
      <c r="N6" s="844"/>
      <c r="O6" s="844"/>
    </row>
    <row r="7" spans="1:16" ht="20.149999999999999" customHeight="1">
      <c r="G7" s="308">
        <v>1</v>
      </c>
      <c r="H7" s="309"/>
      <c r="I7" s="298"/>
      <c r="J7" s="298"/>
      <c r="K7" s="298"/>
      <c r="L7" s="298"/>
      <c r="M7" s="298"/>
      <c r="N7" s="302"/>
      <c r="O7" s="303">
        <v>2</v>
      </c>
    </row>
    <row r="8" spans="1:16" ht="20.149999999999999" customHeight="1">
      <c r="A8" s="801" t="s">
        <v>81</v>
      </c>
      <c r="B8" s="802"/>
      <c r="C8" s="851" t="str">
        <f>IF(個表!$C17="","",TEXT(個表!$C17,"yyyy/mm/dd")&amp;個表!$E17&amp;TEXT(個表!$F17,"yyyy/mm/dd"))</f>
        <v/>
      </c>
      <c r="D8" s="851"/>
      <c r="E8" s="851"/>
      <c r="F8" s="851"/>
      <c r="G8" s="852"/>
      <c r="H8" s="309"/>
      <c r="I8" s="826" t="s">
        <v>81</v>
      </c>
      <c r="J8" s="827"/>
      <c r="K8" s="851" t="str">
        <f>IF(個表!C18="","",TEXT(個表!C18,"yyyy/mm/dd")&amp;個表!$E$18&amp;TEXT(個表!F18,"yyyy/mm/dd"))</f>
        <v/>
      </c>
      <c r="L8" s="851"/>
      <c r="M8" s="851"/>
      <c r="N8" s="851"/>
      <c r="O8" s="852"/>
      <c r="P8" s="864" t="s">
        <v>318</v>
      </c>
    </row>
    <row r="9" spans="1:16" ht="20.149999999999999" customHeight="1">
      <c r="A9" s="865" t="s">
        <v>82</v>
      </c>
      <c r="B9" s="866"/>
      <c r="C9" s="795" t="str">
        <f>IF(個表!$H17="","",個表!$H17)</f>
        <v/>
      </c>
      <c r="D9" s="795"/>
      <c r="E9" s="796"/>
      <c r="F9" s="796"/>
      <c r="G9" s="797"/>
      <c r="H9" s="309"/>
      <c r="I9" s="824" t="s">
        <v>82</v>
      </c>
      <c r="J9" s="825"/>
      <c r="K9" s="795" t="str">
        <f>IF(個表!$H18="","",個表!$H18)</f>
        <v/>
      </c>
      <c r="L9" s="795"/>
      <c r="M9" s="796"/>
      <c r="N9" s="796"/>
      <c r="O9" s="797"/>
      <c r="P9" s="864"/>
    </row>
    <row r="10" spans="1:16" ht="20.149999999999999" customHeight="1">
      <c r="A10" s="798" t="s">
        <v>214</v>
      </c>
      <c r="B10" s="799"/>
      <c r="C10" s="800"/>
      <c r="D10" s="800"/>
      <c r="E10" s="773" t="s">
        <v>215</v>
      </c>
      <c r="F10" s="774"/>
      <c r="G10" s="325"/>
      <c r="H10" s="309"/>
      <c r="I10" s="798" t="s">
        <v>214</v>
      </c>
      <c r="J10" s="799"/>
      <c r="K10" s="800"/>
      <c r="L10" s="800"/>
      <c r="M10" s="773" t="s">
        <v>215</v>
      </c>
      <c r="N10" s="774"/>
      <c r="O10" s="325"/>
      <c r="P10" s="864"/>
    </row>
    <row r="11" spans="1:16" ht="20.149999999999999" customHeight="1">
      <c r="A11" s="801" t="s">
        <v>216</v>
      </c>
      <c r="B11" s="802"/>
      <c r="C11" s="803">
        <f>C10-G10</f>
        <v>0</v>
      </c>
      <c r="D11" s="804"/>
      <c r="E11" s="817" t="s">
        <v>218</v>
      </c>
      <c r="F11" s="818"/>
      <c r="G11" s="335">
        <f>個表!$G17</f>
        <v>0</v>
      </c>
      <c r="H11" s="309"/>
      <c r="I11" s="801" t="s">
        <v>216</v>
      </c>
      <c r="J11" s="802"/>
      <c r="K11" s="803">
        <f>K10-O10</f>
        <v>0</v>
      </c>
      <c r="L11" s="804"/>
      <c r="M11" s="817" t="s">
        <v>218</v>
      </c>
      <c r="N11" s="818"/>
      <c r="O11" s="336">
        <f>個表!G18</f>
        <v>0</v>
      </c>
      <c r="P11" s="864"/>
    </row>
    <row r="12" spans="1:16" ht="20.149999999999999" customHeight="1">
      <c r="A12" s="789" t="s">
        <v>217</v>
      </c>
      <c r="B12" s="790"/>
      <c r="C12" s="790"/>
      <c r="D12" s="806"/>
      <c r="E12" s="805" t="str">
        <f>IF(C11*G11=0,"",C11*G11)</f>
        <v/>
      </c>
      <c r="F12" s="771"/>
      <c r="G12" s="772"/>
      <c r="H12" s="309"/>
      <c r="I12" s="789" t="s">
        <v>217</v>
      </c>
      <c r="J12" s="790"/>
      <c r="K12" s="790"/>
      <c r="L12" s="791"/>
      <c r="M12" s="770" t="str">
        <f>IF(K11*O11=0,"",K11*O11)</f>
        <v/>
      </c>
      <c r="N12" s="771"/>
      <c r="O12" s="772"/>
      <c r="P12" s="864"/>
    </row>
    <row r="13" spans="1:16" ht="20.149999999999999" customHeight="1">
      <c r="A13" s="781" t="s">
        <v>219</v>
      </c>
      <c r="B13" s="782"/>
      <c r="C13" s="819">
        <f>IF(G11="","",SUM(F17:F26))</f>
        <v>0</v>
      </c>
      <c r="D13" s="820"/>
      <c r="E13" s="777" t="s">
        <v>220</v>
      </c>
      <c r="F13" s="778"/>
      <c r="G13" s="311" t="str">
        <f>IF(E12="","",C13/E12)</f>
        <v/>
      </c>
      <c r="H13" s="309"/>
      <c r="I13" s="781" t="s">
        <v>219</v>
      </c>
      <c r="J13" s="782"/>
      <c r="K13" s="819">
        <f>IF(O11="","",SUM(N17:N26))</f>
        <v>0</v>
      </c>
      <c r="L13" s="820"/>
      <c r="M13" s="777" t="s">
        <v>220</v>
      </c>
      <c r="N13" s="778"/>
      <c r="O13" s="311" t="str">
        <f>IF(M12="","",K13/M12)</f>
        <v/>
      </c>
      <c r="P13" s="864"/>
    </row>
    <row r="14" spans="1:16" ht="20.149999999999999" customHeight="1">
      <c r="A14" s="793" t="s">
        <v>275</v>
      </c>
      <c r="B14" s="794"/>
      <c r="C14" s="810">
        <f>IF(G11="","",SUM(F17:F27))</f>
        <v>0</v>
      </c>
      <c r="D14" s="811"/>
      <c r="E14" s="812" t="s">
        <v>278</v>
      </c>
      <c r="F14" s="813"/>
      <c r="G14" s="312" t="str">
        <f>IF(E12="","",C14/E12)</f>
        <v/>
      </c>
      <c r="H14" s="309"/>
      <c r="I14" s="793" t="s">
        <v>275</v>
      </c>
      <c r="J14" s="794"/>
      <c r="K14" s="810">
        <f>IF(O11="","",SUM(N17:N27))</f>
        <v>0</v>
      </c>
      <c r="L14" s="811"/>
      <c r="M14" s="812" t="s">
        <v>278</v>
      </c>
      <c r="N14" s="813"/>
      <c r="O14" s="312" t="str">
        <f>IF(M12="","",K14/M12)</f>
        <v/>
      </c>
      <c r="P14" s="864"/>
    </row>
    <row r="15" spans="1:16" ht="20.149999999999999" customHeight="1">
      <c r="A15" s="814" t="s">
        <v>172</v>
      </c>
      <c r="B15" s="815"/>
      <c r="C15" s="815"/>
      <c r="D15" s="815"/>
      <c r="E15" s="815"/>
      <c r="F15" s="815"/>
      <c r="G15" s="816"/>
      <c r="H15" s="309"/>
      <c r="I15" s="814" t="s">
        <v>172</v>
      </c>
      <c r="J15" s="815"/>
      <c r="K15" s="815"/>
      <c r="L15" s="815"/>
      <c r="M15" s="815"/>
      <c r="N15" s="815"/>
      <c r="O15" s="816"/>
      <c r="P15" s="864"/>
    </row>
    <row r="16" spans="1:16" ht="20.149999999999999" customHeight="1">
      <c r="A16" s="781" t="s">
        <v>83</v>
      </c>
      <c r="B16" s="782"/>
      <c r="C16" s="782"/>
      <c r="D16" s="313" t="s">
        <v>176</v>
      </c>
      <c r="E16" s="313" t="s">
        <v>73</v>
      </c>
      <c r="F16" s="310" t="s">
        <v>84</v>
      </c>
      <c r="G16" s="202" t="s">
        <v>85</v>
      </c>
      <c r="H16" s="309"/>
      <c r="I16" s="781" t="s">
        <v>83</v>
      </c>
      <c r="J16" s="782"/>
      <c r="K16" s="782"/>
      <c r="L16" s="313" t="s">
        <v>176</v>
      </c>
      <c r="M16" s="313" t="s">
        <v>73</v>
      </c>
      <c r="N16" s="310" t="s">
        <v>84</v>
      </c>
      <c r="O16" s="202" t="s">
        <v>85</v>
      </c>
      <c r="P16" s="864"/>
    </row>
    <row r="17" spans="1:16" ht="20.149999999999999" customHeight="1">
      <c r="A17" s="783"/>
      <c r="B17" s="784"/>
      <c r="C17" s="784"/>
      <c r="D17" s="14"/>
      <c r="E17" s="15" t="s">
        <v>73</v>
      </c>
      <c r="F17" s="16"/>
      <c r="G17" s="17">
        <f>D17*F17</f>
        <v>0</v>
      </c>
      <c r="H17" s="309"/>
      <c r="I17" s="783"/>
      <c r="J17" s="784"/>
      <c r="K17" s="784"/>
      <c r="L17" s="14"/>
      <c r="M17" s="15" t="s">
        <v>73</v>
      </c>
      <c r="N17" s="16"/>
      <c r="O17" s="17">
        <f>L17*N17</f>
        <v>0</v>
      </c>
      <c r="P17" s="864"/>
    </row>
    <row r="18" spans="1:16" ht="20.149999999999999" customHeight="1">
      <c r="A18" s="785"/>
      <c r="B18" s="786"/>
      <c r="C18" s="786"/>
      <c r="D18" s="18"/>
      <c r="E18" s="19" t="s">
        <v>73</v>
      </c>
      <c r="F18" s="18"/>
      <c r="G18" s="20">
        <f t="shared" ref="G18:G26" si="0">D18*F18</f>
        <v>0</v>
      </c>
      <c r="H18" s="309"/>
      <c r="I18" s="785"/>
      <c r="J18" s="786"/>
      <c r="K18" s="786"/>
      <c r="L18" s="18"/>
      <c r="M18" s="19" t="s">
        <v>73</v>
      </c>
      <c r="N18" s="18"/>
      <c r="O18" s="20">
        <f t="shared" ref="O18:O26" si="1">L18*N18</f>
        <v>0</v>
      </c>
      <c r="P18" s="864"/>
    </row>
    <row r="19" spans="1:16" ht="20.149999999999999" customHeight="1">
      <c r="A19" s="785"/>
      <c r="B19" s="786"/>
      <c r="C19" s="786"/>
      <c r="D19" s="18"/>
      <c r="E19" s="19" t="s">
        <v>73</v>
      </c>
      <c r="F19" s="18"/>
      <c r="G19" s="20">
        <f t="shared" si="0"/>
        <v>0</v>
      </c>
      <c r="H19" s="309"/>
      <c r="I19" s="785"/>
      <c r="J19" s="786"/>
      <c r="K19" s="786"/>
      <c r="L19" s="18"/>
      <c r="M19" s="19" t="s">
        <v>73</v>
      </c>
      <c r="N19" s="18"/>
      <c r="O19" s="20">
        <f t="shared" si="1"/>
        <v>0</v>
      </c>
      <c r="P19" s="864"/>
    </row>
    <row r="20" spans="1:16" ht="20.149999999999999" customHeight="1">
      <c r="A20" s="785"/>
      <c r="B20" s="786"/>
      <c r="C20" s="786"/>
      <c r="D20" s="18"/>
      <c r="E20" s="19" t="s">
        <v>73</v>
      </c>
      <c r="F20" s="18"/>
      <c r="G20" s="20">
        <f t="shared" si="0"/>
        <v>0</v>
      </c>
      <c r="H20" s="309"/>
      <c r="I20" s="785"/>
      <c r="J20" s="786"/>
      <c r="K20" s="786"/>
      <c r="L20" s="18"/>
      <c r="M20" s="19" t="s">
        <v>73</v>
      </c>
      <c r="N20" s="18"/>
      <c r="O20" s="20">
        <f t="shared" si="1"/>
        <v>0</v>
      </c>
      <c r="P20" s="864"/>
    </row>
    <row r="21" spans="1:16" ht="20.149999999999999" customHeight="1">
      <c r="A21" s="785"/>
      <c r="B21" s="786"/>
      <c r="C21" s="786"/>
      <c r="D21" s="18"/>
      <c r="E21" s="19" t="s">
        <v>73</v>
      </c>
      <c r="F21" s="18"/>
      <c r="G21" s="20">
        <f t="shared" si="0"/>
        <v>0</v>
      </c>
      <c r="H21" s="309"/>
      <c r="I21" s="785"/>
      <c r="J21" s="786"/>
      <c r="K21" s="786"/>
      <c r="L21" s="18"/>
      <c r="M21" s="19" t="s">
        <v>73</v>
      </c>
      <c r="N21" s="18"/>
      <c r="O21" s="20">
        <f t="shared" si="1"/>
        <v>0</v>
      </c>
      <c r="P21" s="864"/>
    </row>
    <row r="22" spans="1:16" ht="20.149999999999999" customHeight="1">
      <c r="A22" s="785"/>
      <c r="B22" s="786"/>
      <c r="C22" s="786"/>
      <c r="D22" s="18"/>
      <c r="E22" s="19" t="s">
        <v>73</v>
      </c>
      <c r="F22" s="18"/>
      <c r="G22" s="20">
        <f t="shared" si="0"/>
        <v>0</v>
      </c>
      <c r="H22" s="309"/>
      <c r="I22" s="785"/>
      <c r="J22" s="786"/>
      <c r="K22" s="786"/>
      <c r="L22" s="18"/>
      <c r="M22" s="19" t="s">
        <v>73</v>
      </c>
      <c r="N22" s="18"/>
      <c r="O22" s="20">
        <f t="shared" si="1"/>
        <v>0</v>
      </c>
      <c r="P22" s="864"/>
    </row>
    <row r="23" spans="1:16" ht="20.149999999999999" customHeight="1">
      <c r="A23" s="785"/>
      <c r="B23" s="786"/>
      <c r="C23" s="786"/>
      <c r="D23" s="18"/>
      <c r="E23" s="19" t="s">
        <v>73</v>
      </c>
      <c r="F23" s="18"/>
      <c r="G23" s="20">
        <f t="shared" si="0"/>
        <v>0</v>
      </c>
      <c r="H23" s="309"/>
      <c r="I23" s="785"/>
      <c r="J23" s="786"/>
      <c r="K23" s="786"/>
      <c r="L23" s="18"/>
      <c r="M23" s="19" t="s">
        <v>73</v>
      </c>
      <c r="N23" s="18"/>
      <c r="O23" s="20">
        <f t="shared" si="1"/>
        <v>0</v>
      </c>
      <c r="P23" s="864"/>
    </row>
    <row r="24" spans="1:16" ht="20.149999999999999" customHeight="1">
      <c r="A24" s="785"/>
      <c r="B24" s="786"/>
      <c r="C24" s="786"/>
      <c r="D24" s="18"/>
      <c r="E24" s="19" t="s">
        <v>73</v>
      </c>
      <c r="F24" s="18"/>
      <c r="G24" s="20">
        <f t="shared" si="0"/>
        <v>0</v>
      </c>
      <c r="H24" s="309"/>
      <c r="I24" s="785"/>
      <c r="J24" s="786"/>
      <c r="K24" s="786"/>
      <c r="L24" s="18"/>
      <c r="M24" s="19" t="s">
        <v>73</v>
      </c>
      <c r="N24" s="18"/>
      <c r="O24" s="20">
        <f t="shared" si="1"/>
        <v>0</v>
      </c>
      <c r="P24" s="864"/>
    </row>
    <row r="25" spans="1:16" ht="20.149999999999999" customHeight="1">
      <c r="A25" s="785"/>
      <c r="B25" s="786"/>
      <c r="C25" s="786"/>
      <c r="D25" s="18"/>
      <c r="E25" s="19" t="s">
        <v>73</v>
      </c>
      <c r="F25" s="18"/>
      <c r="G25" s="20">
        <f t="shared" si="0"/>
        <v>0</v>
      </c>
      <c r="H25" s="309"/>
      <c r="I25" s="785"/>
      <c r="J25" s="786"/>
      <c r="K25" s="786"/>
      <c r="L25" s="18"/>
      <c r="M25" s="19" t="s">
        <v>73</v>
      </c>
      <c r="N25" s="18"/>
      <c r="O25" s="20">
        <f t="shared" si="1"/>
        <v>0</v>
      </c>
      <c r="P25" s="864"/>
    </row>
    <row r="26" spans="1:16" ht="20.149999999999999" customHeight="1">
      <c r="A26" s="785"/>
      <c r="B26" s="786"/>
      <c r="C26" s="786"/>
      <c r="D26" s="18"/>
      <c r="E26" s="19" t="s">
        <v>73</v>
      </c>
      <c r="F26" s="18"/>
      <c r="G26" s="20">
        <f t="shared" si="0"/>
        <v>0</v>
      </c>
      <c r="H26" s="309"/>
      <c r="I26" s="785"/>
      <c r="J26" s="786"/>
      <c r="K26" s="786"/>
      <c r="L26" s="18"/>
      <c r="M26" s="19" t="s">
        <v>73</v>
      </c>
      <c r="N26" s="18"/>
      <c r="O26" s="20">
        <f t="shared" si="1"/>
        <v>0</v>
      </c>
      <c r="P26" s="864"/>
    </row>
    <row r="27" spans="1:16" ht="20.149999999999999" customHeight="1">
      <c r="A27" s="773" t="s">
        <v>86</v>
      </c>
      <c r="B27" s="792"/>
      <c r="C27" s="792"/>
      <c r="D27" s="774"/>
      <c r="E27" s="21" t="s">
        <v>73</v>
      </c>
      <c r="F27" s="768"/>
      <c r="G27" s="769"/>
      <c r="H27" s="309"/>
      <c r="I27" s="773" t="s">
        <v>86</v>
      </c>
      <c r="J27" s="792"/>
      <c r="K27" s="792"/>
      <c r="L27" s="774"/>
      <c r="M27" s="21" t="s">
        <v>73</v>
      </c>
      <c r="N27" s="768"/>
      <c r="O27" s="769"/>
      <c r="P27" s="864"/>
    </row>
    <row r="28" spans="1:16" ht="20.149999999999999" customHeight="1">
      <c r="A28" s="821" t="s">
        <v>87</v>
      </c>
      <c r="B28" s="822"/>
      <c r="C28" s="822"/>
      <c r="D28" s="822"/>
      <c r="E28" s="822"/>
      <c r="F28" s="823"/>
      <c r="G28" s="22">
        <f>SUM(G17:G27)</f>
        <v>0</v>
      </c>
      <c r="H28" s="309"/>
      <c r="I28" s="821" t="s">
        <v>87</v>
      </c>
      <c r="J28" s="822"/>
      <c r="K28" s="822"/>
      <c r="L28" s="822"/>
      <c r="M28" s="822"/>
      <c r="N28" s="823"/>
      <c r="O28" s="22">
        <f>SUM(O17:O27)</f>
        <v>0</v>
      </c>
      <c r="P28" s="314"/>
    </row>
    <row r="29" spans="1:16" ht="20.149999999999999" customHeight="1">
      <c r="A29" s="779" t="s">
        <v>160</v>
      </c>
      <c r="B29" s="780"/>
      <c r="C29" s="780"/>
      <c r="D29" s="780"/>
      <c r="E29" s="780"/>
      <c r="F29" s="780"/>
      <c r="G29" s="23"/>
      <c r="H29" s="309"/>
      <c r="I29" s="779" t="s">
        <v>160</v>
      </c>
      <c r="J29" s="780"/>
      <c r="K29" s="780"/>
      <c r="L29" s="780"/>
      <c r="M29" s="780"/>
      <c r="N29" s="780"/>
      <c r="O29" s="23"/>
      <c r="P29" s="314"/>
    </row>
    <row r="30" spans="1:16" ht="20.149999999999999" customHeight="1">
      <c r="A30" s="781" t="s">
        <v>70</v>
      </c>
      <c r="B30" s="782"/>
      <c r="C30" s="782"/>
      <c r="D30" s="782"/>
      <c r="E30" s="782"/>
      <c r="F30" s="782"/>
      <c r="G30" s="22">
        <f>G28+G29</f>
        <v>0</v>
      </c>
      <c r="H30" s="309"/>
      <c r="I30" s="781" t="s">
        <v>70</v>
      </c>
      <c r="J30" s="782"/>
      <c r="K30" s="782"/>
      <c r="L30" s="782"/>
      <c r="M30" s="782"/>
      <c r="N30" s="782"/>
      <c r="O30" s="22">
        <f>O28+O29</f>
        <v>0</v>
      </c>
      <c r="P30" s="314"/>
    </row>
    <row r="31" spans="1:16" ht="20.149999999999999" customHeight="1">
      <c r="A31" s="298"/>
      <c r="B31" s="298"/>
      <c r="C31" s="298"/>
      <c r="D31" s="298"/>
      <c r="E31" s="298"/>
      <c r="F31" s="302"/>
      <c r="G31" s="303">
        <v>3</v>
      </c>
      <c r="H31" s="303"/>
      <c r="I31" s="298"/>
      <c r="J31" s="298"/>
      <c r="K31" s="298"/>
      <c r="L31" s="298"/>
      <c r="M31" s="298"/>
      <c r="N31" s="302"/>
      <c r="O31" s="303">
        <v>4</v>
      </c>
      <c r="P31" s="315"/>
    </row>
    <row r="32" spans="1:16" ht="20.149999999999999" customHeight="1">
      <c r="A32" s="826" t="s">
        <v>81</v>
      </c>
      <c r="B32" s="827"/>
      <c r="C32" s="851" t="str">
        <f>IF(個表!$C19="","",TEXT(個表!$C19,"yyyy/mm/dd")&amp;個表!$E19&amp;TEXT(個表!$F19,"yyyy/mm/dd"))</f>
        <v/>
      </c>
      <c r="D32" s="851"/>
      <c r="E32" s="851"/>
      <c r="F32" s="851"/>
      <c r="G32" s="852"/>
      <c r="H32" s="309"/>
      <c r="I32" s="826" t="s">
        <v>81</v>
      </c>
      <c r="J32" s="827"/>
      <c r="K32" s="851" t="str">
        <f>IF(個表!$C20="","",TEXT(個表!$C20,"yyyy/mm/dd")&amp;個表!$E20&amp;TEXT(個表!$F20,"yyyy/mm/dd"))</f>
        <v/>
      </c>
      <c r="L32" s="851"/>
      <c r="M32" s="851"/>
      <c r="N32" s="851"/>
      <c r="O32" s="852"/>
    </row>
    <row r="33" spans="1:15" ht="20.149999999999999" customHeight="1">
      <c r="A33" s="824" t="s">
        <v>82</v>
      </c>
      <c r="B33" s="825"/>
      <c r="C33" s="795" t="str">
        <f>IF(個表!$H19="","",個表!$H19)</f>
        <v/>
      </c>
      <c r="D33" s="795"/>
      <c r="E33" s="796"/>
      <c r="F33" s="796"/>
      <c r="G33" s="797"/>
      <c r="H33" s="309"/>
      <c r="I33" s="824" t="s">
        <v>82</v>
      </c>
      <c r="J33" s="825"/>
      <c r="K33" s="795" t="str">
        <f>IF(個表!$H20="","",個表!$H20)</f>
        <v/>
      </c>
      <c r="L33" s="795"/>
      <c r="M33" s="796"/>
      <c r="N33" s="796"/>
      <c r="O33" s="797"/>
    </row>
    <row r="34" spans="1:15" ht="20.149999999999999" customHeight="1">
      <c r="A34" s="798" t="s">
        <v>214</v>
      </c>
      <c r="B34" s="799"/>
      <c r="C34" s="800"/>
      <c r="D34" s="800"/>
      <c r="E34" s="773" t="s">
        <v>215</v>
      </c>
      <c r="F34" s="774"/>
      <c r="G34" s="325"/>
      <c r="H34" s="309"/>
      <c r="I34" s="798" t="s">
        <v>214</v>
      </c>
      <c r="J34" s="799"/>
      <c r="K34" s="800"/>
      <c r="L34" s="800"/>
      <c r="M34" s="773" t="s">
        <v>215</v>
      </c>
      <c r="N34" s="774"/>
      <c r="O34" s="325"/>
    </row>
    <row r="35" spans="1:15" ht="20.149999999999999" customHeight="1">
      <c r="A35" s="801" t="s">
        <v>216</v>
      </c>
      <c r="B35" s="802"/>
      <c r="C35" s="803">
        <f>C34-G34</f>
        <v>0</v>
      </c>
      <c r="D35" s="804"/>
      <c r="E35" s="817" t="s">
        <v>218</v>
      </c>
      <c r="F35" s="818"/>
      <c r="G35" s="336">
        <f>個表!$G19</f>
        <v>0</v>
      </c>
      <c r="H35" s="309"/>
      <c r="I35" s="801" t="s">
        <v>216</v>
      </c>
      <c r="J35" s="802"/>
      <c r="K35" s="803">
        <f>K34-O34</f>
        <v>0</v>
      </c>
      <c r="L35" s="804"/>
      <c r="M35" s="817" t="s">
        <v>218</v>
      </c>
      <c r="N35" s="818"/>
      <c r="O35" s="336">
        <f>個表!$G20</f>
        <v>0</v>
      </c>
    </row>
    <row r="36" spans="1:15" ht="20.149999999999999" customHeight="1">
      <c r="A36" s="789" t="s">
        <v>217</v>
      </c>
      <c r="B36" s="790"/>
      <c r="C36" s="790"/>
      <c r="D36" s="791"/>
      <c r="E36" s="770" t="str">
        <f>IF(C35*G35=0,"",C35*G35)</f>
        <v/>
      </c>
      <c r="F36" s="771"/>
      <c r="G36" s="772"/>
      <c r="H36" s="309"/>
      <c r="I36" s="789" t="s">
        <v>217</v>
      </c>
      <c r="J36" s="790"/>
      <c r="K36" s="790"/>
      <c r="L36" s="791"/>
      <c r="M36" s="770" t="str">
        <f>IF(K35*O35=0,"",K35*O35)</f>
        <v/>
      </c>
      <c r="N36" s="771"/>
      <c r="O36" s="772"/>
    </row>
    <row r="37" spans="1:15" ht="20.149999999999999" customHeight="1">
      <c r="A37" s="781" t="s">
        <v>219</v>
      </c>
      <c r="B37" s="782"/>
      <c r="C37" s="819">
        <f>IF(G35="","",SUM(F41:F50))</f>
        <v>0</v>
      </c>
      <c r="D37" s="820"/>
      <c r="E37" s="777" t="s">
        <v>220</v>
      </c>
      <c r="F37" s="778"/>
      <c r="G37" s="311" t="str">
        <f>IF(E36="","",C37/E36)</f>
        <v/>
      </c>
      <c r="H37" s="309"/>
      <c r="I37" s="781" t="s">
        <v>219</v>
      </c>
      <c r="J37" s="782"/>
      <c r="K37" s="819">
        <f>IF(O35="","",SUM(N41:N50))</f>
        <v>0</v>
      </c>
      <c r="L37" s="820"/>
      <c r="M37" s="777" t="s">
        <v>220</v>
      </c>
      <c r="N37" s="778"/>
      <c r="O37" s="311" t="str">
        <f>IF(M36="","",K37/M36)</f>
        <v/>
      </c>
    </row>
    <row r="38" spans="1:15" ht="20.149999999999999" customHeight="1">
      <c r="A38" s="793" t="s">
        <v>275</v>
      </c>
      <c r="B38" s="794"/>
      <c r="C38" s="810">
        <f>IF(G35="","",SUM(F41:F51))</f>
        <v>0</v>
      </c>
      <c r="D38" s="811"/>
      <c r="E38" s="812" t="s">
        <v>278</v>
      </c>
      <c r="F38" s="813"/>
      <c r="G38" s="312" t="str">
        <f>IF(E36="","",C38/E36)</f>
        <v/>
      </c>
      <c r="H38" s="309"/>
      <c r="I38" s="793" t="s">
        <v>275</v>
      </c>
      <c r="J38" s="794"/>
      <c r="K38" s="810">
        <f>IF(O35="","",SUM(N41:N51))</f>
        <v>0</v>
      </c>
      <c r="L38" s="811"/>
      <c r="M38" s="812" t="s">
        <v>278</v>
      </c>
      <c r="N38" s="813"/>
      <c r="O38" s="312" t="str">
        <f>IF(M36="","",K38/M36)</f>
        <v/>
      </c>
    </row>
    <row r="39" spans="1:15" ht="20.149999999999999" customHeight="1">
      <c r="A39" s="814" t="s">
        <v>172</v>
      </c>
      <c r="B39" s="815"/>
      <c r="C39" s="815"/>
      <c r="D39" s="815"/>
      <c r="E39" s="815"/>
      <c r="F39" s="815"/>
      <c r="G39" s="816"/>
      <c r="H39" s="309"/>
      <c r="I39" s="814" t="s">
        <v>172</v>
      </c>
      <c r="J39" s="815"/>
      <c r="K39" s="815"/>
      <c r="L39" s="815"/>
      <c r="M39" s="815"/>
      <c r="N39" s="815"/>
      <c r="O39" s="816"/>
    </row>
    <row r="40" spans="1:15" ht="20.149999999999999" customHeight="1">
      <c r="A40" s="781" t="s">
        <v>83</v>
      </c>
      <c r="B40" s="782"/>
      <c r="C40" s="782"/>
      <c r="D40" s="313" t="s">
        <v>176</v>
      </c>
      <c r="E40" s="313" t="s">
        <v>73</v>
      </c>
      <c r="F40" s="310" t="s">
        <v>84</v>
      </c>
      <c r="G40" s="202" t="s">
        <v>85</v>
      </c>
      <c r="H40" s="309"/>
      <c r="I40" s="781" t="s">
        <v>83</v>
      </c>
      <c r="J40" s="782"/>
      <c r="K40" s="782"/>
      <c r="L40" s="313" t="s">
        <v>176</v>
      </c>
      <c r="M40" s="313" t="s">
        <v>73</v>
      </c>
      <c r="N40" s="310" t="s">
        <v>84</v>
      </c>
      <c r="O40" s="202" t="s">
        <v>85</v>
      </c>
    </row>
    <row r="41" spans="1:15" ht="20.149999999999999" customHeight="1">
      <c r="A41" s="783"/>
      <c r="B41" s="784"/>
      <c r="C41" s="784"/>
      <c r="D41" s="14"/>
      <c r="E41" s="15" t="s">
        <v>73</v>
      </c>
      <c r="F41" s="16"/>
      <c r="G41" s="17">
        <f>D41*F41</f>
        <v>0</v>
      </c>
      <c r="H41" s="309"/>
      <c r="I41" s="783"/>
      <c r="J41" s="784"/>
      <c r="K41" s="784"/>
      <c r="L41" s="14"/>
      <c r="M41" s="15" t="s">
        <v>73</v>
      </c>
      <c r="N41" s="16"/>
      <c r="O41" s="17">
        <f>L41*N41</f>
        <v>0</v>
      </c>
    </row>
    <row r="42" spans="1:15" ht="20.149999999999999" customHeight="1">
      <c r="A42" s="785"/>
      <c r="B42" s="786"/>
      <c r="C42" s="786"/>
      <c r="D42" s="18"/>
      <c r="E42" s="19" t="s">
        <v>73</v>
      </c>
      <c r="F42" s="18"/>
      <c r="G42" s="20">
        <f t="shared" ref="G42:G50" si="2">D42*F42</f>
        <v>0</v>
      </c>
      <c r="H42" s="309"/>
      <c r="I42" s="785"/>
      <c r="J42" s="786"/>
      <c r="K42" s="786"/>
      <c r="L42" s="18"/>
      <c r="M42" s="19" t="s">
        <v>73</v>
      </c>
      <c r="N42" s="18"/>
      <c r="O42" s="20">
        <f t="shared" ref="O42:O50" si="3">L42*N42</f>
        <v>0</v>
      </c>
    </row>
    <row r="43" spans="1:15" ht="20.149999999999999" customHeight="1">
      <c r="A43" s="785"/>
      <c r="B43" s="786"/>
      <c r="C43" s="786"/>
      <c r="D43" s="18"/>
      <c r="E43" s="19" t="s">
        <v>73</v>
      </c>
      <c r="F43" s="18"/>
      <c r="G43" s="20">
        <f t="shared" si="2"/>
        <v>0</v>
      </c>
      <c r="H43" s="309"/>
      <c r="I43" s="785"/>
      <c r="J43" s="786"/>
      <c r="K43" s="786"/>
      <c r="L43" s="18"/>
      <c r="M43" s="19" t="s">
        <v>73</v>
      </c>
      <c r="N43" s="18"/>
      <c r="O43" s="20">
        <f t="shared" si="3"/>
        <v>0</v>
      </c>
    </row>
    <row r="44" spans="1:15" ht="20.149999999999999" customHeight="1">
      <c r="A44" s="785"/>
      <c r="B44" s="786"/>
      <c r="C44" s="786"/>
      <c r="D44" s="18"/>
      <c r="E44" s="19" t="s">
        <v>73</v>
      </c>
      <c r="F44" s="18"/>
      <c r="G44" s="20">
        <f t="shared" si="2"/>
        <v>0</v>
      </c>
      <c r="H44" s="309"/>
      <c r="I44" s="785"/>
      <c r="J44" s="786"/>
      <c r="K44" s="786"/>
      <c r="L44" s="18"/>
      <c r="M44" s="19" t="s">
        <v>73</v>
      </c>
      <c r="N44" s="18"/>
      <c r="O44" s="20">
        <f t="shared" si="3"/>
        <v>0</v>
      </c>
    </row>
    <row r="45" spans="1:15" ht="20.149999999999999" customHeight="1">
      <c r="A45" s="785"/>
      <c r="B45" s="786"/>
      <c r="C45" s="786"/>
      <c r="D45" s="18"/>
      <c r="E45" s="19" t="s">
        <v>73</v>
      </c>
      <c r="F45" s="18"/>
      <c r="G45" s="20">
        <f t="shared" si="2"/>
        <v>0</v>
      </c>
      <c r="H45" s="309"/>
      <c r="I45" s="785"/>
      <c r="J45" s="786"/>
      <c r="K45" s="786"/>
      <c r="L45" s="18"/>
      <c r="M45" s="19" t="s">
        <v>73</v>
      </c>
      <c r="N45" s="18"/>
      <c r="O45" s="20">
        <f t="shared" si="3"/>
        <v>0</v>
      </c>
    </row>
    <row r="46" spans="1:15" ht="20.149999999999999" customHeight="1">
      <c r="A46" s="785"/>
      <c r="B46" s="786"/>
      <c r="C46" s="786"/>
      <c r="D46" s="18"/>
      <c r="E46" s="19" t="s">
        <v>73</v>
      </c>
      <c r="F46" s="18"/>
      <c r="G46" s="20">
        <f t="shared" si="2"/>
        <v>0</v>
      </c>
      <c r="H46" s="309"/>
      <c r="I46" s="785"/>
      <c r="J46" s="786"/>
      <c r="K46" s="786"/>
      <c r="L46" s="18"/>
      <c r="M46" s="19" t="s">
        <v>73</v>
      </c>
      <c r="N46" s="18"/>
      <c r="O46" s="20">
        <f t="shared" si="3"/>
        <v>0</v>
      </c>
    </row>
    <row r="47" spans="1:15" ht="20.149999999999999" customHeight="1">
      <c r="A47" s="785"/>
      <c r="B47" s="786"/>
      <c r="C47" s="786"/>
      <c r="D47" s="18"/>
      <c r="E47" s="19" t="s">
        <v>73</v>
      </c>
      <c r="F47" s="18"/>
      <c r="G47" s="20">
        <f t="shared" si="2"/>
        <v>0</v>
      </c>
      <c r="H47" s="309"/>
      <c r="I47" s="785"/>
      <c r="J47" s="786"/>
      <c r="K47" s="786"/>
      <c r="L47" s="18"/>
      <c r="M47" s="19" t="s">
        <v>73</v>
      </c>
      <c r="N47" s="18"/>
      <c r="O47" s="20">
        <f t="shared" si="3"/>
        <v>0</v>
      </c>
    </row>
    <row r="48" spans="1:15" ht="20.149999999999999" customHeight="1">
      <c r="A48" s="785"/>
      <c r="B48" s="786"/>
      <c r="C48" s="786"/>
      <c r="D48" s="18"/>
      <c r="E48" s="19" t="s">
        <v>73</v>
      </c>
      <c r="F48" s="18"/>
      <c r="G48" s="20">
        <f t="shared" si="2"/>
        <v>0</v>
      </c>
      <c r="H48" s="309"/>
      <c r="I48" s="785"/>
      <c r="J48" s="786"/>
      <c r="K48" s="786"/>
      <c r="L48" s="18"/>
      <c r="M48" s="19" t="s">
        <v>73</v>
      </c>
      <c r="N48" s="18"/>
      <c r="O48" s="20">
        <f t="shared" si="3"/>
        <v>0</v>
      </c>
    </row>
    <row r="49" spans="1:15" ht="20.149999999999999" customHeight="1">
      <c r="A49" s="785"/>
      <c r="B49" s="786"/>
      <c r="C49" s="786"/>
      <c r="D49" s="18"/>
      <c r="E49" s="19" t="s">
        <v>73</v>
      </c>
      <c r="F49" s="18"/>
      <c r="G49" s="20">
        <f t="shared" si="2"/>
        <v>0</v>
      </c>
      <c r="H49" s="309"/>
      <c r="I49" s="785"/>
      <c r="J49" s="786"/>
      <c r="K49" s="786"/>
      <c r="L49" s="18"/>
      <c r="M49" s="19" t="s">
        <v>73</v>
      </c>
      <c r="N49" s="18"/>
      <c r="O49" s="20">
        <f t="shared" si="3"/>
        <v>0</v>
      </c>
    </row>
    <row r="50" spans="1:15" ht="20.149999999999999" customHeight="1">
      <c r="A50" s="785"/>
      <c r="B50" s="786"/>
      <c r="C50" s="786"/>
      <c r="D50" s="18"/>
      <c r="E50" s="19" t="s">
        <v>73</v>
      </c>
      <c r="F50" s="18"/>
      <c r="G50" s="20">
        <f t="shared" si="2"/>
        <v>0</v>
      </c>
      <c r="H50" s="309"/>
      <c r="I50" s="785"/>
      <c r="J50" s="786"/>
      <c r="K50" s="786"/>
      <c r="L50" s="18"/>
      <c r="M50" s="19" t="s">
        <v>73</v>
      </c>
      <c r="N50" s="18"/>
      <c r="O50" s="20">
        <f t="shared" si="3"/>
        <v>0</v>
      </c>
    </row>
    <row r="51" spans="1:15" ht="20.149999999999999" customHeight="1">
      <c r="A51" s="773" t="s">
        <v>86</v>
      </c>
      <c r="B51" s="792"/>
      <c r="C51" s="792"/>
      <c r="D51" s="774"/>
      <c r="E51" s="21" t="s">
        <v>73</v>
      </c>
      <c r="F51" s="768"/>
      <c r="G51" s="769"/>
      <c r="H51" s="309"/>
      <c r="I51" s="773" t="s">
        <v>86</v>
      </c>
      <c r="J51" s="792"/>
      <c r="K51" s="792"/>
      <c r="L51" s="774"/>
      <c r="M51" s="21" t="s">
        <v>73</v>
      </c>
      <c r="N51" s="768"/>
      <c r="O51" s="769"/>
    </row>
    <row r="52" spans="1:15" ht="20.149999999999999" customHeight="1">
      <c r="A52" s="821" t="s">
        <v>87</v>
      </c>
      <c r="B52" s="822"/>
      <c r="C52" s="822"/>
      <c r="D52" s="822"/>
      <c r="E52" s="822"/>
      <c r="F52" s="823"/>
      <c r="G52" s="22">
        <f>SUM(G41:G51)</f>
        <v>0</v>
      </c>
      <c r="H52" s="309"/>
      <c r="I52" s="821" t="s">
        <v>87</v>
      </c>
      <c r="J52" s="822"/>
      <c r="K52" s="822"/>
      <c r="L52" s="822"/>
      <c r="M52" s="822"/>
      <c r="N52" s="823"/>
      <c r="O52" s="22">
        <f>SUM(O41:O51)</f>
        <v>0</v>
      </c>
    </row>
    <row r="53" spans="1:15" ht="20.149999999999999" customHeight="1">
      <c r="A53" s="779" t="s">
        <v>160</v>
      </c>
      <c r="B53" s="780"/>
      <c r="C53" s="780"/>
      <c r="D53" s="780"/>
      <c r="E53" s="780"/>
      <c r="F53" s="780"/>
      <c r="G53" s="23"/>
      <c r="H53" s="309"/>
      <c r="I53" s="779" t="s">
        <v>160</v>
      </c>
      <c r="J53" s="780"/>
      <c r="K53" s="780"/>
      <c r="L53" s="780"/>
      <c r="M53" s="780"/>
      <c r="N53" s="780"/>
      <c r="O53" s="23"/>
    </row>
    <row r="54" spans="1:15" ht="20.149999999999999" customHeight="1">
      <c r="A54" s="781" t="s">
        <v>70</v>
      </c>
      <c r="B54" s="782"/>
      <c r="C54" s="782"/>
      <c r="D54" s="782"/>
      <c r="E54" s="782"/>
      <c r="F54" s="782"/>
      <c r="G54" s="22">
        <f>G52+G53</f>
        <v>0</v>
      </c>
      <c r="H54" s="309"/>
      <c r="I54" s="781" t="s">
        <v>70</v>
      </c>
      <c r="J54" s="782"/>
      <c r="K54" s="782"/>
      <c r="L54" s="782"/>
      <c r="M54" s="782"/>
      <c r="N54" s="782"/>
      <c r="O54" s="22">
        <f>O52+O53</f>
        <v>0</v>
      </c>
    </row>
    <row r="55" spans="1:15" ht="20.149999999999999" customHeight="1">
      <c r="G55" s="296">
        <v>5</v>
      </c>
      <c r="O55" s="296">
        <v>6</v>
      </c>
    </row>
    <row r="56" spans="1:15" ht="20.149999999999999" customHeight="1">
      <c r="A56" s="826" t="s">
        <v>240</v>
      </c>
      <c r="B56" s="827"/>
      <c r="C56" s="851" t="str">
        <f>IF(個表!$C21="","",TEXT(個表!$C21,"yyyy/mm/dd")&amp;個表!$E21&amp;TEXT(個表!$F21,"yyyy/mm/dd"))</f>
        <v/>
      </c>
      <c r="D56" s="851"/>
      <c r="E56" s="851"/>
      <c r="F56" s="851"/>
      <c r="G56" s="852"/>
      <c r="H56" s="309"/>
      <c r="I56" s="826" t="s">
        <v>240</v>
      </c>
      <c r="J56" s="827"/>
      <c r="K56" s="851" t="str">
        <f>IF(個表!$C22="","",TEXT(個表!$C22,"yyyy/mm/dd")&amp;個表!$E22&amp;TEXT(個表!$F22,"yyyy/mm/dd"))</f>
        <v/>
      </c>
      <c r="L56" s="851"/>
      <c r="M56" s="851"/>
      <c r="N56" s="851"/>
      <c r="O56" s="852"/>
    </row>
    <row r="57" spans="1:15" ht="20.149999999999999" customHeight="1">
      <c r="A57" s="824" t="s">
        <v>82</v>
      </c>
      <c r="B57" s="825"/>
      <c r="C57" s="795" t="str">
        <f>IF(個表!$H21="","",個表!$H21)</f>
        <v/>
      </c>
      <c r="D57" s="795"/>
      <c r="E57" s="796"/>
      <c r="F57" s="796"/>
      <c r="G57" s="797"/>
      <c r="H57" s="309"/>
      <c r="I57" s="824" t="s">
        <v>82</v>
      </c>
      <c r="J57" s="825"/>
      <c r="K57" s="795" t="str">
        <f>IF(個表!$H22="","",個表!$H22)</f>
        <v/>
      </c>
      <c r="L57" s="795"/>
      <c r="M57" s="796"/>
      <c r="N57" s="796"/>
      <c r="O57" s="797"/>
    </row>
    <row r="58" spans="1:15" ht="20.149999999999999" customHeight="1">
      <c r="A58" s="798" t="s">
        <v>214</v>
      </c>
      <c r="B58" s="799"/>
      <c r="C58" s="867"/>
      <c r="D58" s="868"/>
      <c r="E58" s="773" t="s">
        <v>215</v>
      </c>
      <c r="F58" s="774"/>
      <c r="G58" s="325"/>
      <c r="H58" s="309"/>
      <c r="I58" s="798" t="s">
        <v>214</v>
      </c>
      <c r="J58" s="799"/>
      <c r="K58" s="800"/>
      <c r="L58" s="800"/>
      <c r="M58" s="773" t="s">
        <v>215</v>
      </c>
      <c r="N58" s="774"/>
      <c r="O58" s="325"/>
    </row>
    <row r="59" spans="1:15" ht="20.149999999999999" customHeight="1">
      <c r="A59" s="801" t="s">
        <v>216</v>
      </c>
      <c r="B59" s="802"/>
      <c r="C59" s="803">
        <f>C58-G58</f>
        <v>0</v>
      </c>
      <c r="D59" s="804"/>
      <c r="E59" s="817" t="s">
        <v>218</v>
      </c>
      <c r="F59" s="818"/>
      <c r="G59" s="336">
        <f>個表!$G21</f>
        <v>0</v>
      </c>
      <c r="H59" s="309"/>
      <c r="I59" s="801" t="s">
        <v>216</v>
      </c>
      <c r="J59" s="802"/>
      <c r="K59" s="803">
        <f>K58-O58</f>
        <v>0</v>
      </c>
      <c r="L59" s="804"/>
      <c r="M59" s="817" t="s">
        <v>218</v>
      </c>
      <c r="N59" s="818"/>
      <c r="O59" s="336">
        <f>個表!$G22</f>
        <v>0</v>
      </c>
    </row>
    <row r="60" spans="1:15" ht="20.149999999999999" customHeight="1">
      <c r="A60" s="789" t="s">
        <v>217</v>
      </c>
      <c r="B60" s="790"/>
      <c r="C60" s="790"/>
      <c r="D60" s="791"/>
      <c r="E60" s="770" t="str">
        <f>IF(C59*G59=0,"",C59*G59)</f>
        <v/>
      </c>
      <c r="F60" s="771"/>
      <c r="G60" s="772"/>
      <c r="H60" s="309"/>
      <c r="I60" s="789" t="s">
        <v>217</v>
      </c>
      <c r="J60" s="790"/>
      <c r="K60" s="790"/>
      <c r="L60" s="791"/>
      <c r="M60" s="770" t="str">
        <f>IF(K59*O59=0,"",K59*O59)</f>
        <v/>
      </c>
      <c r="N60" s="771"/>
      <c r="O60" s="772"/>
    </row>
    <row r="61" spans="1:15" ht="20.149999999999999" customHeight="1">
      <c r="A61" s="781" t="s">
        <v>219</v>
      </c>
      <c r="B61" s="782"/>
      <c r="C61" s="819">
        <f>IF(G59="","",SUM(F65:F74))</f>
        <v>0</v>
      </c>
      <c r="D61" s="820"/>
      <c r="E61" s="777" t="s">
        <v>220</v>
      </c>
      <c r="F61" s="778"/>
      <c r="G61" s="311" t="str">
        <f>IF(E60="","",C61/E60)</f>
        <v/>
      </c>
      <c r="H61" s="309"/>
      <c r="I61" s="781" t="s">
        <v>219</v>
      </c>
      <c r="J61" s="782"/>
      <c r="K61" s="819">
        <f>IF(O59="","",SUM(N65:N74))</f>
        <v>0</v>
      </c>
      <c r="L61" s="820"/>
      <c r="M61" s="777" t="s">
        <v>220</v>
      </c>
      <c r="N61" s="778"/>
      <c r="O61" s="311" t="str">
        <f>IF(M60="","",K61/M60)</f>
        <v/>
      </c>
    </row>
    <row r="62" spans="1:15" ht="20.149999999999999" customHeight="1">
      <c r="A62" s="793" t="s">
        <v>275</v>
      </c>
      <c r="B62" s="794"/>
      <c r="C62" s="810">
        <f>IF(G59="","",SUM(F65:F75))</f>
        <v>0</v>
      </c>
      <c r="D62" s="811"/>
      <c r="E62" s="812" t="s">
        <v>278</v>
      </c>
      <c r="F62" s="813"/>
      <c r="G62" s="312" t="str">
        <f>IF(E60="","",C62/E60)</f>
        <v/>
      </c>
      <c r="H62" s="309"/>
      <c r="I62" s="793" t="s">
        <v>275</v>
      </c>
      <c r="J62" s="794"/>
      <c r="K62" s="810">
        <f>IF(O59="","",SUM(N65:N75))</f>
        <v>0</v>
      </c>
      <c r="L62" s="811"/>
      <c r="M62" s="812" t="s">
        <v>278</v>
      </c>
      <c r="N62" s="813"/>
      <c r="O62" s="312" t="str">
        <f>IF(M60="","",K62/M60)</f>
        <v/>
      </c>
    </row>
    <row r="63" spans="1:15" ht="20.149999999999999" customHeight="1">
      <c r="A63" s="814" t="s">
        <v>241</v>
      </c>
      <c r="B63" s="815"/>
      <c r="C63" s="815"/>
      <c r="D63" s="815"/>
      <c r="E63" s="815"/>
      <c r="F63" s="815"/>
      <c r="G63" s="816"/>
      <c r="H63" s="309"/>
      <c r="I63" s="814" t="s">
        <v>241</v>
      </c>
      <c r="J63" s="815"/>
      <c r="K63" s="815"/>
      <c r="L63" s="815"/>
      <c r="M63" s="815"/>
      <c r="N63" s="815"/>
      <c r="O63" s="816"/>
    </row>
    <row r="64" spans="1:15" ht="20.149999999999999" customHeight="1">
      <c r="A64" s="781" t="s">
        <v>83</v>
      </c>
      <c r="B64" s="782"/>
      <c r="C64" s="782"/>
      <c r="D64" s="313" t="s">
        <v>242</v>
      </c>
      <c r="E64" s="313" t="s">
        <v>73</v>
      </c>
      <c r="F64" s="310" t="s">
        <v>84</v>
      </c>
      <c r="G64" s="202" t="s">
        <v>85</v>
      </c>
      <c r="H64" s="309"/>
      <c r="I64" s="781" t="s">
        <v>83</v>
      </c>
      <c r="J64" s="782"/>
      <c r="K64" s="782"/>
      <c r="L64" s="313" t="s">
        <v>242</v>
      </c>
      <c r="M64" s="313" t="s">
        <v>73</v>
      </c>
      <c r="N64" s="310" t="s">
        <v>84</v>
      </c>
      <c r="O64" s="202" t="s">
        <v>85</v>
      </c>
    </row>
    <row r="65" spans="1:15" ht="20.149999999999999" customHeight="1">
      <c r="A65" s="783"/>
      <c r="B65" s="784"/>
      <c r="C65" s="784"/>
      <c r="D65" s="14"/>
      <c r="E65" s="15" t="s">
        <v>73</v>
      </c>
      <c r="F65" s="16"/>
      <c r="G65" s="17">
        <f>D65*F65</f>
        <v>0</v>
      </c>
      <c r="H65" s="309"/>
      <c r="I65" s="783"/>
      <c r="J65" s="784"/>
      <c r="K65" s="784"/>
      <c r="L65" s="14"/>
      <c r="M65" s="15" t="s">
        <v>73</v>
      </c>
      <c r="N65" s="16"/>
      <c r="O65" s="17">
        <f>L65*N65</f>
        <v>0</v>
      </c>
    </row>
    <row r="66" spans="1:15" ht="20.149999999999999" customHeight="1">
      <c r="A66" s="785"/>
      <c r="B66" s="786"/>
      <c r="C66" s="786"/>
      <c r="D66" s="18"/>
      <c r="E66" s="19" t="s">
        <v>73</v>
      </c>
      <c r="F66" s="18"/>
      <c r="G66" s="20">
        <f t="shared" ref="G66:G74" si="4">D66*F66</f>
        <v>0</v>
      </c>
      <c r="H66" s="309"/>
      <c r="I66" s="785"/>
      <c r="J66" s="786"/>
      <c r="K66" s="786"/>
      <c r="L66" s="18"/>
      <c r="M66" s="19" t="s">
        <v>73</v>
      </c>
      <c r="N66" s="18"/>
      <c r="O66" s="20">
        <f t="shared" ref="O66:O74" si="5">L66*N66</f>
        <v>0</v>
      </c>
    </row>
    <row r="67" spans="1:15" ht="20.149999999999999" customHeight="1">
      <c r="A67" s="785"/>
      <c r="B67" s="786"/>
      <c r="C67" s="786"/>
      <c r="D67" s="18"/>
      <c r="E67" s="19" t="s">
        <v>73</v>
      </c>
      <c r="F67" s="18"/>
      <c r="G67" s="20">
        <f t="shared" si="4"/>
        <v>0</v>
      </c>
      <c r="H67" s="309"/>
      <c r="I67" s="785"/>
      <c r="J67" s="786"/>
      <c r="K67" s="786"/>
      <c r="L67" s="18"/>
      <c r="M67" s="19" t="s">
        <v>73</v>
      </c>
      <c r="N67" s="18"/>
      <c r="O67" s="20">
        <f t="shared" si="5"/>
        <v>0</v>
      </c>
    </row>
    <row r="68" spans="1:15" ht="20.149999999999999" customHeight="1">
      <c r="A68" s="785"/>
      <c r="B68" s="786"/>
      <c r="C68" s="786"/>
      <c r="D68" s="18"/>
      <c r="E68" s="19" t="s">
        <v>73</v>
      </c>
      <c r="F68" s="18"/>
      <c r="G68" s="20">
        <f t="shared" si="4"/>
        <v>0</v>
      </c>
      <c r="H68" s="309"/>
      <c r="I68" s="785"/>
      <c r="J68" s="786"/>
      <c r="K68" s="786"/>
      <c r="L68" s="18"/>
      <c r="M68" s="19" t="s">
        <v>73</v>
      </c>
      <c r="N68" s="18"/>
      <c r="O68" s="20">
        <f t="shared" si="5"/>
        <v>0</v>
      </c>
    </row>
    <row r="69" spans="1:15" ht="20.149999999999999" customHeight="1">
      <c r="A69" s="785"/>
      <c r="B69" s="786"/>
      <c r="C69" s="786"/>
      <c r="D69" s="18"/>
      <c r="E69" s="19" t="s">
        <v>73</v>
      </c>
      <c r="F69" s="18"/>
      <c r="G69" s="20">
        <f t="shared" si="4"/>
        <v>0</v>
      </c>
      <c r="H69" s="309"/>
      <c r="I69" s="785"/>
      <c r="J69" s="786"/>
      <c r="K69" s="786"/>
      <c r="L69" s="18"/>
      <c r="M69" s="19" t="s">
        <v>73</v>
      </c>
      <c r="N69" s="18"/>
      <c r="O69" s="20">
        <f t="shared" si="5"/>
        <v>0</v>
      </c>
    </row>
    <row r="70" spans="1:15" ht="20.149999999999999" customHeight="1">
      <c r="A70" s="785"/>
      <c r="B70" s="786"/>
      <c r="C70" s="786"/>
      <c r="D70" s="18"/>
      <c r="E70" s="19" t="s">
        <v>73</v>
      </c>
      <c r="F70" s="18"/>
      <c r="G70" s="20">
        <f t="shared" si="4"/>
        <v>0</v>
      </c>
      <c r="H70" s="309"/>
      <c r="I70" s="785"/>
      <c r="J70" s="786"/>
      <c r="K70" s="786"/>
      <c r="L70" s="18"/>
      <c r="M70" s="19" t="s">
        <v>73</v>
      </c>
      <c r="N70" s="18"/>
      <c r="O70" s="20">
        <f t="shared" si="5"/>
        <v>0</v>
      </c>
    </row>
    <row r="71" spans="1:15" ht="20.149999999999999" customHeight="1">
      <c r="A71" s="785"/>
      <c r="B71" s="786"/>
      <c r="C71" s="786"/>
      <c r="D71" s="18"/>
      <c r="E71" s="19" t="s">
        <v>73</v>
      </c>
      <c r="F71" s="18"/>
      <c r="G71" s="20">
        <f t="shared" si="4"/>
        <v>0</v>
      </c>
      <c r="H71" s="309"/>
      <c r="I71" s="785"/>
      <c r="J71" s="786"/>
      <c r="K71" s="786"/>
      <c r="L71" s="18"/>
      <c r="M71" s="19" t="s">
        <v>73</v>
      </c>
      <c r="N71" s="18"/>
      <c r="O71" s="20">
        <f t="shared" si="5"/>
        <v>0</v>
      </c>
    </row>
    <row r="72" spans="1:15" ht="20.149999999999999" customHeight="1">
      <c r="A72" s="785"/>
      <c r="B72" s="786"/>
      <c r="C72" s="786"/>
      <c r="D72" s="18"/>
      <c r="E72" s="19" t="s">
        <v>73</v>
      </c>
      <c r="F72" s="18"/>
      <c r="G72" s="20">
        <f t="shared" si="4"/>
        <v>0</v>
      </c>
      <c r="H72" s="309"/>
      <c r="I72" s="785"/>
      <c r="J72" s="786"/>
      <c r="K72" s="786"/>
      <c r="L72" s="18"/>
      <c r="M72" s="19" t="s">
        <v>73</v>
      </c>
      <c r="N72" s="18"/>
      <c r="O72" s="20">
        <f t="shared" si="5"/>
        <v>0</v>
      </c>
    </row>
    <row r="73" spans="1:15" ht="20.149999999999999" customHeight="1">
      <c r="A73" s="785"/>
      <c r="B73" s="786"/>
      <c r="C73" s="786"/>
      <c r="D73" s="18"/>
      <c r="E73" s="19" t="s">
        <v>73</v>
      </c>
      <c r="F73" s="18"/>
      <c r="G73" s="20">
        <f t="shared" si="4"/>
        <v>0</v>
      </c>
      <c r="H73" s="309"/>
      <c r="I73" s="785"/>
      <c r="J73" s="786"/>
      <c r="K73" s="786"/>
      <c r="L73" s="18"/>
      <c r="M73" s="19" t="s">
        <v>73</v>
      </c>
      <c r="N73" s="18"/>
      <c r="O73" s="20">
        <f t="shared" si="5"/>
        <v>0</v>
      </c>
    </row>
    <row r="74" spans="1:15" ht="20.149999999999999" customHeight="1">
      <c r="A74" s="785"/>
      <c r="B74" s="786"/>
      <c r="C74" s="786"/>
      <c r="D74" s="18"/>
      <c r="E74" s="19" t="s">
        <v>73</v>
      </c>
      <c r="F74" s="18"/>
      <c r="G74" s="20">
        <f t="shared" si="4"/>
        <v>0</v>
      </c>
      <c r="H74" s="309"/>
      <c r="I74" s="785"/>
      <c r="J74" s="786"/>
      <c r="K74" s="786"/>
      <c r="L74" s="18"/>
      <c r="M74" s="19" t="s">
        <v>73</v>
      </c>
      <c r="N74" s="18"/>
      <c r="O74" s="20">
        <f t="shared" si="5"/>
        <v>0</v>
      </c>
    </row>
    <row r="75" spans="1:15" ht="20.149999999999999" customHeight="1">
      <c r="A75" s="773" t="s">
        <v>243</v>
      </c>
      <c r="B75" s="792"/>
      <c r="C75" s="792"/>
      <c r="D75" s="774"/>
      <c r="E75" s="21" t="s">
        <v>73</v>
      </c>
      <c r="F75" s="768"/>
      <c r="G75" s="769"/>
      <c r="H75" s="309"/>
      <c r="I75" s="773" t="s">
        <v>243</v>
      </c>
      <c r="J75" s="792"/>
      <c r="K75" s="792"/>
      <c r="L75" s="774"/>
      <c r="M75" s="21" t="s">
        <v>73</v>
      </c>
      <c r="N75" s="768"/>
      <c r="O75" s="769"/>
    </row>
    <row r="76" spans="1:15" ht="20.149999999999999" customHeight="1">
      <c r="A76" s="821" t="s">
        <v>244</v>
      </c>
      <c r="B76" s="822"/>
      <c r="C76" s="822"/>
      <c r="D76" s="822"/>
      <c r="E76" s="822"/>
      <c r="F76" s="823"/>
      <c r="G76" s="22">
        <f>SUM(G65:G75)</f>
        <v>0</v>
      </c>
      <c r="H76" s="309"/>
      <c r="I76" s="821" t="s">
        <v>244</v>
      </c>
      <c r="J76" s="822"/>
      <c r="K76" s="822"/>
      <c r="L76" s="822"/>
      <c r="M76" s="822"/>
      <c r="N76" s="823"/>
      <c r="O76" s="22">
        <f>SUM(O65:O75)</f>
        <v>0</v>
      </c>
    </row>
    <row r="77" spans="1:15" ht="20.149999999999999" customHeight="1">
      <c r="A77" s="779" t="s">
        <v>245</v>
      </c>
      <c r="B77" s="780"/>
      <c r="C77" s="780"/>
      <c r="D77" s="780"/>
      <c r="E77" s="780"/>
      <c r="F77" s="780"/>
      <c r="G77" s="23"/>
      <c r="H77" s="309"/>
      <c r="I77" s="779" t="s">
        <v>245</v>
      </c>
      <c r="J77" s="780"/>
      <c r="K77" s="780"/>
      <c r="L77" s="780"/>
      <c r="M77" s="780"/>
      <c r="N77" s="780"/>
      <c r="O77" s="23"/>
    </row>
    <row r="78" spans="1:15" ht="20.149999999999999" customHeight="1">
      <c r="A78" s="781" t="s">
        <v>246</v>
      </c>
      <c r="B78" s="782"/>
      <c r="C78" s="782"/>
      <c r="D78" s="782"/>
      <c r="E78" s="782"/>
      <c r="F78" s="782"/>
      <c r="G78" s="22">
        <f>G76+G77</f>
        <v>0</v>
      </c>
      <c r="H78" s="309"/>
      <c r="I78" s="781" t="s">
        <v>246</v>
      </c>
      <c r="J78" s="782"/>
      <c r="K78" s="782"/>
      <c r="L78" s="782"/>
      <c r="M78" s="782"/>
      <c r="N78" s="782"/>
      <c r="O78" s="22">
        <f>O76+O77</f>
        <v>0</v>
      </c>
    </row>
    <row r="79" spans="1:15" ht="20.149999999999999" customHeight="1">
      <c r="G79" s="296">
        <v>7</v>
      </c>
      <c r="O79" s="296">
        <v>8</v>
      </c>
    </row>
    <row r="80" spans="1:15" ht="20.149999999999999" customHeight="1">
      <c r="A80" s="826" t="s">
        <v>240</v>
      </c>
      <c r="B80" s="827"/>
      <c r="C80" s="851" t="str">
        <f>IF(個表!$C23="","",TEXT(個表!$C23,"yyyy/mm/dd")&amp;個表!$E23&amp;TEXT(個表!$F23,"yyyy/mm/dd"))</f>
        <v/>
      </c>
      <c r="D80" s="851"/>
      <c r="E80" s="851"/>
      <c r="F80" s="851"/>
      <c r="G80" s="852"/>
      <c r="H80" s="309"/>
      <c r="I80" s="826" t="s">
        <v>240</v>
      </c>
      <c r="J80" s="827"/>
      <c r="K80" s="851" t="str">
        <f>IF(個表!$C24="","",TEXT(個表!$C24,"yyyy/mm/dd")&amp;個表!$E24&amp;TEXT(個表!$F24,"yyyy/mm/dd"))</f>
        <v/>
      </c>
      <c r="L80" s="851"/>
      <c r="M80" s="851"/>
      <c r="N80" s="851"/>
      <c r="O80" s="852"/>
    </row>
    <row r="81" spans="1:15" ht="20.149999999999999" customHeight="1">
      <c r="A81" s="824" t="s">
        <v>82</v>
      </c>
      <c r="B81" s="825"/>
      <c r="C81" s="795" t="str">
        <f>IF(個表!$H23="","",個表!$H23)</f>
        <v/>
      </c>
      <c r="D81" s="795"/>
      <c r="E81" s="796"/>
      <c r="F81" s="796"/>
      <c r="G81" s="797"/>
      <c r="H81" s="309"/>
      <c r="I81" s="824" t="s">
        <v>82</v>
      </c>
      <c r="J81" s="825"/>
      <c r="K81" s="795" t="str">
        <f>IF(個表!$H24="","",個表!$H24)</f>
        <v/>
      </c>
      <c r="L81" s="795"/>
      <c r="M81" s="796"/>
      <c r="N81" s="796"/>
      <c r="O81" s="797"/>
    </row>
    <row r="82" spans="1:15" ht="20.149999999999999" customHeight="1">
      <c r="A82" s="798" t="s">
        <v>214</v>
      </c>
      <c r="B82" s="799"/>
      <c r="C82" s="800"/>
      <c r="D82" s="800"/>
      <c r="E82" s="773" t="s">
        <v>215</v>
      </c>
      <c r="F82" s="774"/>
      <c r="G82" s="325"/>
      <c r="H82" s="309"/>
      <c r="I82" s="798" t="s">
        <v>214</v>
      </c>
      <c r="J82" s="799"/>
      <c r="K82" s="800"/>
      <c r="L82" s="800"/>
      <c r="M82" s="773" t="s">
        <v>215</v>
      </c>
      <c r="N82" s="774"/>
      <c r="O82" s="325"/>
    </row>
    <row r="83" spans="1:15" ht="20.149999999999999" customHeight="1">
      <c r="A83" s="801" t="s">
        <v>216</v>
      </c>
      <c r="B83" s="802"/>
      <c r="C83" s="803">
        <f>C82-G82</f>
        <v>0</v>
      </c>
      <c r="D83" s="804"/>
      <c r="E83" s="817" t="s">
        <v>218</v>
      </c>
      <c r="F83" s="818"/>
      <c r="G83" s="336">
        <f>個表!$G23</f>
        <v>0</v>
      </c>
      <c r="H83" s="309"/>
      <c r="I83" s="801" t="s">
        <v>216</v>
      </c>
      <c r="J83" s="802"/>
      <c r="K83" s="803">
        <f>K82-O82</f>
        <v>0</v>
      </c>
      <c r="L83" s="804"/>
      <c r="M83" s="814" t="s">
        <v>218</v>
      </c>
      <c r="N83" s="815"/>
      <c r="O83" s="335">
        <f>個表!$G24</f>
        <v>0</v>
      </c>
    </row>
    <row r="84" spans="1:15" ht="20.149999999999999" customHeight="1">
      <c r="A84" s="789" t="s">
        <v>217</v>
      </c>
      <c r="B84" s="790"/>
      <c r="C84" s="790"/>
      <c r="D84" s="791"/>
      <c r="E84" s="770" t="str">
        <f>IF(C83*G83=0,"",C83*G83)</f>
        <v/>
      </c>
      <c r="F84" s="771"/>
      <c r="G84" s="772"/>
      <c r="H84" s="309"/>
      <c r="I84" s="789" t="s">
        <v>217</v>
      </c>
      <c r="J84" s="790"/>
      <c r="K84" s="790"/>
      <c r="L84" s="791"/>
      <c r="M84" s="770" t="str">
        <f>IF(K83*O83=0,"",K83*O83)</f>
        <v/>
      </c>
      <c r="N84" s="771"/>
      <c r="O84" s="772"/>
    </row>
    <row r="85" spans="1:15" ht="20.149999999999999" customHeight="1">
      <c r="A85" s="781" t="s">
        <v>219</v>
      </c>
      <c r="B85" s="782"/>
      <c r="C85" s="819">
        <f>IF(G83="","",SUM(F89:F98))</f>
        <v>0</v>
      </c>
      <c r="D85" s="820"/>
      <c r="E85" s="777" t="s">
        <v>220</v>
      </c>
      <c r="F85" s="778"/>
      <c r="G85" s="311" t="str">
        <f>IF(E84="","",C85/E84)</f>
        <v/>
      </c>
      <c r="H85" s="309"/>
      <c r="I85" s="781" t="s">
        <v>219</v>
      </c>
      <c r="J85" s="782"/>
      <c r="K85" s="819">
        <f>IF(O83="","",SUM(N89:N98))</f>
        <v>0</v>
      </c>
      <c r="L85" s="820"/>
      <c r="M85" s="777" t="s">
        <v>220</v>
      </c>
      <c r="N85" s="778"/>
      <c r="O85" s="311" t="str">
        <f>IF(M84="","",K85/M84)</f>
        <v/>
      </c>
    </row>
    <row r="86" spans="1:15" ht="20.149999999999999" customHeight="1">
      <c r="A86" s="793" t="s">
        <v>275</v>
      </c>
      <c r="B86" s="794"/>
      <c r="C86" s="810">
        <f>IF(G83="","",SUM(F89:F99))</f>
        <v>0</v>
      </c>
      <c r="D86" s="811"/>
      <c r="E86" s="812" t="s">
        <v>278</v>
      </c>
      <c r="F86" s="813"/>
      <c r="G86" s="312" t="str">
        <f>IF(E84="","",C86/E84)</f>
        <v/>
      </c>
      <c r="H86" s="309"/>
      <c r="I86" s="793" t="s">
        <v>275</v>
      </c>
      <c r="J86" s="794"/>
      <c r="K86" s="810">
        <f>IF(O83="","",SUM(N89:N99))</f>
        <v>0</v>
      </c>
      <c r="L86" s="811"/>
      <c r="M86" s="812" t="s">
        <v>278</v>
      </c>
      <c r="N86" s="813"/>
      <c r="O86" s="312" t="str">
        <f>IF(M84="","",K86/M84)</f>
        <v/>
      </c>
    </row>
    <row r="87" spans="1:15" ht="20.149999999999999" customHeight="1">
      <c r="A87" s="814" t="s">
        <v>241</v>
      </c>
      <c r="B87" s="815"/>
      <c r="C87" s="815"/>
      <c r="D87" s="815"/>
      <c r="E87" s="815"/>
      <c r="F87" s="815"/>
      <c r="G87" s="816"/>
      <c r="H87" s="309"/>
      <c r="I87" s="814" t="s">
        <v>241</v>
      </c>
      <c r="J87" s="815"/>
      <c r="K87" s="815"/>
      <c r="L87" s="815"/>
      <c r="M87" s="815"/>
      <c r="N87" s="815"/>
      <c r="O87" s="816"/>
    </row>
    <row r="88" spans="1:15" ht="20.149999999999999" customHeight="1">
      <c r="A88" s="781" t="s">
        <v>83</v>
      </c>
      <c r="B88" s="782"/>
      <c r="C88" s="782"/>
      <c r="D88" s="313" t="s">
        <v>242</v>
      </c>
      <c r="E88" s="313" t="s">
        <v>73</v>
      </c>
      <c r="F88" s="310" t="s">
        <v>84</v>
      </c>
      <c r="G88" s="202" t="s">
        <v>85</v>
      </c>
      <c r="H88" s="309"/>
      <c r="I88" s="781" t="s">
        <v>83</v>
      </c>
      <c r="J88" s="782"/>
      <c r="K88" s="782"/>
      <c r="L88" s="313" t="s">
        <v>242</v>
      </c>
      <c r="M88" s="313" t="s">
        <v>73</v>
      </c>
      <c r="N88" s="310" t="s">
        <v>84</v>
      </c>
      <c r="O88" s="202" t="s">
        <v>85</v>
      </c>
    </row>
    <row r="89" spans="1:15" ht="20.149999999999999" customHeight="1">
      <c r="A89" s="783"/>
      <c r="B89" s="784"/>
      <c r="C89" s="784"/>
      <c r="D89" s="14"/>
      <c r="E89" s="15" t="s">
        <v>73</v>
      </c>
      <c r="F89" s="16"/>
      <c r="G89" s="17">
        <f>D89*F89</f>
        <v>0</v>
      </c>
      <c r="H89" s="309"/>
      <c r="I89" s="783"/>
      <c r="J89" s="784"/>
      <c r="K89" s="784"/>
      <c r="L89" s="14"/>
      <c r="M89" s="15" t="s">
        <v>73</v>
      </c>
      <c r="N89" s="16"/>
      <c r="O89" s="17">
        <f>L89*N89</f>
        <v>0</v>
      </c>
    </row>
    <row r="90" spans="1:15" ht="20.149999999999999" customHeight="1">
      <c r="A90" s="869"/>
      <c r="B90" s="870"/>
      <c r="C90" s="871"/>
      <c r="D90" s="18"/>
      <c r="E90" s="19" t="s">
        <v>73</v>
      </c>
      <c r="F90" s="18"/>
      <c r="G90" s="20">
        <f t="shared" ref="G90:G98" si="6">D90*F90</f>
        <v>0</v>
      </c>
      <c r="H90" s="309"/>
      <c r="I90" s="785"/>
      <c r="J90" s="786"/>
      <c r="K90" s="786"/>
      <c r="L90" s="18"/>
      <c r="M90" s="19" t="s">
        <v>73</v>
      </c>
      <c r="N90" s="18"/>
      <c r="O90" s="20">
        <f t="shared" ref="O90:O98" si="7">L90*N90</f>
        <v>0</v>
      </c>
    </row>
    <row r="91" spans="1:15" ht="20.149999999999999" customHeight="1">
      <c r="A91" s="785"/>
      <c r="B91" s="786"/>
      <c r="C91" s="786"/>
      <c r="D91" s="18"/>
      <c r="E91" s="19" t="s">
        <v>73</v>
      </c>
      <c r="F91" s="18"/>
      <c r="G91" s="20">
        <f t="shared" si="6"/>
        <v>0</v>
      </c>
      <c r="H91" s="309"/>
      <c r="I91" s="785"/>
      <c r="J91" s="786"/>
      <c r="K91" s="786"/>
      <c r="L91" s="18"/>
      <c r="M91" s="19" t="s">
        <v>73</v>
      </c>
      <c r="N91" s="18"/>
      <c r="O91" s="20">
        <f t="shared" si="7"/>
        <v>0</v>
      </c>
    </row>
    <row r="92" spans="1:15" ht="20.149999999999999" customHeight="1">
      <c r="A92" s="785"/>
      <c r="B92" s="786"/>
      <c r="C92" s="786"/>
      <c r="D92" s="18"/>
      <c r="E92" s="19" t="s">
        <v>73</v>
      </c>
      <c r="F92" s="18"/>
      <c r="G92" s="20">
        <f t="shared" si="6"/>
        <v>0</v>
      </c>
      <c r="H92" s="309"/>
      <c r="I92" s="785"/>
      <c r="J92" s="786"/>
      <c r="K92" s="786"/>
      <c r="L92" s="18"/>
      <c r="M92" s="19" t="s">
        <v>73</v>
      </c>
      <c r="N92" s="18"/>
      <c r="O92" s="20">
        <f t="shared" si="7"/>
        <v>0</v>
      </c>
    </row>
    <row r="93" spans="1:15" ht="20.149999999999999" customHeight="1">
      <c r="A93" s="785"/>
      <c r="B93" s="786"/>
      <c r="C93" s="786"/>
      <c r="D93" s="18"/>
      <c r="E93" s="19" t="s">
        <v>73</v>
      </c>
      <c r="F93" s="18"/>
      <c r="G93" s="20">
        <f t="shared" si="6"/>
        <v>0</v>
      </c>
      <c r="H93" s="309"/>
      <c r="I93" s="785"/>
      <c r="J93" s="786"/>
      <c r="K93" s="786"/>
      <c r="L93" s="18"/>
      <c r="M93" s="19" t="s">
        <v>73</v>
      </c>
      <c r="N93" s="18"/>
      <c r="O93" s="20">
        <f t="shared" si="7"/>
        <v>0</v>
      </c>
    </row>
    <row r="94" spans="1:15" ht="20.149999999999999" customHeight="1">
      <c r="A94" s="785"/>
      <c r="B94" s="786"/>
      <c r="C94" s="786"/>
      <c r="D94" s="18"/>
      <c r="E94" s="19" t="s">
        <v>73</v>
      </c>
      <c r="F94" s="18"/>
      <c r="G94" s="20">
        <f t="shared" si="6"/>
        <v>0</v>
      </c>
      <c r="H94" s="309"/>
      <c r="I94" s="785"/>
      <c r="J94" s="786"/>
      <c r="K94" s="786"/>
      <c r="L94" s="18"/>
      <c r="M94" s="19" t="s">
        <v>73</v>
      </c>
      <c r="N94" s="18"/>
      <c r="O94" s="20">
        <f t="shared" si="7"/>
        <v>0</v>
      </c>
    </row>
    <row r="95" spans="1:15" ht="20.149999999999999" customHeight="1">
      <c r="A95" s="785"/>
      <c r="B95" s="786"/>
      <c r="C95" s="786"/>
      <c r="D95" s="18"/>
      <c r="E95" s="19" t="s">
        <v>73</v>
      </c>
      <c r="F95" s="18"/>
      <c r="G95" s="20">
        <f t="shared" si="6"/>
        <v>0</v>
      </c>
      <c r="H95" s="309"/>
      <c r="I95" s="785"/>
      <c r="J95" s="786"/>
      <c r="K95" s="786"/>
      <c r="L95" s="18"/>
      <c r="M95" s="19" t="s">
        <v>73</v>
      </c>
      <c r="N95" s="18"/>
      <c r="O95" s="20">
        <f t="shared" si="7"/>
        <v>0</v>
      </c>
    </row>
    <row r="96" spans="1:15" ht="20.149999999999999" customHeight="1">
      <c r="A96" s="785"/>
      <c r="B96" s="786"/>
      <c r="C96" s="786"/>
      <c r="D96" s="18"/>
      <c r="E96" s="19" t="s">
        <v>73</v>
      </c>
      <c r="F96" s="18"/>
      <c r="G96" s="20">
        <f t="shared" si="6"/>
        <v>0</v>
      </c>
      <c r="H96" s="309"/>
      <c r="I96" s="785"/>
      <c r="J96" s="786"/>
      <c r="K96" s="786"/>
      <c r="L96" s="18"/>
      <c r="M96" s="19" t="s">
        <v>73</v>
      </c>
      <c r="N96" s="18"/>
      <c r="O96" s="20">
        <f t="shared" si="7"/>
        <v>0</v>
      </c>
    </row>
    <row r="97" spans="1:15" ht="20.149999999999999" customHeight="1">
      <c r="A97" s="785"/>
      <c r="B97" s="786"/>
      <c r="C97" s="786"/>
      <c r="D97" s="18"/>
      <c r="E97" s="19" t="s">
        <v>73</v>
      </c>
      <c r="F97" s="18"/>
      <c r="G97" s="20">
        <f t="shared" si="6"/>
        <v>0</v>
      </c>
      <c r="H97" s="309"/>
      <c r="I97" s="785"/>
      <c r="J97" s="786"/>
      <c r="K97" s="786"/>
      <c r="L97" s="18"/>
      <c r="M97" s="19" t="s">
        <v>73</v>
      </c>
      <c r="N97" s="18"/>
      <c r="O97" s="20">
        <f t="shared" si="7"/>
        <v>0</v>
      </c>
    </row>
    <row r="98" spans="1:15" ht="20.149999999999999" customHeight="1">
      <c r="A98" s="785"/>
      <c r="B98" s="786"/>
      <c r="C98" s="786"/>
      <c r="D98" s="18"/>
      <c r="E98" s="19" t="s">
        <v>73</v>
      </c>
      <c r="F98" s="18"/>
      <c r="G98" s="20">
        <f t="shared" si="6"/>
        <v>0</v>
      </c>
      <c r="H98" s="309"/>
      <c r="I98" s="785"/>
      <c r="J98" s="786"/>
      <c r="K98" s="786"/>
      <c r="L98" s="18"/>
      <c r="M98" s="19" t="s">
        <v>73</v>
      </c>
      <c r="N98" s="18"/>
      <c r="O98" s="20">
        <f t="shared" si="7"/>
        <v>0</v>
      </c>
    </row>
    <row r="99" spans="1:15" ht="20.149999999999999" customHeight="1">
      <c r="A99" s="773" t="s">
        <v>243</v>
      </c>
      <c r="B99" s="792"/>
      <c r="C99" s="792"/>
      <c r="D99" s="774"/>
      <c r="E99" s="21" t="s">
        <v>73</v>
      </c>
      <c r="F99" s="768"/>
      <c r="G99" s="769"/>
      <c r="H99" s="309"/>
      <c r="I99" s="773" t="s">
        <v>243</v>
      </c>
      <c r="J99" s="792"/>
      <c r="K99" s="792"/>
      <c r="L99" s="774"/>
      <c r="M99" s="21" t="s">
        <v>73</v>
      </c>
      <c r="N99" s="768"/>
      <c r="O99" s="769"/>
    </row>
    <row r="100" spans="1:15" ht="20.149999999999999" customHeight="1">
      <c r="A100" s="821" t="s">
        <v>244</v>
      </c>
      <c r="B100" s="822"/>
      <c r="C100" s="822"/>
      <c r="D100" s="822"/>
      <c r="E100" s="822"/>
      <c r="F100" s="823"/>
      <c r="G100" s="22">
        <f>SUM(G89:G99)</f>
        <v>0</v>
      </c>
      <c r="H100" s="309"/>
      <c r="I100" s="821" t="s">
        <v>244</v>
      </c>
      <c r="J100" s="822"/>
      <c r="K100" s="822"/>
      <c r="L100" s="822"/>
      <c r="M100" s="822"/>
      <c r="N100" s="823"/>
      <c r="O100" s="22">
        <f>SUM(O89:O99)</f>
        <v>0</v>
      </c>
    </row>
    <row r="101" spans="1:15" ht="20.149999999999999" customHeight="1">
      <c r="A101" s="779" t="s">
        <v>245</v>
      </c>
      <c r="B101" s="780"/>
      <c r="C101" s="780"/>
      <c r="D101" s="780"/>
      <c r="E101" s="780"/>
      <c r="F101" s="780"/>
      <c r="G101" s="23"/>
      <c r="H101" s="309"/>
      <c r="I101" s="779" t="s">
        <v>245</v>
      </c>
      <c r="J101" s="780"/>
      <c r="K101" s="780"/>
      <c r="L101" s="780"/>
      <c r="M101" s="780"/>
      <c r="N101" s="780"/>
      <c r="O101" s="23"/>
    </row>
    <row r="102" spans="1:15" ht="20.149999999999999" customHeight="1">
      <c r="A102" s="781" t="s">
        <v>246</v>
      </c>
      <c r="B102" s="782"/>
      <c r="C102" s="782"/>
      <c r="D102" s="782"/>
      <c r="E102" s="782"/>
      <c r="F102" s="782"/>
      <c r="G102" s="22">
        <f>G100+G101</f>
        <v>0</v>
      </c>
      <c r="H102" s="309"/>
      <c r="I102" s="781" t="s">
        <v>246</v>
      </c>
      <c r="J102" s="782"/>
      <c r="K102" s="782"/>
      <c r="L102" s="782"/>
      <c r="M102" s="782"/>
      <c r="N102" s="782"/>
      <c r="O102" s="22">
        <f>O100+O101</f>
        <v>0</v>
      </c>
    </row>
    <row r="103" spans="1:15" ht="20.149999999999999" customHeight="1">
      <c r="G103" s="296">
        <v>9</v>
      </c>
      <c r="O103" s="296">
        <v>10</v>
      </c>
    </row>
    <row r="104" spans="1:15" ht="20.149999999999999" customHeight="1">
      <c r="A104" s="826" t="s">
        <v>240</v>
      </c>
      <c r="B104" s="827"/>
      <c r="C104" s="851" t="str">
        <f>IF(個表!$C25="","",TEXT(個表!$C25,"yyyy/mm/dd")&amp;個表!$E25&amp;TEXT(個表!$F25,"yyyy/mm/dd"))</f>
        <v/>
      </c>
      <c r="D104" s="851"/>
      <c r="E104" s="851"/>
      <c r="F104" s="851"/>
      <c r="G104" s="852"/>
      <c r="H104" s="309"/>
      <c r="I104" s="826" t="s">
        <v>240</v>
      </c>
      <c r="J104" s="827"/>
      <c r="K104" s="851" t="str">
        <f>IF(個表!$C26="","",TEXT(個表!$C26,"yyyy/mm/dd")&amp;個表!$E26&amp;TEXT(個表!$F26,"yyyy/mm/dd"))</f>
        <v/>
      </c>
      <c r="L104" s="851"/>
      <c r="M104" s="851"/>
      <c r="N104" s="851"/>
      <c r="O104" s="852"/>
    </row>
    <row r="105" spans="1:15" ht="20.149999999999999" customHeight="1">
      <c r="A105" s="824" t="s">
        <v>82</v>
      </c>
      <c r="B105" s="825"/>
      <c r="C105" s="795" t="str">
        <f>IF(個表!$H25="","",個表!$H25)</f>
        <v/>
      </c>
      <c r="D105" s="795"/>
      <c r="E105" s="796"/>
      <c r="F105" s="796"/>
      <c r="G105" s="797"/>
      <c r="H105" s="309"/>
      <c r="I105" s="824" t="s">
        <v>82</v>
      </c>
      <c r="J105" s="825"/>
      <c r="K105" s="795" t="str">
        <f>IF(個表!$H26="","",個表!$H26)</f>
        <v/>
      </c>
      <c r="L105" s="795"/>
      <c r="M105" s="796"/>
      <c r="N105" s="796"/>
      <c r="O105" s="797"/>
    </row>
    <row r="106" spans="1:15" ht="20.149999999999999" customHeight="1">
      <c r="A106" s="798" t="s">
        <v>214</v>
      </c>
      <c r="B106" s="799"/>
      <c r="C106" s="800"/>
      <c r="D106" s="800"/>
      <c r="E106" s="773" t="s">
        <v>215</v>
      </c>
      <c r="F106" s="774"/>
      <c r="G106" s="326"/>
      <c r="H106" s="309"/>
      <c r="I106" s="798" t="s">
        <v>214</v>
      </c>
      <c r="J106" s="799"/>
      <c r="K106" s="800"/>
      <c r="L106" s="800"/>
      <c r="M106" s="773" t="s">
        <v>215</v>
      </c>
      <c r="N106" s="774"/>
      <c r="O106" s="326"/>
    </row>
    <row r="107" spans="1:15" ht="20.149999999999999" customHeight="1">
      <c r="A107" s="801" t="s">
        <v>216</v>
      </c>
      <c r="B107" s="802"/>
      <c r="C107" s="803">
        <f>C106-G106</f>
        <v>0</v>
      </c>
      <c r="D107" s="804"/>
      <c r="E107" s="817" t="s">
        <v>218</v>
      </c>
      <c r="F107" s="818"/>
      <c r="G107" s="336">
        <f>個表!$G25</f>
        <v>0</v>
      </c>
      <c r="H107" s="309"/>
      <c r="I107" s="801" t="s">
        <v>216</v>
      </c>
      <c r="J107" s="802"/>
      <c r="K107" s="803">
        <f>K106-O106</f>
        <v>0</v>
      </c>
      <c r="L107" s="804"/>
      <c r="M107" s="817" t="s">
        <v>218</v>
      </c>
      <c r="N107" s="818"/>
      <c r="O107" s="336">
        <f>個表!G26</f>
        <v>0</v>
      </c>
    </row>
    <row r="108" spans="1:15" ht="20.149999999999999" customHeight="1">
      <c r="A108" s="789" t="s">
        <v>217</v>
      </c>
      <c r="B108" s="790"/>
      <c r="C108" s="790"/>
      <c r="D108" s="791"/>
      <c r="E108" s="770" t="str">
        <f>IF(C107*G107=0,"",C107*G107)</f>
        <v/>
      </c>
      <c r="F108" s="771"/>
      <c r="G108" s="772"/>
      <c r="H108" s="309"/>
      <c r="I108" s="789" t="s">
        <v>217</v>
      </c>
      <c r="J108" s="790"/>
      <c r="K108" s="790"/>
      <c r="L108" s="791"/>
      <c r="M108" s="770" t="str">
        <f>IF(K107*O107=0,"",K107*O107)</f>
        <v/>
      </c>
      <c r="N108" s="771"/>
      <c r="O108" s="772"/>
    </row>
    <row r="109" spans="1:15" ht="20.149999999999999" customHeight="1">
      <c r="A109" s="781" t="s">
        <v>219</v>
      </c>
      <c r="B109" s="782"/>
      <c r="C109" s="819">
        <f>IF(G107="","",SUM(F113:F122))</f>
        <v>0</v>
      </c>
      <c r="D109" s="820"/>
      <c r="E109" s="777" t="s">
        <v>220</v>
      </c>
      <c r="F109" s="778"/>
      <c r="G109" s="311" t="str">
        <f>IF(E108="","",C109/E108)</f>
        <v/>
      </c>
      <c r="H109" s="309"/>
      <c r="I109" s="781" t="s">
        <v>219</v>
      </c>
      <c r="J109" s="782"/>
      <c r="K109" s="819">
        <f>IF(O107="","",SUM(N113:N122))</f>
        <v>0</v>
      </c>
      <c r="L109" s="820"/>
      <c r="M109" s="777" t="s">
        <v>220</v>
      </c>
      <c r="N109" s="778"/>
      <c r="O109" s="311" t="str">
        <f>IF(M108="","",K109/M108)</f>
        <v/>
      </c>
    </row>
    <row r="110" spans="1:15" ht="20.149999999999999" customHeight="1">
      <c r="A110" s="793" t="s">
        <v>275</v>
      </c>
      <c r="B110" s="794"/>
      <c r="C110" s="810">
        <f>IF(G107="","",SUM(F113:F123))</f>
        <v>0</v>
      </c>
      <c r="D110" s="811"/>
      <c r="E110" s="812" t="s">
        <v>278</v>
      </c>
      <c r="F110" s="813"/>
      <c r="G110" s="312" t="str">
        <f>IF(E108="","",C110/E108)</f>
        <v/>
      </c>
      <c r="H110" s="309"/>
      <c r="I110" s="793" t="s">
        <v>275</v>
      </c>
      <c r="J110" s="794"/>
      <c r="K110" s="810">
        <f>IF(O107="","",SUM(N113:N123))</f>
        <v>0</v>
      </c>
      <c r="L110" s="811"/>
      <c r="M110" s="812" t="s">
        <v>278</v>
      </c>
      <c r="N110" s="813"/>
      <c r="O110" s="312" t="str">
        <f>IF(M108="","",K110/M108)</f>
        <v/>
      </c>
    </row>
    <row r="111" spans="1:15" ht="20.149999999999999" customHeight="1">
      <c r="A111" s="814" t="s">
        <v>241</v>
      </c>
      <c r="B111" s="815"/>
      <c r="C111" s="815"/>
      <c r="D111" s="815"/>
      <c r="E111" s="815"/>
      <c r="F111" s="815"/>
      <c r="G111" s="816"/>
      <c r="H111" s="309"/>
      <c r="I111" s="814" t="s">
        <v>241</v>
      </c>
      <c r="J111" s="815"/>
      <c r="K111" s="815"/>
      <c r="L111" s="815"/>
      <c r="M111" s="815"/>
      <c r="N111" s="815"/>
      <c r="O111" s="816"/>
    </row>
    <row r="112" spans="1:15" ht="20.149999999999999" customHeight="1">
      <c r="A112" s="781" t="s">
        <v>83</v>
      </c>
      <c r="B112" s="782"/>
      <c r="C112" s="782"/>
      <c r="D112" s="313" t="s">
        <v>242</v>
      </c>
      <c r="E112" s="313" t="s">
        <v>73</v>
      </c>
      <c r="F112" s="310" t="s">
        <v>84</v>
      </c>
      <c r="G112" s="202" t="s">
        <v>85</v>
      </c>
      <c r="H112" s="309"/>
      <c r="I112" s="781" t="s">
        <v>83</v>
      </c>
      <c r="J112" s="782"/>
      <c r="K112" s="782"/>
      <c r="L112" s="313" t="s">
        <v>242</v>
      </c>
      <c r="M112" s="313" t="s">
        <v>73</v>
      </c>
      <c r="N112" s="310" t="s">
        <v>84</v>
      </c>
      <c r="O112" s="202" t="s">
        <v>85</v>
      </c>
    </row>
    <row r="113" spans="1:15" ht="20.149999999999999" customHeight="1">
      <c r="A113" s="783"/>
      <c r="B113" s="784"/>
      <c r="C113" s="784"/>
      <c r="D113" s="14"/>
      <c r="E113" s="15" t="s">
        <v>73</v>
      </c>
      <c r="F113" s="16"/>
      <c r="G113" s="17">
        <f>D113*F113</f>
        <v>0</v>
      </c>
      <c r="H113" s="309"/>
      <c r="I113" s="783"/>
      <c r="J113" s="784"/>
      <c r="K113" s="784"/>
      <c r="L113" s="14"/>
      <c r="M113" s="15" t="s">
        <v>73</v>
      </c>
      <c r="N113" s="16"/>
      <c r="O113" s="17">
        <f>L113*N113</f>
        <v>0</v>
      </c>
    </row>
    <row r="114" spans="1:15" ht="20.149999999999999" customHeight="1">
      <c r="A114" s="785"/>
      <c r="B114" s="786"/>
      <c r="C114" s="786"/>
      <c r="D114" s="18"/>
      <c r="E114" s="19" t="s">
        <v>73</v>
      </c>
      <c r="F114" s="18"/>
      <c r="G114" s="20">
        <f t="shared" ref="G114:G122" si="8">D114*F114</f>
        <v>0</v>
      </c>
      <c r="H114" s="309"/>
      <c r="I114" s="785"/>
      <c r="J114" s="786"/>
      <c r="K114" s="786"/>
      <c r="L114" s="18"/>
      <c r="M114" s="19" t="s">
        <v>73</v>
      </c>
      <c r="N114" s="18"/>
      <c r="O114" s="20">
        <f t="shared" ref="O114:O122" si="9">L114*N114</f>
        <v>0</v>
      </c>
    </row>
    <row r="115" spans="1:15" ht="20.149999999999999" customHeight="1">
      <c r="A115" s="785"/>
      <c r="B115" s="786"/>
      <c r="C115" s="786"/>
      <c r="D115" s="18"/>
      <c r="E115" s="19" t="s">
        <v>73</v>
      </c>
      <c r="F115" s="18"/>
      <c r="G115" s="20">
        <f t="shared" si="8"/>
        <v>0</v>
      </c>
      <c r="H115" s="309"/>
      <c r="I115" s="785"/>
      <c r="J115" s="786"/>
      <c r="K115" s="786"/>
      <c r="L115" s="18"/>
      <c r="M115" s="19" t="s">
        <v>73</v>
      </c>
      <c r="N115" s="18"/>
      <c r="O115" s="20">
        <f t="shared" si="9"/>
        <v>0</v>
      </c>
    </row>
    <row r="116" spans="1:15" ht="20.149999999999999" customHeight="1">
      <c r="A116" s="785"/>
      <c r="B116" s="786"/>
      <c r="C116" s="786"/>
      <c r="D116" s="18"/>
      <c r="E116" s="19" t="s">
        <v>73</v>
      </c>
      <c r="F116" s="18"/>
      <c r="G116" s="20">
        <f t="shared" si="8"/>
        <v>0</v>
      </c>
      <c r="H116" s="309"/>
      <c r="I116" s="785"/>
      <c r="J116" s="786"/>
      <c r="K116" s="786"/>
      <c r="L116" s="18"/>
      <c r="M116" s="19" t="s">
        <v>73</v>
      </c>
      <c r="N116" s="18"/>
      <c r="O116" s="20">
        <f t="shared" si="9"/>
        <v>0</v>
      </c>
    </row>
    <row r="117" spans="1:15" ht="20.149999999999999" customHeight="1">
      <c r="A117" s="785"/>
      <c r="B117" s="786"/>
      <c r="C117" s="786"/>
      <c r="D117" s="18"/>
      <c r="E117" s="19" t="s">
        <v>73</v>
      </c>
      <c r="F117" s="18"/>
      <c r="G117" s="20">
        <f t="shared" si="8"/>
        <v>0</v>
      </c>
      <c r="H117" s="309"/>
      <c r="I117" s="785"/>
      <c r="J117" s="786"/>
      <c r="K117" s="786"/>
      <c r="L117" s="18"/>
      <c r="M117" s="19" t="s">
        <v>73</v>
      </c>
      <c r="N117" s="18"/>
      <c r="O117" s="20">
        <f t="shared" si="9"/>
        <v>0</v>
      </c>
    </row>
    <row r="118" spans="1:15" ht="20.149999999999999" customHeight="1">
      <c r="A118" s="785"/>
      <c r="B118" s="786"/>
      <c r="C118" s="786"/>
      <c r="D118" s="18"/>
      <c r="E118" s="19" t="s">
        <v>73</v>
      </c>
      <c r="F118" s="18"/>
      <c r="G118" s="20">
        <f t="shared" si="8"/>
        <v>0</v>
      </c>
      <c r="H118" s="309"/>
      <c r="I118" s="785"/>
      <c r="J118" s="786"/>
      <c r="K118" s="786"/>
      <c r="L118" s="18"/>
      <c r="M118" s="19" t="s">
        <v>73</v>
      </c>
      <c r="N118" s="18"/>
      <c r="O118" s="20">
        <f t="shared" si="9"/>
        <v>0</v>
      </c>
    </row>
    <row r="119" spans="1:15" ht="20.149999999999999" customHeight="1">
      <c r="A119" s="785"/>
      <c r="B119" s="786"/>
      <c r="C119" s="786"/>
      <c r="D119" s="18"/>
      <c r="E119" s="19" t="s">
        <v>73</v>
      </c>
      <c r="F119" s="18"/>
      <c r="G119" s="20">
        <f t="shared" si="8"/>
        <v>0</v>
      </c>
      <c r="H119" s="309"/>
      <c r="I119" s="785"/>
      <c r="J119" s="786"/>
      <c r="K119" s="786"/>
      <c r="L119" s="18"/>
      <c r="M119" s="19" t="s">
        <v>73</v>
      </c>
      <c r="N119" s="18"/>
      <c r="O119" s="20">
        <f t="shared" si="9"/>
        <v>0</v>
      </c>
    </row>
    <row r="120" spans="1:15" ht="20.149999999999999" customHeight="1">
      <c r="A120" s="785"/>
      <c r="B120" s="786"/>
      <c r="C120" s="786"/>
      <c r="D120" s="18"/>
      <c r="E120" s="19" t="s">
        <v>73</v>
      </c>
      <c r="F120" s="18"/>
      <c r="G120" s="20">
        <f t="shared" si="8"/>
        <v>0</v>
      </c>
      <c r="H120" s="309"/>
      <c r="I120" s="785"/>
      <c r="J120" s="786"/>
      <c r="K120" s="786"/>
      <c r="L120" s="18"/>
      <c r="M120" s="19" t="s">
        <v>73</v>
      </c>
      <c r="N120" s="18"/>
      <c r="O120" s="20">
        <f t="shared" si="9"/>
        <v>0</v>
      </c>
    </row>
    <row r="121" spans="1:15" ht="20.149999999999999" customHeight="1">
      <c r="A121" s="785"/>
      <c r="B121" s="786"/>
      <c r="C121" s="786"/>
      <c r="D121" s="18"/>
      <c r="E121" s="19" t="s">
        <v>73</v>
      </c>
      <c r="F121" s="18"/>
      <c r="G121" s="20">
        <f t="shared" si="8"/>
        <v>0</v>
      </c>
      <c r="H121" s="309"/>
      <c r="I121" s="785"/>
      <c r="J121" s="786"/>
      <c r="K121" s="786"/>
      <c r="L121" s="18"/>
      <c r="M121" s="19" t="s">
        <v>73</v>
      </c>
      <c r="N121" s="18"/>
      <c r="O121" s="20">
        <f t="shared" si="9"/>
        <v>0</v>
      </c>
    </row>
    <row r="122" spans="1:15" ht="20.149999999999999" customHeight="1">
      <c r="A122" s="785"/>
      <c r="B122" s="786"/>
      <c r="C122" s="786"/>
      <c r="D122" s="18"/>
      <c r="E122" s="19" t="s">
        <v>73</v>
      </c>
      <c r="F122" s="18"/>
      <c r="G122" s="20">
        <f t="shared" si="8"/>
        <v>0</v>
      </c>
      <c r="H122" s="309"/>
      <c r="I122" s="785"/>
      <c r="J122" s="786"/>
      <c r="K122" s="786"/>
      <c r="L122" s="18"/>
      <c r="M122" s="19" t="s">
        <v>73</v>
      </c>
      <c r="N122" s="18"/>
      <c r="O122" s="20">
        <f t="shared" si="9"/>
        <v>0</v>
      </c>
    </row>
    <row r="123" spans="1:15" ht="20.149999999999999" customHeight="1">
      <c r="A123" s="773" t="s">
        <v>243</v>
      </c>
      <c r="B123" s="792"/>
      <c r="C123" s="792"/>
      <c r="D123" s="774"/>
      <c r="E123" s="21" t="s">
        <v>73</v>
      </c>
      <c r="F123" s="768"/>
      <c r="G123" s="769"/>
      <c r="H123" s="309"/>
      <c r="I123" s="773" t="s">
        <v>243</v>
      </c>
      <c r="J123" s="792"/>
      <c r="K123" s="792"/>
      <c r="L123" s="774"/>
      <c r="M123" s="21" t="s">
        <v>73</v>
      </c>
      <c r="N123" s="768"/>
      <c r="O123" s="769"/>
    </row>
    <row r="124" spans="1:15" ht="20.149999999999999" customHeight="1">
      <c r="A124" s="821" t="s">
        <v>244</v>
      </c>
      <c r="B124" s="822"/>
      <c r="C124" s="822"/>
      <c r="D124" s="822"/>
      <c r="E124" s="822"/>
      <c r="F124" s="823"/>
      <c r="G124" s="22">
        <f>SUM(G113:G123)</f>
        <v>0</v>
      </c>
      <c r="H124" s="309"/>
      <c r="I124" s="821" t="s">
        <v>244</v>
      </c>
      <c r="J124" s="822"/>
      <c r="K124" s="822"/>
      <c r="L124" s="822"/>
      <c r="M124" s="822"/>
      <c r="N124" s="823"/>
      <c r="O124" s="22">
        <f>SUM(O113:O123)</f>
        <v>0</v>
      </c>
    </row>
    <row r="125" spans="1:15" ht="20.149999999999999" customHeight="1">
      <c r="A125" s="779" t="s">
        <v>245</v>
      </c>
      <c r="B125" s="780"/>
      <c r="C125" s="780"/>
      <c r="D125" s="780"/>
      <c r="E125" s="780"/>
      <c r="F125" s="780"/>
      <c r="G125" s="23"/>
      <c r="H125" s="309"/>
      <c r="I125" s="779" t="s">
        <v>245</v>
      </c>
      <c r="J125" s="780"/>
      <c r="K125" s="780"/>
      <c r="L125" s="780"/>
      <c r="M125" s="780"/>
      <c r="N125" s="780"/>
      <c r="O125" s="23"/>
    </row>
    <row r="126" spans="1:15" ht="20.149999999999999" customHeight="1">
      <c r="A126" s="781" t="s">
        <v>246</v>
      </c>
      <c r="B126" s="782"/>
      <c r="C126" s="782"/>
      <c r="D126" s="782"/>
      <c r="E126" s="782"/>
      <c r="F126" s="782"/>
      <c r="G126" s="22">
        <f>G124+G125</f>
        <v>0</v>
      </c>
      <c r="H126" s="309"/>
      <c r="I126" s="781" t="s">
        <v>246</v>
      </c>
      <c r="J126" s="782"/>
      <c r="K126" s="782"/>
      <c r="L126" s="782"/>
      <c r="M126" s="782"/>
      <c r="N126" s="782"/>
      <c r="O126" s="22">
        <f>O124+O125</f>
        <v>0</v>
      </c>
    </row>
    <row r="127" spans="1:15" ht="20.149999999999999" customHeight="1">
      <c r="G127" s="296">
        <v>11</v>
      </c>
      <c r="O127" s="296">
        <v>12</v>
      </c>
    </row>
    <row r="128" spans="1:15" ht="20.149999999999999" customHeight="1">
      <c r="A128" s="826" t="s">
        <v>240</v>
      </c>
      <c r="B128" s="827"/>
      <c r="C128" s="851" t="str">
        <f>IF(個表!$C27="","",TEXT(個表!$C27,"yyyy/mm/dd")&amp;個表!$E27&amp;TEXT(個表!$F27,"yyyy/mm/dd"))</f>
        <v/>
      </c>
      <c r="D128" s="851"/>
      <c r="E128" s="851"/>
      <c r="F128" s="851"/>
      <c r="G128" s="852"/>
      <c r="H128" s="309"/>
      <c r="I128" s="826" t="s">
        <v>240</v>
      </c>
      <c r="J128" s="827"/>
      <c r="K128" s="851" t="str">
        <f>IF(個表!$C28="","",TEXT(個表!$C28,"yyyy/mm/dd")&amp;個表!$E28&amp;TEXT(個表!$F28,"yyyy/mm/dd"))</f>
        <v/>
      </c>
      <c r="L128" s="851"/>
      <c r="M128" s="851"/>
      <c r="N128" s="851"/>
      <c r="O128" s="852"/>
    </row>
    <row r="129" spans="1:15" ht="20.149999999999999" customHeight="1">
      <c r="A129" s="824" t="s">
        <v>82</v>
      </c>
      <c r="B129" s="825"/>
      <c r="C129" s="795" t="str">
        <f>IF(個表!$H27="","",個表!$H27)</f>
        <v/>
      </c>
      <c r="D129" s="795"/>
      <c r="E129" s="796"/>
      <c r="F129" s="796"/>
      <c r="G129" s="797"/>
      <c r="H129" s="309"/>
      <c r="I129" s="824" t="s">
        <v>82</v>
      </c>
      <c r="J129" s="825"/>
      <c r="K129" s="795" t="str">
        <f>IF(個表!$H28="","",個表!$H28)</f>
        <v/>
      </c>
      <c r="L129" s="795"/>
      <c r="M129" s="796"/>
      <c r="N129" s="796"/>
      <c r="O129" s="797"/>
    </row>
    <row r="130" spans="1:15" ht="20.149999999999999" customHeight="1">
      <c r="A130" s="798" t="s">
        <v>214</v>
      </c>
      <c r="B130" s="799"/>
      <c r="C130" s="800"/>
      <c r="D130" s="800"/>
      <c r="E130" s="773" t="s">
        <v>215</v>
      </c>
      <c r="F130" s="774"/>
      <c r="G130" s="325"/>
      <c r="H130" s="309"/>
      <c r="I130" s="798" t="s">
        <v>214</v>
      </c>
      <c r="J130" s="799"/>
      <c r="K130" s="800"/>
      <c r="L130" s="800"/>
      <c r="M130" s="773" t="s">
        <v>215</v>
      </c>
      <c r="N130" s="774"/>
      <c r="O130" s="325"/>
    </row>
    <row r="131" spans="1:15" ht="20.149999999999999" customHeight="1">
      <c r="A131" s="801" t="s">
        <v>216</v>
      </c>
      <c r="B131" s="802"/>
      <c r="C131" s="803">
        <f>C130-G130</f>
        <v>0</v>
      </c>
      <c r="D131" s="804"/>
      <c r="E131" s="817" t="s">
        <v>218</v>
      </c>
      <c r="F131" s="818"/>
      <c r="G131" s="336">
        <f>個表!$G27</f>
        <v>0</v>
      </c>
      <c r="H131" s="309"/>
      <c r="I131" s="801" t="s">
        <v>216</v>
      </c>
      <c r="J131" s="802"/>
      <c r="K131" s="803">
        <f>K130-O130</f>
        <v>0</v>
      </c>
      <c r="L131" s="804"/>
      <c r="M131" s="817" t="s">
        <v>218</v>
      </c>
      <c r="N131" s="818"/>
      <c r="O131" s="336">
        <f>個表!$G28</f>
        <v>0</v>
      </c>
    </row>
    <row r="132" spans="1:15" ht="20.149999999999999" customHeight="1">
      <c r="A132" s="789" t="s">
        <v>217</v>
      </c>
      <c r="B132" s="790"/>
      <c r="C132" s="790"/>
      <c r="D132" s="791"/>
      <c r="E132" s="770" t="str">
        <f>IF(C131*G131=0,"",C131*G131)</f>
        <v/>
      </c>
      <c r="F132" s="771"/>
      <c r="G132" s="772"/>
      <c r="H132" s="309"/>
      <c r="I132" s="789" t="s">
        <v>217</v>
      </c>
      <c r="J132" s="790"/>
      <c r="K132" s="790"/>
      <c r="L132" s="791"/>
      <c r="M132" s="770" t="str">
        <f>IF(K131*O131=0,"",K131*O131)</f>
        <v/>
      </c>
      <c r="N132" s="771"/>
      <c r="O132" s="772"/>
    </row>
    <row r="133" spans="1:15" ht="20.149999999999999" customHeight="1">
      <c r="A133" s="781" t="s">
        <v>219</v>
      </c>
      <c r="B133" s="782"/>
      <c r="C133" s="819">
        <f>IF(G131="","",SUM(F137:F146))</f>
        <v>0</v>
      </c>
      <c r="D133" s="820"/>
      <c r="E133" s="777" t="s">
        <v>220</v>
      </c>
      <c r="F133" s="778"/>
      <c r="G133" s="311" t="str">
        <f>IF(E132="","",C133/E132)</f>
        <v/>
      </c>
      <c r="H133" s="309"/>
      <c r="I133" s="781" t="s">
        <v>219</v>
      </c>
      <c r="J133" s="782"/>
      <c r="K133" s="819">
        <f>IF(O131="","",SUM(N137:N146))</f>
        <v>0</v>
      </c>
      <c r="L133" s="820"/>
      <c r="M133" s="777" t="s">
        <v>220</v>
      </c>
      <c r="N133" s="778"/>
      <c r="O133" s="311" t="str">
        <f>IF(M132="","",K133/M132)</f>
        <v/>
      </c>
    </row>
    <row r="134" spans="1:15" ht="20.149999999999999" customHeight="1">
      <c r="A134" s="793" t="s">
        <v>275</v>
      </c>
      <c r="B134" s="794"/>
      <c r="C134" s="810">
        <f>IF(G131="","",SUM(F137:F147))</f>
        <v>0</v>
      </c>
      <c r="D134" s="811"/>
      <c r="E134" s="812" t="s">
        <v>278</v>
      </c>
      <c r="F134" s="813"/>
      <c r="G134" s="312" t="str">
        <f>IF(E132="","",C134/E132)</f>
        <v/>
      </c>
      <c r="H134" s="309"/>
      <c r="I134" s="793" t="s">
        <v>275</v>
      </c>
      <c r="J134" s="794"/>
      <c r="K134" s="810">
        <f>IF(O131="","",SUM(N137:N147))</f>
        <v>0</v>
      </c>
      <c r="L134" s="811"/>
      <c r="M134" s="812" t="s">
        <v>278</v>
      </c>
      <c r="N134" s="813"/>
      <c r="O134" s="312" t="str">
        <f>IF(M132="","",K134/M132)</f>
        <v/>
      </c>
    </row>
    <row r="135" spans="1:15" ht="20.149999999999999" customHeight="1">
      <c r="A135" s="814" t="s">
        <v>241</v>
      </c>
      <c r="B135" s="815"/>
      <c r="C135" s="815"/>
      <c r="D135" s="815"/>
      <c r="E135" s="815"/>
      <c r="F135" s="815"/>
      <c r="G135" s="816"/>
      <c r="H135" s="309"/>
      <c r="I135" s="814" t="s">
        <v>241</v>
      </c>
      <c r="J135" s="815"/>
      <c r="K135" s="815"/>
      <c r="L135" s="815"/>
      <c r="M135" s="815"/>
      <c r="N135" s="815"/>
      <c r="O135" s="816"/>
    </row>
    <row r="136" spans="1:15" ht="20.149999999999999" customHeight="1">
      <c r="A136" s="781" t="s">
        <v>83</v>
      </c>
      <c r="B136" s="782"/>
      <c r="C136" s="782"/>
      <c r="D136" s="313" t="s">
        <v>242</v>
      </c>
      <c r="E136" s="313" t="s">
        <v>73</v>
      </c>
      <c r="F136" s="310" t="s">
        <v>84</v>
      </c>
      <c r="G136" s="202" t="s">
        <v>85</v>
      </c>
      <c r="H136" s="309"/>
      <c r="I136" s="781" t="s">
        <v>83</v>
      </c>
      <c r="J136" s="782"/>
      <c r="K136" s="782"/>
      <c r="L136" s="313" t="s">
        <v>242</v>
      </c>
      <c r="M136" s="313" t="s">
        <v>73</v>
      </c>
      <c r="N136" s="310" t="s">
        <v>84</v>
      </c>
      <c r="O136" s="202" t="s">
        <v>85</v>
      </c>
    </row>
    <row r="137" spans="1:15" ht="20.149999999999999" customHeight="1">
      <c r="A137" s="783"/>
      <c r="B137" s="784"/>
      <c r="C137" s="784"/>
      <c r="D137" s="14"/>
      <c r="E137" s="15" t="s">
        <v>73</v>
      </c>
      <c r="F137" s="16"/>
      <c r="G137" s="17">
        <f>D137*F137</f>
        <v>0</v>
      </c>
      <c r="H137" s="309"/>
      <c r="I137" s="783"/>
      <c r="J137" s="784"/>
      <c r="K137" s="784"/>
      <c r="L137" s="14"/>
      <c r="M137" s="15" t="s">
        <v>73</v>
      </c>
      <c r="N137" s="16"/>
      <c r="O137" s="17">
        <f>L137*N137</f>
        <v>0</v>
      </c>
    </row>
    <row r="138" spans="1:15" ht="20.149999999999999" customHeight="1">
      <c r="A138" s="785"/>
      <c r="B138" s="786"/>
      <c r="C138" s="786"/>
      <c r="D138" s="18"/>
      <c r="E138" s="19" t="s">
        <v>73</v>
      </c>
      <c r="F138" s="18"/>
      <c r="G138" s="20">
        <f t="shared" ref="G138:G146" si="10">D138*F138</f>
        <v>0</v>
      </c>
      <c r="H138" s="309"/>
      <c r="I138" s="785"/>
      <c r="J138" s="786"/>
      <c r="K138" s="786"/>
      <c r="L138" s="18"/>
      <c r="M138" s="19" t="s">
        <v>73</v>
      </c>
      <c r="N138" s="18"/>
      <c r="O138" s="20">
        <f t="shared" ref="O138:O146" si="11">L138*N138</f>
        <v>0</v>
      </c>
    </row>
    <row r="139" spans="1:15" ht="20.149999999999999" customHeight="1">
      <c r="A139" s="785"/>
      <c r="B139" s="786"/>
      <c r="C139" s="786"/>
      <c r="D139" s="18"/>
      <c r="E139" s="19" t="s">
        <v>73</v>
      </c>
      <c r="F139" s="18"/>
      <c r="G139" s="20">
        <f t="shared" si="10"/>
        <v>0</v>
      </c>
      <c r="H139" s="309"/>
      <c r="I139" s="785"/>
      <c r="J139" s="786"/>
      <c r="K139" s="786"/>
      <c r="L139" s="18"/>
      <c r="M139" s="19" t="s">
        <v>73</v>
      </c>
      <c r="N139" s="18"/>
      <c r="O139" s="20">
        <f t="shared" si="11"/>
        <v>0</v>
      </c>
    </row>
    <row r="140" spans="1:15" ht="20.149999999999999" customHeight="1">
      <c r="A140" s="785"/>
      <c r="B140" s="786"/>
      <c r="C140" s="786"/>
      <c r="D140" s="18"/>
      <c r="E140" s="19" t="s">
        <v>73</v>
      </c>
      <c r="F140" s="18"/>
      <c r="G140" s="20">
        <f t="shared" si="10"/>
        <v>0</v>
      </c>
      <c r="H140" s="309"/>
      <c r="I140" s="785"/>
      <c r="J140" s="786"/>
      <c r="K140" s="786"/>
      <c r="L140" s="18"/>
      <c r="M140" s="19" t="s">
        <v>73</v>
      </c>
      <c r="N140" s="18"/>
      <c r="O140" s="20">
        <f t="shared" si="11"/>
        <v>0</v>
      </c>
    </row>
    <row r="141" spans="1:15" ht="20.149999999999999" customHeight="1">
      <c r="A141" s="785"/>
      <c r="B141" s="786"/>
      <c r="C141" s="786"/>
      <c r="D141" s="18"/>
      <c r="E141" s="19" t="s">
        <v>73</v>
      </c>
      <c r="F141" s="18"/>
      <c r="G141" s="20">
        <f t="shared" si="10"/>
        <v>0</v>
      </c>
      <c r="H141" s="309"/>
      <c r="I141" s="785"/>
      <c r="J141" s="786"/>
      <c r="K141" s="786"/>
      <c r="L141" s="18"/>
      <c r="M141" s="19" t="s">
        <v>73</v>
      </c>
      <c r="N141" s="18"/>
      <c r="O141" s="20">
        <f t="shared" si="11"/>
        <v>0</v>
      </c>
    </row>
    <row r="142" spans="1:15" ht="20.149999999999999" customHeight="1">
      <c r="A142" s="785"/>
      <c r="B142" s="786"/>
      <c r="C142" s="786"/>
      <c r="D142" s="18"/>
      <c r="E142" s="19" t="s">
        <v>73</v>
      </c>
      <c r="F142" s="18"/>
      <c r="G142" s="20">
        <f t="shared" si="10"/>
        <v>0</v>
      </c>
      <c r="H142" s="309"/>
      <c r="I142" s="785"/>
      <c r="J142" s="786"/>
      <c r="K142" s="786"/>
      <c r="L142" s="18"/>
      <c r="M142" s="19" t="s">
        <v>73</v>
      </c>
      <c r="N142" s="18"/>
      <c r="O142" s="20">
        <f t="shared" si="11"/>
        <v>0</v>
      </c>
    </row>
    <row r="143" spans="1:15" ht="20.149999999999999" customHeight="1">
      <c r="A143" s="785"/>
      <c r="B143" s="786"/>
      <c r="C143" s="786"/>
      <c r="D143" s="18"/>
      <c r="E143" s="19" t="s">
        <v>73</v>
      </c>
      <c r="F143" s="18"/>
      <c r="G143" s="20">
        <f t="shared" si="10"/>
        <v>0</v>
      </c>
      <c r="H143" s="309"/>
      <c r="I143" s="785"/>
      <c r="J143" s="786"/>
      <c r="K143" s="786"/>
      <c r="L143" s="18"/>
      <c r="M143" s="19" t="s">
        <v>73</v>
      </c>
      <c r="N143" s="18"/>
      <c r="O143" s="20">
        <f t="shared" si="11"/>
        <v>0</v>
      </c>
    </row>
    <row r="144" spans="1:15" ht="20.149999999999999" customHeight="1">
      <c r="A144" s="785"/>
      <c r="B144" s="786"/>
      <c r="C144" s="786"/>
      <c r="D144" s="18"/>
      <c r="E144" s="19" t="s">
        <v>73</v>
      </c>
      <c r="F144" s="18"/>
      <c r="G144" s="20">
        <f t="shared" si="10"/>
        <v>0</v>
      </c>
      <c r="H144" s="309"/>
      <c r="I144" s="785"/>
      <c r="J144" s="786"/>
      <c r="K144" s="786"/>
      <c r="L144" s="18"/>
      <c r="M144" s="19" t="s">
        <v>73</v>
      </c>
      <c r="N144" s="18"/>
      <c r="O144" s="20">
        <f t="shared" si="11"/>
        <v>0</v>
      </c>
    </row>
    <row r="145" spans="1:15" ht="20.149999999999999" customHeight="1">
      <c r="A145" s="785"/>
      <c r="B145" s="786"/>
      <c r="C145" s="786"/>
      <c r="D145" s="18"/>
      <c r="E145" s="19" t="s">
        <v>73</v>
      </c>
      <c r="F145" s="18"/>
      <c r="G145" s="20">
        <f t="shared" si="10"/>
        <v>0</v>
      </c>
      <c r="H145" s="309"/>
      <c r="I145" s="785"/>
      <c r="J145" s="786"/>
      <c r="K145" s="786"/>
      <c r="L145" s="18"/>
      <c r="M145" s="19" t="s">
        <v>73</v>
      </c>
      <c r="N145" s="18"/>
      <c r="O145" s="20">
        <f t="shared" si="11"/>
        <v>0</v>
      </c>
    </row>
    <row r="146" spans="1:15" ht="20.149999999999999" customHeight="1">
      <c r="A146" s="785"/>
      <c r="B146" s="786"/>
      <c r="C146" s="786"/>
      <c r="D146" s="18"/>
      <c r="E146" s="19" t="s">
        <v>73</v>
      </c>
      <c r="F146" s="18"/>
      <c r="G146" s="20">
        <f t="shared" si="10"/>
        <v>0</v>
      </c>
      <c r="H146" s="309"/>
      <c r="I146" s="785"/>
      <c r="J146" s="786"/>
      <c r="K146" s="786"/>
      <c r="L146" s="18"/>
      <c r="M146" s="19" t="s">
        <v>73</v>
      </c>
      <c r="N146" s="18"/>
      <c r="O146" s="20">
        <f t="shared" si="11"/>
        <v>0</v>
      </c>
    </row>
    <row r="147" spans="1:15" ht="20.149999999999999" customHeight="1">
      <c r="A147" s="773" t="s">
        <v>243</v>
      </c>
      <c r="B147" s="792"/>
      <c r="C147" s="792"/>
      <c r="D147" s="774"/>
      <c r="E147" s="21" t="s">
        <v>73</v>
      </c>
      <c r="F147" s="768"/>
      <c r="G147" s="769"/>
      <c r="H147" s="309"/>
      <c r="I147" s="773" t="s">
        <v>243</v>
      </c>
      <c r="J147" s="792"/>
      <c r="K147" s="792"/>
      <c r="L147" s="774"/>
      <c r="M147" s="21" t="s">
        <v>73</v>
      </c>
      <c r="N147" s="768"/>
      <c r="O147" s="769"/>
    </row>
    <row r="148" spans="1:15" ht="20.149999999999999" customHeight="1">
      <c r="A148" s="821" t="s">
        <v>244</v>
      </c>
      <c r="B148" s="822"/>
      <c r="C148" s="822"/>
      <c r="D148" s="822"/>
      <c r="E148" s="822"/>
      <c r="F148" s="823"/>
      <c r="G148" s="22">
        <f>SUM(G137:G147)</f>
        <v>0</v>
      </c>
      <c r="H148" s="309"/>
      <c r="I148" s="821" t="s">
        <v>244</v>
      </c>
      <c r="J148" s="822"/>
      <c r="K148" s="822"/>
      <c r="L148" s="822"/>
      <c r="M148" s="822"/>
      <c r="N148" s="823"/>
      <c r="O148" s="22">
        <f>SUM(O137:O147)</f>
        <v>0</v>
      </c>
    </row>
    <row r="149" spans="1:15" ht="20.149999999999999" customHeight="1">
      <c r="A149" s="779" t="s">
        <v>245</v>
      </c>
      <c r="B149" s="780"/>
      <c r="C149" s="780"/>
      <c r="D149" s="780"/>
      <c r="E149" s="780"/>
      <c r="F149" s="780"/>
      <c r="G149" s="23"/>
      <c r="H149" s="309"/>
      <c r="I149" s="779" t="s">
        <v>245</v>
      </c>
      <c r="J149" s="780"/>
      <c r="K149" s="780"/>
      <c r="L149" s="780"/>
      <c r="M149" s="780"/>
      <c r="N149" s="780"/>
      <c r="O149" s="23"/>
    </row>
    <row r="150" spans="1:15" ht="20.149999999999999" customHeight="1">
      <c r="A150" s="781" t="s">
        <v>246</v>
      </c>
      <c r="B150" s="782"/>
      <c r="C150" s="782"/>
      <c r="D150" s="782"/>
      <c r="E150" s="782"/>
      <c r="F150" s="782"/>
      <c r="G150" s="22">
        <f>G148+G149</f>
        <v>0</v>
      </c>
      <c r="H150" s="309"/>
      <c r="I150" s="781" t="s">
        <v>246</v>
      </c>
      <c r="J150" s="782"/>
      <c r="K150" s="782"/>
      <c r="L150" s="782"/>
      <c r="M150" s="782"/>
      <c r="N150" s="782"/>
      <c r="O150" s="22">
        <f>O148+O149</f>
        <v>0</v>
      </c>
    </row>
    <row r="151" spans="1:15" ht="20.149999999999999" customHeight="1">
      <c r="G151" s="296">
        <v>13</v>
      </c>
      <c r="O151" s="296">
        <v>14</v>
      </c>
    </row>
    <row r="152" spans="1:15" ht="20.149999999999999" customHeight="1">
      <c r="A152" s="826" t="s">
        <v>240</v>
      </c>
      <c r="B152" s="827"/>
      <c r="C152" s="851" t="str">
        <f>IF(個表!$C29="","",TEXT(個表!$C29,"yyyy/mm/dd")&amp;個表!$E29&amp;TEXT(個表!$F29,"yyyy/mm/dd"))</f>
        <v/>
      </c>
      <c r="D152" s="851"/>
      <c r="E152" s="851"/>
      <c r="F152" s="851"/>
      <c r="G152" s="852"/>
      <c r="H152" s="309"/>
      <c r="I152" s="826" t="s">
        <v>240</v>
      </c>
      <c r="J152" s="827"/>
      <c r="K152" s="775"/>
      <c r="L152" s="775"/>
      <c r="M152" s="775"/>
      <c r="N152" s="775"/>
      <c r="O152" s="776"/>
    </row>
    <row r="153" spans="1:15" ht="20.149999999999999" customHeight="1">
      <c r="A153" s="824" t="s">
        <v>82</v>
      </c>
      <c r="B153" s="825"/>
      <c r="C153" s="834" t="str">
        <f>IF(個表!$H29="","",個表!$H29)</f>
        <v/>
      </c>
      <c r="D153" s="834"/>
      <c r="E153" s="835"/>
      <c r="F153" s="835"/>
      <c r="G153" s="836"/>
      <c r="H153" s="309"/>
      <c r="I153" s="824" t="s">
        <v>82</v>
      </c>
      <c r="J153" s="825"/>
      <c r="K153" s="828"/>
      <c r="L153" s="828"/>
      <c r="M153" s="829"/>
      <c r="N153" s="829"/>
      <c r="O153" s="830"/>
    </row>
    <row r="154" spans="1:15" ht="20.149999999999999" customHeight="1">
      <c r="A154" s="798" t="s">
        <v>214</v>
      </c>
      <c r="B154" s="799"/>
      <c r="C154" s="800"/>
      <c r="D154" s="800"/>
      <c r="E154" s="773" t="s">
        <v>215</v>
      </c>
      <c r="F154" s="774"/>
      <c r="G154" s="325"/>
      <c r="H154" s="309"/>
      <c r="I154" s="798" t="s">
        <v>214</v>
      </c>
      <c r="J154" s="799"/>
      <c r="K154" s="800"/>
      <c r="L154" s="800"/>
      <c r="M154" s="773" t="s">
        <v>215</v>
      </c>
      <c r="N154" s="774"/>
      <c r="O154" s="325"/>
    </row>
    <row r="155" spans="1:15" ht="20.149999999999999" customHeight="1">
      <c r="A155" s="801" t="s">
        <v>216</v>
      </c>
      <c r="B155" s="802"/>
      <c r="C155" s="803">
        <f>C154-G154</f>
        <v>0</v>
      </c>
      <c r="D155" s="804"/>
      <c r="E155" s="817" t="s">
        <v>218</v>
      </c>
      <c r="F155" s="818"/>
      <c r="G155" s="335">
        <f>個表!$G29</f>
        <v>0</v>
      </c>
      <c r="H155" s="309"/>
      <c r="I155" s="801" t="s">
        <v>216</v>
      </c>
      <c r="J155" s="802"/>
      <c r="K155" s="803">
        <f>K154-O154</f>
        <v>0</v>
      </c>
      <c r="L155" s="804"/>
      <c r="M155" s="817" t="s">
        <v>218</v>
      </c>
      <c r="N155" s="818"/>
      <c r="O155" s="327"/>
    </row>
    <row r="156" spans="1:15" ht="20.149999999999999" customHeight="1">
      <c r="A156" s="789" t="s">
        <v>217</v>
      </c>
      <c r="B156" s="790"/>
      <c r="C156" s="790"/>
      <c r="D156" s="791"/>
      <c r="E156" s="770" t="str">
        <f>IF(C155*G155=0,"",C155*G155)</f>
        <v/>
      </c>
      <c r="F156" s="771"/>
      <c r="G156" s="772"/>
      <c r="H156" s="309"/>
      <c r="I156" s="789" t="s">
        <v>217</v>
      </c>
      <c r="J156" s="790"/>
      <c r="K156" s="790"/>
      <c r="L156" s="791"/>
      <c r="M156" s="770" t="str">
        <f>IF(K155*O155=0,"",K155*O155)</f>
        <v/>
      </c>
      <c r="N156" s="771"/>
      <c r="O156" s="772"/>
    </row>
    <row r="157" spans="1:15" ht="20.149999999999999" customHeight="1">
      <c r="A157" s="781" t="s">
        <v>219</v>
      </c>
      <c r="B157" s="782"/>
      <c r="C157" s="819">
        <f>IF(G155="","",SUM(F161:F170))</f>
        <v>0</v>
      </c>
      <c r="D157" s="820"/>
      <c r="E157" s="777" t="s">
        <v>220</v>
      </c>
      <c r="F157" s="778"/>
      <c r="G157" s="311" t="str">
        <f>IF(E156="","",C157/E156)</f>
        <v/>
      </c>
      <c r="H157" s="309"/>
      <c r="I157" s="781" t="s">
        <v>219</v>
      </c>
      <c r="J157" s="782"/>
      <c r="K157" s="819" t="str">
        <f>IF(O155="","",SUM(N161:N170))</f>
        <v/>
      </c>
      <c r="L157" s="820"/>
      <c r="M157" s="777" t="s">
        <v>220</v>
      </c>
      <c r="N157" s="778"/>
      <c r="O157" s="311" t="str">
        <f>IF(M156="","",K157/M156)</f>
        <v/>
      </c>
    </row>
    <row r="158" spans="1:15" ht="20.149999999999999" customHeight="1">
      <c r="A158" s="793" t="s">
        <v>275</v>
      </c>
      <c r="B158" s="794"/>
      <c r="C158" s="810">
        <f>IF(G155="","",SUM(F161:F171))</f>
        <v>0</v>
      </c>
      <c r="D158" s="811"/>
      <c r="E158" s="812" t="s">
        <v>278</v>
      </c>
      <c r="F158" s="813"/>
      <c r="G158" s="312" t="str">
        <f>IF(E156="","",C158/E156)</f>
        <v/>
      </c>
      <c r="H158" s="309"/>
      <c r="I158" s="793" t="s">
        <v>275</v>
      </c>
      <c r="J158" s="794"/>
      <c r="K158" s="810" t="str">
        <f>IF(O155="","",SUM(N161:N171))</f>
        <v/>
      </c>
      <c r="L158" s="811"/>
      <c r="M158" s="812" t="s">
        <v>278</v>
      </c>
      <c r="N158" s="813"/>
      <c r="O158" s="312" t="str">
        <f>IF(M156="","",K158/M156)</f>
        <v/>
      </c>
    </row>
    <row r="159" spans="1:15" ht="20.149999999999999" customHeight="1">
      <c r="A159" s="814" t="s">
        <v>241</v>
      </c>
      <c r="B159" s="815"/>
      <c r="C159" s="815"/>
      <c r="D159" s="815"/>
      <c r="E159" s="815"/>
      <c r="F159" s="815"/>
      <c r="G159" s="816"/>
      <c r="H159" s="309"/>
      <c r="I159" s="814" t="s">
        <v>241</v>
      </c>
      <c r="J159" s="815"/>
      <c r="K159" s="815"/>
      <c r="L159" s="815"/>
      <c r="M159" s="815"/>
      <c r="N159" s="815"/>
      <c r="O159" s="816"/>
    </row>
    <row r="160" spans="1:15" ht="20.149999999999999" customHeight="1">
      <c r="A160" s="781" t="s">
        <v>83</v>
      </c>
      <c r="B160" s="782"/>
      <c r="C160" s="782"/>
      <c r="D160" s="313" t="s">
        <v>242</v>
      </c>
      <c r="E160" s="313" t="s">
        <v>73</v>
      </c>
      <c r="F160" s="310" t="s">
        <v>84</v>
      </c>
      <c r="G160" s="202" t="s">
        <v>85</v>
      </c>
      <c r="H160" s="309"/>
      <c r="I160" s="781" t="s">
        <v>83</v>
      </c>
      <c r="J160" s="782"/>
      <c r="K160" s="782"/>
      <c r="L160" s="313" t="s">
        <v>242</v>
      </c>
      <c r="M160" s="313" t="s">
        <v>73</v>
      </c>
      <c r="N160" s="310" t="s">
        <v>84</v>
      </c>
      <c r="O160" s="202" t="s">
        <v>85</v>
      </c>
    </row>
    <row r="161" spans="1:15" ht="20.149999999999999" customHeight="1">
      <c r="A161" s="783"/>
      <c r="B161" s="784"/>
      <c r="C161" s="784"/>
      <c r="D161" s="14"/>
      <c r="E161" s="316" t="s">
        <v>73</v>
      </c>
      <c r="F161" s="16"/>
      <c r="G161" s="17">
        <f>D161*F161</f>
        <v>0</v>
      </c>
      <c r="H161" s="309"/>
      <c r="I161" s="783"/>
      <c r="J161" s="784"/>
      <c r="K161" s="784"/>
      <c r="L161" s="14"/>
      <c r="M161" s="15" t="s">
        <v>73</v>
      </c>
      <c r="N161" s="16"/>
      <c r="O161" s="17">
        <f>L161*N161</f>
        <v>0</v>
      </c>
    </row>
    <row r="162" spans="1:15" ht="20.149999999999999" customHeight="1">
      <c r="A162" s="785"/>
      <c r="B162" s="786"/>
      <c r="C162" s="786"/>
      <c r="D162" s="18"/>
      <c r="E162" s="317" t="s">
        <v>73</v>
      </c>
      <c r="F162" s="18"/>
      <c r="G162" s="20">
        <f t="shared" ref="G162:G170" si="12">D162*F162</f>
        <v>0</v>
      </c>
      <c r="H162" s="309"/>
      <c r="I162" s="785"/>
      <c r="J162" s="786"/>
      <c r="K162" s="786"/>
      <c r="L162" s="18"/>
      <c r="M162" s="19" t="s">
        <v>73</v>
      </c>
      <c r="N162" s="18"/>
      <c r="O162" s="20">
        <f t="shared" ref="O162:O170" si="13">L162*N162</f>
        <v>0</v>
      </c>
    </row>
    <row r="163" spans="1:15" ht="20.149999999999999" customHeight="1">
      <c r="A163" s="785"/>
      <c r="B163" s="786"/>
      <c r="C163" s="786"/>
      <c r="D163" s="18"/>
      <c r="E163" s="317" t="s">
        <v>73</v>
      </c>
      <c r="F163" s="18"/>
      <c r="G163" s="20">
        <f t="shared" si="12"/>
        <v>0</v>
      </c>
      <c r="H163" s="309"/>
      <c r="I163" s="785"/>
      <c r="J163" s="786"/>
      <c r="K163" s="786"/>
      <c r="L163" s="18"/>
      <c r="M163" s="19" t="s">
        <v>73</v>
      </c>
      <c r="N163" s="18"/>
      <c r="O163" s="20">
        <f t="shared" si="13"/>
        <v>0</v>
      </c>
    </row>
    <row r="164" spans="1:15" ht="20.149999999999999" customHeight="1">
      <c r="A164" s="785"/>
      <c r="B164" s="786"/>
      <c r="C164" s="786"/>
      <c r="D164" s="18"/>
      <c r="E164" s="317" t="s">
        <v>73</v>
      </c>
      <c r="F164" s="18"/>
      <c r="G164" s="20">
        <f t="shared" si="12"/>
        <v>0</v>
      </c>
      <c r="H164" s="309"/>
      <c r="I164" s="785"/>
      <c r="J164" s="786"/>
      <c r="K164" s="786"/>
      <c r="L164" s="18"/>
      <c r="M164" s="19" t="s">
        <v>73</v>
      </c>
      <c r="N164" s="18"/>
      <c r="O164" s="20">
        <f t="shared" si="13"/>
        <v>0</v>
      </c>
    </row>
    <row r="165" spans="1:15" ht="20.149999999999999" customHeight="1">
      <c r="A165" s="785"/>
      <c r="B165" s="786"/>
      <c r="C165" s="786"/>
      <c r="D165" s="18"/>
      <c r="E165" s="317" t="s">
        <v>73</v>
      </c>
      <c r="F165" s="18"/>
      <c r="G165" s="20">
        <f t="shared" si="12"/>
        <v>0</v>
      </c>
      <c r="H165" s="309"/>
      <c r="I165" s="785"/>
      <c r="J165" s="786"/>
      <c r="K165" s="786"/>
      <c r="L165" s="18"/>
      <c r="M165" s="19" t="s">
        <v>73</v>
      </c>
      <c r="N165" s="18"/>
      <c r="O165" s="20">
        <f t="shared" si="13"/>
        <v>0</v>
      </c>
    </row>
    <row r="166" spans="1:15" ht="20.149999999999999" customHeight="1">
      <c r="A166" s="785"/>
      <c r="B166" s="786"/>
      <c r="C166" s="786"/>
      <c r="D166" s="18"/>
      <c r="E166" s="317" t="s">
        <v>73</v>
      </c>
      <c r="F166" s="18"/>
      <c r="G166" s="20">
        <f t="shared" si="12"/>
        <v>0</v>
      </c>
      <c r="H166" s="309"/>
      <c r="I166" s="785"/>
      <c r="J166" s="786"/>
      <c r="K166" s="786"/>
      <c r="L166" s="18"/>
      <c r="M166" s="19" t="s">
        <v>73</v>
      </c>
      <c r="N166" s="18"/>
      <c r="O166" s="20">
        <f t="shared" si="13"/>
        <v>0</v>
      </c>
    </row>
    <row r="167" spans="1:15" ht="20.149999999999999" customHeight="1">
      <c r="A167" s="785"/>
      <c r="B167" s="786"/>
      <c r="C167" s="786"/>
      <c r="D167" s="18"/>
      <c r="E167" s="317" t="s">
        <v>73</v>
      </c>
      <c r="F167" s="18"/>
      <c r="G167" s="20">
        <f t="shared" si="12"/>
        <v>0</v>
      </c>
      <c r="H167" s="309"/>
      <c r="I167" s="785"/>
      <c r="J167" s="786"/>
      <c r="K167" s="786"/>
      <c r="L167" s="18"/>
      <c r="M167" s="19" t="s">
        <v>73</v>
      </c>
      <c r="N167" s="18"/>
      <c r="O167" s="20">
        <f t="shared" si="13"/>
        <v>0</v>
      </c>
    </row>
    <row r="168" spans="1:15" ht="20.149999999999999" customHeight="1">
      <c r="A168" s="785"/>
      <c r="B168" s="786"/>
      <c r="C168" s="786"/>
      <c r="D168" s="18"/>
      <c r="E168" s="317" t="s">
        <v>73</v>
      </c>
      <c r="F168" s="18"/>
      <c r="G168" s="20">
        <f t="shared" si="12"/>
        <v>0</v>
      </c>
      <c r="H168" s="309"/>
      <c r="I168" s="785"/>
      <c r="J168" s="786"/>
      <c r="K168" s="786"/>
      <c r="L168" s="18"/>
      <c r="M168" s="19" t="s">
        <v>73</v>
      </c>
      <c r="N168" s="18"/>
      <c r="O168" s="20">
        <f t="shared" si="13"/>
        <v>0</v>
      </c>
    </row>
    <row r="169" spans="1:15" ht="20.149999999999999" customHeight="1">
      <c r="A169" s="785"/>
      <c r="B169" s="786"/>
      <c r="C169" s="786"/>
      <c r="D169" s="18"/>
      <c r="E169" s="317" t="s">
        <v>73</v>
      </c>
      <c r="F169" s="18"/>
      <c r="G169" s="20">
        <f t="shared" si="12"/>
        <v>0</v>
      </c>
      <c r="H169" s="309"/>
      <c r="I169" s="785"/>
      <c r="J169" s="786"/>
      <c r="K169" s="786"/>
      <c r="L169" s="18"/>
      <c r="M169" s="19" t="s">
        <v>73</v>
      </c>
      <c r="N169" s="18"/>
      <c r="O169" s="20">
        <f t="shared" si="13"/>
        <v>0</v>
      </c>
    </row>
    <row r="170" spans="1:15" ht="20.149999999999999" customHeight="1">
      <c r="A170" s="785"/>
      <c r="B170" s="786"/>
      <c r="C170" s="786"/>
      <c r="D170" s="18"/>
      <c r="E170" s="317" t="s">
        <v>73</v>
      </c>
      <c r="F170" s="18"/>
      <c r="G170" s="20">
        <f t="shared" si="12"/>
        <v>0</v>
      </c>
      <c r="H170" s="309"/>
      <c r="I170" s="785"/>
      <c r="J170" s="786"/>
      <c r="K170" s="786"/>
      <c r="L170" s="18"/>
      <c r="M170" s="19" t="s">
        <v>73</v>
      </c>
      <c r="N170" s="18"/>
      <c r="O170" s="20">
        <f t="shared" si="13"/>
        <v>0</v>
      </c>
    </row>
    <row r="171" spans="1:15" ht="20.149999999999999" customHeight="1">
      <c r="A171" s="807" t="s">
        <v>243</v>
      </c>
      <c r="B171" s="808"/>
      <c r="C171" s="808"/>
      <c r="D171" s="809"/>
      <c r="E171" s="318" t="s">
        <v>73</v>
      </c>
      <c r="F171" s="768"/>
      <c r="G171" s="769"/>
      <c r="H171" s="309"/>
      <c r="I171" s="773" t="s">
        <v>243</v>
      </c>
      <c r="J171" s="792"/>
      <c r="K171" s="792"/>
      <c r="L171" s="774"/>
      <c r="M171" s="21" t="s">
        <v>73</v>
      </c>
      <c r="N171" s="768"/>
      <c r="O171" s="769"/>
    </row>
    <row r="172" spans="1:15" ht="20.149999999999999" customHeight="1">
      <c r="A172" s="837" t="s">
        <v>244</v>
      </c>
      <c r="B172" s="838"/>
      <c r="C172" s="838"/>
      <c r="D172" s="838"/>
      <c r="E172" s="838"/>
      <c r="F172" s="839"/>
      <c r="G172" s="22">
        <f>SUM(G161:G171)</f>
        <v>0</v>
      </c>
      <c r="H172" s="309"/>
      <c r="I172" s="821" t="s">
        <v>244</v>
      </c>
      <c r="J172" s="822"/>
      <c r="K172" s="822"/>
      <c r="L172" s="822"/>
      <c r="M172" s="822"/>
      <c r="N172" s="823"/>
      <c r="O172" s="22">
        <f>SUM(O161:O171)</f>
        <v>0</v>
      </c>
    </row>
    <row r="173" spans="1:15" ht="20.149999999999999" customHeight="1">
      <c r="A173" s="779" t="s">
        <v>245</v>
      </c>
      <c r="B173" s="780"/>
      <c r="C173" s="780"/>
      <c r="D173" s="780"/>
      <c r="E173" s="780"/>
      <c r="F173" s="780"/>
      <c r="G173" s="23"/>
      <c r="H173" s="309"/>
      <c r="I173" s="779" t="s">
        <v>245</v>
      </c>
      <c r="J173" s="780"/>
      <c r="K173" s="780"/>
      <c r="L173" s="780"/>
      <c r="M173" s="780"/>
      <c r="N173" s="780"/>
      <c r="O173" s="23"/>
    </row>
    <row r="174" spans="1:15" ht="20.149999999999999" customHeight="1">
      <c r="A174" s="781" t="s">
        <v>246</v>
      </c>
      <c r="B174" s="782"/>
      <c r="C174" s="782"/>
      <c r="D174" s="782"/>
      <c r="E174" s="782"/>
      <c r="F174" s="782"/>
      <c r="G174" s="22">
        <f>G172+G173</f>
        <v>0</v>
      </c>
      <c r="H174" s="309"/>
      <c r="I174" s="781" t="s">
        <v>246</v>
      </c>
      <c r="J174" s="782"/>
      <c r="K174" s="782"/>
      <c r="L174" s="782"/>
      <c r="M174" s="782"/>
      <c r="N174" s="782"/>
      <c r="O174" s="22">
        <f>O172+O173</f>
        <v>0</v>
      </c>
    </row>
    <row r="175" spans="1:15" ht="20.149999999999999" customHeight="1">
      <c r="G175" s="296">
        <v>15</v>
      </c>
      <c r="O175" s="296">
        <v>16</v>
      </c>
    </row>
    <row r="176" spans="1:15" ht="20.149999999999999" customHeight="1">
      <c r="A176" s="826" t="s">
        <v>240</v>
      </c>
      <c r="B176" s="827"/>
      <c r="C176" s="775"/>
      <c r="D176" s="775"/>
      <c r="E176" s="775"/>
      <c r="F176" s="775"/>
      <c r="G176" s="776"/>
      <c r="H176" s="309"/>
      <c r="I176" s="826" t="s">
        <v>240</v>
      </c>
      <c r="J176" s="827"/>
      <c r="K176" s="775"/>
      <c r="L176" s="775"/>
      <c r="M176" s="775"/>
      <c r="N176" s="775"/>
      <c r="O176" s="776"/>
    </row>
    <row r="177" spans="1:15" ht="20.149999999999999" customHeight="1">
      <c r="A177" s="824" t="s">
        <v>82</v>
      </c>
      <c r="B177" s="825"/>
      <c r="C177" s="828"/>
      <c r="D177" s="828"/>
      <c r="E177" s="829"/>
      <c r="F177" s="829"/>
      <c r="G177" s="830"/>
      <c r="H177" s="309"/>
      <c r="I177" s="824" t="s">
        <v>82</v>
      </c>
      <c r="J177" s="825"/>
      <c r="K177" s="828"/>
      <c r="L177" s="828"/>
      <c r="M177" s="829"/>
      <c r="N177" s="829"/>
      <c r="O177" s="830"/>
    </row>
    <row r="178" spans="1:15" ht="20.149999999999999" customHeight="1">
      <c r="A178" s="798" t="s">
        <v>214</v>
      </c>
      <c r="B178" s="799"/>
      <c r="C178" s="800"/>
      <c r="D178" s="800"/>
      <c r="E178" s="773" t="s">
        <v>215</v>
      </c>
      <c r="F178" s="774"/>
      <c r="G178" s="325"/>
      <c r="H178" s="309"/>
      <c r="I178" s="798" t="s">
        <v>214</v>
      </c>
      <c r="J178" s="799"/>
      <c r="K178" s="800"/>
      <c r="L178" s="800"/>
      <c r="M178" s="773" t="s">
        <v>215</v>
      </c>
      <c r="N178" s="774"/>
      <c r="O178" s="325"/>
    </row>
    <row r="179" spans="1:15" ht="20.149999999999999" customHeight="1">
      <c r="A179" s="801" t="s">
        <v>216</v>
      </c>
      <c r="B179" s="802"/>
      <c r="C179" s="803">
        <f>C178-G178</f>
        <v>0</v>
      </c>
      <c r="D179" s="804"/>
      <c r="E179" s="817" t="s">
        <v>218</v>
      </c>
      <c r="F179" s="818"/>
      <c r="G179" s="327"/>
      <c r="H179" s="309"/>
      <c r="I179" s="801" t="s">
        <v>216</v>
      </c>
      <c r="J179" s="802"/>
      <c r="K179" s="803">
        <f>K178-O178</f>
        <v>0</v>
      </c>
      <c r="L179" s="804"/>
      <c r="M179" s="817" t="s">
        <v>218</v>
      </c>
      <c r="N179" s="818"/>
      <c r="O179" s="327"/>
    </row>
    <row r="180" spans="1:15" ht="20.149999999999999" customHeight="1">
      <c r="A180" s="789" t="s">
        <v>217</v>
      </c>
      <c r="B180" s="790"/>
      <c r="C180" s="790"/>
      <c r="D180" s="791"/>
      <c r="E180" s="770" t="str">
        <f>IF(C179*G179=0,"",C179*G179)</f>
        <v/>
      </c>
      <c r="F180" s="771"/>
      <c r="G180" s="772"/>
      <c r="H180" s="309"/>
      <c r="I180" s="789" t="s">
        <v>217</v>
      </c>
      <c r="J180" s="790"/>
      <c r="K180" s="790"/>
      <c r="L180" s="791"/>
      <c r="M180" s="770" t="str">
        <f>IF(K179*O179=0,"",K179*O179)</f>
        <v/>
      </c>
      <c r="N180" s="771"/>
      <c r="O180" s="772"/>
    </row>
    <row r="181" spans="1:15" ht="20.149999999999999" customHeight="1">
      <c r="A181" s="781" t="s">
        <v>219</v>
      </c>
      <c r="B181" s="782"/>
      <c r="C181" s="819" t="str">
        <f>IF(G179="","",SUM(F185:F194))</f>
        <v/>
      </c>
      <c r="D181" s="820"/>
      <c r="E181" s="777" t="s">
        <v>220</v>
      </c>
      <c r="F181" s="778"/>
      <c r="G181" s="311" t="str">
        <f>IF(E180="","",C181/E180)</f>
        <v/>
      </c>
      <c r="H181" s="309"/>
      <c r="I181" s="781" t="s">
        <v>219</v>
      </c>
      <c r="J181" s="782"/>
      <c r="K181" s="819" t="str">
        <f>IF(O179="","",SUM(N185:N194))</f>
        <v/>
      </c>
      <c r="L181" s="820"/>
      <c r="M181" s="777" t="s">
        <v>220</v>
      </c>
      <c r="N181" s="778"/>
      <c r="O181" s="311" t="str">
        <f>IF(M180="","",K181/M180)</f>
        <v/>
      </c>
    </row>
    <row r="182" spans="1:15" ht="20.149999999999999" customHeight="1">
      <c r="A182" s="793" t="s">
        <v>275</v>
      </c>
      <c r="B182" s="794"/>
      <c r="C182" s="810" t="str">
        <f>IF(G179="","",SUM(F185:F195))</f>
        <v/>
      </c>
      <c r="D182" s="811"/>
      <c r="E182" s="812" t="s">
        <v>278</v>
      </c>
      <c r="F182" s="813"/>
      <c r="G182" s="312" t="str">
        <f>IF(E180="","",C182/E180)</f>
        <v/>
      </c>
      <c r="H182" s="309"/>
      <c r="I182" s="793" t="s">
        <v>275</v>
      </c>
      <c r="J182" s="794"/>
      <c r="K182" s="810" t="str">
        <f>IF(O179="","",SUM(N185:N195))</f>
        <v/>
      </c>
      <c r="L182" s="811"/>
      <c r="M182" s="812" t="s">
        <v>278</v>
      </c>
      <c r="N182" s="813"/>
      <c r="O182" s="312" t="str">
        <f>IF(M180="","",K182/M180)</f>
        <v/>
      </c>
    </row>
    <row r="183" spans="1:15" ht="20.149999999999999" customHeight="1">
      <c r="A183" s="814" t="s">
        <v>241</v>
      </c>
      <c r="B183" s="815"/>
      <c r="C183" s="815"/>
      <c r="D183" s="815"/>
      <c r="E183" s="815"/>
      <c r="F183" s="815"/>
      <c r="G183" s="816"/>
      <c r="H183" s="309"/>
      <c r="I183" s="814" t="s">
        <v>241</v>
      </c>
      <c r="J183" s="815"/>
      <c r="K183" s="815"/>
      <c r="L183" s="815"/>
      <c r="M183" s="815"/>
      <c r="N183" s="815"/>
      <c r="O183" s="816"/>
    </row>
    <row r="184" spans="1:15" ht="20.149999999999999" customHeight="1">
      <c r="A184" s="781" t="s">
        <v>83</v>
      </c>
      <c r="B184" s="782"/>
      <c r="C184" s="782"/>
      <c r="D184" s="313" t="s">
        <v>242</v>
      </c>
      <c r="E184" s="313" t="s">
        <v>73</v>
      </c>
      <c r="F184" s="310" t="s">
        <v>84</v>
      </c>
      <c r="G184" s="202" t="s">
        <v>85</v>
      </c>
      <c r="H184" s="309"/>
      <c r="I184" s="781" t="s">
        <v>83</v>
      </c>
      <c r="J184" s="782"/>
      <c r="K184" s="782"/>
      <c r="L184" s="313" t="s">
        <v>242</v>
      </c>
      <c r="M184" s="313" t="s">
        <v>73</v>
      </c>
      <c r="N184" s="310" t="s">
        <v>84</v>
      </c>
      <c r="O184" s="202" t="s">
        <v>85</v>
      </c>
    </row>
    <row r="185" spans="1:15" ht="20.149999999999999" customHeight="1">
      <c r="A185" s="783"/>
      <c r="B185" s="784"/>
      <c r="C185" s="784"/>
      <c r="D185" s="14"/>
      <c r="E185" s="15" t="s">
        <v>73</v>
      </c>
      <c r="F185" s="16"/>
      <c r="G185" s="17">
        <f>D185*F185</f>
        <v>0</v>
      </c>
      <c r="H185" s="309"/>
      <c r="I185" s="783"/>
      <c r="J185" s="784"/>
      <c r="K185" s="784"/>
      <c r="L185" s="14"/>
      <c r="M185" s="15" t="s">
        <v>73</v>
      </c>
      <c r="N185" s="16"/>
      <c r="O185" s="17">
        <f>L185*N185</f>
        <v>0</v>
      </c>
    </row>
    <row r="186" spans="1:15" ht="20.149999999999999" customHeight="1">
      <c r="A186" s="785"/>
      <c r="B186" s="786"/>
      <c r="C186" s="786"/>
      <c r="D186" s="18"/>
      <c r="E186" s="19" t="s">
        <v>73</v>
      </c>
      <c r="F186" s="18"/>
      <c r="G186" s="20">
        <f t="shared" ref="G186:G194" si="14">D186*F186</f>
        <v>0</v>
      </c>
      <c r="H186" s="309"/>
      <c r="I186" s="785"/>
      <c r="J186" s="786"/>
      <c r="K186" s="786"/>
      <c r="L186" s="18"/>
      <c r="M186" s="19" t="s">
        <v>73</v>
      </c>
      <c r="N186" s="18"/>
      <c r="O186" s="20">
        <f t="shared" ref="O186:O194" si="15">L186*N186</f>
        <v>0</v>
      </c>
    </row>
    <row r="187" spans="1:15" ht="20.149999999999999" customHeight="1">
      <c r="A187" s="785"/>
      <c r="B187" s="786"/>
      <c r="C187" s="786"/>
      <c r="D187" s="18"/>
      <c r="E187" s="19" t="s">
        <v>73</v>
      </c>
      <c r="F187" s="18"/>
      <c r="G187" s="20">
        <f t="shared" si="14"/>
        <v>0</v>
      </c>
      <c r="H187" s="309"/>
      <c r="I187" s="785"/>
      <c r="J187" s="786"/>
      <c r="K187" s="786"/>
      <c r="L187" s="18"/>
      <c r="M187" s="19" t="s">
        <v>73</v>
      </c>
      <c r="N187" s="18"/>
      <c r="O187" s="20">
        <f t="shared" si="15"/>
        <v>0</v>
      </c>
    </row>
    <row r="188" spans="1:15" ht="20.149999999999999" customHeight="1">
      <c r="A188" s="785"/>
      <c r="B188" s="786"/>
      <c r="C188" s="786"/>
      <c r="D188" s="18"/>
      <c r="E188" s="19" t="s">
        <v>73</v>
      </c>
      <c r="F188" s="18"/>
      <c r="G188" s="20">
        <f t="shared" si="14"/>
        <v>0</v>
      </c>
      <c r="H188" s="309"/>
      <c r="I188" s="785"/>
      <c r="J188" s="786"/>
      <c r="K188" s="786"/>
      <c r="L188" s="18"/>
      <c r="M188" s="19" t="s">
        <v>73</v>
      </c>
      <c r="N188" s="18"/>
      <c r="O188" s="20">
        <f t="shared" si="15"/>
        <v>0</v>
      </c>
    </row>
    <row r="189" spans="1:15" ht="20.149999999999999" customHeight="1">
      <c r="A189" s="785"/>
      <c r="B189" s="786"/>
      <c r="C189" s="786"/>
      <c r="D189" s="18"/>
      <c r="E189" s="19" t="s">
        <v>73</v>
      </c>
      <c r="F189" s="18"/>
      <c r="G189" s="20">
        <f t="shared" si="14"/>
        <v>0</v>
      </c>
      <c r="H189" s="309"/>
      <c r="I189" s="785"/>
      <c r="J189" s="786"/>
      <c r="K189" s="786"/>
      <c r="L189" s="18"/>
      <c r="M189" s="19" t="s">
        <v>73</v>
      </c>
      <c r="N189" s="18"/>
      <c r="O189" s="20">
        <f t="shared" si="15"/>
        <v>0</v>
      </c>
    </row>
    <row r="190" spans="1:15" ht="20.149999999999999" customHeight="1">
      <c r="A190" s="785"/>
      <c r="B190" s="786"/>
      <c r="C190" s="786"/>
      <c r="D190" s="18"/>
      <c r="E190" s="19" t="s">
        <v>73</v>
      </c>
      <c r="F190" s="18"/>
      <c r="G190" s="20">
        <f t="shared" si="14"/>
        <v>0</v>
      </c>
      <c r="H190" s="309"/>
      <c r="I190" s="785"/>
      <c r="J190" s="786"/>
      <c r="K190" s="786"/>
      <c r="L190" s="18"/>
      <c r="M190" s="19" t="s">
        <v>73</v>
      </c>
      <c r="N190" s="18"/>
      <c r="O190" s="20">
        <f t="shared" si="15"/>
        <v>0</v>
      </c>
    </row>
    <row r="191" spans="1:15" ht="20.149999999999999" customHeight="1">
      <c r="A191" s="785"/>
      <c r="B191" s="786"/>
      <c r="C191" s="786"/>
      <c r="D191" s="18"/>
      <c r="E191" s="19" t="s">
        <v>73</v>
      </c>
      <c r="F191" s="18"/>
      <c r="G191" s="20">
        <f t="shared" si="14"/>
        <v>0</v>
      </c>
      <c r="H191" s="309"/>
      <c r="I191" s="785"/>
      <c r="J191" s="786"/>
      <c r="K191" s="786"/>
      <c r="L191" s="18"/>
      <c r="M191" s="19" t="s">
        <v>73</v>
      </c>
      <c r="N191" s="18"/>
      <c r="O191" s="20">
        <f t="shared" si="15"/>
        <v>0</v>
      </c>
    </row>
    <row r="192" spans="1:15" ht="20.149999999999999" customHeight="1">
      <c r="A192" s="785"/>
      <c r="B192" s="786"/>
      <c r="C192" s="786"/>
      <c r="D192" s="18"/>
      <c r="E192" s="19" t="s">
        <v>73</v>
      </c>
      <c r="F192" s="18"/>
      <c r="G192" s="20">
        <f t="shared" si="14"/>
        <v>0</v>
      </c>
      <c r="H192" s="309"/>
      <c r="I192" s="785"/>
      <c r="J192" s="786"/>
      <c r="K192" s="786"/>
      <c r="L192" s="18"/>
      <c r="M192" s="19" t="s">
        <v>73</v>
      </c>
      <c r="N192" s="18"/>
      <c r="O192" s="20">
        <f t="shared" si="15"/>
        <v>0</v>
      </c>
    </row>
    <row r="193" spans="1:15" ht="20.149999999999999" customHeight="1">
      <c r="A193" s="785"/>
      <c r="B193" s="786"/>
      <c r="C193" s="786"/>
      <c r="D193" s="18"/>
      <c r="E193" s="19" t="s">
        <v>73</v>
      </c>
      <c r="F193" s="18"/>
      <c r="G193" s="20">
        <f t="shared" si="14"/>
        <v>0</v>
      </c>
      <c r="H193" s="309"/>
      <c r="I193" s="785"/>
      <c r="J193" s="786"/>
      <c r="K193" s="786"/>
      <c r="L193" s="18"/>
      <c r="M193" s="19" t="s">
        <v>73</v>
      </c>
      <c r="N193" s="18"/>
      <c r="O193" s="20">
        <f t="shared" si="15"/>
        <v>0</v>
      </c>
    </row>
    <row r="194" spans="1:15" ht="20.149999999999999" customHeight="1">
      <c r="A194" s="785"/>
      <c r="B194" s="786"/>
      <c r="C194" s="786"/>
      <c r="D194" s="18"/>
      <c r="E194" s="19" t="s">
        <v>73</v>
      </c>
      <c r="F194" s="18"/>
      <c r="G194" s="20">
        <f t="shared" si="14"/>
        <v>0</v>
      </c>
      <c r="H194" s="309"/>
      <c r="I194" s="785"/>
      <c r="J194" s="786"/>
      <c r="K194" s="786"/>
      <c r="L194" s="18"/>
      <c r="M194" s="19" t="s">
        <v>73</v>
      </c>
      <c r="N194" s="18"/>
      <c r="O194" s="20">
        <f t="shared" si="15"/>
        <v>0</v>
      </c>
    </row>
    <row r="195" spans="1:15" ht="20.149999999999999" customHeight="1">
      <c r="A195" s="773" t="s">
        <v>243</v>
      </c>
      <c r="B195" s="792"/>
      <c r="C195" s="792"/>
      <c r="D195" s="774"/>
      <c r="E195" s="21" t="s">
        <v>73</v>
      </c>
      <c r="F195" s="768"/>
      <c r="G195" s="769"/>
      <c r="H195" s="309"/>
      <c r="I195" s="773" t="s">
        <v>243</v>
      </c>
      <c r="J195" s="792"/>
      <c r="K195" s="792"/>
      <c r="L195" s="774"/>
      <c r="M195" s="21" t="s">
        <v>73</v>
      </c>
      <c r="N195" s="768"/>
      <c r="O195" s="769"/>
    </row>
    <row r="196" spans="1:15" ht="20.149999999999999" customHeight="1">
      <c r="A196" s="821" t="s">
        <v>244</v>
      </c>
      <c r="B196" s="822"/>
      <c r="C196" s="822"/>
      <c r="D196" s="822"/>
      <c r="E196" s="822"/>
      <c r="F196" s="823"/>
      <c r="G196" s="22">
        <f>SUM(G185:G195)</f>
        <v>0</v>
      </c>
      <c r="H196" s="309"/>
      <c r="I196" s="821" t="s">
        <v>244</v>
      </c>
      <c r="J196" s="822"/>
      <c r="K196" s="822"/>
      <c r="L196" s="822"/>
      <c r="M196" s="822"/>
      <c r="N196" s="823"/>
      <c r="O196" s="22">
        <f>SUM(O185:O195)</f>
        <v>0</v>
      </c>
    </row>
    <row r="197" spans="1:15" ht="20.149999999999999" customHeight="1">
      <c r="A197" s="779" t="s">
        <v>245</v>
      </c>
      <c r="B197" s="780"/>
      <c r="C197" s="780"/>
      <c r="D197" s="780"/>
      <c r="E197" s="780"/>
      <c r="F197" s="780"/>
      <c r="G197" s="23"/>
      <c r="H197" s="309"/>
      <c r="I197" s="779" t="s">
        <v>245</v>
      </c>
      <c r="J197" s="780"/>
      <c r="K197" s="780"/>
      <c r="L197" s="780"/>
      <c r="M197" s="780"/>
      <c r="N197" s="780"/>
      <c r="O197" s="23"/>
    </row>
    <row r="198" spans="1:15" ht="20.149999999999999" customHeight="1">
      <c r="A198" s="781" t="s">
        <v>246</v>
      </c>
      <c r="B198" s="782"/>
      <c r="C198" s="782"/>
      <c r="D198" s="782"/>
      <c r="E198" s="782"/>
      <c r="F198" s="782"/>
      <c r="G198" s="22">
        <f>G196+G197</f>
        <v>0</v>
      </c>
      <c r="H198" s="309"/>
      <c r="I198" s="781" t="s">
        <v>246</v>
      </c>
      <c r="J198" s="782"/>
      <c r="K198" s="782"/>
      <c r="L198" s="782"/>
      <c r="M198" s="782"/>
      <c r="N198" s="782"/>
      <c r="O198" s="22">
        <f>O196+O197</f>
        <v>0</v>
      </c>
    </row>
    <row r="199" spans="1:15" ht="20.149999999999999" customHeight="1">
      <c r="G199" s="296">
        <v>17</v>
      </c>
      <c r="O199" s="296">
        <v>18</v>
      </c>
    </row>
    <row r="200" spans="1:15" ht="20.149999999999999" customHeight="1">
      <c r="A200" s="826" t="s">
        <v>240</v>
      </c>
      <c r="B200" s="827"/>
      <c r="C200" s="775"/>
      <c r="D200" s="775"/>
      <c r="E200" s="775"/>
      <c r="F200" s="775"/>
      <c r="G200" s="776"/>
      <c r="H200" s="309"/>
      <c r="I200" s="826" t="s">
        <v>240</v>
      </c>
      <c r="J200" s="827"/>
      <c r="K200" s="775"/>
      <c r="L200" s="775"/>
      <c r="M200" s="775"/>
      <c r="N200" s="775"/>
      <c r="O200" s="776"/>
    </row>
    <row r="201" spans="1:15" ht="20.149999999999999" customHeight="1">
      <c r="A201" s="824" t="s">
        <v>82</v>
      </c>
      <c r="B201" s="825"/>
      <c r="C201" s="828"/>
      <c r="D201" s="828"/>
      <c r="E201" s="829"/>
      <c r="F201" s="829"/>
      <c r="G201" s="830"/>
      <c r="H201" s="309"/>
      <c r="I201" s="824" t="s">
        <v>82</v>
      </c>
      <c r="J201" s="825"/>
      <c r="K201" s="828"/>
      <c r="L201" s="828"/>
      <c r="M201" s="829"/>
      <c r="N201" s="829"/>
      <c r="O201" s="830"/>
    </row>
    <row r="202" spans="1:15" ht="20.149999999999999" customHeight="1">
      <c r="A202" s="798" t="s">
        <v>214</v>
      </c>
      <c r="B202" s="799"/>
      <c r="C202" s="800"/>
      <c r="D202" s="800"/>
      <c r="E202" s="773" t="s">
        <v>215</v>
      </c>
      <c r="F202" s="774"/>
      <c r="G202" s="325"/>
      <c r="H202" s="309"/>
      <c r="I202" s="798" t="s">
        <v>214</v>
      </c>
      <c r="J202" s="799"/>
      <c r="K202" s="800"/>
      <c r="L202" s="800"/>
      <c r="M202" s="773" t="s">
        <v>215</v>
      </c>
      <c r="N202" s="774"/>
      <c r="O202" s="325"/>
    </row>
    <row r="203" spans="1:15" ht="20.149999999999999" customHeight="1">
      <c r="A203" s="801" t="s">
        <v>216</v>
      </c>
      <c r="B203" s="802"/>
      <c r="C203" s="803">
        <f>C202-G202</f>
        <v>0</v>
      </c>
      <c r="D203" s="804"/>
      <c r="E203" s="817" t="s">
        <v>218</v>
      </c>
      <c r="F203" s="818"/>
      <c r="G203" s="327"/>
      <c r="H203" s="309"/>
      <c r="I203" s="801" t="s">
        <v>216</v>
      </c>
      <c r="J203" s="802"/>
      <c r="K203" s="803">
        <f>K202-O202</f>
        <v>0</v>
      </c>
      <c r="L203" s="804"/>
      <c r="M203" s="817" t="s">
        <v>218</v>
      </c>
      <c r="N203" s="818"/>
      <c r="O203" s="327"/>
    </row>
    <row r="204" spans="1:15" ht="20.149999999999999" customHeight="1">
      <c r="A204" s="789" t="s">
        <v>217</v>
      </c>
      <c r="B204" s="790"/>
      <c r="C204" s="790"/>
      <c r="D204" s="791"/>
      <c r="E204" s="770" t="str">
        <f>IF(C203*G203=0,"",C203*G203)</f>
        <v/>
      </c>
      <c r="F204" s="771"/>
      <c r="G204" s="772"/>
      <c r="H204" s="309"/>
      <c r="I204" s="789" t="s">
        <v>217</v>
      </c>
      <c r="J204" s="790"/>
      <c r="K204" s="790"/>
      <c r="L204" s="791"/>
      <c r="M204" s="770" t="str">
        <f>IF(K203*O203=0,"",K203*O203)</f>
        <v/>
      </c>
      <c r="N204" s="771"/>
      <c r="O204" s="772"/>
    </row>
    <row r="205" spans="1:15" ht="20.149999999999999" customHeight="1">
      <c r="A205" s="781" t="s">
        <v>219</v>
      </c>
      <c r="B205" s="782"/>
      <c r="C205" s="819" t="str">
        <f>IF(G203="","",SUM(F209:F218))</f>
        <v/>
      </c>
      <c r="D205" s="820"/>
      <c r="E205" s="777" t="s">
        <v>220</v>
      </c>
      <c r="F205" s="778"/>
      <c r="G205" s="311" t="str">
        <f>IF(E204="","",C205/E204)</f>
        <v/>
      </c>
      <c r="H205" s="309"/>
      <c r="I205" s="781" t="s">
        <v>219</v>
      </c>
      <c r="J205" s="782"/>
      <c r="K205" s="819" t="str">
        <f>IF(O203="","",SUM(N209:N218))</f>
        <v/>
      </c>
      <c r="L205" s="820"/>
      <c r="M205" s="777" t="s">
        <v>220</v>
      </c>
      <c r="N205" s="778"/>
      <c r="O205" s="311" t="str">
        <f>IF(M204="","",K205/M204)</f>
        <v/>
      </c>
    </row>
    <row r="206" spans="1:15" ht="20.149999999999999" customHeight="1">
      <c r="A206" s="793" t="s">
        <v>275</v>
      </c>
      <c r="B206" s="794"/>
      <c r="C206" s="810" t="str">
        <f>IF(G203="","",SUM(F209:F219))</f>
        <v/>
      </c>
      <c r="D206" s="811"/>
      <c r="E206" s="812" t="s">
        <v>278</v>
      </c>
      <c r="F206" s="813"/>
      <c r="G206" s="312" t="str">
        <f>IF(E204="","",C206/E204)</f>
        <v/>
      </c>
      <c r="H206" s="309"/>
      <c r="I206" s="793" t="s">
        <v>275</v>
      </c>
      <c r="J206" s="794"/>
      <c r="K206" s="810" t="str">
        <f>IF(O203="","",SUM(N209:N219))</f>
        <v/>
      </c>
      <c r="L206" s="811"/>
      <c r="M206" s="812" t="s">
        <v>278</v>
      </c>
      <c r="N206" s="813"/>
      <c r="O206" s="312" t="str">
        <f>IF(M204="","",K206/M204)</f>
        <v/>
      </c>
    </row>
    <row r="207" spans="1:15" ht="20.149999999999999" customHeight="1">
      <c r="A207" s="814" t="s">
        <v>241</v>
      </c>
      <c r="B207" s="815"/>
      <c r="C207" s="815"/>
      <c r="D207" s="815"/>
      <c r="E207" s="815"/>
      <c r="F207" s="815"/>
      <c r="G207" s="816"/>
      <c r="H207" s="309"/>
      <c r="I207" s="814" t="s">
        <v>241</v>
      </c>
      <c r="J207" s="815"/>
      <c r="K207" s="815"/>
      <c r="L207" s="815"/>
      <c r="M207" s="815"/>
      <c r="N207" s="815"/>
      <c r="O207" s="816"/>
    </row>
    <row r="208" spans="1:15" ht="20.149999999999999" customHeight="1">
      <c r="A208" s="781" t="s">
        <v>83</v>
      </c>
      <c r="B208" s="782"/>
      <c r="C208" s="782"/>
      <c r="D208" s="313" t="s">
        <v>242</v>
      </c>
      <c r="E208" s="313" t="s">
        <v>73</v>
      </c>
      <c r="F208" s="310" t="s">
        <v>84</v>
      </c>
      <c r="G208" s="202" t="s">
        <v>85</v>
      </c>
      <c r="H208" s="309"/>
      <c r="I208" s="781" t="s">
        <v>83</v>
      </c>
      <c r="J208" s="782"/>
      <c r="K208" s="782"/>
      <c r="L208" s="313" t="s">
        <v>242</v>
      </c>
      <c r="M208" s="313" t="s">
        <v>73</v>
      </c>
      <c r="N208" s="310" t="s">
        <v>84</v>
      </c>
      <c r="O208" s="202" t="s">
        <v>85</v>
      </c>
    </row>
    <row r="209" spans="1:15" ht="20.149999999999999" customHeight="1">
      <c r="A209" s="783"/>
      <c r="B209" s="784"/>
      <c r="C209" s="784"/>
      <c r="D209" s="14"/>
      <c r="E209" s="15" t="s">
        <v>73</v>
      </c>
      <c r="F209" s="16"/>
      <c r="G209" s="17">
        <f>D209*F209</f>
        <v>0</v>
      </c>
      <c r="H209" s="309"/>
      <c r="I209" s="783"/>
      <c r="J209" s="784"/>
      <c r="K209" s="784"/>
      <c r="L209" s="14"/>
      <c r="M209" s="15" t="s">
        <v>73</v>
      </c>
      <c r="N209" s="16"/>
      <c r="O209" s="17">
        <f>L209*N209</f>
        <v>0</v>
      </c>
    </row>
    <row r="210" spans="1:15" ht="20.149999999999999" customHeight="1">
      <c r="A210" s="785"/>
      <c r="B210" s="786"/>
      <c r="C210" s="786"/>
      <c r="D210" s="18"/>
      <c r="E210" s="19" t="s">
        <v>73</v>
      </c>
      <c r="F210" s="18"/>
      <c r="G210" s="20">
        <f t="shared" ref="G210:G218" si="16">D210*F210</f>
        <v>0</v>
      </c>
      <c r="H210" s="309"/>
      <c r="I210" s="785"/>
      <c r="J210" s="786"/>
      <c r="K210" s="786"/>
      <c r="L210" s="18"/>
      <c r="M210" s="19" t="s">
        <v>73</v>
      </c>
      <c r="N210" s="18"/>
      <c r="O210" s="20">
        <f t="shared" ref="O210:O218" si="17">L210*N210</f>
        <v>0</v>
      </c>
    </row>
    <row r="211" spans="1:15" ht="20.149999999999999" customHeight="1">
      <c r="A211" s="785"/>
      <c r="B211" s="786"/>
      <c r="C211" s="786"/>
      <c r="D211" s="18"/>
      <c r="E211" s="19" t="s">
        <v>73</v>
      </c>
      <c r="F211" s="18"/>
      <c r="G211" s="20">
        <f t="shared" si="16"/>
        <v>0</v>
      </c>
      <c r="H211" s="309"/>
      <c r="I211" s="785"/>
      <c r="J211" s="786"/>
      <c r="K211" s="786"/>
      <c r="L211" s="18"/>
      <c r="M211" s="19" t="s">
        <v>73</v>
      </c>
      <c r="N211" s="18"/>
      <c r="O211" s="20">
        <f t="shared" si="17"/>
        <v>0</v>
      </c>
    </row>
    <row r="212" spans="1:15" ht="20.149999999999999" customHeight="1">
      <c r="A212" s="785"/>
      <c r="B212" s="786"/>
      <c r="C212" s="786"/>
      <c r="D212" s="18"/>
      <c r="E212" s="19" t="s">
        <v>73</v>
      </c>
      <c r="F212" s="18"/>
      <c r="G212" s="20">
        <f t="shared" si="16"/>
        <v>0</v>
      </c>
      <c r="H212" s="309"/>
      <c r="I212" s="785"/>
      <c r="J212" s="786"/>
      <c r="K212" s="786"/>
      <c r="L212" s="18"/>
      <c r="M212" s="19" t="s">
        <v>73</v>
      </c>
      <c r="N212" s="18"/>
      <c r="O212" s="20">
        <f t="shared" si="17"/>
        <v>0</v>
      </c>
    </row>
    <row r="213" spans="1:15" ht="20.149999999999999" customHeight="1">
      <c r="A213" s="785"/>
      <c r="B213" s="786"/>
      <c r="C213" s="786"/>
      <c r="D213" s="18"/>
      <c r="E213" s="19" t="s">
        <v>73</v>
      </c>
      <c r="F213" s="18"/>
      <c r="G213" s="20">
        <f t="shared" si="16"/>
        <v>0</v>
      </c>
      <c r="H213" s="309"/>
      <c r="I213" s="785"/>
      <c r="J213" s="786"/>
      <c r="K213" s="786"/>
      <c r="L213" s="18"/>
      <c r="M213" s="19" t="s">
        <v>73</v>
      </c>
      <c r="N213" s="18"/>
      <c r="O213" s="20">
        <f t="shared" si="17"/>
        <v>0</v>
      </c>
    </row>
    <row r="214" spans="1:15" ht="20.149999999999999" customHeight="1">
      <c r="A214" s="785"/>
      <c r="B214" s="786"/>
      <c r="C214" s="786"/>
      <c r="D214" s="18"/>
      <c r="E214" s="19" t="s">
        <v>73</v>
      </c>
      <c r="F214" s="18"/>
      <c r="G214" s="20">
        <f t="shared" si="16"/>
        <v>0</v>
      </c>
      <c r="H214" s="309"/>
      <c r="I214" s="785"/>
      <c r="J214" s="786"/>
      <c r="K214" s="786"/>
      <c r="L214" s="18"/>
      <c r="M214" s="19" t="s">
        <v>73</v>
      </c>
      <c r="N214" s="18"/>
      <c r="O214" s="20">
        <f t="shared" si="17"/>
        <v>0</v>
      </c>
    </row>
    <row r="215" spans="1:15" ht="20.149999999999999" customHeight="1">
      <c r="A215" s="785"/>
      <c r="B215" s="786"/>
      <c r="C215" s="786"/>
      <c r="D215" s="18"/>
      <c r="E215" s="19" t="s">
        <v>73</v>
      </c>
      <c r="F215" s="18"/>
      <c r="G215" s="20">
        <f t="shared" si="16"/>
        <v>0</v>
      </c>
      <c r="H215" s="309"/>
      <c r="I215" s="785"/>
      <c r="J215" s="786"/>
      <c r="K215" s="786"/>
      <c r="L215" s="18"/>
      <c r="M215" s="19" t="s">
        <v>73</v>
      </c>
      <c r="N215" s="18"/>
      <c r="O215" s="20">
        <f t="shared" si="17"/>
        <v>0</v>
      </c>
    </row>
    <row r="216" spans="1:15" ht="20.149999999999999" customHeight="1">
      <c r="A216" s="785"/>
      <c r="B216" s="786"/>
      <c r="C216" s="786"/>
      <c r="D216" s="18"/>
      <c r="E216" s="19" t="s">
        <v>73</v>
      </c>
      <c r="F216" s="18"/>
      <c r="G216" s="20">
        <f t="shared" si="16"/>
        <v>0</v>
      </c>
      <c r="H216" s="309"/>
      <c r="I216" s="785"/>
      <c r="J216" s="786"/>
      <c r="K216" s="786"/>
      <c r="L216" s="18"/>
      <c r="M216" s="19" t="s">
        <v>73</v>
      </c>
      <c r="N216" s="18"/>
      <c r="O216" s="20">
        <f t="shared" si="17"/>
        <v>0</v>
      </c>
    </row>
    <row r="217" spans="1:15" ht="20.149999999999999" customHeight="1">
      <c r="A217" s="785"/>
      <c r="B217" s="786"/>
      <c r="C217" s="786"/>
      <c r="D217" s="18"/>
      <c r="E217" s="19" t="s">
        <v>73</v>
      </c>
      <c r="F217" s="18"/>
      <c r="G217" s="20">
        <f t="shared" si="16"/>
        <v>0</v>
      </c>
      <c r="H217" s="309"/>
      <c r="I217" s="785"/>
      <c r="J217" s="786"/>
      <c r="K217" s="786"/>
      <c r="L217" s="18"/>
      <c r="M217" s="19" t="s">
        <v>73</v>
      </c>
      <c r="N217" s="18"/>
      <c r="O217" s="20">
        <f t="shared" si="17"/>
        <v>0</v>
      </c>
    </row>
    <row r="218" spans="1:15" ht="20.149999999999999" customHeight="1">
      <c r="A218" s="785"/>
      <c r="B218" s="786"/>
      <c r="C218" s="786"/>
      <c r="D218" s="18"/>
      <c r="E218" s="19" t="s">
        <v>73</v>
      </c>
      <c r="F218" s="18"/>
      <c r="G218" s="20">
        <f t="shared" si="16"/>
        <v>0</v>
      </c>
      <c r="H218" s="309"/>
      <c r="I218" s="785"/>
      <c r="J218" s="786"/>
      <c r="K218" s="786"/>
      <c r="L218" s="18"/>
      <c r="M218" s="19" t="s">
        <v>73</v>
      </c>
      <c r="N218" s="18"/>
      <c r="O218" s="20">
        <f t="shared" si="17"/>
        <v>0</v>
      </c>
    </row>
    <row r="219" spans="1:15" ht="20.149999999999999" customHeight="1">
      <c r="A219" s="773" t="s">
        <v>243</v>
      </c>
      <c r="B219" s="792"/>
      <c r="C219" s="792"/>
      <c r="D219" s="774"/>
      <c r="E219" s="21" t="s">
        <v>73</v>
      </c>
      <c r="F219" s="768"/>
      <c r="G219" s="769"/>
      <c r="H219" s="309"/>
      <c r="I219" s="773" t="s">
        <v>243</v>
      </c>
      <c r="J219" s="792"/>
      <c r="K219" s="792"/>
      <c r="L219" s="774"/>
      <c r="M219" s="21" t="s">
        <v>73</v>
      </c>
      <c r="N219" s="768"/>
      <c r="O219" s="769"/>
    </row>
    <row r="220" spans="1:15" ht="20.149999999999999" customHeight="1">
      <c r="A220" s="821" t="s">
        <v>244</v>
      </c>
      <c r="B220" s="822"/>
      <c r="C220" s="822"/>
      <c r="D220" s="822"/>
      <c r="E220" s="822"/>
      <c r="F220" s="823"/>
      <c r="G220" s="22">
        <f>SUM(G209:G219)</f>
        <v>0</v>
      </c>
      <c r="H220" s="309"/>
      <c r="I220" s="821" t="s">
        <v>244</v>
      </c>
      <c r="J220" s="822"/>
      <c r="K220" s="822"/>
      <c r="L220" s="822"/>
      <c r="M220" s="822"/>
      <c r="N220" s="823"/>
      <c r="O220" s="22">
        <f>SUM(O209:O219)</f>
        <v>0</v>
      </c>
    </row>
    <row r="221" spans="1:15" ht="20.149999999999999" customHeight="1">
      <c r="A221" s="779" t="s">
        <v>245</v>
      </c>
      <c r="B221" s="780"/>
      <c r="C221" s="780"/>
      <c r="D221" s="780"/>
      <c r="E221" s="780"/>
      <c r="F221" s="780"/>
      <c r="G221" s="23"/>
      <c r="H221" s="309"/>
      <c r="I221" s="779" t="s">
        <v>245</v>
      </c>
      <c r="J221" s="780"/>
      <c r="K221" s="780"/>
      <c r="L221" s="780"/>
      <c r="M221" s="780"/>
      <c r="N221" s="780"/>
      <c r="O221" s="23"/>
    </row>
    <row r="222" spans="1:15" ht="20.149999999999999" customHeight="1">
      <c r="A222" s="781" t="s">
        <v>246</v>
      </c>
      <c r="B222" s="782"/>
      <c r="C222" s="782"/>
      <c r="D222" s="782"/>
      <c r="E222" s="782"/>
      <c r="F222" s="782"/>
      <c r="G222" s="22">
        <f>G220+G221</f>
        <v>0</v>
      </c>
      <c r="H222" s="309"/>
      <c r="I222" s="781" t="s">
        <v>246</v>
      </c>
      <c r="J222" s="782"/>
      <c r="K222" s="782"/>
      <c r="L222" s="782"/>
      <c r="M222" s="782"/>
      <c r="N222" s="782"/>
      <c r="O222" s="22">
        <f>O220+O221</f>
        <v>0</v>
      </c>
    </row>
    <row r="223" spans="1:15" ht="20.149999999999999" customHeight="1">
      <c r="G223" s="296">
        <v>19</v>
      </c>
      <c r="O223" s="296">
        <v>20</v>
      </c>
    </row>
    <row r="224" spans="1:15" ht="20.149999999999999" customHeight="1">
      <c r="A224" s="826" t="s">
        <v>240</v>
      </c>
      <c r="B224" s="827"/>
      <c r="C224" s="775"/>
      <c r="D224" s="775"/>
      <c r="E224" s="775"/>
      <c r="F224" s="775"/>
      <c r="G224" s="776"/>
      <c r="H224" s="309"/>
      <c r="I224" s="826" t="s">
        <v>240</v>
      </c>
      <c r="J224" s="827"/>
      <c r="K224" s="775"/>
      <c r="L224" s="775"/>
      <c r="M224" s="775"/>
      <c r="N224" s="775"/>
      <c r="O224" s="776"/>
    </row>
    <row r="225" spans="1:15" ht="20.149999999999999" customHeight="1">
      <c r="A225" s="824" t="s">
        <v>82</v>
      </c>
      <c r="B225" s="825"/>
      <c r="C225" s="828"/>
      <c r="D225" s="828"/>
      <c r="E225" s="829"/>
      <c r="F225" s="829"/>
      <c r="G225" s="830"/>
      <c r="H225" s="309"/>
      <c r="I225" s="824" t="s">
        <v>82</v>
      </c>
      <c r="J225" s="825"/>
      <c r="K225" s="828"/>
      <c r="L225" s="828"/>
      <c r="M225" s="829"/>
      <c r="N225" s="829"/>
      <c r="O225" s="830"/>
    </row>
    <row r="226" spans="1:15" ht="20.149999999999999" customHeight="1">
      <c r="A226" s="798" t="s">
        <v>214</v>
      </c>
      <c r="B226" s="799"/>
      <c r="C226" s="800"/>
      <c r="D226" s="800"/>
      <c r="E226" s="773" t="s">
        <v>215</v>
      </c>
      <c r="F226" s="774"/>
      <c r="G226" s="325"/>
      <c r="H226" s="309"/>
      <c r="I226" s="798" t="s">
        <v>214</v>
      </c>
      <c r="J226" s="799"/>
      <c r="K226" s="800"/>
      <c r="L226" s="800"/>
      <c r="M226" s="773" t="s">
        <v>215</v>
      </c>
      <c r="N226" s="774"/>
      <c r="O226" s="325"/>
    </row>
    <row r="227" spans="1:15" ht="20.149999999999999" customHeight="1">
      <c r="A227" s="801" t="s">
        <v>216</v>
      </c>
      <c r="B227" s="802"/>
      <c r="C227" s="803">
        <f>C226-G226</f>
        <v>0</v>
      </c>
      <c r="D227" s="804"/>
      <c r="E227" s="817" t="s">
        <v>218</v>
      </c>
      <c r="F227" s="818"/>
      <c r="G227" s="327"/>
      <c r="H227" s="309"/>
      <c r="I227" s="801" t="s">
        <v>216</v>
      </c>
      <c r="J227" s="802"/>
      <c r="K227" s="803">
        <f>K226-O226</f>
        <v>0</v>
      </c>
      <c r="L227" s="804"/>
      <c r="M227" s="817" t="s">
        <v>218</v>
      </c>
      <c r="N227" s="818"/>
      <c r="O227" s="327"/>
    </row>
    <row r="228" spans="1:15" ht="20.149999999999999" customHeight="1">
      <c r="A228" s="789" t="s">
        <v>217</v>
      </c>
      <c r="B228" s="790"/>
      <c r="C228" s="790"/>
      <c r="D228" s="791"/>
      <c r="E228" s="770" t="str">
        <f>IF(C227*G227=0,"",C227*G227)</f>
        <v/>
      </c>
      <c r="F228" s="771"/>
      <c r="G228" s="772"/>
      <c r="H228" s="309"/>
      <c r="I228" s="789" t="s">
        <v>217</v>
      </c>
      <c r="J228" s="790"/>
      <c r="K228" s="790"/>
      <c r="L228" s="791"/>
      <c r="M228" s="770" t="str">
        <f>IF(K227*O227=0,"",K227*O227)</f>
        <v/>
      </c>
      <c r="N228" s="771"/>
      <c r="O228" s="772"/>
    </row>
    <row r="229" spans="1:15" ht="20.149999999999999" customHeight="1">
      <c r="A229" s="781" t="s">
        <v>219</v>
      </c>
      <c r="B229" s="782"/>
      <c r="C229" s="819" t="str">
        <f>IF(G227="","",SUM(F233:F242))</f>
        <v/>
      </c>
      <c r="D229" s="820"/>
      <c r="E229" s="777" t="s">
        <v>220</v>
      </c>
      <c r="F229" s="778"/>
      <c r="G229" s="311" t="str">
        <f>IF(E228="","",C229/E228)</f>
        <v/>
      </c>
      <c r="H229" s="309"/>
      <c r="I229" s="781" t="s">
        <v>219</v>
      </c>
      <c r="J229" s="782"/>
      <c r="K229" s="819" t="str">
        <f>IF(O227="","",SUM(N233:N242))</f>
        <v/>
      </c>
      <c r="L229" s="820"/>
      <c r="M229" s="777" t="s">
        <v>220</v>
      </c>
      <c r="N229" s="778"/>
      <c r="O229" s="311" t="str">
        <f>IF(M228="","",K229/M228)</f>
        <v/>
      </c>
    </row>
    <row r="230" spans="1:15" ht="20.149999999999999" customHeight="1">
      <c r="A230" s="793" t="s">
        <v>275</v>
      </c>
      <c r="B230" s="794"/>
      <c r="C230" s="810" t="str">
        <f>IF(G227="","",SUM(F233:F243))</f>
        <v/>
      </c>
      <c r="D230" s="811"/>
      <c r="E230" s="812" t="s">
        <v>278</v>
      </c>
      <c r="F230" s="813"/>
      <c r="G230" s="312" t="str">
        <f>IF(E228="","",C230/E228)</f>
        <v/>
      </c>
      <c r="H230" s="309"/>
      <c r="I230" s="793" t="s">
        <v>275</v>
      </c>
      <c r="J230" s="794"/>
      <c r="K230" s="810" t="str">
        <f>IF(O227="","",SUM(N233:N243))</f>
        <v/>
      </c>
      <c r="L230" s="811"/>
      <c r="M230" s="812" t="s">
        <v>278</v>
      </c>
      <c r="N230" s="813"/>
      <c r="O230" s="312" t="str">
        <f>IF(M228="","",K230/M228)</f>
        <v/>
      </c>
    </row>
    <row r="231" spans="1:15" ht="20.149999999999999" customHeight="1">
      <c r="A231" s="814" t="s">
        <v>241</v>
      </c>
      <c r="B231" s="815"/>
      <c r="C231" s="815"/>
      <c r="D231" s="815"/>
      <c r="E231" s="815"/>
      <c r="F231" s="815"/>
      <c r="G231" s="816"/>
      <c r="H231" s="309"/>
      <c r="I231" s="814" t="s">
        <v>241</v>
      </c>
      <c r="J231" s="815"/>
      <c r="K231" s="815"/>
      <c r="L231" s="815"/>
      <c r="M231" s="815"/>
      <c r="N231" s="815"/>
      <c r="O231" s="816"/>
    </row>
    <row r="232" spans="1:15" ht="20.149999999999999" customHeight="1">
      <c r="A232" s="781" t="s">
        <v>83</v>
      </c>
      <c r="B232" s="782"/>
      <c r="C232" s="782"/>
      <c r="D232" s="313" t="s">
        <v>242</v>
      </c>
      <c r="E232" s="313" t="s">
        <v>73</v>
      </c>
      <c r="F232" s="310" t="s">
        <v>84</v>
      </c>
      <c r="G232" s="202" t="s">
        <v>85</v>
      </c>
      <c r="H232" s="309"/>
      <c r="I232" s="781" t="s">
        <v>83</v>
      </c>
      <c r="J232" s="782"/>
      <c r="K232" s="782"/>
      <c r="L232" s="313" t="s">
        <v>242</v>
      </c>
      <c r="M232" s="313" t="s">
        <v>73</v>
      </c>
      <c r="N232" s="310" t="s">
        <v>84</v>
      </c>
      <c r="O232" s="202" t="s">
        <v>85</v>
      </c>
    </row>
    <row r="233" spans="1:15" ht="20.149999999999999" customHeight="1">
      <c r="A233" s="783"/>
      <c r="B233" s="784"/>
      <c r="C233" s="784"/>
      <c r="D233" s="14"/>
      <c r="E233" s="15" t="s">
        <v>73</v>
      </c>
      <c r="F233" s="16"/>
      <c r="G233" s="17">
        <f>D233*F233</f>
        <v>0</v>
      </c>
      <c r="H233" s="309"/>
      <c r="I233" s="783"/>
      <c r="J233" s="784"/>
      <c r="K233" s="784"/>
      <c r="L233" s="14"/>
      <c r="M233" s="15" t="s">
        <v>73</v>
      </c>
      <c r="N233" s="16"/>
      <c r="O233" s="17">
        <f>L233*N233</f>
        <v>0</v>
      </c>
    </row>
    <row r="234" spans="1:15" ht="20.149999999999999" customHeight="1">
      <c r="A234" s="785"/>
      <c r="B234" s="786"/>
      <c r="C234" s="786"/>
      <c r="D234" s="18"/>
      <c r="E234" s="19" t="s">
        <v>73</v>
      </c>
      <c r="F234" s="18"/>
      <c r="G234" s="20">
        <f t="shared" ref="G234:G242" si="18">D234*F234</f>
        <v>0</v>
      </c>
      <c r="H234" s="309"/>
      <c r="I234" s="785"/>
      <c r="J234" s="786"/>
      <c r="K234" s="786"/>
      <c r="L234" s="18"/>
      <c r="M234" s="19" t="s">
        <v>73</v>
      </c>
      <c r="N234" s="18"/>
      <c r="O234" s="20">
        <f t="shared" ref="O234:O242" si="19">L234*N234</f>
        <v>0</v>
      </c>
    </row>
    <row r="235" spans="1:15" ht="20.149999999999999" customHeight="1">
      <c r="A235" s="785"/>
      <c r="B235" s="786"/>
      <c r="C235" s="786"/>
      <c r="D235" s="18"/>
      <c r="E235" s="19" t="s">
        <v>73</v>
      </c>
      <c r="F235" s="18"/>
      <c r="G235" s="20">
        <f t="shared" si="18"/>
        <v>0</v>
      </c>
      <c r="H235" s="309"/>
      <c r="I235" s="785"/>
      <c r="J235" s="786"/>
      <c r="K235" s="786"/>
      <c r="L235" s="18"/>
      <c r="M235" s="19" t="s">
        <v>73</v>
      </c>
      <c r="N235" s="18"/>
      <c r="O235" s="20">
        <f t="shared" si="19"/>
        <v>0</v>
      </c>
    </row>
    <row r="236" spans="1:15" ht="20.149999999999999" customHeight="1">
      <c r="A236" s="785"/>
      <c r="B236" s="786"/>
      <c r="C236" s="786"/>
      <c r="D236" s="18"/>
      <c r="E236" s="19" t="s">
        <v>73</v>
      </c>
      <c r="F236" s="18"/>
      <c r="G236" s="20">
        <f t="shared" si="18"/>
        <v>0</v>
      </c>
      <c r="H236" s="309"/>
      <c r="I236" s="785"/>
      <c r="J236" s="786"/>
      <c r="K236" s="786"/>
      <c r="L236" s="18"/>
      <c r="M236" s="19" t="s">
        <v>73</v>
      </c>
      <c r="N236" s="18"/>
      <c r="O236" s="20">
        <f t="shared" si="19"/>
        <v>0</v>
      </c>
    </row>
    <row r="237" spans="1:15" ht="20.149999999999999" customHeight="1">
      <c r="A237" s="785"/>
      <c r="B237" s="786"/>
      <c r="C237" s="786"/>
      <c r="D237" s="18"/>
      <c r="E237" s="19" t="s">
        <v>73</v>
      </c>
      <c r="F237" s="18"/>
      <c r="G237" s="20">
        <f t="shared" si="18"/>
        <v>0</v>
      </c>
      <c r="H237" s="309"/>
      <c r="I237" s="785"/>
      <c r="J237" s="786"/>
      <c r="K237" s="786"/>
      <c r="L237" s="18"/>
      <c r="M237" s="19" t="s">
        <v>73</v>
      </c>
      <c r="N237" s="18"/>
      <c r="O237" s="20">
        <f t="shared" si="19"/>
        <v>0</v>
      </c>
    </row>
    <row r="238" spans="1:15" ht="20.149999999999999" customHeight="1">
      <c r="A238" s="785"/>
      <c r="B238" s="786"/>
      <c r="C238" s="786"/>
      <c r="D238" s="18"/>
      <c r="E238" s="19" t="s">
        <v>73</v>
      </c>
      <c r="F238" s="18"/>
      <c r="G238" s="20">
        <f t="shared" si="18"/>
        <v>0</v>
      </c>
      <c r="H238" s="309"/>
      <c r="I238" s="785"/>
      <c r="J238" s="786"/>
      <c r="K238" s="786"/>
      <c r="L238" s="18"/>
      <c r="M238" s="19" t="s">
        <v>73</v>
      </c>
      <c r="N238" s="18"/>
      <c r="O238" s="20">
        <f t="shared" si="19"/>
        <v>0</v>
      </c>
    </row>
    <row r="239" spans="1:15" ht="20.149999999999999" customHeight="1">
      <c r="A239" s="785"/>
      <c r="B239" s="786"/>
      <c r="C239" s="786"/>
      <c r="D239" s="18"/>
      <c r="E239" s="19" t="s">
        <v>73</v>
      </c>
      <c r="F239" s="18"/>
      <c r="G239" s="20">
        <f t="shared" si="18"/>
        <v>0</v>
      </c>
      <c r="H239" s="309"/>
      <c r="I239" s="785"/>
      <c r="J239" s="786"/>
      <c r="K239" s="786"/>
      <c r="L239" s="18"/>
      <c r="M239" s="19" t="s">
        <v>73</v>
      </c>
      <c r="N239" s="18"/>
      <c r="O239" s="20">
        <f t="shared" si="19"/>
        <v>0</v>
      </c>
    </row>
    <row r="240" spans="1:15" ht="20.149999999999999" customHeight="1">
      <c r="A240" s="785"/>
      <c r="B240" s="786"/>
      <c r="C240" s="786"/>
      <c r="D240" s="18"/>
      <c r="E240" s="19" t="s">
        <v>73</v>
      </c>
      <c r="F240" s="18"/>
      <c r="G240" s="20">
        <f t="shared" si="18"/>
        <v>0</v>
      </c>
      <c r="H240" s="309"/>
      <c r="I240" s="785"/>
      <c r="J240" s="786"/>
      <c r="K240" s="786"/>
      <c r="L240" s="18"/>
      <c r="M240" s="19" t="s">
        <v>73</v>
      </c>
      <c r="N240" s="18"/>
      <c r="O240" s="20">
        <f t="shared" si="19"/>
        <v>0</v>
      </c>
    </row>
    <row r="241" spans="1:15" ht="20.149999999999999" customHeight="1">
      <c r="A241" s="785"/>
      <c r="B241" s="786"/>
      <c r="C241" s="786"/>
      <c r="D241" s="18"/>
      <c r="E241" s="19" t="s">
        <v>73</v>
      </c>
      <c r="F241" s="18"/>
      <c r="G241" s="20">
        <f t="shared" si="18"/>
        <v>0</v>
      </c>
      <c r="H241" s="309"/>
      <c r="I241" s="785"/>
      <c r="J241" s="786"/>
      <c r="K241" s="786"/>
      <c r="L241" s="18"/>
      <c r="M241" s="19" t="s">
        <v>73</v>
      </c>
      <c r="N241" s="18"/>
      <c r="O241" s="20">
        <f t="shared" si="19"/>
        <v>0</v>
      </c>
    </row>
    <row r="242" spans="1:15" ht="20.149999999999999" customHeight="1">
      <c r="A242" s="785"/>
      <c r="B242" s="786"/>
      <c r="C242" s="786"/>
      <c r="D242" s="18"/>
      <c r="E242" s="19" t="s">
        <v>73</v>
      </c>
      <c r="F242" s="18"/>
      <c r="G242" s="20">
        <f t="shared" si="18"/>
        <v>0</v>
      </c>
      <c r="H242" s="309"/>
      <c r="I242" s="785"/>
      <c r="J242" s="786"/>
      <c r="K242" s="786"/>
      <c r="L242" s="18"/>
      <c r="M242" s="19" t="s">
        <v>73</v>
      </c>
      <c r="N242" s="18"/>
      <c r="O242" s="20">
        <f t="shared" si="19"/>
        <v>0</v>
      </c>
    </row>
    <row r="243" spans="1:15" ht="20.149999999999999" customHeight="1">
      <c r="A243" s="773" t="s">
        <v>243</v>
      </c>
      <c r="B243" s="792"/>
      <c r="C243" s="792"/>
      <c r="D243" s="774"/>
      <c r="E243" s="21" t="s">
        <v>73</v>
      </c>
      <c r="F243" s="768"/>
      <c r="G243" s="769"/>
      <c r="H243" s="309"/>
      <c r="I243" s="773" t="s">
        <v>243</v>
      </c>
      <c r="J243" s="792"/>
      <c r="K243" s="792"/>
      <c r="L243" s="774"/>
      <c r="M243" s="21" t="s">
        <v>73</v>
      </c>
      <c r="N243" s="768"/>
      <c r="O243" s="769"/>
    </row>
    <row r="244" spans="1:15" ht="20.149999999999999" customHeight="1">
      <c r="A244" s="821" t="s">
        <v>244</v>
      </c>
      <c r="B244" s="822"/>
      <c r="C244" s="822"/>
      <c r="D244" s="822"/>
      <c r="E244" s="822"/>
      <c r="F244" s="823"/>
      <c r="G244" s="22">
        <f>SUM(G233:G243)</f>
        <v>0</v>
      </c>
      <c r="H244" s="309"/>
      <c r="I244" s="821" t="s">
        <v>244</v>
      </c>
      <c r="J244" s="822"/>
      <c r="K244" s="822"/>
      <c r="L244" s="822"/>
      <c r="M244" s="822"/>
      <c r="N244" s="823"/>
      <c r="O244" s="22">
        <f>SUM(O233:O243)</f>
        <v>0</v>
      </c>
    </row>
    <row r="245" spans="1:15" ht="20.149999999999999" customHeight="1">
      <c r="A245" s="779" t="s">
        <v>245</v>
      </c>
      <c r="B245" s="780"/>
      <c r="C245" s="780"/>
      <c r="D245" s="780"/>
      <c r="E245" s="780"/>
      <c r="F245" s="780"/>
      <c r="G245" s="23"/>
      <c r="H245" s="309"/>
      <c r="I245" s="779" t="s">
        <v>245</v>
      </c>
      <c r="J245" s="780"/>
      <c r="K245" s="780"/>
      <c r="L245" s="780"/>
      <c r="M245" s="780"/>
      <c r="N245" s="780"/>
      <c r="O245" s="23"/>
    </row>
    <row r="246" spans="1:15" ht="20.149999999999999" customHeight="1">
      <c r="A246" s="781" t="s">
        <v>246</v>
      </c>
      <c r="B246" s="782"/>
      <c r="C246" s="782"/>
      <c r="D246" s="782"/>
      <c r="E246" s="782"/>
      <c r="F246" s="782"/>
      <c r="G246" s="22">
        <f>G244+G245</f>
        <v>0</v>
      </c>
      <c r="H246" s="309"/>
      <c r="I246" s="781" t="s">
        <v>246</v>
      </c>
      <c r="J246" s="782"/>
      <c r="K246" s="782"/>
      <c r="L246" s="782"/>
      <c r="M246" s="782"/>
      <c r="N246" s="782"/>
      <c r="O246" s="22">
        <f>O244+O245</f>
        <v>0</v>
      </c>
    </row>
    <row r="247" spans="1:15" ht="20.149999999999999" customHeight="1">
      <c r="G247" s="296">
        <v>21</v>
      </c>
      <c r="O247" s="296">
        <v>22</v>
      </c>
    </row>
    <row r="248" spans="1:15" ht="20.149999999999999" customHeight="1">
      <c r="A248" s="826" t="s">
        <v>240</v>
      </c>
      <c r="B248" s="827"/>
      <c r="C248" s="775"/>
      <c r="D248" s="775"/>
      <c r="E248" s="775"/>
      <c r="F248" s="775"/>
      <c r="G248" s="776"/>
      <c r="H248" s="309"/>
      <c r="I248" s="826" t="s">
        <v>240</v>
      </c>
      <c r="J248" s="827"/>
      <c r="K248" s="775"/>
      <c r="L248" s="775"/>
      <c r="M248" s="775"/>
      <c r="N248" s="775"/>
      <c r="O248" s="776"/>
    </row>
    <row r="249" spans="1:15" ht="20.149999999999999" customHeight="1">
      <c r="A249" s="824" t="s">
        <v>82</v>
      </c>
      <c r="B249" s="825"/>
      <c r="C249" s="828"/>
      <c r="D249" s="828"/>
      <c r="E249" s="829"/>
      <c r="F249" s="829"/>
      <c r="G249" s="830"/>
      <c r="H249" s="309"/>
      <c r="I249" s="824" t="s">
        <v>82</v>
      </c>
      <c r="J249" s="825"/>
      <c r="K249" s="828"/>
      <c r="L249" s="828"/>
      <c r="M249" s="829"/>
      <c r="N249" s="829"/>
      <c r="O249" s="830"/>
    </row>
    <row r="250" spans="1:15" ht="20.149999999999999" customHeight="1">
      <c r="A250" s="798" t="s">
        <v>214</v>
      </c>
      <c r="B250" s="799"/>
      <c r="C250" s="800"/>
      <c r="D250" s="800"/>
      <c r="E250" s="773" t="s">
        <v>215</v>
      </c>
      <c r="F250" s="774"/>
      <c r="G250" s="325"/>
      <c r="H250" s="309"/>
      <c r="I250" s="798" t="s">
        <v>214</v>
      </c>
      <c r="J250" s="799"/>
      <c r="K250" s="800"/>
      <c r="L250" s="800"/>
      <c r="M250" s="773" t="s">
        <v>215</v>
      </c>
      <c r="N250" s="774"/>
      <c r="O250" s="325"/>
    </row>
    <row r="251" spans="1:15" ht="20.149999999999999" customHeight="1">
      <c r="A251" s="801" t="s">
        <v>216</v>
      </c>
      <c r="B251" s="802"/>
      <c r="C251" s="803">
        <f>C250-G250</f>
        <v>0</v>
      </c>
      <c r="D251" s="804"/>
      <c r="E251" s="801" t="s">
        <v>218</v>
      </c>
      <c r="F251" s="802"/>
      <c r="G251" s="328"/>
      <c r="H251" s="309"/>
      <c r="I251" s="801" t="s">
        <v>216</v>
      </c>
      <c r="J251" s="802"/>
      <c r="K251" s="803">
        <f>K250-O250</f>
        <v>0</v>
      </c>
      <c r="L251" s="804"/>
      <c r="M251" s="801" t="s">
        <v>218</v>
      </c>
      <c r="N251" s="802"/>
      <c r="O251" s="328"/>
    </row>
    <row r="252" spans="1:15" ht="20.149999999999999" customHeight="1">
      <c r="A252" s="789" t="s">
        <v>217</v>
      </c>
      <c r="B252" s="790"/>
      <c r="C252" s="790"/>
      <c r="D252" s="791"/>
      <c r="E252" s="770" t="str">
        <f>IF(C251*G251=0,"",C251*G251)</f>
        <v/>
      </c>
      <c r="F252" s="771"/>
      <c r="G252" s="772"/>
      <c r="H252" s="309"/>
      <c r="I252" s="789" t="s">
        <v>217</v>
      </c>
      <c r="J252" s="790"/>
      <c r="K252" s="790"/>
      <c r="L252" s="791"/>
      <c r="M252" s="770" t="str">
        <f>IF(K251*O251=0,"",K251*O251)</f>
        <v/>
      </c>
      <c r="N252" s="771"/>
      <c r="O252" s="772"/>
    </row>
    <row r="253" spans="1:15" ht="20.149999999999999" customHeight="1">
      <c r="A253" s="781" t="s">
        <v>219</v>
      </c>
      <c r="B253" s="782"/>
      <c r="C253" s="819" t="str">
        <f>IF(G251="","",SUM(F257:F266))</f>
        <v/>
      </c>
      <c r="D253" s="820"/>
      <c r="E253" s="777" t="s">
        <v>220</v>
      </c>
      <c r="F253" s="778"/>
      <c r="G253" s="311" t="str">
        <f>IF(E252="","",C253/E252)</f>
        <v/>
      </c>
      <c r="H253" s="309"/>
      <c r="I253" s="781" t="s">
        <v>219</v>
      </c>
      <c r="J253" s="782"/>
      <c r="K253" s="819" t="str">
        <f>IF(O251="","",SUM(N257:N266))</f>
        <v/>
      </c>
      <c r="L253" s="820"/>
      <c r="M253" s="777" t="s">
        <v>220</v>
      </c>
      <c r="N253" s="778"/>
      <c r="O253" s="311" t="str">
        <f>IF(M252="","",K253/M252)</f>
        <v/>
      </c>
    </row>
    <row r="254" spans="1:15" ht="20.149999999999999" customHeight="1">
      <c r="A254" s="793" t="s">
        <v>275</v>
      </c>
      <c r="B254" s="794"/>
      <c r="C254" s="810" t="str">
        <f>IF(G251="","",SUM(F257:F267))</f>
        <v/>
      </c>
      <c r="D254" s="811"/>
      <c r="E254" s="812" t="s">
        <v>278</v>
      </c>
      <c r="F254" s="813"/>
      <c r="G254" s="312" t="str">
        <f>IF(E252="","",C254/E252)</f>
        <v/>
      </c>
      <c r="H254" s="309"/>
      <c r="I254" s="793" t="s">
        <v>275</v>
      </c>
      <c r="J254" s="794"/>
      <c r="K254" s="810" t="str">
        <f>IF(O251="","",SUM(N257:N267))</f>
        <v/>
      </c>
      <c r="L254" s="811"/>
      <c r="M254" s="812" t="s">
        <v>278</v>
      </c>
      <c r="N254" s="813"/>
      <c r="O254" s="312" t="str">
        <f>IF(M252="","",K254/M252)</f>
        <v/>
      </c>
    </row>
    <row r="255" spans="1:15" ht="20.149999999999999" customHeight="1">
      <c r="A255" s="814" t="s">
        <v>241</v>
      </c>
      <c r="B255" s="815"/>
      <c r="C255" s="815"/>
      <c r="D255" s="815"/>
      <c r="E255" s="815"/>
      <c r="F255" s="815"/>
      <c r="G255" s="816"/>
      <c r="H255" s="309"/>
      <c r="I255" s="814" t="s">
        <v>241</v>
      </c>
      <c r="J255" s="815"/>
      <c r="K255" s="815"/>
      <c r="L255" s="815"/>
      <c r="M255" s="815"/>
      <c r="N255" s="815"/>
      <c r="O255" s="816"/>
    </row>
    <row r="256" spans="1:15" ht="20.149999999999999" customHeight="1">
      <c r="A256" s="781" t="s">
        <v>83</v>
      </c>
      <c r="B256" s="782"/>
      <c r="C256" s="782"/>
      <c r="D256" s="313" t="s">
        <v>242</v>
      </c>
      <c r="E256" s="313" t="s">
        <v>73</v>
      </c>
      <c r="F256" s="310" t="s">
        <v>84</v>
      </c>
      <c r="G256" s="202" t="s">
        <v>85</v>
      </c>
      <c r="H256" s="309"/>
      <c r="I256" s="781" t="s">
        <v>83</v>
      </c>
      <c r="J256" s="782"/>
      <c r="K256" s="782"/>
      <c r="L256" s="313" t="s">
        <v>242</v>
      </c>
      <c r="M256" s="313" t="s">
        <v>73</v>
      </c>
      <c r="N256" s="310" t="s">
        <v>84</v>
      </c>
      <c r="O256" s="202" t="s">
        <v>85</v>
      </c>
    </row>
    <row r="257" spans="1:15" ht="20.149999999999999" customHeight="1">
      <c r="A257" s="783"/>
      <c r="B257" s="784"/>
      <c r="C257" s="784"/>
      <c r="D257" s="14"/>
      <c r="E257" s="15" t="s">
        <v>73</v>
      </c>
      <c r="F257" s="16"/>
      <c r="G257" s="17">
        <f>D257*F257</f>
        <v>0</v>
      </c>
      <c r="H257" s="309"/>
      <c r="I257" s="783"/>
      <c r="J257" s="784"/>
      <c r="K257" s="784"/>
      <c r="L257" s="14"/>
      <c r="M257" s="15" t="s">
        <v>73</v>
      </c>
      <c r="N257" s="16"/>
      <c r="O257" s="17">
        <f>L257*N257</f>
        <v>0</v>
      </c>
    </row>
    <row r="258" spans="1:15" ht="20.149999999999999" customHeight="1">
      <c r="A258" s="785"/>
      <c r="B258" s="786"/>
      <c r="C258" s="786"/>
      <c r="D258" s="18"/>
      <c r="E258" s="19" t="s">
        <v>73</v>
      </c>
      <c r="F258" s="18"/>
      <c r="G258" s="20">
        <f t="shared" ref="G258:G266" si="20">D258*F258</f>
        <v>0</v>
      </c>
      <c r="H258" s="309"/>
      <c r="I258" s="785"/>
      <c r="J258" s="786"/>
      <c r="K258" s="786"/>
      <c r="L258" s="18"/>
      <c r="M258" s="19" t="s">
        <v>73</v>
      </c>
      <c r="N258" s="18"/>
      <c r="O258" s="20">
        <f t="shared" ref="O258:O266" si="21">L258*N258</f>
        <v>0</v>
      </c>
    </row>
    <row r="259" spans="1:15" ht="20.149999999999999" customHeight="1">
      <c r="A259" s="785"/>
      <c r="B259" s="786"/>
      <c r="C259" s="786"/>
      <c r="D259" s="18"/>
      <c r="E259" s="19" t="s">
        <v>73</v>
      </c>
      <c r="F259" s="18"/>
      <c r="G259" s="20">
        <f t="shared" si="20"/>
        <v>0</v>
      </c>
      <c r="H259" s="309"/>
      <c r="I259" s="785"/>
      <c r="J259" s="786"/>
      <c r="K259" s="786"/>
      <c r="L259" s="18"/>
      <c r="M259" s="19" t="s">
        <v>73</v>
      </c>
      <c r="N259" s="18"/>
      <c r="O259" s="20">
        <f t="shared" si="21"/>
        <v>0</v>
      </c>
    </row>
    <row r="260" spans="1:15" ht="20.149999999999999" customHeight="1">
      <c r="A260" s="785"/>
      <c r="B260" s="786"/>
      <c r="C260" s="786"/>
      <c r="D260" s="18"/>
      <c r="E260" s="19" t="s">
        <v>73</v>
      </c>
      <c r="F260" s="18"/>
      <c r="G260" s="20">
        <f t="shared" si="20"/>
        <v>0</v>
      </c>
      <c r="H260" s="309"/>
      <c r="I260" s="785"/>
      <c r="J260" s="786"/>
      <c r="K260" s="786"/>
      <c r="L260" s="18"/>
      <c r="M260" s="19" t="s">
        <v>73</v>
      </c>
      <c r="N260" s="18"/>
      <c r="O260" s="20">
        <f t="shared" si="21"/>
        <v>0</v>
      </c>
    </row>
    <row r="261" spans="1:15" ht="20.149999999999999" customHeight="1">
      <c r="A261" s="785"/>
      <c r="B261" s="786"/>
      <c r="C261" s="786"/>
      <c r="D261" s="18"/>
      <c r="E261" s="19" t="s">
        <v>73</v>
      </c>
      <c r="F261" s="18"/>
      <c r="G261" s="20">
        <f t="shared" si="20"/>
        <v>0</v>
      </c>
      <c r="H261" s="309"/>
      <c r="I261" s="785"/>
      <c r="J261" s="786"/>
      <c r="K261" s="786"/>
      <c r="L261" s="18"/>
      <c r="M261" s="19" t="s">
        <v>73</v>
      </c>
      <c r="N261" s="18"/>
      <c r="O261" s="20">
        <f t="shared" si="21"/>
        <v>0</v>
      </c>
    </row>
    <row r="262" spans="1:15" ht="20.149999999999999" customHeight="1">
      <c r="A262" s="785"/>
      <c r="B262" s="786"/>
      <c r="C262" s="786"/>
      <c r="D262" s="18"/>
      <c r="E262" s="19" t="s">
        <v>73</v>
      </c>
      <c r="F262" s="18"/>
      <c r="G262" s="20">
        <f t="shared" si="20"/>
        <v>0</v>
      </c>
      <c r="H262" s="309"/>
      <c r="I262" s="785"/>
      <c r="J262" s="786"/>
      <c r="K262" s="786"/>
      <c r="L262" s="18"/>
      <c r="M262" s="19" t="s">
        <v>73</v>
      </c>
      <c r="N262" s="18"/>
      <c r="O262" s="20">
        <f t="shared" si="21"/>
        <v>0</v>
      </c>
    </row>
    <row r="263" spans="1:15" ht="20.149999999999999" customHeight="1">
      <c r="A263" s="785"/>
      <c r="B263" s="786"/>
      <c r="C263" s="786"/>
      <c r="D263" s="18"/>
      <c r="E263" s="19" t="s">
        <v>73</v>
      </c>
      <c r="F263" s="18"/>
      <c r="G263" s="20">
        <f t="shared" si="20"/>
        <v>0</v>
      </c>
      <c r="H263" s="309"/>
      <c r="I263" s="785"/>
      <c r="J263" s="786"/>
      <c r="K263" s="786"/>
      <c r="L263" s="18"/>
      <c r="M263" s="19" t="s">
        <v>73</v>
      </c>
      <c r="N263" s="18"/>
      <c r="O263" s="20">
        <f t="shared" si="21"/>
        <v>0</v>
      </c>
    </row>
    <row r="264" spans="1:15" ht="20.149999999999999" customHeight="1">
      <c r="A264" s="785"/>
      <c r="B264" s="786"/>
      <c r="C264" s="786"/>
      <c r="D264" s="18"/>
      <c r="E264" s="19" t="s">
        <v>73</v>
      </c>
      <c r="F264" s="18"/>
      <c r="G264" s="20">
        <f t="shared" si="20"/>
        <v>0</v>
      </c>
      <c r="H264" s="309"/>
      <c r="I264" s="785"/>
      <c r="J264" s="786"/>
      <c r="K264" s="786"/>
      <c r="L264" s="18"/>
      <c r="M264" s="19" t="s">
        <v>73</v>
      </c>
      <c r="N264" s="18"/>
      <c r="O264" s="20">
        <f t="shared" si="21"/>
        <v>0</v>
      </c>
    </row>
    <row r="265" spans="1:15" ht="20.149999999999999" customHeight="1">
      <c r="A265" s="785"/>
      <c r="B265" s="786"/>
      <c r="C265" s="786"/>
      <c r="D265" s="18"/>
      <c r="E265" s="19" t="s">
        <v>73</v>
      </c>
      <c r="F265" s="18"/>
      <c r="G265" s="20">
        <f t="shared" si="20"/>
        <v>0</v>
      </c>
      <c r="H265" s="309"/>
      <c r="I265" s="785"/>
      <c r="J265" s="786"/>
      <c r="K265" s="786"/>
      <c r="L265" s="18"/>
      <c r="M265" s="19" t="s">
        <v>73</v>
      </c>
      <c r="N265" s="18"/>
      <c r="O265" s="20">
        <f t="shared" si="21"/>
        <v>0</v>
      </c>
    </row>
    <row r="266" spans="1:15" ht="20.149999999999999" customHeight="1">
      <c r="A266" s="785"/>
      <c r="B266" s="786"/>
      <c r="C266" s="786"/>
      <c r="D266" s="18"/>
      <c r="E266" s="19" t="s">
        <v>73</v>
      </c>
      <c r="F266" s="18"/>
      <c r="G266" s="20">
        <f t="shared" si="20"/>
        <v>0</v>
      </c>
      <c r="H266" s="309"/>
      <c r="I266" s="785"/>
      <c r="J266" s="786"/>
      <c r="K266" s="786"/>
      <c r="L266" s="18"/>
      <c r="M266" s="19" t="s">
        <v>73</v>
      </c>
      <c r="N266" s="18"/>
      <c r="O266" s="20">
        <f t="shared" si="21"/>
        <v>0</v>
      </c>
    </row>
    <row r="267" spans="1:15" ht="20.149999999999999" customHeight="1">
      <c r="A267" s="773" t="s">
        <v>243</v>
      </c>
      <c r="B267" s="792"/>
      <c r="C267" s="792"/>
      <c r="D267" s="774"/>
      <c r="E267" s="21" t="s">
        <v>73</v>
      </c>
      <c r="F267" s="768"/>
      <c r="G267" s="769"/>
      <c r="H267" s="309"/>
      <c r="I267" s="773" t="s">
        <v>243</v>
      </c>
      <c r="J267" s="792"/>
      <c r="K267" s="792"/>
      <c r="L267" s="774"/>
      <c r="M267" s="21" t="s">
        <v>73</v>
      </c>
      <c r="N267" s="768"/>
      <c r="O267" s="769"/>
    </row>
    <row r="268" spans="1:15" ht="20.149999999999999" customHeight="1">
      <c r="A268" s="821" t="s">
        <v>244</v>
      </c>
      <c r="B268" s="822"/>
      <c r="C268" s="822"/>
      <c r="D268" s="822"/>
      <c r="E268" s="822"/>
      <c r="F268" s="823"/>
      <c r="G268" s="22">
        <f>SUM(G257:G267)</f>
        <v>0</v>
      </c>
      <c r="H268" s="309"/>
      <c r="I268" s="821" t="s">
        <v>244</v>
      </c>
      <c r="J268" s="822"/>
      <c r="K268" s="822"/>
      <c r="L268" s="822"/>
      <c r="M268" s="822"/>
      <c r="N268" s="823"/>
      <c r="O268" s="22">
        <f>SUM(O257:O267)</f>
        <v>0</v>
      </c>
    </row>
    <row r="269" spans="1:15" ht="20.149999999999999" customHeight="1">
      <c r="A269" s="779" t="s">
        <v>245</v>
      </c>
      <c r="B269" s="780"/>
      <c r="C269" s="780"/>
      <c r="D269" s="780"/>
      <c r="E269" s="780"/>
      <c r="F269" s="780"/>
      <c r="G269" s="23"/>
      <c r="H269" s="309"/>
      <c r="I269" s="779" t="s">
        <v>245</v>
      </c>
      <c r="J269" s="780"/>
      <c r="K269" s="780"/>
      <c r="L269" s="780"/>
      <c r="M269" s="780"/>
      <c r="N269" s="780"/>
      <c r="O269" s="23"/>
    </row>
    <row r="270" spans="1:15" ht="20.149999999999999" customHeight="1">
      <c r="A270" s="781" t="s">
        <v>246</v>
      </c>
      <c r="B270" s="782"/>
      <c r="C270" s="782"/>
      <c r="D270" s="782"/>
      <c r="E270" s="782"/>
      <c r="F270" s="782"/>
      <c r="G270" s="22">
        <f>G268+G269</f>
        <v>0</v>
      </c>
      <c r="H270" s="309"/>
      <c r="I270" s="781" t="s">
        <v>246</v>
      </c>
      <c r="J270" s="782"/>
      <c r="K270" s="782"/>
      <c r="L270" s="782"/>
      <c r="M270" s="782"/>
      <c r="N270" s="782"/>
      <c r="O270" s="22">
        <f>O268+O269</f>
        <v>0</v>
      </c>
    </row>
    <row r="271" spans="1:15" ht="20.149999999999999" customHeight="1">
      <c r="G271" s="296">
        <v>23</v>
      </c>
      <c r="O271" s="296">
        <v>24</v>
      </c>
    </row>
    <row r="272" spans="1:15" ht="20.149999999999999" customHeight="1">
      <c r="A272" s="826" t="s">
        <v>240</v>
      </c>
      <c r="B272" s="827"/>
      <c r="C272" s="775"/>
      <c r="D272" s="775"/>
      <c r="E272" s="775"/>
      <c r="F272" s="775"/>
      <c r="G272" s="776"/>
      <c r="H272" s="309"/>
      <c r="I272" s="826" t="s">
        <v>240</v>
      </c>
      <c r="J272" s="827"/>
      <c r="K272" s="775"/>
      <c r="L272" s="775"/>
      <c r="M272" s="775"/>
      <c r="N272" s="775"/>
      <c r="O272" s="776"/>
    </row>
    <row r="273" spans="1:15" ht="20.149999999999999" customHeight="1">
      <c r="A273" s="824" t="s">
        <v>82</v>
      </c>
      <c r="B273" s="825"/>
      <c r="C273" s="828"/>
      <c r="D273" s="828"/>
      <c r="E273" s="829"/>
      <c r="F273" s="829"/>
      <c r="G273" s="830"/>
      <c r="H273" s="309"/>
      <c r="I273" s="824" t="s">
        <v>82</v>
      </c>
      <c r="J273" s="825"/>
      <c r="K273" s="828"/>
      <c r="L273" s="828"/>
      <c r="M273" s="829"/>
      <c r="N273" s="829"/>
      <c r="O273" s="830"/>
    </row>
    <row r="274" spans="1:15" ht="20.149999999999999" customHeight="1">
      <c r="A274" s="798" t="s">
        <v>214</v>
      </c>
      <c r="B274" s="799"/>
      <c r="C274" s="800"/>
      <c r="D274" s="800"/>
      <c r="E274" s="773" t="s">
        <v>215</v>
      </c>
      <c r="F274" s="774"/>
      <c r="G274" s="325"/>
      <c r="H274" s="309"/>
      <c r="I274" s="798" t="s">
        <v>214</v>
      </c>
      <c r="J274" s="799"/>
      <c r="K274" s="800"/>
      <c r="L274" s="800"/>
      <c r="M274" s="773" t="s">
        <v>215</v>
      </c>
      <c r="N274" s="774"/>
      <c r="O274" s="325"/>
    </row>
    <row r="275" spans="1:15" ht="20.149999999999999" customHeight="1">
      <c r="A275" s="801" t="s">
        <v>216</v>
      </c>
      <c r="B275" s="802"/>
      <c r="C275" s="803">
        <f>C274-G274</f>
        <v>0</v>
      </c>
      <c r="D275" s="804"/>
      <c r="E275" s="801" t="s">
        <v>218</v>
      </c>
      <c r="F275" s="802"/>
      <c r="G275" s="328"/>
      <c r="H275" s="309"/>
      <c r="I275" s="801" t="s">
        <v>216</v>
      </c>
      <c r="J275" s="802"/>
      <c r="K275" s="803">
        <f>K274-O274</f>
        <v>0</v>
      </c>
      <c r="L275" s="804"/>
      <c r="M275" s="801" t="s">
        <v>218</v>
      </c>
      <c r="N275" s="802"/>
      <c r="O275" s="328"/>
    </row>
    <row r="276" spans="1:15" ht="20.149999999999999" customHeight="1">
      <c r="A276" s="789" t="s">
        <v>217</v>
      </c>
      <c r="B276" s="790"/>
      <c r="C276" s="790"/>
      <c r="D276" s="791"/>
      <c r="E276" s="770" t="str">
        <f>IF(C275*G275=0,"",C275*G275)</f>
        <v/>
      </c>
      <c r="F276" s="771"/>
      <c r="G276" s="772"/>
      <c r="H276" s="309"/>
      <c r="I276" s="789" t="s">
        <v>217</v>
      </c>
      <c r="J276" s="790"/>
      <c r="K276" s="790"/>
      <c r="L276" s="791"/>
      <c r="M276" s="787" t="str">
        <f>IF(K275*O275=0,"",K275*O275)</f>
        <v/>
      </c>
      <c r="N276" s="787"/>
      <c r="O276" s="788"/>
    </row>
    <row r="277" spans="1:15" ht="20.149999999999999" customHeight="1">
      <c r="A277" s="781" t="s">
        <v>219</v>
      </c>
      <c r="B277" s="782"/>
      <c r="C277" s="819" t="str">
        <f>IF(G275="","",SUM(F281:F290))</f>
        <v/>
      </c>
      <c r="D277" s="820"/>
      <c r="E277" s="777" t="s">
        <v>220</v>
      </c>
      <c r="F277" s="778"/>
      <c r="G277" s="311" t="str">
        <f>IF(E276="","",C277/E276)</f>
        <v/>
      </c>
      <c r="H277" s="309"/>
      <c r="I277" s="781" t="s">
        <v>219</v>
      </c>
      <c r="J277" s="782"/>
      <c r="K277" s="819" t="str">
        <f>IF(O275="","",SUM(N281:N290))</f>
        <v/>
      </c>
      <c r="L277" s="820"/>
      <c r="M277" s="777" t="s">
        <v>220</v>
      </c>
      <c r="N277" s="778"/>
      <c r="O277" s="311" t="str">
        <f>IF(M276="","",K277/M276)</f>
        <v/>
      </c>
    </row>
    <row r="278" spans="1:15" ht="20.149999999999999" customHeight="1">
      <c r="A278" s="793" t="s">
        <v>275</v>
      </c>
      <c r="B278" s="794"/>
      <c r="C278" s="810" t="str">
        <f>IF(G275="","",SUM(F281:F291))</f>
        <v/>
      </c>
      <c r="D278" s="811"/>
      <c r="E278" s="812" t="s">
        <v>278</v>
      </c>
      <c r="F278" s="813"/>
      <c r="G278" s="312" t="str">
        <f>IF(E276="","",C278/E276)</f>
        <v/>
      </c>
      <c r="H278" s="309"/>
      <c r="I278" s="793" t="s">
        <v>275</v>
      </c>
      <c r="J278" s="794"/>
      <c r="K278" s="810" t="str">
        <f>IF(O275="","",SUM(N281:N291))</f>
        <v/>
      </c>
      <c r="L278" s="811"/>
      <c r="M278" s="812" t="s">
        <v>278</v>
      </c>
      <c r="N278" s="813"/>
      <c r="O278" s="312" t="str">
        <f>IF(M276="","",K278/M276)</f>
        <v/>
      </c>
    </row>
    <row r="279" spans="1:15" ht="20.149999999999999" customHeight="1">
      <c r="A279" s="814" t="s">
        <v>241</v>
      </c>
      <c r="B279" s="815"/>
      <c r="C279" s="815"/>
      <c r="D279" s="815"/>
      <c r="E279" s="815"/>
      <c r="F279" s="815"/>
      <c r="G279" s="816"/>
      <c r="H279" s="309"/>
      <c r="I279" s="814" t="s">
        <v>241</v>
      </c>
      <c r="J279" s="815"/>
      <c r="K279" s="815"/>
      <c r="L279" s="815"/>
      <c r="M279" s="815"/>
      <c r="N279" s="815"/>
      <c r="O279" s="816"/>
    </row>
    <row r="280" spans="1:15" ht="20.149999999999999" customHeight="1">
      <c r="A280" s="781" t="s">
        <v>83</v>
      </c>
      <c r="B280" s="782"/>
      <c r="C280" s="782"/>
      <c r="D280" s="313" t="s">
        <v>242</v>
      </c>
      <c r="E280" s="313" t="s">
        <v>73</v>
      </c>
      <c r="F280" s="310" t="s">
        <v>84</v>
      </c>
      <c r="G280" s="202" t="s">
        <v>85</v>
      </c>
      <c r="H280" s="309"/>
      <c r="I280" s="781" t="s">
        <v>83</v>
      </c>
      <c r="J280" s="782"/>
      <c r="K280" s="782"/>
      <c r="L280" s="313" t="s">
        <v>242</v>
      </c>
      <c r="M280" s="313" t="s">
        <v>73</v>
      </c>
      <c r="N280" s="310" t="s">
        <v>84</v>
      </c>
      <c r="O280" s="202" t="s">
        <v>85</v>
      </c>
    </row>
    <row r="281" spans="1:15" ht="20.149999999999999" customHeight="1">
      <c r="A281" s="783"/>
      <c r="B281" s="784"/>
      <c r="C281" s="784"/>
      <c r="D281" s="14"/>
      <c r="E281" s="15" t="s">
        <v>73</v>
      </c>
      <c r="F281" s="16"/>
      <c r="G281" s="17">
        <f>D281*F281</f>
        <v>0</v>
      </c>
      <c r="H281" s="309"/>
      <c r="I281" s="783"/>
      <c r="J281" s="784"/>
      <c r="K281" s="784"/>
      <c r="L281" s="14"/>
      <c r="M281" s="15" t="s">
        <v>73</v>
      </c>
      <c r="N281" s="16"/>
      <c r="O281" s="17">
        <f>L281*N281</f>
        <v>0</v>
      </c>
    </row>
    <row r="282" spans="1:15" ht="20.149999999999999" customHeight="1">
      <c r="A282" s="785"/>
      <c r="B282" s="786"/>
      <c r="C282" s="786"/>
      <c r="D282" s="18"/>
      <c r="E282" s="19" t="s">
        <v>73</v>
      </c>
      <c r="F282" s="18"/>
      <c r="G282" s="20">
        <f t="shared" ref="G282:G290" si="22">D282*F282</f>
        <v>0</v>
      </c>
      <c r="H282" s="309"/>
      <c r="I282" s="785"/>
      <c r="J282" s="786"/>
      <c r="K282" s="786"/>
      <c r="L282" s="18"/>
      <c r="M282" s="19" t="s">
        <v>73</v>
      </c>
      <c r="N282" s="18"/>
      <c r="O282" s="20">
        <f t="shared" ref="O282:O290" si="23">L282*N282</f>
        <v>0</v>
      </c>
    </row>
    <row r="283" spans="1:15" ht="20.149999999999999" customHeight="1">
      <c r="A283" s="785"/>
      <c r="B283" s="786"/>
      <c r="C283" s="786"/>
      <c r="D283" s="18"/>
      <c r="E283" s="19" t="s">
        <v>73</v>
      </c>
      <c r="F283" s="18"/>
      <c r="G283" s="20">
        <f t="shared" si="22"/>
        <v>0</v>
      </c>
      <c r="H283" s="309"/>
      <c r="I283" s="785"/>
      <c r="J283" s="786"/>
      <c r="K283" s="786"/>
      <c r="L283" s="18"/>
      <c r="M283" s="19" t="s">
        <v>73</v>
      </c>
      <c r="N283" s="18"/>
      <c r="O283" s="20">
        <f t="shared" si="23"/>
        <v>0</v>
      </c>
    </row>
    <row r="284" spans="1:15" ht="20.149999999999999" customHeight="1">
      <c r="A284" s="785"/>
      <c r="B284" s="786"/>
      <c r="C284" s="786"/>
      <c r="D284" s="18"/>
      <c r="E284" s="19" t="s">
        <v>73</v>
      </c>
      <c r="F284" s="18"/>
      <c r="G284" s="20">
        <f t="shared" si="22"/>
        <v>0</v>
      </c>
      <c r="H284" s="309"/>
      <c r="I284" s="785"/>
      <c r="J284" s="786"/>
      <c r="K284" s="786"/>
      <c r="L284" s="18"/>
      <c r="M284" s="19" t="s">
        <v>73</v>
      </c>
      <c r="N284" s="18"/>
      <c r="O284" s="20">
        <f t="shared" si="23"/>
        <v>0</v>
      </c>
    </row>
    <row r="285" spans="1:15" ht="20.149999999999999" customHeight="1">
      <c r="A285" s="785"/>
      <c r="B285" s="786"/>
      <c r="C285" s="786"/>
      <c r="D285" s="18"/>
      <c r="E285" s="19" t="s">
        <v>73</v>
      </c>
      <c r="F285" s="18"/>
      <c r="G285" s="20">
        <f t="shared" si="22"/>
        <v>0</v>
      </c>
      <c r="H285" s="309"/>
      <c r="I285" s="785"/>
      <c r="J285" s="786"/>
      <c r="K285" s="786"/>
      <c r="L285" s="18"/>
      <c r="M285" s="19" t="s">
        <v>73</v>
      </c>
      <c r="N285" s="18"/>
      <c r="O285" s="20">
        <f t="shared" si="23"/>
        <v>0</v>
      </c>
    </row>
    <row r="286" spans="1:15" ht="20.149999999999999" customHeight="1">
      <c r="A286" s="785"/>
      <c r="B286" s="786"/>
      <c r="C286" s="786"/>
      <c r="D286" s="18"/>
      <c r="E286" s="19" t="s">
        <v>73</v>
      </c>
      <c r="F286" s="18"/>
      <c r="G286" s="20">
        <f t="shared" si="22"/>
        <v>0</v>
      </c>
      <c r="H286" s="309"/>
      <c r="I286" s="785"/>
      <c r="J286" s="786"/>
      <c r="K286" s="786"/>
      <c r="L286" s="18"/>
      <c r="M286" s="19" t="s">
        <v>73</v>
      </c>
      <c r="N286" s="18"/>
      <c r="O286" s="20">
        <f t="shared" si="23"/>
        <v>0</v>
      </c>
    </row>
    <row r="287" spans="1:15" ht="20.149999999999999" customHeight="1">
      <c r="A287" s="785"/>
      <c r="B287" s="786"/>
      <c r="C287" s="786"/>
      <c r="D287" s="18"/>
      <c r="E287" s="19" t="s">
        <v>73</v>
      </c>
      <c r="F287" s="18"/>
      <c r="G287" s="20">
        <f t="shared" si="22"/>
        <v>0</v>
      </c>
      <c r="H287" s="309"/>
      <c r="I287" s="785"/>
      <c r="J287" s="786"/>
      <c r="K287" s="786"/>
      <c r="L287" s="18"/>
      <c r="M287" s="19" t="s">
        <v>73</v>
      </c>
      <c r="N287" s="18"/>
      <c r="O287" s="20">
        <f t="shared" si="23"/>
        <v>0</v>
      </c>
    </row>
    <row r="288" spans="1:15" ht="20.149999999999999" customHeight="1">
      <c r="A288" s="785"/>
      <c r="B288" s="786"/>
      <c r="C288" s="786"/>
      <c r="D288" s="18"/>
      <c r="E288" s="19" t="s">
        <v>73</v>
      </c>
      <c r="F288" s="18"/>
      <c r="G288" s="20">
        <f t="shared" si="22"/>
        <v>0</v>
      </c>
      <c r="H288" s="309"/>
      <c r="I288" s="785"/>
      <c r="J288" s="786"/>
      <c r="K288" s="786"/>
      <c r="L288" s="18"/>
      <c r="M288" s="19" t="s">
        <v>73</v>
      </c>
      <c r="N288" s="18"/>
      <c r="O288" s="20">
        <f t="shared" si="23"/>
        <v>0</v>
      </c>
    </row>
    <row r="289" spans="1:15" ht="20.149999999999999" customHeight="1">
      <c r="A289" s="785"/>
      <c r="B289" s="786"/>
      <c r="C289" s="786"/>
      <c r="D289" s="18"/>
      <c r="E289" s="19" t="s">
        <v>73</v>
      </c>
      <c r="F289" s="18"/>
      <c r="G289" s="20">
        <f t="shared" si="22"/>
        <v>0</v>
      </c>
      <c r="H289" s="309"/>
      <c r="I289" s="785"/>
      <c r="J289" s="786"/>
      <c r="K289" s="786"/>
      <c r="L289" s="18"/>
      <c r="M289" s="19" t="s">
        <v>73</v>
      </c>
      <c r="N289" s="18"/>
      <c r="O289" s="20">
        <f t="shared" si="23"/>
        <v>0</v>
      </c>
    </row>
    <row r="290" spans="1:15" ht="20.149999999999999" customHeight="1">
      <c r="A290" s="785"/>
      <c r="B290" s="786"/>
      <c r="C290" s="786"/>
      <c r="D290" s="18"/>
      <c r="E290" s="19" t="s">
        <v>73</v>
      </c>
      <c r="F290" s="18"/>
      <c r="G290" s="20">
        <f t="shared" si="22"/>
        <v>0</v>
      </c>
      <c r="H290" s="309"/>
      <c r="I290" s="785"/>
      <c r="J290" s="786"/>
      <c r="K290" s="786"/>
      <c r="L290" s="18"/>
      <c r="M290" s="19" t="s">
        <v>73</v>
      </c>
      <c r="N290" s="18"/>
      <c r="O290" s="20">
        <f t="shared" si="23"/>
        <v>0</v>
      </c>
    </row>
    <row r="291" spans="1:15" ht="20.149999999999999" customHeight="1">
      <c r="A291" s="773" t="s">
        <v>243</v>
      </c>
      <c r="B291" s="792"/>
      <c r="C291" s="792"/>
      <c r="D291" s="774"/>
      <c r="E291" s="21" t="s">
        <v>73</v>
      </c>
      <c r="F291" s="768"/>
      <c r="G291" s="769"/>
      <c r="H291" s="309"/>
      <c r="I291" s="773" t="s">
        <v>243</v>
      </c>
      <c r="J291" s="792"/>
      <c r="K291" s="792"/>
      <c r="L291" s="774"/>
      <c r="M291" s="21" t="s">
        <v>73</v>
      </c>
      <c r="N291" s="768"/>
      <c r="O291" s="769"/>
    </row>
    <row r="292" spans="1:15" ht="20.149999999999999" customHeight="1">
      <c r="A292" s="821" t="s">
        <v>244</v>
      </c>
      <c r="B292" s="822"/>
      <c r="C292" s="822"/>
      <c r="D292" s="822"/>
      <c r="E292" s="822"/>
      <c r="F292" s="823"/>
      <c r="G292" s="22">
        <f>SUM(G281:G291)</f>
        <v>0</v>
      </c>
      <c r="H292" s="309"/>
      <c r="I292" s="821" t="s">
        <v>244</v>
      </c>
      <c r="J292" s="822"/>
      <c r="K292" s="822"/>
      <c r="L292" s="822"/>
      <c r="M292" s="822"/>
      <c r="N292" s="823"/>
      <c r="O292" s="22">
        <f>SUM(O281:O291)</f>
        <v>0</v>
      </c>
    </row>
    <row r="293" spans="1:15" ht="20.149999999999999" customHeight="1">
      <c r="A293" s="779" t="s">
        <v>245</v>
      </c>
      <c r="B293" s="780"/>
      <c r="C293" s="780"/>
      <c r="D293" s="780"/>
      <c r="E293" s="780"/>
      <c r="F293" s="780"/>
      <c r="G293" s="23"/>
      <c r="H293" s="309"/>
      <c r="I293" s="779" t="s">
        <v>245</v>
      </c>
      <c r="J293" s="780"/>
      <c r="K293" s="780"/>
      <c r="L293" s="780"/>
      <c r="M293" s="780"/>
      <c r="N293" s="780"/>
      <c r="O293" s="23"/>
    </row>
    <row r="294" spans="1:15" ht="20.149999999999999" customHeight="1">
      <c r="A294" s="781" t="s">
        <v>246</v>
      </c>
      <c r="B294" s="782"/>
      <c r="C294" s="782"/>
      <c r="D294" s="782"/>
      <c r="E294" s="782"/>
      <c r="F294" s="782"/>
      <c r="G294" s="22">
        <f>G292+G293</f>
        <v>0</v>
      </c>
      <c r="H294" s="309"/>
      <c r="I294" s="781" t="s">
        <v>246</v>
      </c>
      <c r="J294" s="782"/>
      <c r="K294" s="782"/>
      <c r="L294" s="782"/>
      <c r="M294" s="782"/>
      <c r="N294" s="782"/>
      <c r="O294" s="22">
        <f>O292+O293</f>
        <v>0</v>
      </c>
    </row>
    <row r="295" spans="1:15" ht="20.149999999999999" customHeight="1">
      <c r="G295" s="296">
        <v>25</v>
      </c>
      <c r="O295" s="296">
        <v>26</v>
      </c>
    </row>
    <row r="296" spans="1:15" ht="20.149999999999999" customHeight="1">
      <c r="A296" s="826" t="s">
        <v>240</v>
      </c>
      <c r="B296" s="827"/>
      <c r="C296" s="775"/>
      <c r="D296" s="775"/>
      <c r="E296" s="775"/>
      <c r="F296" s="775"/>
      <c r="G296" s="776"/>
      <c r="H296" s="309"/>
      <c r="I296" s="826" t="s">
        <v>240</v>
      </c>
      <c r="J296" s="827"/>
      <c r="K296" s="775"/>
      <c r="L296" s="775"/>
      <c r="M296" s="775"/>
      <c r="N296" s="775"/>
      <c r="O296" s="776"/>
    </row>
    <row r="297" spans="1:15" ht="20.149999999999999" customHeight="1">
      <c r="A297" s="824" t="s">
        <v>82</v>
      </c>
      <c r="B297" s="825"/>
      <c r="C297" s="828"/>
      <c r="D297" s="828"/>
      <c r="E297" s="829"/>
      <c r="F297" s="829"/>
      <c r="G297" s="830"/>
      <c r="H297" s="309"/>
      <c r="I297" s="824" t="s">
        <v>82</v>
      </c>
      <c r="J297" s="825"/>
      <c r="K297" s="828"/>
      <c r="L297" s="828"/>
      <c r="M297" s="829"/>
      <c r="N297" s="829"/>
      <c r="O297" s="830"/>
    </row>
    <row r="298" spans="1:15" ht="20.149999999999999" customHeight="1">
      <c r="A298" s="798" t="s">
        <v>214</v>
      </c>
      <c r="B298" s="799"/>
      <c r="C298" s="800"/>
      <c r="D298" s="800"/>
      <c r="E298" s="773" t="s">
        <v>215</v>
      </c>
      <c r="F298" s="774"/>
      <c r="G298" s="325"/>
      <c r="H298" s="309"/>
      <c r="I298" s="798" t="s">
        <v>214</v>
      </c>
      <c r="J298" s="799"/>
      <c r="K298" s="800"/>
      <c r="L298" s="800"/>
      <c r="M298" s="773" t="s">
        <v>215</v>
      </c>
      <c r="N298" s="774"/>
      <c r="O298" s="325"/>
    </row>
    <row r="299" spans="1:15" ht="20.149999999999999" customHeight="1">
      <c r="A299" s="801" t="s">
        <v>216</v>
      </c>
      <c r="B299" s="802"/>
      <c r="C299" s="803">
        <f>C298-G298</f>
        <v>0</v>
      </c>
      <c r="D299" s="804"/>
      <c r="E299" s="801" t="s">
        <v>218</v>
      </c>
      <c r="F299" s="802"/>
      <c r="G299" s="328"/>
      <c r="H299" s="309"/>
      <c r="I299" s="801" t="s">
        <v>216</v>
      </c>
      <c r="J299" s="802"/>
      <c r="K299" s="803">
        <f>K298-O298</f>
        <v>0</v>
      </c>
      <c r="L299" s="804"/>
      <c r="M299" s="801" t="s">
        <v>218</v>
      </c>
      <c r="N299" s="802"/>
      <c r="O299" s="328"/>
    </row>
    <row r="300" spans="1:15" ht="20.149999999999999" customHeight="1">
      <c r="A300" s="789" t="s">
        <v>217</v>
      </c>
      <c r="B300" s="790"/>
      <c r="C300" s="790"/>
      <c r="D300" s="791"/>
      <c r="E300" s="770" t="str">
        <f>IF(C299*G299=0,"",C299*G299)</f>
        <v/>
      </c>
      <c r="F300" s="771"/>
      <c r="G300" s="772"/>
      <c r="H300" s="309"/>
      <c r="I300" s="789" t="s">
        <v>217</v>
      </c>
      <c r="J300" s="790"/>
      <c r="K300" s="790"/>
      <c r="L300" s="791"/>
      <c r="M300" s="787" t="str">
        <f>IF(K299*O299=0,"",K299*O299)</f>
        <v/>
      </c>
      <c r="N300" s="787"/>
      <c r="O300" s="788"/>
    </row>
    <row r="301" spans="1:15" ht="20.149999999999999" customHeight="1">
      <c r="A301" s="781" t="s">
        <v>219</v>
      </c>
      <c r="B301" s="782"/>
      <c r="C301" s="819" t="str">
        <f>IF(G299="","",SUM(F305:F314))</f>
        <v/>
      </c>
      <c r="D301" s="820"/>
      <c r="E301" s="777" t="s">
        <v>220</v>
      </c>
      <c r="F301" s="778"/>
      <c r="G301" s="311" t="str">
        <f>IF(E300="","",C301/E300)</f>
        <v/>
      </c>
      <c r="H301" s="309"/>
      <c r="I301" s="781" t="s">
        <v>219</v>
      </c>
      <c r="J301" s="782"/>
      <c r="K301" s="819" t="str">
        <f>IF(O299="","",SUM(N305:N314))</f>
        <v/>
      </c>
      <c r="L301" s="820"/>
      <c r="M301" s="777" t="s">
        <v>220</v>
      </c>
      <c r="N301" s="778"/>
      <c r="O301" s="311" t="str">
        <f>IF(M300="","",K301/M300)</f>
        <v/>
      </c>
    </row>
    <row r="302" spans="1:15" ht="20.149999999999999" customHeight="1">
      <c r="A302" s="793" t="s">
        <v>275</v>
      </c>
      <c r="B302" s="794"/>
      <c r="C302" s="810" t="str">
        <f>IF(G299="","",SUM(F305:F315))</f>
        <v/>
      </c>
      <c r="D302" s="811"/>
      <c r="E302" s="812" t="s">
        <v>278</v>
      </c>
      <c r="F302" s="813"/>
      <c r="G302" s="312" t="str">
        <f>IF(E300="","",C302/E300)</f>
        <v/>
      </c>
      <c r="H302" s="309"/>
      <c r="I302" s="793" t="s">
        <v>275</v>
      </c>
      <c r="J302" s="794"/>
      <c r="K302" s="810" t="str">
        <f>IF(O299="","",SUM(N305:N315))</f>
        <v/>
      </c>
      <c r="L302" s="811"/>
      <c r="M302" s="812" t="s">
        <v>278</v>
      </c>
      <c r="N302" s="813"/>
      <c r="O302" s="312" t="str">
        <f>IF(M300="","",K302/M300)</f>
        <v/>
      </c>
    </row>
    <row r="303" spans="1:15" ht="20.149999999999999" customHeight="1">
      <c r="A303" s="814" t="s">
        <v>241</v>
      </c>
      <c r="B303" s="815"/>
      <c r="C303" s="815"/>
      <c r="D303" s="815"/>
      <c r="E303" s="815"/>
      <c r="F303" s="815"/>
      <c r="G303" s="816"/>
      <c r="H303" s="309"/>
      <c r="I303" s="814" t="s">
        <v>241</v>
      </c>
      <c r="J303" s="815"/>
      <c r="K303" s="815"/>
      <c r="L303" s="815"/>
      <c r="M303" s="815"/>
      <c r="N303" s="815"/>
      <c r="O303" s="816"/>
    </row>
    <row r="304" spans="1:15" ht="20.149999999999999" customHeight="1">
      <c r="A304" s="781" t="s">
        <v>83</v>
      </c>
      <c r="B304" s="782"/>
      <c r="C304" s="782"/>
      <c r="D304" s="313" t="s">
        <v>242</v>
      </c>
      <c r="E304" s="313" t="s">
        <v>73</v>
      </c>
      <c r="F304" s="310" t="s">
        <v>84</v>
      </c>
      <c r="G304" s="202" t="s">
        <v>85</v>
      </c>
      <c r="H304" s="309"/>
      <c r="I304" s="781" t="s">
        <v>83</v>
      </c>
      <c r="J304" s="782"/>
      <c r="K304" s="782"/>
      <c r="L304" s="313" t="s">
        <v>242</v>
      </c>
      <c r="M304" s="313" t="s">
        <v>73</v>
      </c>
      <c r="N304" s="310" t="s">
        <v>84</v>
      </c>
      <c r="O304" s="202" t="s">
        <v>85</v>
      </c>
    </row>
    <row r="305" spans="1:15" ht="20.149999999999999" customHeight="1">
      <c r="A305" s="783"/>
      <c r="B305" s="784"/>
      <c r="C305" s="784"/>
      <c r="D305" s="14"/>
      <c r="E305" s="15" t="s">
        <v>73</v>
      </c>
      <c r="F305" s="16"/>
      <c r="G305" s="17">
        <f>D305*F305</f>
        <v>0</v>
      </c>
      <c r="H305" s="309"/>
      <c r="I305" s="783"/>
      <c r="J305" s="784"/>
      <c r="K305" s="784"/>
      <c r="L305" s="14"/>
      <c r="M305" s="15" t="s">
        <v>73</v>
      </c>
      <c r="N305" s="16"/>
      <c r="O305" s="17">
        <f>L305*N305</f>
        <v>0</v>
      </c>
    </row>
    <row r="306" spans="1:15" ht="20.149999999999999" customHeight="1">
      <c r="A306" s="785"/>
      <c r="B306" s="786"/>
      <c r="C306" s="786"/>
      <c r="D306" s="18"/>
      <c r="E306" s="19" t="s">
        <v>73</v>
      </c>
      <c r="F306" s="18"/>
      <c r="G306" s="20">
        <f t="shared" ref="G306:G314" si="24">D306*F306</f>
        <v>0</v>
      </c>
      <c r="H306" s="309"/>
      <c r="I306" s="785"/>
      <c r="J306" s="786"/>
      <c r="K306" s="786"/>
      <c r="L306" s="18"/>
      <c r="M306" s="19" t="s">
        <v>73</v>
      </c>
      <c r="N306" s="18"/>
      <c r="O306" s="20">
        <f t="shared" ref="O306:O314" si="25">L306*N306</f>
        <v>0</v>
      </c>
    </row>
    <row r="307" spans="1:15" ht="20.149999999999999" customHeight="1">
      <c r="A307" s="785"/>
      <c r="B307" s="786"/>
      <c r="C307" s="786"/>
      <c r="D307" s="18"/>
      <c r="E307" s="19" t="s">
        <v>73</v>
      </c>
      <c r="F307" s="18"/>
      <c r="G307" s="20">
        <f t="shared" si="24"/>
        <v>0</v>
      </c>
      <c r="H307" s="309"/>
      <c r="I307" s="785"/>
      <c r="J307" s="786"/>
      <c r="K307" s="786"/>
      <c r="L307" s="18"/>
      <c r="M307" s="19" t="s">
        <v>73</v>
      </c>
      <c r="N307" s="18"/>
      <c r="O307" s="20">
        <f t="shared" si="25"/>
        <v>0</v>
      </c>
    </row>
    <row r="308" spans="1:15" ht="20.149999999999999" customHeight="1">
      <c r="A308" s="785"/>
      <c r="B308" s="786"/>
      <c r="C308" s="786"/>
      <c r="D308" s="18"/>
      <c r="E308" s="19" t="s">
        <v>73</v>
      </c>
      <c r="F308" s="18"/>
      <c r="G308" s="20">
        <f t="shared" si="24"/>
        <v>0</v>
      </c>
      <c r="H308" s="309"/>
      <c r="I308" s="785"/>
      <c r="J308" s="786"/>
      <c r="K308" s="786"/>
      <c r="L308" s="18"/>
      <c r="M308" s="19" t="s">
        <v>73</v>
      </c>
      <c r="N308" s="18"/>
      <c r="O308" s="20">
        <f t="shared" si="25"/>
        <v>0</v>
      </c>
    </row>
    <row r="309" spans="1:15" ht="20.149999999999999" customHeight="1">
      <c r="A309" s="785"/>
      <c r="B309" s="786"/>
      <c r="C309" s="786"/>
      <c r="D309" s="18"/>
      <c r="E309" s="19" t="s">
        <v>73</v>
      </c>
      <c r="F309" s="18"/>
      <c r="G309" s="20">
        <f t="shared" si="24"/>
        <v>0</v>
      </c>
      <c r="H309" s="309"/>
      <c r="I309" s="785"/>
      <c r="J309" s="786"/>
      <c r="K309" s="786"/>
      <c r="L309" s="18"/>
      <c r="M309" s="19" t="s">
        <v>73</v>
      </c>
      <c r="N309" s="18"/>
      <c r="O309" s="20">
        <f t="shared" si="25"/>
        <v>0</v>
      </c>
    </row>
    <row r="310" spans="1:15" ht="20.149999999999999" customHeight="1">
      <c r="A310" s="785"/>
      <c r="B310" s="786"/>
      <c r="C310" s="786"/>
      <c r="D310" s="18"/>
      <c r="E310" s="19" t="s">
        <v>73</v>
      </c>
      <c r="F310" s="18"/>
      <c r="G310" s="20">
        <f t="shared" si="24"/>
        <v>0</v>
      </c>
      <c r="H310" s="309"/>
      <c r="I310" s="785"/>
      <c r="J310" s="786"/>
      <c r="K310" s="786"/>
      <c r="L310" s="18"/>
      <c r="M310" s="19" t="s">
        <v>73</v>
      </c>
      <c r="N310" s="18"/>
      <c r="O310" s="20">
        <f t="shared" si="25"/>
        <v>0</v>
      </c>
    </row>
    <row r="311" spans="1:15" ht="20.149999999999999" customHeight="1">
      <c r="A311" s="785"/>
      <c r="B311" s="786"/>
      <c r="C311" s="786"/>
      <c r="D311" s="18"/>
      <c r="E311" s="19" t="s">
        <v>73</v>
      </c>
      <c r="F311" s="18"/>
      <c r="G311" s="20">
        <f t="shared" si="24"/>
        <v>0</v>
      </c>
      <c r="H311" s="309"/>
      <c r="I311" s="785"/>
      <c r="J311" s="786"/>
      <c r="K311" s="786"/>
      <c r="L311" s="18"/>
      <c r="M311" s="19" t="s">
        <v>73</v>
      </c>
      <c r="N311" s="18"/>
      <c r="O311" s="20">
        <f t="shared" si="25"/>
        <v>0</v>
      </c>
    </row>
    <row r="312" spans="1:15" ht="20.149999999999999" customHeight="1">
      <c r="A312" s="785"/>
      <c r="B312" s="786"/>
      <c r="C312" s="786"/>
      <c r="D312" s="18"/>
      <c r="E312" s="19" t="s">
        <v>73</v>
      </c>
      <c r="F312" s="18"/>
      <c r="G312" s="20">
        <f t="shared" si="24"/>
        <v>0</v>
      </c>
      <c r="H312" s="309"/>
      <c r="I312" s="785"/>
      <c r="J312" s="786"/>
      <c r="K312" s="786"/>
      <c r="L312" s="18"/>
      <c r="M312" s="19" t="s">
        <v>73</v>
      </c>
      <c r="N312" s="18"/>
      <c r="O312" s="20">
        <f t="shared" si="25"/>
        <v>0</v>
      </c>
    </row>
    <row r="313" spans="1:15" ht="20.149999999999999" customHeight="1">
      <c r="A313" s="785"/>
      <c r="B313" s="786"/>
      <c r="C313" s="786"/>
      <c r="D313" s="18"/>
      <c r="E313" s="19" t="s">
        <v>73</v>
      </c>
      <c r="F313" s="18"/>
      <c r="G313" s="20">
        <f t="shared" si="24"/>
        <v>0</v>
      </c>
      <c r="H313" s="309"/>
      <c r="I313" s="785"/>
      <c r="J313" s="786"/>
      <c r="K313" s="786"/>
      <c r="L313" s="18"/>
      <c r="M313" s="19" t="s">
        <v>73</v>
      </c>
      <c r="N313" s="18"/>
      <c r="O313" s="20">
        <f t="shared" si="25"/>
        <v>0</v>
      </c>
    </row>
    <row r="314" spans="1:15" ht="20.149999999999999" customHeight="1">
      <c r="A314" s="785"/>
      <c r="B314" s="786"/>
      <c r="C314" s="786"/>
      <c r="D314" s="18"/>
      <c r="E314" s="19" t="s">
        <v>73</v>
      </c>
      <c r="F314" s="18"/>
      <c r="G314" s="20">
        <f t="shared" si="24"/>
        <v>0</v>
      </c>
      <c r="H314" s="309"/>
      <c r="I314" s="785"/>
      <c r="J314" s="786"/>
      <c r="K314" s="786"/>
      <c r="L314" s="18"/>
      <c r="M314" s="19" t="s">
        <v>73</v>
      </c>
      <c r="N314" s="18"/>
      <c r="O314" s="20">
        <f t="shared" si="25"/>
        <v>0</v>
      </c>
    </row>
    <row r="315" spans="1:15" ht="20.149999999999999" customHeight="1">
      <c r="A315" s="773" t="s">
        <v>243</v>
      </c>
      <c r="B315" s="792"/>
      <c r="C315" s="792"/>
      <c r="D315" s="774"/>
      <c r="E315" s="21" t="s">
        <v>73</v>
      </c>
      <c r="F315" s="768"/>
      <c r="G315" s="769"/>
      <c r="H315" s="309"/>
      <c r="I315" s="773" t="s">
        <v>243</v>
      </c>
      <c r="J315" s="792"/>
      <c r="K315" s="792"/>
      <c r="L315" s="774"/>
      <c r="M315" s="21" t="s">
        <v>73</v>
      </c>
      <c r="N315" s="768"/>
      <c r="O315" s="769"/>
    </row>
    <row r="316" spans="1:15" ht="20.149999999999999" customHeight="1">
      <c r="A316" s="821" t="s">
        <v>244</v>
      </c>
      <c r="B316" s="822"/>
      <c r="C316" s="822"/>
      <c r="D316" s="822"/>
      <c r="E316" s="822"/>
      <c r="F316" s="823"/>
      <c r="G316" s="22">
        <f>SUM(G305:G315)</f>
        <v>0</v>
      </c>
      <c r="H316" s="309"/>
      <c r="I316" s="821" t="s">
        <v>244</v>
      </c>
      <c r="J316" s="822"/>
      <c r="K316" s="822"/>
      <c r="L316" s="822"/>
      <c r="M316" s="822"/>
      <c r="N316" s="823"/>
      <c r="O316" s="22">
        <f>SUM(O305:O315)</f>
        <v>0</v>
      </c>
    </row>
    <row r="317" spans="1:15" ht="20.149999999999999" customHeight="1">
      <c r="A317" s="779" t="s">
        <v>245</v>
      </c>
      <c r="B317" s="780"/>
      <c r="C317" s="780"/>
      <c r="D317" s="780"/>
      <c r="E317" s="780"/>
      <c r="F317" s="780"/>
      <c r="G317" s="23"/>
      <c r="H317" s="309"/>
      <c r="I317" s="779" t="s">
        <v>245</v>
      </c>
      <c r="J317" s="780"/>
      <c r="K317" s="780"/>
      <c r="L317" s="780"/>
      <c r="M317" s="780"/>
      <c r="N317" s="780"/>
      <c r="O317" s="23"/>
    </row>
    <row r="318" spans="1:15" ht="20.149999999999999" customHeight="1">
      <c r="A318" s="781" t="s">
        <v>246</v>
      </c>
      <c r="B318" s="782"/>
      <c r="C318" s="782"/>
      <c r="D318" s="782"/>
      <c r="E318" s="782"/>
      <c r="F318" s="782"/>
      <c r="G318" s="22">
        <f>G316+G317</f>
        <v>0</v>
      </c>
      <c r="H318" s="309"/>
      <c r="I318" s="781" t="s">
        <v>246</v>
      </c>
      <c r="J318" s="782"/>
      <c r="K318" s="782"/>
      <c r="L318" s="782"/>
      <c r="M318" s="782"/>
      <c r="N318" s="782"/>
      <c r="O318" s="22">
        <f>O316+O317</f>
        <v>0</v>
      </c>
    </row>
    <row r="319" spans="1:15" ht="20.149999999999999" customHeight="1">
      <c r="G319" s="296">
        <v>27</v>
      </c>
      <c r="O319" s="296">
        <v>28</v>
      </c>
    </row>
    <row r="320" spans="1:15" ht="20.149999999999999" customHeight="1">
      <c r="A320" s="826" t="s">
        <v>240</v>
      </c>
      <c r="B320" s="827"/>
      <c r="C320" s="775"/>
      <c r="D320" s="775"/>
      <c r="E320" s="775"/>
      <c r="F320" s="775"/>
      <c r="G320" s="776"/>
      <c r="H320" s="309"/>
      <c r="I320" s="826" t="s">
        <v>240</v>
      </c>
      <c r="J320" s="827"/>
      <c r="K320" s="775"/>
      <c r="L320" s="775"/>
      <c r="M320" s="775"/>
      <c r="N320" s="775"/>
      <c r="O320" s="776"/>
    </row>
    <row r="321" spans="1:15" ht="20.149999999999999" customHeight="1">
      <c r="A321" s="824" t="s">
        <v>82</v>
      </c>
      <c r="B321" s="825"/>
      <c r="C321" s="828"/>
      <c r="D321" s="828"/>
      <c r="E321" s="829"/>
      <c r="F321" s="829"/>
      <c r="G321" s="830"/>
      <c r="H321" s="309"/>
      <c r="I321" s="824" t="s">
        <v>82</v>
      </c>
      <c r="J321" s="825"/>
      <c r="K321" s="828"/>
      <c r="L321" s="828"/>
      <c r="M321" s="829"/>
      <c r="N321" s="829"/>
      <c r="O321" s="830"/>
    </row>
    <row r="322" spans="1:15" ht="20.149999999999999" customHeight="1">
      <c r="A322" s="798" t="s">
        <v>214</v>
      </c>
      <c r="B322" s="799"/>
      <c r="C322" s="800"/>
      <c r="D322" s="800"/>
      <c r="E322" s="773" t="s">
        <v>215</v>
      </c>
      <c r="F322" s="774"/>
      <c r="G322" s="325"/>
      <c r="H322" s="309"/>
      <c r="I322" s="798" t="s">
        <v>214</v>
      </c>
      <c r="J322" s="799"/>
      <c r="K322" s="800"/>
      <c r="L322" s="800"/>
      <c r="M322" s="773" t="s">
        <v>215</v>
      </c>
      <c r="N322" s="774"/>
      <c r="O322" s="325"/>
    </row>
    <row r="323" spans="1:15" ht="20.149999999999999" customHeight="1">
      <c r="A323" s="801" t="s">
        <v>216</v>
      </c>
      <c r="B323" s="802"/>
      <c r="C323" s="803">
        <f>C322-G322</f>
        <v>0</v>
      </c>
      <c r="D323" s="804"/>
      <c r="E323" s="801" t="s">
        <v>218</v>
      </c>
      <c r="F323" s="802"/>
      <c r="G323" s="328"/>
      <c r="H323" s="309"/>
      <c r="I323" s="801" t="s">
        <v>216</v>
      </c>
      <c r="J323" s="802"/>
      <c r="K323" s="803">
        <f>K322-O322</f>
        <v>0</v>
      </c>
      <c r="L323" s="804"/>
      <c r="M323" s="801" t="s">
        <v>218</v>
      </c>
      <c r="N323" s="802"/>
      <c r="O323" s="328"/>
    </row>
    <row r="324" spans="1:15" ht="20.149999999999999" customHeight="1">
      <c r="A324" s="789" t="s">
        <v>217</v>
      </c>
      <c r="B324" s="790"/>
      <c r="C324" s="790"/>
      <c r="D324" s="791"/>
      <c r="E324" s="787" t="str">
        <f>IF(C323*G323=0,"",C323*G323)</f>
        <v/>
      </c>
      <c r="F324" s="787"/>
      <c r="G324" s="788"/>
      <c r="H324" s="309"/>
      <c r="I324" s="789" t="s">
        <v>217</v>
      </c>
      <c r="J324" s="790"/>
      <c r="K324" s="790"/>
      <c r="L324" s="791"/>
      <c r="M324" s="770" t="str">
        <f>IF(K323*O323=0,"",K323*O323)</f>
        <v/>
      </c>
      <c r="N324" s="771"/>
      <c r="O324" s="772"/>
    </row>
    <row r="325" spans="1:15" ht="20.149999999999999" customHeight="1">
      <c r="A325" s="781" t="s">
        <v>219</v>
      </c>
      <c r="B325" s="782"/>
      <c r="C325" s="819" t="str">
        <f>IF(G323="","",SUM(F329:F338))</f>
        <v/>
      </c>
      <c r="D325" s="820"/>
      <c r="E325" s="777" t="s">
        <v>220</v>
      </c>
      <c r="F325" s="778"/>
      <c r="G325" s="311" t="str">
        <f>IF(E324="","",C325/E324)</f>
        <v/>
      </c>
      <c r="H325" s="309"/>
      <c r="I325" s="781" t="s">
        <v>219</v>
      </c>
      <c r="J325" s="782"/>
      <c r="K325" s="819" t="str">
        <f>IF(O323="","",SUM(N329:N338))</f>
        <v/>
      </c>
      <c r="L325" s="820"/>
      <c r="M325" s="777" t="s">
        <v>220</v>
      </c>
      <c r="N325" s="778"/>
      <c r="O325" s="311" t="str">
        <f>IF(M324="","",K325/M324)</f>
        <v/>
      </c>
    </row>
    <row r="326" spans="1:15" ht="20.149999999999999" customHeight="1">
      <c r="A326" s="793" t="s">
        <v>275</v>
      </c>
      <c r="B326" s="794"/>
      <c r="C326" s="810" t="str">
        <f>IF(G323="","",SUM(F329:F339))</f>
        <v/>
      </c>
      <c r="D326" s="811"/>
      <c r="E326" s="812" t="s">
        <v>278</v>
      </c>
      <c r="F326" s="813"/>
      <c r="G326" s="312" t="str">
        <f>IF(E324="","",C326/E324)</f>
        <v/>
      </c>
      <c r="H326" s="309"/>
      <c r="I326" s="793" t="s">
        <v>275</v>
      </c>
      <c r="J326" s="794"/>
      <c r="K326" s="810" t="str">
        <f>IF(O323="","",SUM(N329:N339))</f>
        <v/>
      </c>
      <c r="L326" s="811"/>
      <c r="M326" s="812" t="s">
        <v>278</v>
      </c>
      <c r="N326" s="813"/>
      <c r="O326" s="312" t="str">
        <f>IF(M324="","",K326/M324)</f>
        <v/>
      </c>
    </row>
    <row r="327" spans="1:15" ht="20.149999999999999" customHeight="1">
      <c r="A327" s="831" t="s">
        <v>241</v>
      </c>
      <c r="B327" s="832"/>
      <c r="C327" s="832"/>
      <c r="D327" s="832"/>
      <c r="E327" s="832"/>
      <c r="F327" s="832"/>
      <c r="G327" s="833"/>
      <c r="H327" s="309"/>
      <c r="I327" s="814" t="s">
        <v>241</v>
      </c>
      <c r="J327" s="815"/>
      <c r="K327" s="815"/>
      <c r="L327" s="815"/>
      <c r="M327" s="815"/>
      <c r="N327" s="815"/>
      <c r="O327" s="816"/>
    </row>
    <row r="328" spans="1:15" ht="20.149999999999999" customHeight="1">
      <c r="A328" s="781" t="s">
        <v>83</v>
      </c>
      <c r="B328" s="782"/>
      <c r="C328" s="782"/>
      <c r="D328" s="313" t="s">
        <v>242</v>
      </c>
      <c r="E328" s="313" t="s">
        <v>73</v>
      </c>
      <c r="F328" s="310" t="s">
        <v>84</v>
      </c>
      <c r="G328" s="202" t="s">
        <v>85</v>
      </c>
      <c r="H328" s="309"/>
      <c r="I328" s="781" t="s">
        <v>83</v>
      </c>
      <c r="J328" s="782"/>
      <c r="K328" s="782"/>
      <c r="L328" s="313" t="s">
        <v>242</v>
      </c>
      <c r="M328" s="313" t="s">
        <v>73</v>
      </c>
      <c r="N328" s="310" t="s">
        <v>84</v>
      </c>
      <c r="O328" s="202" t="s">
        <v>85</v>
      </c>
    </row>
    <row r="329" spans="1:15" ht="20.149999999999999" customHeight="1">
      <c r="A329" s="783"/>
      <c r="B329" s="784"/>
      <c r="C329" s="784"/>
      <c r="D329" s="14"/>
      <c r="E329" s="15" t="s">
        <v>73</v>
      </c>
      <c r="F329" s="16"/>
      <c r="G329" s="17">
        <f>D329*F329</f>
        <v>0</v>
      </c>
      <c r="H329" s="309"/>
      <c r="I329" s="783"/>
      <c r="J329" s="784"/>
      <c r="K329" s="784"/>
      <c r="L329" s="14"/>
      <c r="M329" s="15" t="s">
        <v>73</v>
      </c>
      <c r="N329" s="16"/>
      <c r="O329" s="17">
        <f>L329*N329</f>
        <v>0</v>
      </c>
    </row>
    <row r="330" spans="1:15" ht="20.149999999999999" customHeight="1">
      <c r="A330" s="785"/>
      <c r="B330" s="786"/>
      <c r="C330" s="786"/>
      <c r="D330" s="18"/>
      <c r="E330" s="19" t="s">
        <v>73</v>
      </c>
      <c r="F330" s="18"/>
      <c r="G330" s="20">
        <f t="shared" ref="G330:G338" si="26">D330*F330</f>
        <v>0</v>
      </c>
      <c r="H330" s="309"/>
      <c r="I330" s="785"/>
      <c r="J330" s="786"/>
      <c r="K330" s="786"/>
      <c r="L330" s="18"/>
      <c r="M330" s="19" t="s">
        <v>73</v>
      </c>
      <c r="N330" s="18"/>
      <c r="O330" s="20">
        <f t="shared" ref="O330:O338" si="27">L330*N330</f>
        <v>0</v>
      </c>
    </row>
    <row r="331" spans="1:15" ht="20.149999999999999" customHeight="1">
      <c r="A331" s="785"/>
      <c r="B331" s="786"/>
      <c r="C331" s="786"/>
      <c r="D331" s="18"/>
      <c r="E331" s="19" t="s">
        <v>73</v>
      </c>
      <c r="F331" s="18"/>
      <c r="G331" s="20">
        <f t="shared" si="26"/>
        <v>0</v>
      </c>
      <c r="H331" s="309"/>
      <c r="I331" s="785"/>
      <c r="J331" s="786"/>
      <c r="K331" s="786"/>
      <c r="L331" s="18"/>
      <c r="M331" s="19" t="s">
        <v>73</v>
      </c>
      <c r="N331" s="18"/>
      <c r="O331" s="20">
        <f t="shared" si="27"/>
        <v>0</v>
      </c>
    </row>
    <row r="332" spans="1:15" ht="20.149999999999999" customHeight="1">
      <c r="A332" s="785"/>
      <c r="B332" s="786"/>
      <c r="C332" s="786"/>
      <c r="D332" s="18"/>
      <c r="E332" s="19" t="s">
        <v>73</v>
      </c>
      <c r="F332" s="18"/>
      <c r="G332" s="20">
        <f t="shared" si="26"/>
        <v>0</v>
      </c>
      <c r="H332" s="309"/>
      <c r="I332" s="785"/>
      <c r="J332" s="786"/>
      <c r="K332" s="786"/>
      <c r="L332" s="18"/>
      <c r="M332" s="19" t="s">
        <v>73</v>
      </c>
      <c r="N332" s="18"/>
      <c r="O332" s="20">
        <f t="shared" si="27"/>
        <v>0</v>
      </c>
    </row>
    <row r="333" spans="1:15" ht="20.149999999999999" customHeight="1">
      <c r="A333" s="785"/>
      <c r="B333" s="786"/>
      <c r="C333" s="786"/>
      <c r="D333" s="18"/>
      <c r="E333" s="19" t="s">
        <v>73</v>
      </c>
      <c r="F333" s="18"/>
      <c r="G333" s="20">
        <f t="shared" si="26"/>
        <v>0</v>
      </c>
      <c r="H333" s="309"/>
      <c r="I333" s="785"/>
      <c r="J333" s="786"/>
      <c r="K333" s="786"/>
      <c r="L333" s="18"/>
      <c r="M333" s="19" t="s">
        <v>73</v>
      </c>
      <c r="N333" s="18"/>
      <c r="O333" s="20">
        <f t="shared" si="27"/>
        <v>0</v>
      </c>
    </row>
    <row r="334" spans="1:15" ht="20.149999999999999" customHeight="1">
      <c r="A334" s="785"/>
      <c r="B334" s="786"/>
      <c r="C334" s="786"/>
      <c r="D334" s="18"/>
      <c r="E334" s="19" t="s">
        <v>73</v>
      </c>
      <c r="F334" s="18"/>
      <c r="G334" s="20">
        <f t="shared" si="26"/>
        <v>0</v>
      </c>
      <c r="H334" s="309"/>
      <c r="I334" s="785"/>
      <c r="J334" s="786"/>
      <c r="K334" s="786"/>
      <c r="L334" s="18"/>
      <c r="M334" s="19" t="s">
        <v>73</v>
      </c>
      <c r="N334" s="18"/>
      <c r="O334" s="20">
        <f t="shared" si="27"/>
        <v>0</v>
      </c>
    </row>
    <row r="335" spans="1:15" ht="20.149999999999999" customHeight="1">
      <c r="A335" s="785"/>
      <c r="B335" s="786"/>
      <c r="C335" s="786"/>
      <c r="D335" s="18"/>
      <c r="E335" s="19" t="s">
        <v>73</v>
      </c>
      <c r="F335" s="18"/>
      <c r="G335" s="20">
        <f t="shared" si="26"/>
        <v>0</v>
      </c>
      <c r="H335" s="309"/>
      <c r="I335" s="785"/>
      <c r="J335" s="786"/>
      <c r="K335" s="786"/>
      <c r="L335" s="18"/>
      <c r="M335" s="19" t="s">
        <v>73</v>
      </c>
      <c r="N335" s="18"/>
      <c r="O335" s="20">
        <f t="shared" si="27"/>
        <v>0</v>
      </c>
    </row>
    <row r="336" spans="1:15" ht="20.149999999999999" customHeight="1">
      <c r="A336" s="785"/>
      <c r="B336" s="786"/>
      <c r="C336" s="786"/>
      <c r="D336" s="18"/>
      <c r="E336" s="19" t="s">
        <v>73</v>
      </c>
      <c r="F336" s="18"/>
      <c r="G336" s="20">
        <f t="shared" si="26"/>
        <v>0</v>
      </c>
      <c r="H336" s="309"/>
      <c r="I336" s="785"/>
      <c r="J336" s="786"/>
      <c r="K336" s="786"/>
      <c r="L336" s="18"/>
      <c r="M336" s="19" t="s">
        <v>73</v>
      </c>
      <c r="N336" s="18"/>
      <c r="O336" s="20">
        <f t="shared" si="27"/>
        <v>0</v>
      </c>
    </row>
    <row r="337" spans="1:15" ht="20.149999999999999" customHeight="1">
      <c r="A337" s="785"/>
      <c r="B337" s="786"/>
      <c r="C337" s="786"/>
      <c r="D337" s="18"/>
      <c r="E337" s="19" t="s">
        <v>73</v>
      </c>
      <c r="F337" s="18"/>
      <c r="G337" s="20">
        <f t="shared" si="26"/>
        <v>0</v>
      </c>
      <c r="H337" s="309"/>
      <c r="I337" s="785"/>
      <c r="J337" s="786"/>
      <c r="K337" s="786"/>
      <c r="L337" s="18"/>
      <c r="M337" s="19" t="s">
        <v>73</v>
      </c>
      <c r="N337" s="18"/>
      <c r="O337" s="20">
        <f t="shared" si="27"/>
        <v>0</v>
      </c>
    </row>
    <row r="338" spans="1:15" ht="20.149999999999999" customHeight="1">
      <c r="A338" s="785"/>
      <c r="B338" s="786"/>
      <c r="C338" s="786"/>
      <c r="D338" s="18"/>
      <c r="E338" s="19" t="s">
        <v>73</v>
      </c>
      <c r="F338" s="18"/>
      <c r="G338" s="20">
        <f t="shared" si="26"/>
        <v>0</v>
      </c>
      <c r="H338" s="309"/>
      <c r="I338" s="785"/>
      <c r="J338" s="786"/>
      <c r="K338" s="786"/>
      <c r="L338" s="18"/>
      <c r="M338" s="19" t="s">
        <v>73</v>
      </c>
      <c r="N338" s="18"/>
      <c r="O338" s="20">
        <f t="shared" si="27"/>
        <v>0</v>
      </c>
    </row>
    <row r="339" spans="1:15" ht="20.149999999999999" customHeight="1">
      <c r="A339" s="773" t="s">
        <v>243</v>
      </c>
      <c r="B339" s="792"/>
      <c r="C339" s="792"/>
      <c r="D339" s="774"/>
      <c r="E339" s="21" t="s">
        <v>73</v>
      </c>
      <c r="F339" s="768"/>
      <c r="G339" s="769"/>
      <c r="H339" s="309"/>
      <c r="I339" s="773" t="s">
        <v>243</v>
      </c>
      <c r="J339" s="792"/>
      <c r="K339" s="792"/>
      <c r="L339" s="774"/>
      <c r="M339" s="21" t="s">
        <v>73</v>
      </c>
      <c r="N339" s="768"/>
      <c r="O339" s="769"/>
    </row>
    <row r="340" spans="1:15" ht="20.149999999999999" customHeight="1">
      <c r="A340" s="821" t="s">
        <v>244</v>
      </c>
      <c r="B340" s="822"/>
      <c r="C340" s="822"/>
      <c r="D340" s="822"/>
      <c r="E340" s="822"/>
      <c r="F340" s="823"/>
      <c r="G340" s="22">
        <f>SUM(G329:G339)</f>
        <v>0</v>
      </c>
      <c r="H340" s="309"/>
      <c r="I340" s="821" t="s">
        <v>244</v>
      </c>
      <c r="J340" s="822"/>
      <c r="K340" s="822"/>
      <c r="L340" s="822"/>
      <c r="M340" s="822"/>
      <c r="N340" s="823"/>
      <c r="O340" s="22">
        <f>SUM(O329:O339)</f>
        <v>0</v>
      </c>
    </row>
    <row r="341" spans="1:15" ht="20.149999999999999" customHeight="1">
      <c r="A341" s="779" t="s">
        <v>245</v>
      </c>
      <c r="B341" s="780"/>
      <c r="C341" s="780"/>
      <c r="D341" s="780"/>
      <c r="E341" s="780"/>
      <c r="F341" s="780"/>
      <c r="G341" s="23"/>
      <c r="H341" s="309"/>
      <c r="I341" s="779" t="s">
        <v>245</v>
      </c>
      <c r="J341" s="780"/>
      <c r="K341" s="780"/>
      <c r="L341" s="780"/>
      <c r="M341" s="780"/>
      <c r="N341" s="780"/>
      <c r="O341" s="23"/>
    </row>
    <row r="342" spans="1:15" ht="20.149999999999999" customHeight="1">
      <c r="A342" s="781" t="s">
        <v>246</v>
      </c>
      <c r="B342" s="782"/>
      <c r="C342" s="782"/>
      <c r="D342" s="782"/>
      <c r="E342" s="782"/>
      <c r="F342" s="782"/>
      <c r="G342" s="22">
        <f>G340+G341</f>
        <v>0</v>
      </c>
      <c r="H342" s="309"/>
      <c r="I342" s="781" t="s">
        <v>246</v>
      </c>
      <c r="J342" s="782"/>
      <c r="K342" s="782"/>
      <c r="L342" s="782"/>
      <c r="M342" s="782"/>
      <c r="N342" s="782"/>
      <c r="O342" s="22">
        <f>O340+O341</f>
        <v>0</v>
      </c>
    </row>
    <row r="343" spans="1:15" ht="20.149999999999999" customHeight="1">
      <c r="G343" s="296">
        <v>29</v>
      </c>
      <c r="O343" s="296">
        <v>30</v>
      </c>
    </row>
    <row r="344" spans="1:15" ht="20.149999999999999" customHeight="1">
      <c r="A344" s="826" t="s">
        <v>240</v>
      </c>
      <c r="B344" s="827"/>
      <c r="C344" s="775"/>
      <c r="D344" s="775"/>
      <c r="E344" s="775"/>
      <c r="F344" s="775"/>
      <c r="G344" s="776"/>
      <c r="H344" s="309"/>
      <c r="I344" s="826" t="s">
        <v>240</v>
      </c>
      <c r="J344" s="827"/>
      <c r="K344" s="775"/>
      <c r="L344" s="775"/>
      <c r="M344" s="775"/>
      <c r="N344" s="775"/>
      <c r="O344" s="776"/>
    </row>
    <row r="345" spans="1:15" ht="20.149999999999999" customHeight="1">
      <c r="A345" s="824" t="s">
        <v>82</v>
      </c>
      <c r="B345" s="825"/>
      <c r="C345" s="828"/>
      <c r="D345" s="828"/>
      <c r="E345" s="829"/>
      <c r="F345" s="829"/>
      <c r="G345" s="830"/>
      <c r="H345" s="309"/>
      <c r="I345" s="824" t="s">
        <v>82</v>
      </c>
      <c r="J345" s="825"/>
      <c r="K345" s="828"/>
      <c r="L345" s="828"/>
      <c r="M345" s="829"/>
      <c r="N345" s="829"/>
      <c r="O345" s="830"/>
    </row>
    <row r="346" spans="1:15" ht="20.149999999999999" customHeight="1">
      <c r="A346" s="798" t="s">
        <v>214</v>
      </c>
      <c r="B346" s="799"/>
      <c r="C346" s="800"/>
      <c r="D346" s="800"/>
      <c r="E346" s="773" t="s">
        <v>215</v>
      </c>
      <c r="F346" s="774"/>
      <c r="G346" s="325"/>
      <c r="H346" s="309"/>
      <c r="I346" s="798" t="s">
        <v>214</v>
      </c>
      <c r="J346" s="799"/>
      <c r="K346" s="800"/>
      <c r="L346" s="800"/>
      <c r="M346" s="773" t="s">
        <v>215</v>
      </c>
      <c r="N346" s="774"/>
      <c r="O346" s="325"/>
    </row>
    <row r="347" spans="1:15" ht="20.149999999999999" customHeight="1">
      <c r="A347" s="801" t="s">
        <v>216</v>
      </c>
      <c r="B347" s="802"/>
      <c r="C347" s="803">
        <f>C346-G346</f>
        <v>0</v>
      </c>
      <c r="D347" s="804"/>
      <c r="E347" s="801" t="s">
        <v>218</v>
      </c>
      <c r="F347" s="802"/>
      <c r="G347" s="328"/>
      <c r="H347" s="309"/>
      <c r="I347" s="801" t="s">
        <v>216</v>
      </c>
      <c r="J347" s="802"/>
      <c r="K347" s="803">
        <f>K346-O346</f>
        <v>0</v>
      </c>
      <c r="L347" s="804"/>
      <c r="M347" s="801" t="s">
        <v>218</v>
      </c>
      <c r="N347" s="802"/>
      <c r="O347" s="328"/>
    </row>
    <row r="348" spans="1:15" ht="20.149999999999999" customHeight="1">
      <c r="A348" s="789" t="s">
        <v>217</v>
      </c>
      <c r="B348" s="790"/>
      <c r="C348" s="790"/>
      <c r="D348" s="791"/>
      <c r="E348" s="770" t="str">
        <f>IF(C347*G347=0,"",C347*G347)</f>
        <v/>
      </c>
      <c r="F348" s="771"/>
      <c r="G348" s="772"/>
      <c r="H348" s="309"/>
      <c r="I348" s="789" t="s">
        <v>217</v>
      </c>
      <c r="J348" s="790"/>
      <c r="K348" s="790"/>
      <c r="L348" s="791"/>
      <c r="M348" s="770" t="str">
        <f>IF(K347*O347=0,"",K347*O347)</f>
        <v/>
      </c>
      <c r="N348" s="771"/>
      <c r="O348" s="772"/>
    </row>
    <row r="349" spans="1:15" ht="20.149999999999999" customHeight="1">
      <c r="A349" s="781" t="s">
        <v>219</v>
      </c>
      <c r="B349" s="782"/>
      <c r="C349" s="819" t="str">
        <f>IF(G347="","",SUM(F353:F362))</f>
        <v/>
      </c>
      <c r="D349" s="820"/>
      <c r="E349" s="777" t="s">
        <v>220</v>
      </c>
      <c r="F349" s="778"/>
      <c r="G349" s="311" t="str">
        <f>IF(E348="","",C349/E348)</f>
        <v/>
      </c>
      <c r="H349" s="309"/>
      <c r="I349" s="781" t="s">
        <v>219</v>
      </c>
      <c r="J349" s="782"/>
      <c r="K349" s="819" t="str">
        <f>IF(O347="","",SUM(N353:N362))</f>
        <v/>
      </c>
      <c r="L349" s="820"/>
      <c r="M349" s="777" t="s">
        <v>220</v>
      </c>
      <c r="N349" s="778"/>
      <c r="O349" s="311" t="str">
        <f>IF(M348="","",K349/M348)</f>
        <v/>
      </c>
    </row>
    <row r="350" spans="1:15" ht="20.149999999999999" customHeight="1">
      <c r="A350" s="793" t="s">
        <v>275</v>
      </c>
      <c r="B350" s="794"/>
      <c r="C350" s="810" t="str">
        <f>IF(G347="","",SUM(F353:F363))</f>
        <v/>
      </c>
      <c r="D350" s="811"/>
      <c r="E350" s="812" t="s">
        <v>278</v>
      </c>
      <c r="F350" s="813"/>
      <c r="G350" s="312" t="str">
        <f>IF(E348="","",C350/E348)</f>
        <v/>
      </c>
      <c r="H350" s="309"/>
      <c r="I350" s="793" t="s">
        <v>275</v>
      </c>
      <c r="J350" s="794"/>
      <c r="K350" s="810" t="str">
        <f>IF(O347="","",SUM(N353:N363))</f>
        <v/>
      </c>
      <c r="L350" s="811"/>
      <c r="M350" s="812" t="s">
        <v>278</v>
      </c>
      <c r="N350" s="813"/>
      <c r="O350" s="312" t="str">
        <f>IF(M348="","",K350/M348)</f>
        <v/>
      </c>
    </row>
    <row r="351" spans="1:15" ht="20.149999999999999" customHeight="1">
      <c r="A351" s="814" t="s">
        <v>241</v>
      </c>
      <c r="B351" s="815"/>
      <c r="C351" s="815"/>
      <c r="D351" s="815"/>
      <c r="E351" s="815"/>
      <c r="F351" s="815"/>
      <c r="G351" s="816"/>
      <c r="H351" s="309"/>
      <c r="I351" s="814" t="s">
        <v>241</v>
      </c>
      <c r="J351" s="815"/>
      <c r="K351" s="815"/>
      <c r="L351" s="815"/>
      <c r="M351" s="815"/>
      <c r="N351" s="815"/>
      <c r="O351" s="816"/>
    </row>
    <row r="352" spans="1:15" ht="20.149999999999999" customHeight="1">
      <c r="A352" s="781" t="s">
        <v>83</v>
      </c>
      <c r="B352" s="782"/>
      <c r="C352" s="782"/>
      <c r="D352" s="313" t="s">
        <v>242</v>
      </c>
      <c r="E352" s="313" t="s">
        <v>73</v>
      </c>
      <c r="F352" s="310" t="s">
        <v>84</v>
      </c>
      <c r="G352" s="202" t="s">
        <v>85</v>
      </c>
      <c r="H352" s="309"/>
      <c r="I352" s="781" t="s">
        <v>83</v>
      </c>
      <c r="J352" s="782"/>
      <c r="K352" s="782"/>
      <c r="L352" s="313" t="s">
        <v>242</v>
      </c>
      <c r="M352" s="313" t="s">
        <v>73</v>
      </c>
      <c r="N352" s="310" t="s">
        <v>84</v>
      </c>
      <c r="O352" s="202" t="s">
        <v>85</v>
      </c>
    </row>
    <row r="353" spans="1:15" ht="20.149999999999999" customHeight="1">
      <c r="A353" s="783"/>
      <c r="B353" s="784"/>
      <c r="C353" s="784"/>
      <c r="D353" s="14"/>
      <c r="E353" s="15" t="s">
        <v>73</v>
      </c>
      <c r="F353" s="16"/>
      <c r="G353" s="17">
        <f>D353*F353</f>
        <v>0</v>
      </c>
      <c r="H353" s="309"/>
      <c r="I353" s="783"/>
      <c r="J353" s="784"/>
      <c r="K353" s="784"/>
      <c r="L353" s="14"/>
      <c r="M353" s="15" t="s">
        <v>73</v>
      </c>
      <c r="N353" s="16"/>
      <c r="O353" s="17">
        <f>L353*N353</f>
        <v>0</v>
      </c>
    </row>
    <row r="354" spans="1:15" ht="20.149999999999999" customHeight="1">
      <c r="A354" s="785"/>
      <c r="B354" s="786"/>
      <c r="C354" s="786"/>
      <c r="D354" s="18"/>
      <c r="E354" s="19" t="s">
        <v>73</v>
      </c>
      <c r="F354" s="18"/>
      <c r="G354" s="20">
        <f t="shared" ref="G354:G362" si="28">D354*F354</f>
        <v>0</v>
      </c>
      <c r="H354" s="309"/>
      <c r="I354" s="785"/>
      <c r="J354" s="786"/>
      <c r="K354" s="786"/>
      <c r="L354" s="18"/>
      <c r="M354" s="19" t="s">
        <v>73</v>
      </c>
      <c r="N354" s="18"/>
      <c r="O354" s="20">
        <f t="shared" ref="O354:O362" si="29">L354*N354</f>
        <v>0</v>
      </c>
    </row>
    <row r="355" spans="1:15" ht="20.149999999999999" customHeight="1">
      <c r="A355" s="785"/>
      <c r="B355" s="786"/>
      <c r="C355" s="786"/>
      <c r="D355" s="18"/>
      <c r="E355" s="19" t="s">
        <v>73</v>
      </c>
      <c r="F355" s="18"/>
      <c r="G355" s="20">
        <f t="shared" si="28"/>
        <v>0</v>
      </c>
      <c r="H355" s="309"/>
      <c r="I355" s="785"/>
      <c r="J355" s="786"/>
      <c r="K355" s="786"/>
      <c r="L355" s="18"/>
      <c r="M355" s="19" t="s">
        <v>73</v>
      </c>
      <c r="N355" s="18"/>
      <c r="O355" s="20">
        <f t="shared" si="29"/>
        <v>0</v>
      </c>
    </row>
    <row r="356" spans="1:15" ht="20.149999999999999" customHeight="1">
      <c r="A356" s="785"/>
      <c r="B356" s="786"/>
      <c r="C356" s="786"/>
      <c r="D356" s="18"/>
      <c r="E356" s="19" t="s">
        <v>73</v>
      </c>
      <c r="F356" s="18"/>
      <c r="G356" s="20">
        <f t="shared" si="28"/>
        <v>0</v>
      </c>
      <c r="H356" s="309"/>
      <c r="I356" s="785"/>
      <c r="J356" s="786"/>
      <c r="K356" s="786"/>
      <c r="L356" s="18"/>
      <c r="M356" s="19" t="s">
        <v>73</v>
      </c>
      <c r="N356" s="18"/>
      <c r="O356" s="20">
        <f t="shared" si="29"/>
        <v>0</v>
      </c>
    </row>
    <row r="357" spans="1:15" ht="20.149999999999999" customHeight="1">
      <c r="A357" s="785"/>
      <c r="B357" s="786"/>
      <c r="C357" s="786"/>
      <c r="D357" s="18"/>
      <c r="E357" s="19" t="s">
        <v>73</v>
      </c>
      <c r="F357" s="18"/>
      <c r="G357" s="20">
        <f t="shared" si="28"/>
        <v>0</v>
      </c>
      <c r="H357" s="309"/>
      <c r="I357" s="785"/>
      <c r="J357" s="786"/>
      <c r="K357" s="786"/>
      <c r="L357" s="18"/>
      <c r="M357" s="19" t="s">
        <v>73</v>
      </c>
      <c r="N357" s="18"/>
      <c r="O357" s="20">
        <f t="shared" si="29"/>
        <v>0</v>
      </c>
    </row>
    <row r="358" spans="1:15" ht="20.149999999999999" customHeight="1">
      <c r="A358" s="785"/>
      <c r="B358" s="786"/>
      <c r="C358" s="786"/>
      <c r="D358" s="18"/>
      <c r="E358" s="19" t="s">
        <v>73</v>
      </c>
      <c r="F358" s="18"/>
      <c r="G358" s="20">
        <f t="shared" si="28"/>
        <v>0</v>
      </c>
      <c r="H358" s="309"/>
      <c r="I358" s="785"/>
      <c r="J358" s="786"/>
      <c r="K358" s="786"/>
      <c r="L358" s="18"/>
      <c r="M358" s="19" t="s">
        <v>73</v>
      </c>
      <c r="N358" s="18"/>
      <c r="O358" s="20">
        <f t="shared" si="29"/>
        <v>0</v>
      </c>
    </row>
    <row r="359" spans="1:15" ht="20.149999999999999" customHeight="1">
      <c r="A359" s="785"/>
      <c r="B359" s="786"/>
      <c r="C359" s="786"/>
      <c r="D359" s="18"/>
      <c r="E359" s="19" t="s">
        <v>73</v>
      </c>
      <c r="F359" s="18"/>
      <c r="G359" s="20">
        <f t="shared" si="28"/>
        <v>0</v>
      </c>
      <c r="H359" s="309"/>
      <c r="I359" s="785"/>
      <c r="J359" s="786"/>
      <c r="K359" s="786"/>
      <c r="L359" s="18"/>
      <c r="M359" s="19" t="s">
        <v>73</v>
      </c>
      <c r="N359" s="18"/>
      <c r="O359" s="20">
        <f t="shared" si="29"/>
        <v>0</v>
      </c>
    </row>
    <row r="360" spans="1:15" ht="20.149999999999999" customHeight="1">
      <c r="A360" s="785"/>
      <c r="B360" s="786"/>
      <c r="C360" s="786"/>
      <c r="D360" s="18"/>
      <c r="E360" s="19" t="s">
        <v>73</v>
      </c>
      <c r="F360" s="18"/>
      <c r="G360" s="20">
        <f t="shared" si="28"/>
        <v>0</v>
      </c>
      <c r="H360" s="309"/>
      <c r="I360" s="785"/>
      <c r="J360" s="786"/>
      <c r="K360" s="786"/>
      <c r="L360" s="18"/>
      <c r="M360" s="19" t="s">
        <v>73</v>
      </c>
      <c r="N360" s="18"/>
      <c r="O360" s="20">
        <f t="shared" si="29"/>
        <v>0</v>
      </c>
    </row>
    <row r="361" spans="1:15" ht="20.149999999999999" customHeight="1">
      <c r="A361" s="785"/>
      <c r="B361" s="786"/>
      <c r="C361" s="786"/>
      <c r="D361" s="18"/>
      <c r="E361" s="19" t="s">
        <v>73</v>
      </c>
      <c r="F361" s="18"/>
      <c r="G361" s="20">
        <f t="shared" si="28"/>
        <v>0</v>
      </c>
      <c r="H361" s="309"/>
      <c r="I361" s="785"/>
      <c r="J361" s="786"/>
      <c r="K361" s="786"/>
      <c r="L361" s="18"/>
      <c r="M361" s="19" t="s">
        <v>73</v>
      </c>
      <c r="N361" s="18"/>
      <c r="O361" s="20">
        <f t="shared" si="29"/>
        <v>0</v>
      </c>
    </row>
    <row r="362" spans="1:15" ht="20.149999999999999" customHeight="1">
      <c r="A362" s="785"/>
      <c r="B362" s="786"/>
      <c r="C362" s="786"/>
      <c r="D362" s="18"/>
      <c r="E362" s="19" t="s">
        <v>73</v>
      </c>
      <c r="F362" s="18"/>
      <c r="G362" s="20">
        <f t="shared" si="28"/>
        <v>0</v>
      </c>
      <c r="H362" s="309"/>
      <c r="I362" s="785"/>
      <c r="J362" s="786"/>
      <c r="K362" s="786"/>
      <c r="L362" s="18"/>
      <c r="M362" s="19" t="s">
        <v>73</v>
      </c>
      <c r="N362" s="18"/>
      <c r="O362" s="20">
        <f t="shared" si="29"/>
        <v>0</v>
      </c>
    </row>
    <row r="363" spans="1:15" ht="20.149999999999999" customHeight="1">
      <c r="A363" s="773" t="s">
        <v>243</v>
      </c>
      <c r="B363" s="792"/>
      <c r="C363" s="792"/>
      <c r="D363" s="774"/>
      <c r="E363" s="21" t="s">
        <v>73</v>
      </c>
      <c r="F363" s="768"/>
      <c r="G363" s="769"/>
      <c r="H363" s="309"/>
      <c r="I363" s="773" t="s">
        <v>243</v>
      </c>
      <c r="J363" s="792"/>
      <c r="K363" s="792"/>
      <c r="L363" s="774"/>
      <c r="M363" s="21" t="s">
        <v>73</v>
      </c>
      <c r="N363" s="768"/>
      <c r="O363" s="769"/>
    </row>
    <row r="364" spans="1:15" ht="20.149999999999999" customHeight="1">
      <c r="A364" s="821" t="s">
        <v>244</v>
      </c>
      <c r="B364" s="822"/>
      <c r="C364" s="822"/>
      <c r="D364" s="822"/>
      <c r="E364" s="822"/>
      <c r="F364" s="823"/>
      <c r="G364" s="22">
        <f>SUM(G353:G363)</f>
        <v>0</v>
      </c>
      <c r="H364" s="309"/>
      <c r="I364" s="821" t="s">
        <v>244</v>
      </c>
      <c r="J364" s="822"/>
      <c r="K364" s="822"/>
      <c r="L364" s="822"/>
      <c r="M364" s="822"/>
      <c r="N364" s="823"/>
      <c r="O364" s="22">
        <f>SUM(O353:O363)</f>
        <v>0</v>
      </c>
    </row>
    <row r="365" spans="1:15" ht="20.149999999999999" customHeight="1">
      <c r="A365" s="779" t="s">
        <v>245</v>
      </c>
      <c r="B365" s="780"/>
      <c r="C365" s="780"/>
      <c r="D365" s="780"/>
      <c r="E365" s="780"/>
      <c r="F365" s="780"/>
      <c r="G365" s="23"/>
      <c r="H365" s="309"/>
      <c r="I365" s="779" t="s">
        <v>245</v>
      </c>
      <c r="J365" s="780"/>
      <c r="K365" s="780"/>
      <c r="L365" s="780"/>
      <c r="M365" s="780"/>
      <c r="N365" s="780"/>
      <c r="O365" s="23"/>
    </row>
    <row r="366" spans="1:15" ht="20.149999999999999" customHeight="1">
      <c r="A366" s="781" t="s">
        <v>246</v>
      </c>
      <c r="B366" s="782"/>
      <c r="C366" s="782"/>
      <c r="D366" s="782"/>
      <c r="E366" s="782"/>
      <c r="F366" s="782"/>
      <c r="G366" s="22">
        <f>G364+G365</f>
        <v>0</v>
      </c>
      <c r="H366" s="309"/>
      <c r="I366" s="781" t="s">
        <v>246</v>
      </c>
      <c r="J366" s="782"/>
      <c r="K366" s="782"/>
      <c r="L366" s="782"/>
      <c r="M366" s="782"/>
      <c r="N366" s="782"/>
      <c r="O366" s="22">
        <f>O364+O365</f>
        <v>0</v>
      </c>
    </row>
    <row r="367" spans="1:15" ht="20.149999999999999" customHeight="1">
      <c r="G367" s="296">
        <v>31</v>
      </c>
      <c r="O367" s="296">
        <v>32</v>
      </c>
    </row>
    <row r="368" spans="1:15" ht="20.149999999999999" customHeight="1">
      <c r="A368" s="826" t="s">
        <v>240</v>
      </c>
      <c r="B368" s="827"/>
      <c r="C368" s="775"/>
      <c r="D368" s="775"/>
      <c r="E368" s="775"/>
      <c r="F368" s="775"/>
      <c r="G368" s="776"/>
      <c r="H368" s="309"/>
      <c r="I368" s="826" t="s">
        <v>240</v>
      </c>
      <c r="J368" s="827"/>
      <c r="K368" s="775"/>
      <c r="L368" s="775"/>
      <c r="M368" s="775"/>
      <c r="N368" s="775"/>
      <c r="O368" s="776"/>
    </row>
    <row r="369" spans="1:15" ht="20.149999999999999" customHeight="1">
      <c r="A369" s="824" t="s">
        <v>82</v>
      </c>
      <c r="B369" s="825"/>
      <c r="C369" s="828"/>
      <c r="D369" s="828"/>
      <c r="E369" s="829"/>
      <c r="F369" s="829"/>
      <c r="G369" s="830"/>
      <c r="H369" s="309"/>
      <c r="I369" s="824" t="s">
        <v>82</v>
      </c>
      <c r="J369" s="825"/>
      <c r="K369" s="828"/>
      <c r="L369" s="828"/>
      <c r="M369" s="829"/>
      <c r="N369" s="829"/>
      <c r="O369" s="830"/>
    </row>
    <row r="370" spans="1:15" ht="20.149999999999999" customHeight="1">
      <c r="A370" s="798" t="s">
        <v>214</v>
      </c>
      <c r="B370" s="799"/>
      <c r="C370" s="800"/>
      <c r="D370" s="800"/>
      <c r="E370" s="773" t="s">
        <v>215</v>
      </c>
      <c r="F370" s="774"/>
      <c r="G370" s="325"/>
      <c r="H370" s="309"/>
      <c r="I370" s="798" t="s">
        <v>214</v>
      </c>
      <c r="J370" s="799"/>
      <c r="K370" s="800"/>
      <c r="L370" s="800"/>
      <c r="M370" s="773" t="s">
        <v>215</v>
      </c>
      <c r="N370" s="774"/>
      <c r="O370" s="325"/>
    </row>
    <row r="371" spans="1:15" ht="20.149999999999999" customHeight="1">
      <c r="A371" s="801" t="s">
        <v>216</v>
      </c>
      <c r="B371" s="802"/>
      <c r="C371" s="803">
        <f>C370-G370</f>
        <v>0</v>
      </c>
      <c r="D371" s="804"/>
      <c r="E371" s="801" t="s">
        <v>218</v>
      </c>
      <c r="F371" s="802"/>
      <c r="G371" s="328"/>
      <c r="H371" s="309"/>
      <c r="I371" s="801" t="s">
        <v>216</v>
      </c>
      <c r="J371" s="802"/>
      <c r="K371" s="803">
        <f>K370-O370</f>
        <v>0</v>
      </c>
      <c r="L371" s="804"/>
      <c r="M371" s="801" t="s">
        <v>218</v>
      </c>
      <c r="N371" s="802"/>
      <c r="O371" s="328"/>
    </row>
    <row r="372" spans="1:15" ht="20.149999999999999" customHeight="1">
      <c r="A372" s="789" t="s">
        <v>217</v>
      </c>
      <c r="B372" s="790"/>
      <c r="C372" s="790"/>
      <c r="D372" s="791"/>
      <c r="E372" s="770" t="str">
        <f>IF(C371*G371=0,"",C371*G371)</f>
        <v/>
      </c>
      <c r="F372" s="771"/>
      <c r="G372" s="772"/>
      <c r="H372" s="309"/>
      <c r="I372" s="789" t="s">
        <v>217</v>
      </c>
      <c r="J372" s="790"/>
      <c r="K372" s="790"/>
      <c r="L372" s="791"/>
      <c r="M372" s="770" t="str">
        <f>IF(K371*O371=0,"",K371*O371)</f>
        <v/>
      </c>
      <c r="N372" s="771"/>
      <c r="O372" s="772"/>
    </row>
    <row r="373" spans="1:15" ht="20.149999999999999" customHeight="1">
      <c r="A373" s="781" t="s">
        <v>219</v>
      </c>
      <c r="B373" s="782"/>
      <c r="C373" s="819" t="str">
        <f>IF(G371="","",SUM(F377:F386))</f>
        <v/>
      </c>
      <c r="D373" s="820"/>
      <c r="E373" s="777" t="s">
        <v>220</v>
      </c>
      <c r="F373" s="778"/>
      <c r="G373" s="311" t="str">
        <f>IF(E372="","",C373/E372)</f>
        <v/>
      </c>
      <c r="H373" s="309"/>
      <c r="I373" s="781" t="s">
        <v>219</v>
      </c>
      <c r="J373" s="782"/>
      <c r="K373" s="819" t="str">
        <f>IF(O371="","",SUM(N377:N386))</f>
        <v/>
      </c>
      <c r="L373" s="820"/>
      <c r="M373" s="777" t="s">
        <v>220</v>
      </c>
      <c r="N373" s="778"/>
      <c r="O373" s="311" t="str">
        <f>IF(M372="","",K373/M372)</f>
        <v/>
      </c>
    </row>
    <row r="374" spans="1:15" ht="20.149999999999999" customHeight="1">
      <c r="A374" s="793" t="s">
        <v>275</v>
      </c>
      <c r="B374" s="794"/>
      <c r="C374" s="810" t="str">
        <f>IF(G371="","",SUM(F377:F387))</f>
        <v/>
      </c>
      <c r="D374" s="811"/>
      <c r="E374" s="812" t="s">
        <v>278</v>
      </c>
      <c r="F374" s="813"/>
      <c r="G374" s="312" t="str">
        <f>IF(E372="","",C374/E372)</f>
        <v/>
      </c>
      <c r="H374" s="309"/>
      <c r="I374" s="793" t="s">
        <v>275</v>
      </c>
      <c r="J374" s="794"/>
      <c r="K374" s="810" t="str">
        <f>IF(O371="","",SUM(N377:N387))</f>
        <v/>
      </c>
      <c r="L374" s="811"/>
      <c r="M374" s="812" t="s">
        <v>278</v>
      </c>
      <c r="N374" s="813"/>
      <c r="O374" s="312" t="str">
        <f>IF(M372="","",K374/M372)</f>
        <v/>
      </c>
    </row>
    <row r="375" spans="1:15" ht="20.149999999999999" customHeight="1">
      <c r="A375" s="814" t="s">
        <v>241</v>
      </c>
      <c r="B375" s="815"/>
      <c r="C375" s="815"/>
      <c r="D375" s="815"/>
      <c r="E375" s="815"/>
      <c r="F375" s="815"/>
      <c r="G375" s="816"/>
      <c r="H375" s="309"/>
      <c r="I375" s="814" t="s">
        <v>241</v>
      </c>
      <c r="J375" s="815"/>
      <c r="K375" s="815"/>
      <c r="L375" s="815"/>
      <c r="M375" s="815"/>
      <c r="N375" s="815"/>
      <c r="O375" s="816"/>
    </row>
    <row r="376" spans="1:15" ht="20.149999999999999" customHeight="1">
      <c r="A376" s="781" t="s">
        <v>83</v>
      </c>
      <c r="B376" s="782"/>
      <c r="C376" s="782"/>
      <c r="D376" s="313" t="s">
        <v>242</v>
      </c>
      <c r="E376" s="313" t="s">
        <v>73</v>
      </c>
      <c r="F376" s="310" t="s">
        <v>84</v>
      </c>
      <c r="G376" s="202" t="s">
        <v>85</v>
      </c>
      <c r="H376" s="309"/>
      <c r="I376" s="781" t="s">
        <v>83</v>
      </c>
      <c r="J376" s="782"/>
      <c r="K376" s="782"/>
      <c r="L376" s="313" t="s">
        <v>242</v>
      </c>
      <c r="M376" s="313" t="s">
        <v>73</v>
      </c>
      <c r="N376" s="310" t="s">
        <v>84</v>
      </c>
      <c r="O376" s="202" t="s">
        <v>85</v>
      </c>
    </row>
    <row r="377" spans="1:15" ht="20.149999999999999" customHeight="1">
      <c r="A377" s="783"/>
      <c r="B377" s="784"/>
      <c r="C377" s="784"/>
      <c r="D377" s="14"/>
      <c r="E377" s="15" t="s">
        <v>73</v>
      </c>
      <c r="F377" s="16"/>
      <c r="G377" s="17">
        <f>D377*F377</f>
        <v>0</v>
      </c>
      <c r="H377" s="309"/>
      <c r="I377" s="783"/>
      <c r="J377" s="784"/>
      <c r="K377" s="784"/>
      <c r="L377" s="14"/>
      <c r="M377" s="15" t="s">
        <v>73</v>
      </c>
      <c r="N377" s="16"/>
      <c r="O377" s="17">
        <f>L377*N377</f>
        <v>0</v>
      </c>
    </row>
    <row r="378" spans="1:15" ht="20.149999999999999" customHeight="1">
      <c r="A378" s="785"/>
      <c r="B378" s="786"/>
      <c r="C378" s="786"/>
      <c r="D378" s="18"/>
      <c r="E378" s="19" t="s">
        <v>73</v>
      </c>
      <c r="F378" s="18"/>
      <c r="G378" s="20">
        <f t="shared" ref="G378:G386" si="30">D378*F378</f>
        <v>0</v>
      </c>
      <c r="H378" s="309"/>
      <c r="I378" s="785"/>
      <c r="J378" s="786"/>
      <c r="K378" s="786"/>
      <c r="L378" s="18"/>
      <c r="M378" s="19" t="s">
        <v>73</v>
      </c>
      <c r="N378" s="18"/>
      <c r="O378" s="20">
        <f t="shared" ref="O378:O386" si="31">L378*N378</f>
        <v>0</v>
      </c>
    </row>
    <row r="379" spans="1:15" ht="20.149999999999999" customHeight="1">
      <c r="A379" s="785"/>
      <c r="B379" s="786"/>
      <c r="C379" s="786"/>
      <c r="D379" s="18"/>
      <c r="E379" s="19" t="s">
        <v>73</v>
      </c>
      <c r="F379" s="18"/>
      <c r="G379" s="20">
        <f t="shared" si="30"/>
        <v>0</v>
      </c>
      <c r="H379" s="309"/>
      <c r="I379" s="785"/>
      <c r="J379" s="786"/>
      <c r="K379" s="786"/>
      <c r="L379" s="18"/>
      <c r="M379" s="19" t="s">
        <v>73</v>
      </c>
      <c r="N379" s="18"/>
      <c r="O379" s="20">
        <f t="shared" si="31"/>
        <v>0</v>
      </c>
    </row>
    <row r="380" spans="1:15" ht="20.149999999999999" customHeight="1">
      <c r="A380" s="785"/>
      <c r="B380" s="786"/>
      <c r="C380" s="786"/>
      <c r="D380" s="18"/>
      <c r="E380" s="19" t="s">
        <v>73</v>
      </c>
      <c r="F380" s="18"/>
      <c r="G380" s="20">
        <f t="shared" si="30"/>
        <v>0</v>
      </c>
      <c r="H380" s="309"/>
      <c r="I380" s="785"/>
      <c r="J380" s="786"/>
      <c r="K380" s="786"/>
      <c r="L380" s="18"/>
      <c r="M380" s="19" t="s">
        <v>73</v>
      </c>
      <c r="N380" s="18"/>
      <c r="O380" s="20">
        <f t="shared" si="31"/>
        <v>0</v>
      </c>
    </row>
    <row r="381" spans="1:15" ht="20.149999999999999" customHeight="1">
      <c r="A381" s="785"/>
      <c r="B381" s="786"/>
      <c r="C381" s="786"/>
      <c r="D381" s="18"/>
      <c r="E381" s="19" t="s">
        <v>73</v>
      </c>
      <c r="F381" s="18"/>
      <c r="G381" s="20">
        <f t="shared" si="30"/>
        <v>0</v>
      </c>
      <c r="H381" s="309"/>
      <c r="I381" s="785"/>
      <c r="J381" s="786"/>
      <c r="K381" s="786"/>
      <c r="L381" s="18"/>
      <c r="M381" s="19" t="s">
        <v>73</v>
      </c>
      <c r="N381" s="18"/>
      <c r="O381" s="20">
        <f t="shared" si="31"/>
        <v>0</v>
      </c>
    </row>
    <row r="382" spans="1:15" ht="20.149999999999999" customHeight="1">
      <c r="A382" s="785"/>
      <c r="B382" s="786"/>
      <c r="C382" s="786"/>
      <c r="D382" s="18"/>
      <c r="E382" s="19" t="s">
        <v>73</v>
      </c>
      <c r="F382" s="18"/>
      <c r="G382" s="20">
        <f t="shared" si="30"/>
        <v>0</v>
      </c>
      <c r="H382" s="309"/>
      <c r="I382" s="785"/>
      <c r="J382" s="786"/>
      <c r="K382" s="786"/>
      <c r="L382" s="18"/>
      <c r="M382" s="19" t="s">
        <v>73</v>
      </c>
      <c r="N382" s="18"/>
      <c r="O382" s="20">
        <f t="shared" si="31"/>
        <v>0</v>
      </c>
    </row>
    <row r="383" spans="1:15" ht="20.149999999999999" customHeight="1">
      <c r="A383" s="785"/>
      <c r="B383" s="786"/>
      <c r="C383" s="786"/>
      <c r="D383" s="18"/>
      <c r="E383" s="19" t="s">
        <v>73</v>
      </c>
      <c r="F383" s="18"/>
      <c r="G383" s="20">
        <f t="shared" si="30"/>
        <v>0</v>
      </c>
      <c r="H383" s="309"/>
      <c r="I383" s="785"/>
      <c r="J383" s="786"/>
      <c r="K383" s="786"/>
      <c r="L383" s="18"/>
      <c r="M383" s="19" t="s">
        <v>73</v>
      </c>
      <c r="N383" s="18"/>
      <c r="O383" s="20">
        <f t="shared" si="31"/>
        <v>0</v>
      </c>
    </row>
    <row r="384" spans="1:15" ht="20.149999999999999" customHeight="1">
      <c r="A384" s="785"/>
      <c r="B384" s="786"/>
      <c r="C384" s="786"/>
      <c r="D384" s="18"/>
      <c r="E384" s="19" t="s">
        <v>73</v>
      </c>
      <c r="F384" s="18"/>
      <c r="G384" s="20">
        <f t="shared" si="30"/>
        <v>0</v>
      </c>
      <c r="H384" s="309"/>
      <c r="I384" s="785"/>
      <c r="J384" s="786"/>
      <c r="K384" s="786"/>
      <c r="L384" s="18"/>
      <c r="M384" s="19" t="s">
        <v>73</v>
      </c>
      <c r="N384" s="18"/>
      <c r="O384" s="20">
        <f t="shared" si="31"/>
        <v>0</v>
      </c>
    </row>
    <row r="385" spans="1:15" ht="20.149999999999999" customHeight="1">
      <c r="A385" s="785"/>
      <c r="B385" s="786"/>
      <c r="C385" s="786"/>
      <c r="D385" s="18"/>
      <c r="E385" s="19" t="s">
        <v>73</v>
      </c>
      <c r="F385" s="18"/>
      <c r="G385" s="20">
        <f t="shared" si="30"/>
        <v>0</v>
      </c>
      <c r="H385" s="309"/>
      <c r="I385" s="785"/>
      <c r="J385" s="786"/>
      <c r="K385" s="786"/>
      <c r="L385" s="18"/>
      <c r="M385" s="19" t="s">
        <v>73</v>
      </c>
      <c r="N385" s="18"/>
      <c r="O385" s="20">
        <f t="shared" si="31"/>
        <v>0</v>
      </c>
    </row>
    <row r="386" spans="1:15" ht="20.149999999999999" customHeight="1">
      <c r="A386" s="785"/>
      <c r="B386" s="786"/>
      <c r="C386" s="786"/>
      <c r="D386" s="18"/>
      <c r="E386" s="19" t="s">
        <v>73</v>
      </c>
      <c r="F386" s="18"/>
      <c r="G386" s="20">
        <f t="shared" si="30"/>
        <v>0</v>
      </c>
      <c r="H386" s="309"/>
      <c r="I386" s="785"/>
      <c r="J386" s="786"/>
      <c r="K386" s="786"/>
      <c r="L386" s="18"/>
      <c r="M386" s="19" t="s">
        <v>73</v>
      </c>
      <c r="N386" s="18"/>
      <c r="O386" s="20">
        <f t="shared" si="31"/>
        <v>0</v>
      </c>
    </row>
    <row r="387" spans="1:15" ht="20.149999999999999" customHeight="1">
      <c r="A387" s="773" t="s">
        <v>243</v>
      </c>
      <c r="B387" s="792"/>
      <c r="C387" s="792"/>
      <c r="D387" s="774"/>
      <c r="E387" s="21" t="s">
        <v>73</v>
      </c>
      <c r="F387" s="768"/>
      <c r="G387" s="769"/>
      <c r="H387" s="309"/>
      <c r="I387" s="773" t="s">
        <v>243</v>
      </c>
      <c r="J387" s="792"/>
      <c r="K387" s="792"/>
      <c r="L387" s="774"/>
      <c r="M387" s="21" t="s">
        <v>73</v>
      </c>
      <c r="N387" s="768"/>
      <c r="O387" s="769"/>
    </row>
    <row r="388" spans="1:15" ht="20.149999999999999" customHeight="1">
      <c r="A388" s="821" t="s">
        <v>244</v>
      </c>
      <c r="B388" s="822"/>
      <c r="C388" s="822"/>
      <c r="D388" s="822"/>
      <c r="E388" s="822"/>
      <c r="F388" s="823"/>
      <c r="G388" s="22">
        <f>SUM(G377:G387)</f>
        <v>0</v>
      </c>
      <c r="H388" s="309"/>
      <c r="I388" s="821" t="s">
        <v>244</v>
      </c>
      <c r="J388" s="822"/>
      <c r="K388" s="822"/>
      <c r="L388" s="822"/>
      <c r="M388" s="822"/>
      <c r="N388" s="823"/>
      <c r="O388" s="22">
        <f>SUM(O377:O387)</f>
        <v>0</v>
      </c>
    </row>
    <row r="389" spans="1:15" ht="20.149999999999999" customHeight="1">
      <c r="A389" s="779" t="s">
        <v>245</v>
      </c>
      <c r="B389" s="780"/>
      <c r="C389" s="780"/>
      <c r="D389" s="780"/>
      <c r="E389" s="780"/>
      <c r="F389" s="780"/>
      <c r="G389" s="23"/>
      <c r="H389" s="309"/>
      <c r="I389" s="779" t="s">
        <v>245</v>
      </c>
      <c r="J389" s="780"/>
      <c r="K389" s="780"/>
      <c r="L389" s="780"/>
      <c r="M389" s="780"/>
      <c r="N389" s="780"/>
      <c r="O389" s="23"/>
    </row>
    <row r="390" spans="1:15" ht="20.149999999999999" customHeight="1">
      <c r="A390" s="781" t="s">
        <v>246</v>
      </c>
      <c r="B390" s="782"/>
      <c r="C390" s="782"/>
      <c r="D390" s="782"/>
      <c r="E390" s="782"/>
      <c r="F390" s="782"/>
      <c r="G390" s="22">
        <f>G388+G389</f>
        <v>0</v>
      </c>
      <c r="H390" s="309"/>
      <c r="I390" s="781" t="s">
        <v>246</v>
      </c>
      <c r="J390" s="782"/>
      <c r="K390" s="782"/>
      <c r="L390" s="782"/>
      <c r="M390" s="782"/>
      <c r="N390" s="782"/>
      <c r="O390" s="22">
        <f>O388+O389</f>
        <v>0</v>
      </c>
    </row>
    <row r="391" spans="1:15" ht="20.149999999999999" customHeight="1">
      <c r="G391" s="296">
        <v>33</v>
      </c>
      <c r="O391" s="296">
        <v>34</v>
      </c>
    </row>
    <row r="392" spans="1:15" ht="20.149999999999999" customHeight="1">
      <c r="A392" s="826" t="s">
        <v>240</v>
      </c>
      <c r="B392" s="827"/>
      <c r="C392" s="775"/>
      <c r="D392" s="775"/>
      <c r="E392" s="775"/>
      <c r="F392" s="775"/>
      <c r="G392" s="776"/>
      <c r="H392" s="309"/>
      <c r="I392" s="826" t="s">
        <v>240</v>
      </c>
      <c r="J392" s="827"/>
      <c r="K392" s="775"/>
      <c r="L392" s="775"/>
      <c r="M392" s="775"/>
      <c r="N392" s="775"/>
      <c r="O392" s="776"/>
    </row>
    <row r="393" spans="1:15" ht="20.149999999999999" customHeight="1">
      <c r="A393" s="824" t="s">
        <v>82</v>
      </c>
      <c r="B393" s="825"/>
      <c r="C393" s="828"/>
      <c r="D393" s="828"/>
      <c r="E393" s="829"/>
      <c r="F393" s="829"/>
      <c r="G393" s="830"/>
      <c r="H393" s="309"/>
      <c r="I393" s="824" t="s">
        <v>82</v>
      </c>
      <c r="J393" s="825"/>
      <c r="K393" s="828"/>
      <c r="L393" s="828"/>
      <c r="M393" s="829"/>
      <c r="N393" s="829"/>
      <c r="O393" s="830"/>
    </row>
    <row r="394" spans="1:15" ht="20.149999999999999" customHeight="1">
      <c r="A394" s="798" t="s">
        <v>214</v>
      </c>
      <c r="B394" s="799"/>
      <c r="C394" s="800"/>
      <c r="D394" s="800"/>
      <c r="E394" s="773" t="s">
        <v>215</v>
      </c>
      <c r="F394" s="774"/>
      <c r="G394" s="325"/>
      <c r="H394" s="309"/>
      <c r="I394" s="798" t="s">
        <v>214</v>
      </c>
      <c r="J394" s="799"/>
      <c r="K394" s="800"/>
      <c r="L394" s="800"/>
      <c r="M394" s="773" t="s">
        <v>215</v>
      </c>
      <c r="N394" s="774"/>
      <c r="O394" s="325"/>
    </row>
    <row r="395" spans="1:15" ht="20.149999999999999" customHeight="1">
      <c r="A395" s="801" t="s">
        <v>216</v>
      </c>
      <c r="B395" s="802"/>
      <c r="C395" s="803">
        <f>C394-G394</f>
        <v>0</v>
      </c>
      <c r="D395" s="804"/>
      <c r="E395" s="801" t="s">
        <v>218</v>
      </c>
      <c r="F395" s="802"/>
      <c r="G395" s="328"/>
      <c r="H395" s="309"/>
      <c r="I395" s="801" t="s">
        <v>216</v>
      </c>
      <c r="J395" s="802"/>
      <c r="K395" s="803">
        <f>K394-O394</f>
        <v>0</v>
      </c>
      <c r="L395" s="804"/>
      <c r="M395" s="801" t="s">
        <v>218</v>
      </c>
      <c r="N395" s="802"/>
      <c r="O395" s="328"/>
    </row>
    <row r="396" spans="1:15" ht="20.149999999999999" customHeight="1">
      <c r="A396" s="789" t="s">
        <v>217</v>
      </c>
      <c r="B396" s="790"/>
      <c r="C396" s="790"/>
      <c r="D396" s="791"/>
      <c r="E396" s="770" t="str">
        <f>IF(C395*G395=0,"",C395*G395)</f>
        <v/>
      </c>
      <c r="F396" s="771"/>
      <c r="G396" s="772"/>
      <c r="H396" s="309"/>
      <c r="I396" s="789" t="s">
        <v>217</v>
      </c>
      <c r="J396" s="790"/>
      <c r="K396" s="790"/>
      <c r="L396" s="791"/>
      <c r="M396" s="770" t="str">
        <f>IF(K395*O395=0,"",K395*O395)</f>
        <v/>
      </c>
      <c r="N396" s="771"/>
      <c r="O396" s="772"/>
    </row>
    <row r="397" spans="1:15" ht="20.149999999999999" customHeight="1">
      <c r="A397" s="781" t="s">
        <v>219</v>
      </c>
      <c r="B397" s="782"/>
      <c r="C397" s="819" t="str">
        <f>IF(G395="","",SUM(F401:F410))</f>
        <v/>
      </c>
      <c r="D397" s="820"/>
      <c r="E397" s="777" t="s">
        <v>220</v>
      </c>
      <c r="F397" s="778"/>
      <c r="G397" s="311" t="str">
        <f>IF(E396="","",C397/E396)</f>
        <v/>
      </c>
      <c r="H397" s="309"/>
      <c r="I397" s="781" t="s">
        <v>219</v>
      </c>
      <c r="J397" s="782"/>
      <c r="K397" s="819" t="str">
        <f>IF(O395="","",SUM(N401:N410))</f>
        <v/>
      </c>
      <c r="L397" s="820"/>
      <c r="M397" s="777" t="s">
        <v>220</v>
      </c>
      <c r="N397" s="778"/>
      <c r="O397" s="311" t="str">
        <f>IF(M396="","",K397/M396)</f>
        <v/>
      </c>
    </row>
    <row r="398" spans="1:15" ht="20.149999999999999" customHeight="1">
      <c r="A398" s="793" t="s">
        <v>275</v>
      </c>
      <c r="B398" s="794"/>
      <c r="C398" s="810" t="str">
        <f>IF(G395="","",SUM(F401:F411))</f>
        <v/>
      </c>
      <c r="D398" s="811"/>
      <c r="E398" s="812" t="s">
        <v>278</v>
      </c>
      <c r="F398" s="813"/>
      <c r="G398" s="312" t="str">
        <f>IF(E396="","",C398/E396)</f>
        <v/>
      </c>
      <c r="H398" s="309"/>
      <c r="I398" s="793" t="s">
        <v>275</v>
      </c>
      <c r="J398" s="794"/>
      <c r="K398" s="810" t="str">
        <f>IF(O395="","",SUM(N401:N411))</f>
        <v/>
      </c>
      <c r="L398" s="811"/>
      <c r="M398" s="812" t="s">
        <v>278</v>
      </c>
      <c r="N398" s="813"/>
      <c r="O398" s="312" t="str">
        <f>IF(M396="","",K398/M396)</f>
        <v/>
      </c>
    </row>
    <row r="399" spans="1:15" ht="20.149999999999999" customHeight="1">
      <c r="A399" s="814" t="s">
        <v>241</v>
      </c>
      <c r="B399" s="815"/>
      <c r="C399" s="815"/>
      <c r="D399" s="815"/>
      <c r="E399" s="815"/>
      <c r="F399" s="815"/>
      <c r="G399" s="816"/>
      <c r="H399" s="309"/>
      <c r="I399" s="814" t="s">
        <v>241</v>
      </c>
      <c r="J399" s="815"/>
      <c r="K399" s="815"/>
      <c r="L399" s="815"/>
      <c r="M399" s="815"/>
      <c r="N399" s="815"/>
      <c r="O399" s="816"/>
    </row>
    <row r="400" spans="1:15" ht="20.149999999999999" customHeight="1">
      <c r="A400" s="781" t="s">
        <v>83</v>
      </c>
      <c r="B400" s="782"/>
      <c r="C400" s="782"/>
      <c r="D400" s="313" t="s">
        <v>242</v>
      </c>
      <c r="E400" s="313" t="s">
        <v>73</v>
      </c>
      <c r="F400" s="310" t="s">
        <v>84</v>
      </c>
      <c r="G400" s="202" t="s">
        <v>85</v>
      </c>
      <c r="H400" s="309"/>
      <c r="I400" s="781" t="s">
        <v>83</v>
      </c>
      <c r="J400" s="782"/>
      <c r="K400" s="782"/>
      <c r="L400" s="313" t="s">
        <v>242</v>
      </c>
      <c r="M400" s="313" t="s">
        <v>73</v>
      </c>
      <c r="N400" s="310" t="s">
        <v>84</v>
      </c>
      <c r="O400" s="202" t="s">
        <v>85</v>
      </c>
    </row>
    <row r="401" spans="1:15" ht="20.149999999999999" customHeight="1">
      <c r="A401" s="783"/>
      <c r="B401" s="784"/>
      <c r="C401" s="784"/>
      <c r="D401" s="14"/>
      <c r="E401" s="15" t="s">
        <v>73</v>
      </c>
      <c r="F401" s="16"/>
      <c r="G401" s="17">
        <f>D401*F401</f>
        <v>0</v>
      </c>
      <c r="H401" s="309"/>
      <c r="I401" s="783"/>
      <c r="J401" s="784"/>
      <c r="K401" s="784"/>
      <c r="L401" s="14"/>
      <c r="M401" s="15" t="s">
        <v>73</v>
      </c>
      <c r="N401" s="16"/>
      <c r="O401" s="17">
        <f>L401*N401</f>
        <v>0</v>
      </c>
    </row>
    <row r="402" spans="1:15" ht="20.149999999999999" customHeight="1">
      <c r="A402" s="785"/>
      <c r="B402" s="786"/>
      <c r="C402" s="786"/>
      <c r="D402" s="18"/>
      <c r="E402" s="19" t="s">
        <v>73</v>
      </c>
      <c r="F402" s="18"/>
      <c r="G402" s="20">
        <f t="shared" ref="G402:G410" si="32">D402*F402</f>
        <v>0</v>
      </c>
      <c r="H402" s="309"/>
      <c r="I402" s="785"/>
      <c r="J402" s="786"/>
      <c r="K402" s="786"/>
      <c r="L402" s="18"/>
      <c r="M402" s="19" t="s">
        <v>73</v>
      </c>
      <c r="N402" s="18"/>
      <c r="O402" s="20">
        <f t="shared" ref="O402:O410" si="33">L402*N402</f>
        <v>0</v>
      </c>
    </row>
    <row r="403" spans="1:15" ht="20.149999999999999" customHeight="1">
      <c r="A403" s="785"/>
      <c r="B403" s="786"/>
      <c r="C403" s="786"/>
      <c r="D403" s="18"/>
      <c r="E403" s="19" t="s">
        <v>73</v>
      </c>
      <c r="F403" s="18"/>
      <c r="G403" s="20">
        <f t="shared" si="32"/>
        <v>0</v>
      </c>
      <c r="H403" s="309"/>
      <c r="I403" s="785"/>
      <c r="J403" s="786"/>
      <c r="K403" s="786"/>
      <c r="L403" s="18"/>
      <c r="M403" s="19" t="s">
        <v>73</v>
      </c>
      <c r="N403" s="18"/>
      <c r="O403" s="20">
        <f t="shared" si="33"/>
        <v>0</v>
      </c>
    </row>
    <row r="404" spans="1:15" ht="20.149999999999999" customHeight="1">
      <c r="A404" s="785"/>
      <c r="B404" s="786"/>
      <c r="C404" s="786"/>
      <c r="D404" s="18"/>
      <c r="E404" s="19" t="s">
        <v>73</v>
      </c>
      <c r="F404" s="18"/>
      <c r="G404" s="20">
        <f t="shared" si="32"/>
        <v>0</v>
      </c>
      <c r="H404" s="309"/>
      <c r="I404" s="785"/>
      <c r="J404" s="786"/>
      <c r="K404" s="786"/>
      <c r="L404" s="18"/>
      <c r="M404" s="19" t="s">
        <v>73</v>
      </c>
      <c r="N404" s="18"/>
      <c r="O404" s="20">
        <f t="shared" si="33"/>
        <v>0</v>
      </c>
    </row>
    <row r="405" spans="1:15" ht="20.149999999999999" customHeight="1">
      <c r="A405" s="785"/>
      <c r="B405" s="786"/>
      <c r="C405" s="786"/>
      <c r="D405" s="18"/>
      <c r="E405" s="19" t="s">
        <v>73</v>
      </c>
      <c r="F405" s="18"/>
      <c r="G405" s="20">
        <f t="shared" si="32"/>
        <v>0</v>
      </c>
      <c r="H405" s="309"/>
      <c r="I405" s="785"/>
      <c r="J405" s="786"/>
      <c r="K405" s="786"/>
      <c r="L405" s="18"/>
      <c r="M405" s="19" t="s">
        <v>73</v>
      </c>
      <c r="N405" s="18"/>
      <c r="O405" s="20">
        <f t="shared" si="33"/>
        <v>0</v>
      </c>
    </row>
    <row r="406" spans="1:15" ht="20.149999999999999" customHeight="1">
      <c r="A406" s="785"/>
      <c r="B406" s="786"/>
      <c r="C406" s="786"/>
      <c r="D406" s="18"/>
      <c r="E406" s="19" t="s">
        <v>73</v>
      </c>
      <c r="F406" s="18"/>
      <c r="G406" s="20">
        <f t="shared" si="32"/>
        <v>0</v>
      </c>
      <c r="H406" s="309"/>
      <c r="I406" s="785"/>
      <c r="J406" s="786"/>
      <c r="K406" s="786"/>
      <c r="L406" s="18"/>
      <c r="M406" s="19" t="s">
        <v>73</v>
      </c>
      <c r="N406" s="18"/>
      <c r="O406" s="20">
        <f t="shared" si="33"/>
        <v>0</v>
      </c>
    </row>
    <row r="407" spans="1:15" ht="20.149999999999999" customHeight="1">
      <c r="A407" s="785"/>
      <c r="B407" s="786"/>
      <c r="C407" s="786"/>
      <c r="D407" s="18"/>
      <c r="E407" s="19" t="s">
        <v>73</v>
      </c>
      <c r="F407" s="18"/>
      <c r="G407" s="20">
        <f t="shared" si="32"/>
        <v>0</v>
      </c>
      <c r="H407" s="309"/>
      <c r="I407" s="785"/>
      <c r="J407" s="786"/>
      <c r="K407" s="786"/>
      <c r="L407" s="18"/>
      <c r="M407" s="19" t="s">
        <v>73</v>
      </c>
      <c r="N407" s="18"/>
      <c r="O407" s="20">
        <f t="shared" si="33"/>
        <v>0</v>
      </c>
    </row>
    <row r="408" spans="1:15" ht="20.149999999999999" customHeight="1">
      <c r="A408" s="785"/>
      <c r="B408" s="786"/>
      <c r="C408" s="786"/>
      <c r="D408" s="18"/>
      <c r="E408" s="19" t="s">
        <v>73</v>
      </c>
      <c r="F408" s="18"/>
      <c r="G408" s="20">
        <f t="shared" si="32"/>
        <v>0</v>
      </c>
      <c r="H408" s="309"/>
      <c r="I408" s="785"/>
      <c r="J408" s="786"/>
      <c r="K408" s="786"/>
      <c r="L408" s="18"/>
      <c r="M408" s="19" t="s">
        <v>73</v>
      </c>
      <c r="N408" s="18"/>
      <c r="O408" s="20">
        <f t="shared" si="33"/>
        <v>0</v>
      </c>
    </row>
    <row r="409" spans="1:15" ht="20.149999999999999" customHeight="1">
      <c r="A409" s="785"/>
      <c r="B409" s="786"/>
      <c r="C409" s="786"/>
      <c r="D409" s="18"/>
      <c r="E409" s="19" t="s">
        <v>73</v>
      </c>
      <c r="F409" s="18"/>
      <c r="G409" s="20">
        <f t="shared" si="32"/>
        <v>0</v>
      </c>
      <c r="H409" s="309"/>
      <c r="I409" s="785"/>
      <c r="J409" s="786"/>
      <c r="K409" s="786"/>
      <c r="L409" s="18"/>
      <c r="M409" s="19" t="s">
        <v>73</v>
      </c>
      <c r="N409" s="18"/>
      <c r="O409" s="20">
        <f t="shared" si="33"/>
        <v>0</v>
      </c>
    </row>
    <row r="410" spans="1:15" ht="20.149999999999999" customHeight="1">
      <c r="A410" s="785"/>
      <c r="B410" s="786"/>
      <c r="C410" s="786"/>
      <c r="D410" s="18"/>
      <c r="E410" s="19" t="s">
        <v>73</v>
      </c>
      <c r="F410" s="18"/>
      <c r="G410" s="20">
        <f t="shared" si="32"/>
        <v>0</v>
      </c>
      <c r="H410" s="309"/>
      <c r="I410" s="785"/>
      <c r="J410" s="786"/>
      <c r="K410" s="786"/>
      <c r="L410" s="18"/>
      <c r="M410" s="19" t="s">
        <v>73</v>
      </c>
      <c r="N410" s="18"/>
      <c r="O410" s="20">
        <f t="shared" si="33"/>
        <v>0</v>
      </c>
    </row>
    <row r="411" spans="1:15" ht="20.149999999999999" customHeight="1">
      <c r="A411" s="773" t="s">
        <v>243</v>
      </c>
      <c r="B411" s="792"/>
      <c r="C411" s="792"/>
      <c r="D411" s="774"/>
      <c r="E411" s="21" t="s">
        <v>73</v>
      </c>
      <c r="F411" s="768"/>
      <c r="G411" s="769"/>
      <c r="H411" s="309"/>
      <c r="I411" s="773" t="s">
        <v>243</v>
      </c>
      <c r="J411" s="792"/>
      <c r="K411" s="792"/>
      <c r="L411" s="774"/>
      <c r="M411" s="21" t="s">
        <v>73</v>
      </c>
      <c r="N411" s="768"/>
      <c r="O411" s="769"/>
    </row>
    <row r="412" spans="1:15" ht="20.149999999999999" customHeight="1">
      <c r="A412" s="821" t="s">
        <v>244</v>
      </c>
      <c r="B412" s="822"/>
      <c r="C412" s="822"/>
      <c r="D412" s="822"/>
      <c r="E412" s="822"/>
      <c r="F412" s="823"/>
      <c r="G412" s="22">
        <f>SUM(G401:G411)</f>
        <v>0</v>
      </c>
      <c r="H412" s="309"/>
      <c r="I412" s="821" t="s">
        <v>244</v>
      </c>
      <c r="J412" s="822"/>
      <c r="K412" s="822"/>
      <c r="L412" s="822"/>
      <c r="M412" s="822"/>
      <c r="N412" s="823"/>
      <c r="O412" s="22">
        <f>SUM(O401:O411)</f>
        <v>0</v>
      </c>
    </row>
    <row r="413" spans="1:15" ht="20.149999999999999" customHeight="1">
      <c r="A413" s="779" t="s">
        <v>245</v>
      </c>
      <c r="B413" s="780"/>
      <c r="C413" s="780"/>
      <c r="D413" s="780"/>
      <c r="E413" s="780"/>
      <c r="F413" s="780"/>
      <c r="G413" s="23"/>
      <c r="H413" s="309"/>
      <c r="I413" s="779" t="s">
        <v>245</v>
      </c>
      <c r="J413" s="780"/>
      <c r="K413" s="780"/>
      <c r="L413" s="780"/>
      <c r="M413" s="780"/>
      <c r="N413" s="780"/>
      <c r="O413" s="23"/>
    </row>
    <row r="414" spans="1:15" ht="20.149999999999999" customHeight="1">
      <c r="A414" s="781" t="s">
        <v>246</v>
      </c>
      <c r="B414" s="782"/>
      <c r="C414" s="782"/>
      <c r="D414" s="782"/>
      <c r="E414" s="782"/>
      <c r="F414" s="782"/>
      <c r="G414" s="22">
        <f>G412+G413</f>
        <v>0</v>
      </c>
      <c r="H414" s="309"/>
      <c r="I414" s="781" t="s">
        <v>246</v>
      </c>
      <c r="J414" s="782"/>
      <c r="K414" s="782"/>
      <c r="L414" s="782"/>
      <c r="M414" s="782"/>
      <c r="N414" s="782"/>
      <c r="O414" s="22">
        <f>O412+O413</f>
        <v>0</v>
      </c>
    </row>
    <row r="415" spans="1:15" ht="20.149999999999999" customHeight="1">
      <c r="G415" s="296">
        <v>35</v>
      </c>
      <c r="O415" s="296">
        <v>36</v>
      </c>
    </row>
    <row r="416" spans="1:15" ht="20.149999999999999" customHeight="1">
      <c r="A416" s="826" t="s">
        <v>240</v>
      </c>
      <c r="B416" s="827"/>
      <c r="C416" s="775"/>
      <c r="D416" s="775"/>
      <c r="E416" s="775"/>
      <c r="F416" s="775"/>
      <c r="G416" s="776"/>
      <c r="H416" s="309"/>
      <c r="I416" s="826" t="s">
        <v>240</v>
      </c>
      <c r="J416" s="827"/>
      <c r="K416" s="775"/>
      <c r="L416" s="775"/>
      <c r="M416" s="775"/>
      <c r="N416" s="775"/>
      <c r="O416" s="776"/>
    </row>
    <row r="417" spans="1:15" ht="20.149999999999999" customHeight="1">
      <c r="A417" s="824" t="s">
        <v>82</v>
      </c>
      <c r="B417" s="825"/>
      <c r="C417" s="828"/>
      <c r="D417" s="828"/>
      <c r="E417" s="829"/>
      <c r="F417" s="829"/>
      <c r="G417" s="830"/>
      <c r="H417" s="309"/>
      <c r="I417" s="824" t="s">
        <v>82</v>
      </c>
      <c r="J417" s="825"/>
      <c r="K417" s="828"/>
      <c r="L417" s="828"/>
      <c r="M417" s="829"/>
      <c r="N417" s="829"/>
      <c r="O417" s="830"/>
    </row>
    <row r="418" spans="1:15" ht="20.149999999999999" customHeight="1">
      <c r="A418" s="798" t="s">
        <v>214</v>
      </c>
      <c r="B418" s="799"/>
      <c r="C418" s="800"/>
      <c r="D418" s="800"/>
      <c r="E418" s="773" t="s">
        <v>215</v>
      </c>
      <c r="F418" s="774"/>
      <c r="G418" s="325"/>
      <c r="H418" s="309"/>
      <c r="I418" s="798" t="s">
        <v>214</v>
      </c>
      <c r="J418" s="799"/>
      <c r="K418" s="800"/>
      <c r="L418" s="800"/>
      <c r="M418" s="773" t="s">
        <v>215</v>
      </c>
      <c r="N418" s="774"/>
      <c r="O418" s="325"/>
    </row>
    <row r="419" spans="1:15" ht="20.149999999999999" customHeight="1">
      <c r="A419" s="801" t="s">
        <v>216</v>
      </c>
      <c r="B419" s="802"/>
      <c r="C419" s="803">
        <f>C418-G418</f>
        <v>0</v>
      </c>
      <c r="D419" s="804"/>
      <c r="E419" s="801" t="s">
        <v>218</v>
      </c>
      <c r="F419" s="802"/>
      <c r="G419" s="328"/>
      <c r="H419" s="309"/>
      <c r="I419" s="801" t="s">
        <v>216</v>
      </c>
      <c r="J419" s="802"/>
      <c r="K419" s="803">
        <f>K418-O418</f>
        <v>0</v>
      </c>
      <c r="L419" s="804"/>
      <c r="M419" s="801" t="s">
        <v>218</v>
      </c>
      <c r="N419" s="802"/>
      <c r="O419" s="328"/>
    </row>
    <row r="420" spans="1:15" ht="20.149999999999999" customHeight="1">
      <c r="A420" s="789" t="s">
        <v>217</v>
      </c>
      <c r="B420" s="790"/>
      <c r="C420" s="790"/>
      <c r="D420" s="791"/>
      <c r="E420" s="770" t="str">
        <f>IF(C419*G419=0,"",C419*G419)</f>
        <v/>
      </c>
      <c r="F420" s="771"/>
      <c r="G420" s="772"/>
      <c r="H420" s="309"/>
      <c r="I420" s="789" t="s">
        <v>217</v>
      </c>
      <c r="J420" s="790"/>
      <c r="K420" s="790"/>
      <c r="L420" s="791"/>
      <c r="M420" s="770" t="str">
        <f>IF(K419*O419=0,"",K419*O419)</f>
        <v/>
      </c>
      <c r="N420" s="771"/>
      <c r="O420" s="772"/>
    </row>
    <row r="421" spans="1:15" ht="20.149999999999999" customHeight="1">
      <c r="A421" s="781" t="s">
        <v>219</v>
      </c>
      <c r="B421" s="782"/>
      <c r="C421" s="819" t="str">
        <f>IF(G419="","",SUM(F425:F434))</f>
        <v/>
      </c>
      <c r="D421" s="820"/>
      <c r="E421" s="777" t="s">
        <v>220</v>
      </c>
      <c r="F421" s="778"/>
      <c r="G421" s="311" t="str">
        <f>IF(E420="","",C421/E420)</f>
        <v/>
      </c>
      <c r="H421" s="309"/>
      <c r="I421" s="781" t="s">
        <v>219</v>
      </c>
      <c r="J421" s="782"/>
      <c r="K421" s="819" t="str">
        <f>IF(O419="","",SUM(N425:N434))</f>
        <v/>
      </c>
      <c r="L421" s="820"/>
      <c r="M421" s="777" t="s">
        <v>220</v>
      </c>
      <c r="N421" s="778"/>
      <c r="O421" s="311" t="str">
        <f>IF(M420="","",K421/M420)</f>
        <v/>
      </c>
    </row>
    <row r="422" spans="1:15" ht="20.149999999999999" customHeight="1">
      <c r="A422" s="793" t="s">
        <v>275</v>
      </c>
      <c r="B422" s="794"/>
      <c r="C422" s="810" t="str">
        <f>IF(G419="","",SUM(F425:F435))</f>
        <v/>
      </c>
      <c r="D422" s="811"/>
      <c r="E422" s="812" t="s">
        <v>278</v>
      </c>
      <c r="F422" s="813"/>
      <c r="G422" s="312" t="str">
        <f>IF(E420="","",C422/E420)</f>
        <v/>
      </c>
      <c r="H422" s="309"/>
      <c r="I422" s="793" t="s">
        <v>275</v>
      </c>
      <c r="J422" s="794"/>
      <c r="K422" s="810" t="str">
        <f>IF(O419="","",SUM(N425:N435))</f>
        <v/>
      </c>
      <c r="L422" s="811"/>
      <c r="M422" s="812" t="s">
        <v>278</v>
      </c>
      <c r="N422" s="813"/>
      <c r="O422" s="312" t="str">
        <f>IF(M420="","",K422/M420)</f>
        <v/>
      </c>
    </row>
    <row r="423" spans="1:15" ht="20.149999999999999" customHeight="1">
      <c r="A423" s="814" t="s">
        <v>241</v>
      </c>
      <c r="B423" s="815"/>
      <c r="C423" s="815"/>
      <c r="D423" s="815"/>
      <c r="E423" s="815"/>
      <c r="F423" s="815"/>
      <c r="G423" s="816"/>
      <c r="H423" s="309"/>
      <c r="I423" s="814" t="s">
        <v>241</v>
      </c>
      <c r="J423" s="815"/>
      <c r="K423" s="815"/>
      <c r="L423" s="815"/>
      <c r="M423" s="815"/>
      <c r="N423" s="815"/>
      <c r="O423" s="816"/>
    </row>
    <row r="424" spans="1:15" ht="20.149999999999999" customHeight="1">
      <c r="A424" s="781" t="s">
        <v>83</v>
      </c>
      <c r="B424" s="782"/>
      <c r="C424" s="782"/>
      <c r="D424" s="313" t="s">
        <v>242</v>
      </c>
      <c r="E424" s="313" t="s">
        <v>73</v>
      </c>
      <c r="F424" s="310" t="s">
        <v>84</v>
      </c>
      <c r="G424" s="202" t="s">
        <v>85</v>
      </c>
      <c r="H424" s="309"/>
      <c r="I424" s="781" t="s">
        <v>83</v>
      </c>
      <c r="J424" s="782"/>
      <c r="K424" s="782"/>
      <c r="L424" s="313" t="s">
        <v>242</v>
      </c>
      <c r="M424" s="313" t="s">
        <v>73</v>
      </c>
      <c r="N424" s="310" t="s">
        <v>84</v>
      </c>
      <c r="O424" s="202" t="s">
        <v>85</v>
      </c>
    </row>
    <row r="425" spans="1:15" ht="20.149999999999999" customHeight="1">
      <c r="A425" s="783"/>
      <c r="B425" s="784"/>
      <c r="C425" s="784"/>
      <c r="D425" s="14"/>
      <c r="E425" s="15" t="s">
        <v>73</v>
      </c>
      <c r="F425" s="16"/>
      <c r="G425" s="17">
        <f>D425*F425</f>
        <v>0</v>
      </c>
      <c r="H425" s="309"/>
      <c r="I425" s="783"/>
      <c r="J425" s="784"/>
      <c r="K425" s="784"/>
      <c r="L425" s="14"/>
      <c r="M425" s="15" t="s">
        <v>73</v>
      </c>
      <c r="N425" s="16"/>
      <c r="O425" s="17">
        <f>L425*N425</f>
        <v>0</v>
      </c>
    </row>
    <row r="426" spans="1:15" ht="20.149999999999999" customHeight="1">
      <c r="A426" s="785"/>
      <c r="B426" s="786"/>
      <c r="C426" s="786"/>
      <c r="D426" s="18"/>
      <c r="E426" s="19" t="s">
        <v>73</v>
      </c>
      <c r="F426" s="18"/>
      <c r="G426" s="20">
        <f t="shared" ref="G426:G434" si="34">D426*F426</f>
        <v>0</v>
      </c>
      <c r="H426" s="309"/>
      <c r="I426" s="785"/>
      <c r="J426" s="786"/>
      <c r="K426" s="786"/>
      <c r="L426" s="18"/>
      <c r="M426" s="19" t="s">
        <v>73</v>
      </c>
      <c r="N426" s="18"/>
      <c r="O426" s="20">
        <f t="shared" ref="O426:O434" si="35">L426*N426</f>
        <v>0</v>
      </c>
    </row>
    <row r="427" spans="1:15" ht="20.149999999999999" customHeight="1">
      <c r="A427" s="785"/>
      <c r="B427" s="786"/>
      <c r="C427" s="786"/>
      <c r="D427" s="18"/>
      <c r="E427" s="19" t="s">
        <v>73</v>
      </c>
      <c r="F427" s="18"/>
      <c r="G427" s="20">
        <f t="shared" si="34"/>
        <v>0</v>
      </c>
      <c r="H427" s="309"/>
      <c r="I427" s="785"/>
      <c r="J427" s="786"/>
      <c r="K427" s="786"/>
      <c r="L427" s="18"/>
      <c r="M427" s="19" t="s">
        <v>73</v>
      </c>
      <c r="N427" s="18"/>
      <c r="O427" s="20">
        <f t="shared" si="35"/>
        <v>0</v>
      </c>
    </row>
    <row r="428" spans="1:15" ht="20.149999999999999" customHeight="1">
      <c r="A428" s="785"/>
      <c r="B428" s="786"/>
      <c r="C428" s="786"/>
      <c r="D428" s="18"/>
      <c r="E428" s="19" t="s">
        <v>73</v>
      </c>
      <c r="F428" s="18"/>
      <c r="G428" s="20">
        <f t="shared" si="34"/>
        <v>0</v>
      </c>
      <c r="H428" s="309"/>
      <c r="I428" s="785"/>
      <c r="J428" s="786"/>
      <c r="K428" s="786"/>
      <c r="L428" s="18"/>
      <c r="M428" s="19" t="s">
        <v>73</v>
      </c>
      <c r="N428" s="18"/>
      <c r="O428" s="20">
        <f t="shared" si="35"/>
        <v>0</v>
      </c>
    </row>
    <row r="429" spans="1:15" ht="20.149999999999999" customHeight="1">
      <c r="A429" s="785"/>
      <c r="B429" s="786"/>
      <c r="C429" s="786"/>
      <c r="D429" s="18"/>
      <c r="E429" s="19" t="s">
        <v>73</v>
      </c>
      <c r="F429" s="18"/>
      <c r="G429" s="20">
        <f t="shared" si="34"/>
        <v>0</v>
      </c>
      <c r="H429" s="309"/>
      <c r="I429" s="785"/>
      <c r="J429" s="786"/>
      <c r="K429" s="786"/>
      <c r="L429" s="18"/>
      <c r="M429" s="19" t="s">
        <v>73</v>
      </c>
      <c r="N429" s="18"/>
      <c r="O429" s="20">
        <f t="shared" si="35"/>
        <v>0</v>
      </c>
    </row>
    <row r="430" spans="1:15" ht="20.149999999999999" customHeight="1">
      <c r="A430" s="785"/>
      <c r="B430" s="786"/>
      <c r="C430" s="786"/>
      <c r="D430" s="18"/>
      <c r="E430" s="19" t="s">
        <v>73</v>
      </c>
      <c r="F430" s="18"/>
      <c r="G430" s="20">
        <f t="shared" si="34"/>
        <v>0</v>
      </c>
      <c r="H430" s="309"/>
      <c r="I430" s="785"/>
      <c r="J430" s="786"/>
      <c r="K430" s="786"/>
      <c r="L430" s="18"/>
      <c r="M430" s="19" t="s">
        <v>73</v>
      </c>
      <c r="N430" s="18"/>
      <c r="O430" s="20">
        <f t="shared" si="35"/>
        <v>0</v>
      </c>
    </row>
    <row r="431" spans="1:15" ht="20.149999999999999" customHeight="1">
      <c r="A431" s="785"/>
      <c r="B431" s="786"/>
      <c r="C431" s="786"/>
      <c r="D431" s="18"/>
      <c r="E431" s="19" t="s">
        <v>73</v>
      </c>
      <c r="F431" s="18"/>
      <c r="G431" s="20">
        <f t="shared" si="34"/>
        <v>0</v>
      </c>
      <c r="H431" s="309"/>
      <c r="I431" s="785"/>
      <c r="J431" s="786"/>
      <c r="K431" s="786"/>
      <c r="L431" s="18"/>
      <c r="M431" s="19" t="s">
        <v>73</v>
      </c>
      <c r="N431" s="18"/>
      <c r="O431" s="20">
        <f t="shared" si="35"/>
        <v>0</v>
      </c>
    </row>
    <row r="432" spans="1:15" ht="20.149999999999999" customHeight="1">
      <c r="A432" s="785"/>
      <c r="B432" s="786"/>
      <c r="C432" s="786"/>
      <c r="D432" s="18"/>
      <c r="E432" s="19" t="s">
        <v>73</v>
      </c>
      <c r="F432" s="18"/>
      <c r="G432" s="20">
        <f t="shared" si="34"/>
        <v>0</v>
      </c>
      <c r="H432" s="309"/>
      <c r="I432" s="785"/>
      <c r="J432" s="786"/>
      <c r="K432" s="786"/>
      <c r="L432" s="18"/>
      <c r="M432" s="19" t="s">
        <v>73</v>
      </c>
      <c r="N432" s="18"/>
      <c r="O432" s="20">
        <f t="shared" si="35"/>
        <v>0</v>
      </c>
    </row>
    <row r="433" spans="1:15" ht="20.149999999999999" customHeight="1">
      <c r="A433" s="785"/>
      <c r="B433" s="786"/>
      <c r="C433" s="786"/>
      <c r="D433" s="18"/>
      <c r="E433" s="19" t="s">
        <v>73</v>
      </c>
      <c r="F433" s="18"/>
      <c r="G433" s="20">
        <f t="shared" si="34"/>
        <v>0</v>
      </c>
      <c r="H433" s="309"/>
      <c r="I433" s="785"/>
      <c r="J433" s="786"/>
      <c r="K433" s="786"/>
      <c r="L433" s="18"/>
      <c r="M433" s="19" t="s">
        <v>73</v>
      </c>
      <c r="N433" s="18"/>
      <c r="O433" s="20">
        <f t="shared" si="35"/>
        <v>0</v>
      </c>
    </row>
    <row r="434" spans="1:15" ht="20.149999999999999" customHeight="1">
      <c r="A434" s="785"/>
      <c r="B434" s="786"/>
      <c r="C434" s="786"/>
      <c r="D434" s="18"/>
      <c r="E434" s="19" t="s">
        <v>73</v>
      </c>
      <c r="F434" s="18"/>
      <c r="G434" s="20">
        <f t="shared" si="34"/>
        <v>0</v>
      </c>
      <c r="H434" s="309"/>
      <c r="I434" s="785"/>
      <c r="J434" s="786"/>
      <c r="K434" s="786"/>
      <c r="L434" s="18"/>
      <c r="M434" s="19" t="s">
        <v>73</v>
      </c>
      <c r="N434" s="18"/>
      <c r="O434" s="20">
        <f t="shared" si="35"/>
        <v>0</v>
      </c>
    </row>
    <row r="435" spans="1:15" ht="20.149999999999999" customHeight="1">
      <c r="A435" s="773" t="s">
        <v>243</v>
      </c>
      <c r="B435" s="792"/>
      <c r="C435" s="792"/>
      <c r="D435" s="774"/>
      <c r="E435" s="21" t="s">
        <v>73</v>
      </c>
      <c r="F435" s="768"/>
      <c r="G435" s="769"/>
      <c r="H435" s="309"/>
      <c r="I435" s="773" t="s">
        <v>243</v>
      </c>
      <c r="J435" s="792"/>
      <c r="K435" s="792"/>
      <c r="L435" s="774"/>
      <c r="M435" s="21" t="s">
        <v>73</v>
      </c>
      <c r="N435" s="768"/>
      <c r="O435" s="769"/>
    </row>
    <row r="436" spans="1:15" ht="20.149999999999999" customHeight="1">
      <c r="A436" s="821" t="s">
        <v>244</v>
      </c>
      <c r="B436" s="822"/>
      <c r="C436" s="822"/>
      <c r="D436" s="822"/>
      <c r="E436" s="822"/>
      <c r="F436" s="823"/>
      <c r="G436" s="22">
        <f>SUM(G425:G435)</f>
        <v>0</v>
      </c>
      <c r="H436" s="309"/>
      <c r="I436" s="821" t="s">
        <v>244</v>
      </c>
      <c r="J436" s="822"/>
      <c r="K436" s="822"/>
      <c r="L436" s="822"/>
      <c r="M436" s="822"/>
      <c r="N436" s="823"/>
      <c r="O436" s="22">
        <f>SUM(O425:O435)</f>
        <v>0</v>
      </c>
    </row>
    <row r="437" spans="1:15" ht="20.149999999999999" customHeight="1">
      <c r="A437" s="779" t="s">
        <v>245</v>
      </c>
      <c r="B437" s="780"/>
      <c r="C437" s="780"/>
      <c r="D437" s="780"/>
      <c r="E437" s="780"/>
      <c r="F437" s="780"/>
      <c r="G437" s="23"/>
      <c r="H437" s="309"/>
      <c r="I437" s="779" t="s">
        <v>245</v>
      </c>
      <c r="J437" s="780"/>
      <c r="K437" s="780"/>
      <c r="L437" s="780"/>
      <c r="M437" s="780"/>
      <c r="N437" s="780"/>
      <c r="O437" s="23"/>
    </row>
    <row r="438" spans="1:15" ht="20.149999999999999" customHeight="1">
      <c r="A438" s="781" t="s">
        <v>246</v>
      </c>
      <c r="B438" s="782"/>
      <c r="C438" s="782"/>
      <c r="D438" s="782"/>
      <c r="E438" s="782"/>
      <c r="F438" s="782"/>
      <c r="G438" s="22">
        <f>G436+G437</f>
        <v>0</v>
      </c>
      <c r="H438" s="309"/>
      <c r="I438" s="781" t="s">
        <v>246</v>
      </c>
      <c r="J438" s="782"/>
      <c r="K438" s="782"/>
      <c r="L438" s="782"/>
      <c r="M438" s="782"/>
      <c r="N438" s="782"/>
      <c r="O438" s="22">
        <f>O436+O437</f>
        <v>0</v>
      </c>
    </row>
  </sheetData>
  <mergeCells count="1277">
    <mergeCell ref="A438:F438"/>
    <mergeCell ref="I438:N438"/>
    <mergeCell ref="A436:F436"/>
    <mergeCell ref="I436:N436"/>
    <mergeCell ref="A437:F437"/>
    <mergeCell ref="I437:N437"/>
    <mergeCell ref="A432:C432"/>
    <mergeCell ref="I432:K432"/>
    <mergeCell ref="A433:C433"/>
    <mergeCell ref="I433:K433"/>
    <mergeCell ref="A434:C434"/>
    <mergeCell ref="I434:K434"/>
    <mergeCell ref="A424:C424"/>
    <mergeCell ref="I424:K424"/>
    <mergeCell ref="A425:C425"/>
    <mergeCell ref="I425:K425"/>
    <mergeCell ref="M421:N421"/>
    <mergeCell ref="A422:B422"/>
    <mergeCell ref="C422:D422"/>
    <mergeCell ref="E422:F422"/>
    <mergeCell ref="I422:J422"/>
    <mergeCell ref="K422:L422"/>
    <mergeCell ref="M422:N422"/>
    <mergeCell ref="A429:C429"/>
    <mergeCell ref="I429:K429"/>
    <mergeCell ref="A430:C430"/>
    <mergeCell ref="I430:K430"/>
    <mergeCell ref="A431:C431"/>
    <mergeCell ref="I431:K431"/>
    <mergeCell ref="A426:C426"/>
    <mergeCell ref="I426:K426"/>
    <mergeCell ref="A427:C427"/>
    <mergeCell ref="I427:K427"/>
    <mergeCell ref="A428:C428"/>
    <mergeCell ref="I428:K428"/>
    <mergeCell ref="A419:B419"/>
    <mergeCell ref="C419:D419"/>
    <mergeCell ref="I419:J419"/>
    <mergeCell ref="K419:L419"/>
    <mergeCell ref="E419:F419"/>
    <mergeCell ref="M419:N419"/>
    <mergeCell ref="A421:B421"/>
    <mergeCell ref="C421:D421"/>
    <mergeCell ref="E421:F421"/>
    <mergeCell ref="I421:J421"/>
    <mergeCell ref="K421:L421"/>
    <mergeCell ref="A423:G423"/>
    <mergeCell ref="I423:O423"/>
    <mergeCell ref="E420:G420"/>
    <mergeCell ref="A420:D420"/>
    <mergeCell ref="M420:O420"/>
    <mergeCell ref="I420:L420"/>
    <mergeCell ref="A417:B417"/>
    <mergeCell ref="C417:G417"/>
    <mergeCell ref="I417:J417"/>
    <mergeCell ref="K417:O417"/>
    <mergeCell ref="A418:B418"/>
    <mergeCell ref="C418:D418"/>
    <mergeCell ref="I418:J418"/>
    <mergeCell ref="K418:L418"/>
    <mergeCell ref="A413:F413"/>
    <mergeCell ref="I413:N413"/>
    <mergeCell ref="A414:F414"/>
    <mergeCell ref="I414:N414"/>
    <mergeCell ref="I404:K404"/>
    <mergeCell ref="K394:L394"/>
    <mergeCell ref="M397:N397"/>
    <mergeCell ref="A398:B398"/>
    <mergeCell ref="C398:D398"/>
    <mergeCell ref="E398:F398"/>
    <mergeCell ref="I398:J398"/>
    <mergeCell ref="K398:L398"/>
    <mergeCell ref="M398:N398"/>
    <mergeCell ref="A399:G399"/>
    <mergeCell ref="I399:O399"/>
    <mergeCell ref="A410:C410"/>
    <mergeCell ref="I410:K410"/>
    <mergeCell ref="K397:L397"/>
    <mergeCell ref="A395:B395"/>
    <mergeCell ref="C395:D395"/>
    <mergeCell ref="I395:J395"/>
    <mergeCell ref="K395:L395"/>
    <mergeCell ref="A400:C400"/>
    <mergeCell ref="I400:K400"/>
    <mergeCell ref="A150:F150"/>
    <mergeCell ref="I150:N150"/>
    <mergeCell ref="A416:B416"/>
    <mergeCell ref="C416:G416"/>
    <mergeCell ref="I416:J416"/>
    <mergeCell ref="K416:O416"/>
    <mergeCell ref="A148:F148"/>
    <mergeCell ref="I148:N148"/>
    <mergeCell ref="A149:F149"/>
    <mergeCell ref="I149:N149"/>
    <mergeCell ref="A392:B392"/>
    <mergeCell ref="C392:G392"/>
    <mergeCell ref="I392:J392"/>
    <mergeCell ref="K392:O392"/>
    <mergeCell ref="A393:B393"/>
    <mergeCell ref="C393:G393"/>
    <mergeCell ref="I393:J393"/>
    <mergeCell ref="K393:O393"/>
    <mergeCell ref="A394:B394"/>
    <mergeCell ref="C394:D394"/>
    <mergeCell ref="I394:J394"/>
    <mergeCell ref="E395:F395"/>
    <mergeCell ref="M395:N395"/>
    <mergeCell ref="A397:B397"/>
    <mergeCell ref="C397:D397"/>
    <mergeCell ref="E397:F397"/>
    <mergeCell ref="I397:J397"/>
    <mergeCell ref="A152:B152"/>
    <mergeCell ref="C152:G152"/>
    <mergeCell ref="I152:J152"/>
    <mergeCell ref="K152:O152"/>
    <mergeCell ref="A153:B153"/>
    <mergeCell ref="A138:C138"/>
    <mergeCell ref="I138:K138"/>
    <mergeCell ref="A139:C139"/>
    <mergeCell ref="I139:K139"/>
    <mergeCell ref="A140:C140"/>
    <mergeCell ref="I140:K140"/>
    <mergeCell ref="A135:G135"/>
    <mergeCell ref="I135:O135"/>
    <mergeCell ref="A136:C136"/>
    <mergeCell ref="I136:K136"/>
    <mergeCell ref="A137:C137"/>
    <mergeCell ref="I137:K137"/>
    <mergeCell ref="I134:J134"/>
    <mergeCell ref="K134:L134"/>
    <mergeCell ref="M134:N134"/>
    <mergeCell ref="I145:K145"/>
    <mergeCell ref="A146:C146"/>
    <mergeCell ref="I146:K146"/>
    <mergeCell ref="A141:C141"/>
    <mergeCell ref="I141:K141"/>
    <mergeCell ref="A142:C142"/>
    <mergeCell ref="I142:K142"/>
    <mergeCell ref="A143:C143"/>
    <mergeCell ref="I143:K143"/>
    <mergeCell ref="A102:F102"/>
    <mergeCell ref="I102:N102"/>
    <mergeCell ref="A128:B128"/>
    <mergeCell ref="C128:G128"/>
    <mergeCell ref="I128:J128"/>
    <mergeCell ref="K128:O128"/>
    <mergeCell ref="A100:F100"/>
    <mergeCell ref="I100:N100"/>
    <mergeCell ref="A101:F101"/>
    <mergeCell ref="I101:N101"/>
    <mergeCell ref="A104:B104"/>
    <mergeCell ref="C104:G104"/>
    <mergeCell ref="I104:J104"/>
    <mergeCell ref="K104:O104"/>
    <mergeCell ref="A105:B105"/>
    <mergeCell ref="C105:G105"/>
    <mergeCell ref="I105:J105"/>
    <mergeCell ref="K105:O105"/>
    <mergeCell ref="A106:B106"/>
    <mergeCell ref="C106:D106"/>
    <mergeCell ref="I106:J106"/>
    <mergeCell ref="E107:F107"/>
    <mergeCell ref="M107:N107"/>
    <mergeCell ref="A109:B109"/>
    <mergeCell ref="C109:D109"/>
    <mergeCell ref="E109:F109"/>
    <mergeCell ref="I109:J109"/>
    <mergeCell ref="I121:K121"/>
    <mergeCell ref="A114:C114"/>
    <mergeCell ref="K106:L106"/>
    <mergeCell ref="I113:K113"/>
    <mergeCell ref="A117:C117"/>
    <mergeCell ref="A90:C90"/>
    <mergeCell ref="I90:K90"/>
    <mergeCell ref="A91:C91"/>
    <mergeCell ref="I91:K91"/>
    <mergeCell ref="A92:C92"/>
    <mergeCell ref="I92:K92"/>
    <mergeCell ref="A87:G87"/>
    <mergeCell ref="I87:O87"/>
    <mergeCell ref="A88:C88"/>
    <mergeCell ref="I88:K88"/>
    <mergeCell ref="A89:C89"/>
    <mergeCell ref="I89:K89"/>
    <mergeCell ref="A96:C96"/>
    <mergeCell ref="I96:K96"/>
    <mergeCell ref="A97:C97"/>
    <mergeCell ref="I97:K97"/>
    <mergeCell ref="A98:C98"/>
    <mergeCell ref="I98:K98"/>
    <mergeCell ref="A93:C93"/>
    <mergeCell ref="I93:K93"/>
    <mergeCell ref="A94:C94"/>
    <mergeCell ref="I94:K94"/>
    <mergeCell ref="A95:C95"/>
    <mergeCell ref="I95:K95"/>
    <mergeCell ref="A81:B81"/>
    <mergeCell ref="C81:G81"/>
    <mergeCell ref="I81:J81"/>
    <mergeCell ref="K81:O81"/>
    <mergeCell ref="A82:B82"/>
    <mergeCell ref="C82:D82"/>
    <mergeCell ref="I82:J82"/>
    <mergeCell ref="K82:L82"/>
    <mergeCell ref="A75:D75"/>
    <mergeCell ref="I75:L75"/>
    <mergeCell ref="A83:B83"/>
    <mergeCell ref="C83:D83"/>
    <mergeCell ref="I83:J83"/>
    <mergeCell ref="K83:L83"/>
    <mergeCell ref="M85:N85"/>
    <mergeCell ref="A86:B86"/>
    <mergeCell ref="C86:D86"/>
    <mergeCell ref="E86:F86"/>
    <mergeCell ref="I86:J86"/>
    <mergeCell ref="K86:L86"/>
    <mergeCell ref="M86:N86"/>
    <mergeCell ref="E83:F83"/>
    <mergeCell ref="M83:N83"/>
    <mergeCell ref="A85:B85"/>
    <mergeCell ref="C85:D85"/>
    <mergeCell ref="E85:F85"/>
    <mergeCell ref="I85:J85"/>
    <mergeCell ref="K85:L85"/>
    <mergeCell ref="E82:F82"/>
    <mergeCell ref="A72:C72"/>
    <mergeCell ref="I72:K72"/>
    <mergeCell ref="A73:C73"/>
    <mergeCell ref="I73:K73"/>
    <mergeCell ref="A74:C74"/>
    <mergeCell ref="I74:K74"/>
    <mergeCell ref="A69:C69"/>
    <mergeCell ref="I69:K69"/>
    <mergeCell ref="A70:C70"/>
    <mergeCell ref="I70:K70"/>
    <mergeCell ref="A71:C71"/>
    <mergeCell ref="I71:K71"/>
    <mergeCell ref="A78:F78"/>
    <mergeCell ref="I78:N78"/>
    <mergeCell ref="A80:B80"/>
    <mergeCell ref="C80:G80"/>
    <mergeCell ref="I80:J80"/>
    <mergeCell ref="K80:O80"/>
    <mergeCell ref="A76:F76"/>
    <mergeCell ref="I76:N76"/>
    <mergeCell ref="A77:F77"/>
    <mergeCell ref="I77:N77"/>
    <mergeCell ref="A66:C66"/>
    <mergeCell ref="I66:K66"/>
    <mergeCell ref="A67:C67"/>
    <mergeCell ref="I67:K67"/>
    <mergeCell ref="A68:C68"/>
    <mergeCell ref="I68:K68"/>
    <mergeCell ref="A63:G63"/>
    <mergeCell ref="I63:O63"/>
    <mergeCell ref="A64:C64"/>
    <mergeCell ref="I64:K64"/>
    <mergeCell ref="A65:C65"/>
    <mergeCell ref="I65:K65"/>
    <mergeCell ref="A59:B59"/>
    <mergeCell ref="C59:D59"/>
    <mergeCell ref="I59:J59"/>
    <mergeCell ref="K59:L59"/>
    <mergeCell ref="M61:N61"/>
    <mergeCell ref="A62:B62"/>
    <mergeCell ref="C62:D62"/>
    <mergeCell ref="E62:F62"/>
    <mergeCell ref="I62:J62"/>
    <mergeCell ref="K62:L62"/>
    <mergeCell ref="M62:N62"/>
    <mergeCell ref="E59:F59"/>
    <mergeCell ref="M59:N59"/>
    <mergeCell ref="A61:B61"/>
    <mergeCell ref="C61:D61"/>
    <mergeCell ref="E61:F61"/>
    <mergeCell ref="I61:J61"/>
    <mergeCell ref="K61:L61"/>
    <mergeCell ref="E60:G60"/>
    <mergeCell ref="A60:D60"/>
    <mergeCell ref="A54:F54"/>
    <mergeCell ref="I54:N54"/>
    <mergeCell ref="A56:B56"/>
    <mergeCell ref="C56:G56"/>
    <mergeCell ref="I56:J56"/>
    <mergeCell ref="K56:O56"/>
    <mergeCell ref="A52:F52"/>
    <mergeCell ref="I52:N52"/>
    <mergeCell ref="A53:F53"/>
    <mergeCell ref="I53:N53"/>
    <mergeCell ref="A57:B57"/>
    <mergeCell ref="C57:G57"/>
    <mergeCell ref="I57:J57"/>
    <mergeCell ref="K57:O57"/>
    <mergeCell ref="A58:B58"/>
    <mergeCell ref="C58:D58"/>
    <mergeCell ref="I58:J58"/>
    <mergeCell ref="K58:L58"/>
    <mergeCell ref="E58:F58"/>
    <mergeCell ref="M58:N58"/>
    <mergeCell ref="A42:C42"/>
    <mergeCell ref="I42:K42"/>
    <mergeCell ref="A43:C43"/>
    <mergeCell ref="I43:K43"/>
    <mergeCell ref="A44:C44"/>
    <mergeCell ref="I44:K44"/>
    <mergeCell ref="A39:G39"/>
    <mergeCell ref="I39:O39"/>
    <mergeCell ref="A40:C40"/>
    <mergeCell ref="I40:K40"/>
    <mergeCell ref="A41:C41"/>
    <mergeCell ref="I41:K41"/>
    <mergeCell ref="A48:C48"/>
    <mergeCell ref="I48:K48"/>
    <mergeCell ref="A49:C49"/>
    <mergeCell ref="I49:K49"/>
    <mergeCell ref="A50:C50"/>
    <mergeCell ref="I50:K50"/>
    <mergeCell ref="A45:C45"/>
    <mergeCell ref="I45:K45"/>
    <mergeCell ref="A46:C46"/>
    <mergeCell ref="I46:K46"/>
    <mergeCell ref="A47:C47"/>
    <mergeCell ref="I47:K47"/>
    <mergeCell ref="A35:B35"/>
    <mergeCell ref="C35:D35"/>
    <mergeCell ref="I35:J35"/>
    <mergeCell ref="K35:L35"/>
    <mergeCell ref="M37:N37"/>
    <mergeCell ref="E34:F34"/>
    <mergeCell ref="A38:B38"/>
    <mergeCell ref="C38:D38"/>
    <mergeCell ref="E38:F38"/>
    <mergeCell ref="I38:J38"/>
    <mergeCell ref="K38:L38"/>
    <mergeCell ref="M38:N38"/>
    <mergeCell ref="E35:F35"/>
    <mergeCell ref="M35:N35"/>
    <mergeCell ref="A37:B37"/>
    <mergeCell ref="C37:D37"/>
    <mergeCell ref="E37:F37"/>
    <mergeCell ref="I37:J37"/>
    <mergeCell ref="K37:L37"/>
    <mergeCell ref="I36:L36"/>
    <mergeCell ref="A30:F30"/>
    <mergeCell ref="I30:N30"/>
    <mergeCell ref="A32:B32"/>
    <mergeCell ref="C32:G32"/>
    <mergeCell ref="I32:J32"/>
    <mergeCell ref="K32:O32"/>
    <mergeCell ref="A28:F28"/>
    <mergeCell ref="I28:N28"/>
    <mergeCell ref="A29:F29"/>
    <mergeCell ref="I29:N29"/>
    <mergeCell ref="A33:B33"/>
    <mergeCell ref="C33:G33"/>
    <mergeCell ref="I33:J33"/>
    <mergeCell ref="K33:O33"/>
    <mergeCell ref="A34:B34"/>
    <mergeCell ref="C34:D34"/>
    <mergeCell ref="I34:J34"/>
    <mergeCell ref="K34:L34"/>
    <mergeCell ref="I16:K16"/>
    <mergeCell ref="A17:C17"/>
    <mergeCell ref="I17:K17"/>
    <mergeCell ref="A24:C24"/>
    <mergeCell ref="I24:K24"/>
    <mergeCell ref="K13:L13"/>
    <mergeCell ref="A18:C18"/>
    <mergeCell ref="I18:K18"/>
    <mergeCell ref="A19:C19"/>
    <mergeCell ref="I19:K19"/>
    <mergeCell ref="A20:C20"/>
    <mergeCell ref="I20:K20"/>
    <mergeCell ref="A15:G15"/>
    <mergeCell ref="A25:C25"/>
    <mergeCell ref="I25:K25"/>
    <mergeCell ref="A26:C26"/>
    <mergeCell ref="I26:K26"/>
    <mergeCell ref="A21:C21"/>
    <mergeCell ref="I21:K21"/>
    <mergeCell ref="A22:C22"/>
    <mergeCell ref="I22:K22"/>
    <mergeCell ref="A23:C23"/>
    <mergeCell ref="I23:K23"/>
    <mergeCell ref="P8:P27"/>
    <mergeCell ref="A9:B9"/>
    <mergeCell ref="C9:G9"/>
    <mergeCell ref="I9:J9"/>
    <mergeCell ref="K9:O9"/>
    <mergeCell ref="A10:B10"/>
    <mergeCell ref="C10:D10"/>
    <mergeCell ref="I10:J10"/>
    <mergeCell ref="K10:L10"/>
    <mergeCell ref="A11:B11"/>
    <mergeCell ref="C11:D11"/>
    <mergeCell ref="I11:J11"/>
    <mergeCell ref="K11:L11"/>
    <mergeCell ref="M13:N13"/>
    <mergeCell ref="A14:B14"/>
    <mergeCell ref="C14:D14"/>
    <mergeCell ref="E14:F14"/>
    <mergeCell ref="I14:J14"/>
    <mergeCell ref="K14:L14"/>
    <mergeCell ref="E10:F10"/>
    <mergeCell ref="A27:D27"/>
    <mergeCell ref="M10:N10"/>
    <mergeCell ref="I27:L27"/>
    <mergeCell ref="M14:N14"/>
    <mergeCell ref="E11:F11"/>
    <mergeCell ref="M11:N11"/>
    <mergeCell ref="A13:B13"/>
    <mergeCell ref="C13:D13"/>
    <mergeCell ref="E13:F13"/>
    <mergeCell ref="I13:J13"/>
    <mergeCell ref="I15:O15"/>
    <mergeCell ref="A16:C16"/>
    <mergeCell ref="A3:D3"/>
    <mergeCell ref="E3:G3"/>
    <mergeCell ref="I3:J3"/>
    <mergeCell ref="K3:M3"/>
    <mergeCell ref="A4:B4"/>
    <mergeCell ref="C4:D4"/>
    <mergeCell ref="E4:F4"/>
    <mergeCell ref="I6:J6"/>
    <mergeCell ref="K6:M6"/>
    <mergeCell ref="N6:O6"/>
    <mergeCell ref="A8:B8"/>
    <mergeCell ref="C8:G8"/>
    <mergeCell ref="I8:J8"/>
    <mergeCell ref="K8:O8"/>
    <mergeCell ref="A5:B5"/>
    <mergeCell ref="C5:D5"/>
    <mergeCell ref="E5:F5"/>
    <mergeCell ref="A6:B6"/>
    <mergeCell ref="C6:D6"/>
    <mergeCell ref="E6:F6"/>
    <mergeCell ref="A118:C118"/>
    <mergeCell ref="I118:K118"/>
    <mergeCell ref="A119:C119"/>
    <mergeCell ref="I119:K119"/>
    <mergeCell ref="I115:K115"/>
    <mergeCell ref="A116:C116"/>
    <mergeCell ref="I116:K116"/>
    <mergeCell ref="M109:N109"/>
    <mergeCell ref="A110:B110"/>
    <mergeCell ref="C110:D110"/>
    <mergeCell ref="E110:F110"/>
    <mergeCell ref="I110:J110"/>
    <mergeCell ref="K110:L110"/>
    <mergeCell ref="M110:N110"/>
    <mergeCell ref="A111:G111"/>
    <mergeCell ref="I111:O111"/>
    <mergeCell ref="I114:K114"/>
    <mergeCell ref="A115:C115"/>
    <mergeCell ref="C153:G153"/>
    <mergeCell ref="I153:J153"/>
    <mergeCell ref="K153:O153"/>
    <mergeCell ref="A154:B154"/>
    <mergeCell ref="C154:D154"/>
    <mergeCell ref="I154:J154"/>
    <mergeCell ref="K154:L154"/>
    <mergeCell ref="A179:B179"/>
    <mergeCell ref="C179:D179"/>
    <mergeCell ref="I179:J179"/>
    <mergeCell ref="K179:L179"/>
    <mergeCell ref="A176:B176"/>
    <mergeCell ref="C176:G176"/>
    <mergeCell ref="I176:J176"/>
    <mergeCell ref="K176:O176"/>
    <mergeCell ref="A177:B177"/>
    <mergeCell ref="C177:G177"/>
    <mergeCell ref="K178:L178"/>
    <mergeCell ref="M158:N158"/>
    <mergeCell ref="A159:G159"/>
    <mergeCell ref="I159:O159"/>
    <mergeCell ref="A155:B155"/>
    <mergeCell ref="C155:D155"/>
    <mergeCell ref="I170:K170"/>
    <mergeCell ref="A172:F172"/>
    <mergeCell ref="I172:N172"/>
    <mergeCell ref="I178:J178"/>
    <mergeCell ref="I177:J177"/>
    <mergeCell ref="M178:N178"/>
    <mergeCell ref="I156:L156"/>
    <mergeCell ref="A401:C401"/>
    <mergeCell ref="I401:K401"/>
    <mergeCell ref="A412:F412"/>
    <mergeCell ref="I412:N412"/>
    <mergeCell ref="A405:C405"/>
    <mergeCell ref="I405:K405"/>
    <mergeCell ref="A406:C406"/>
    <mergeCell ref="I406:K406"/>
    <mergeCell ref="A407:C407"/>
    <mergeCell ref="I407:K407"/>
    <mergeCell ref="A408:C408"/>
    <mergeCell ref="I408:K408"/>
    <mergeCell ref="A409:C409"/>
    <mergeCell ref="I409:K409"/>
    <mergeCell ref="A402:C402"/>
    <mergeCell ref="I402:K402"/>
    <mergeCell ref="A403:C403"/>
    <mergeCell ref="I403:K403"/>
    <mergeCell ref="A404:C404"/>
    <mergeCell ref="A411:D411"/>
    <mergeCell ref="E396:G396"/>
    <mergeCell ref="A396:D396"/>
    <mergeCell ref="M396:O396"/>
    <mergeCell ref="I396:L396"/>
    <mergeCell ref="F411:G411"/>
    <mergeCell ref="N411:O411"/>
    <mergeCell ref="K177:O177"/>
    <mergeCell ref="A178:B178"/>
    <mergeCell ref="C178:D178"/>
    <mergeCell ref="A196:F196"/>
    <mergeCell ref="I196:N196"/>
    <mergeCell ref="A197:F197"/>
    <mergeCell ref="I197:N197"/>
    <mergeCell ref="A198:F198"/>
    <mergeCell ref="I198:N198"/>
    <mergeCell ref="A189:C189"/>
    <mergeCell ref="I189:K189"/>
    <mergeCell ref="A190:C190"/>
    <mergeCell ref="I190:K190"/>
    <mergeCell ref="A191:C191"/>
    <mergeCell ref="I191:K191"/>
    <mergeCell ref="A192:C192"/>
    <mergeCell ref="I192:K192"/>
    <mergeCell ref="A193:C193"/>
    <mergeCell ref="I193:K193"/>
    <mergeCell ref="A184:C184"/>
    <mergeCell ref="I184:K184"/>
    <mergeCell ref="A185:C185"/>
    <mergeCell ref="I185:K185"/>
    <mergeCell ref="A186:C186"/>
    <mergeCell ref="I186:K186"/>
    <mergeCell ref="A187:C187"/>
    <mergeCell ref="I187:K187"/>
    <mergeCell ref="A188:C188"/>
    <mergeCell ref="I188:K188"/>
    <mergeCell ref="A194:C194"/>
    <mergeCell ref="I194:K194"/>
    <mergeCell ref="I161:K161"/>
    <mergeCell ref="A162:C162"/>
    <mergeCell ref="I162:K162"/>
    <mergeCell ref="A163:C163"/>
    <mergeCell ref="M181:N181"/>
    <mergeCell ref="A182:B182"/>
    <mergeCell ref="C182:D182"/>
    <mergeCell ref="E182:F182"/>
    <mergeCell ref="I182:J182"/>
    <mergeCell ref="K182:L182"/>
    <mergeCell ref="M182:N182"/>
    <mergeCell ref="A173:F173"/>
    <mergeCell ref="I173:N173"/>
    <mergeCell ref="A174:F174"/>
    <mergeCell ref="I174:N174"/>
    <mergeCell ref="A165:C165"/>
    <mergeCell ref="I165:K165"/>
    <mergeCell ref="A166:C166"/>
    <mergeCell ref="I166:K166"/>
    <mergeCell ref="A167:C167"/>
    <mergeCell ref="I167:K167"/>
    <mergeCell ref="A168:C168"/>
    <mergeCell ref="C181:D181"/>
    <mergeCell ref="E181:F181"/>
    <mergeCell ref="I181:J181"/>
    <mergeCell ref="K181:L181"/>
    <mergeCell ref="A170:C170"/>
    <mergeCell ref="E203:F203"/>
    <mergeCell ref="M203:N203"/>
    <mergeCell ref="A205:B205"/>
    <mergeCell ref="C205:D205"/>
    <mergeCell ref="E205:F205"/>
    <mergeCell ref="I205:J205"/>
    <mergeCell ref="K205:L205"/>
    <mergeCell ref="A204:D204"/>
    <mergeCell ref="A203:B203"/>
    <mergeCell ref="C203:D203"/>
    <mergeCell ref="I203:J203"/>
    <mergeCell ref="K203:L203"/>
    <mergeCell ref="A200:B200"/>
    <mergeCell ref="C200:G200"/>
    <mergeCell ref="I200:J200"/>
    <mergeCell ref="K200:O200"/>
    <mergeCell ref="A201:B201"/>
    <mergeCell ref="C201:G201"/>
    <mergeCell ref="I201:J201"/>
    <mergeCell ref="K201:O201"/>
    <mergeCell ref="A202:B202"/>
    <mergeCell ref="C202:D202"/>
    <mergeCell ref="I202:J202"/>
    <mergeCell ref="K202:L202"/>
    <mergeCell ref="E202:F202"/>
    <mergeCell ref="M202:N202"/>
    <mergeCell ref="A208:C208"/>
    <mergeCell ref="I208:K208"/>
    <mergeCell ref="A209:C209"/>
    <mergeCell ref="I209:K209"/>
    <mergeCell ref="A210:C210"/>
    <mergeCell ref="I210:K210"/>
    <mergeCell ref="A211:C211"/>
    <mergeCell ref="I211:K211"/>
    <mergeCell ref="A212:C212"/>
    <mergeCell ref="I212:K212"/>
    <mergeCell ref="M205:N205"/>
    <mergeCell ref="A206:B206"/>
    <mergeCell ref="C206:D206"/>
    <mergeCell ref="E206:F206"/>
    <mergeCell ref="I206:J206"/>
    <mergeCell ref="K206:L206"/>
    <mergeCell ref="M206:N206"/>
    <mergeCell ref="A207:G207"/>
    <mergeCell ref="I207:O207"/>
    <mergeCell ref="A218:C218"/>
    <mergeCell ref="I218:K218"/>
    <mergeCell ref="A220:F220"/>
    <mergeCell ref="I220:N220"/>
    <mergeCell ref="A221:F221"/>
    <mergeCell ref="I221:N221"/>
    <mergeCell ref="A222:F222"/>
    <mergeCell ref="I222:N222"/>
    <mergeCell ref="A219:D219"/>
    <mergeCell ref="I219:L219"/>
    <mergeCell ref="A213:C213"/>
    <mergeCell ref="I213:K213"/>
    <mergeCell ref="A214:C214"/>
    <mergeCell ref="I214:K214"/>
    <mergeCell ref="A215:C215"/>
    <mergeCell ref="I215:K215"/>
    <mergeCell ref="A216:C216"/>
    <mergeCell ref="I216:K216"/>
    <mergeCell ref="A217:C217"/>
    <mergeCell ref="I217:K217"/>
    <mergeCell ref="E227:F227"/>
    <mergeCell ref="M227:N227"/>
    <mergeCell ref="A229:B229"/>
    <mergeCell ref="C229:D229"/>
    <mergeCell ref="E229:F229"/>
    <mergeCell ref="I229:J229"/>
    <mergeCell ref="K229:L229"/>
    <mergeCell ref="A227:B227"/>
    <mergeCell ref="C227:D227"/>
    <mergeCell ref="I227:J227"/>
    <mergeCell ref="K227:L227"/>
    <mergeCell ref="E226:F226"/>
    <mergeCell ref="M226:N226"/>
    <mergeCell ref="A228:D228"/>
    <mergeCell ref="A224:B224"/>
    <mergeCell ref="C224:G224"/>
    <mergeCell ref="I224:J224"/>
    <mergeCell ref="K224:O224"/>
    <mergeCell ref="A225:B225"/>
    <mergeCell ref="C225:G225"/>
    <mergeCell ref="I225:J225"/>
    <mergeCell ref="K225:O225"/>
    <mergeCell ref="A226:B226"/>
    <mergeCell ref="C226:D226"/>
    <mergeCell ref="I226:J226"/>
    <mergeCell ref="K226:L226"/>
    <mergeCell ref="A232:C232"/>
    <mergeCell ref="I232:K232"/>
    <mergeCell ref="A233:C233"/>
    <mergeCell ref="I233:K233"/>
    <mergeCell ref="A234:C234"/>
    <mergeCell ref="I234:K234"/>
    <mergeCell ref="A235:C235"/>
    <mergeCell ref="I235:K235"/>
    <mergeCell ref="A236:C236"/>
    <mergeCell ref="I236:K236"/>
    <mergeCell ref="M229:N229"/>
    <mergeCell ref="A230:B230"/>
    <mergeCell ref="C230:D230"/>
    <mergeCell ref="E230:F230"/>
    <mergeCell ref="I230:J230"/>
    <mergeCell ref="K230:L230"/>
    <mergeCell ref="M230:N230"/>
    <mergeCell ref="A231:G231"/>
    <mergeCell ref="I231:O231"/>
    <mergeCell ref="A237:C237"/>
    <mergeCell ref="I237:K237"/>
    <mergeCell ref="A238:C238"/>
    <mergeCell ref="I238:K238"/>
    <mergeCell ref="A239:C239"/>
    <mergeCell ref="I239:K239"/>
    <mergeCell ref="A240:C240"/>
    <mergeCell ref="I240:K240"/>
    <mergeCell ref="A241:C241"/>
    <mergeCell ref="I241:K241"/>
    <mergeCell ref="A243:D243"/>
    <mergeCell ref="I243:L243"/>
    <mergeCell ref="M298:N298"/>
    <mergeCell ref="E299:F299"/>
    <mergeCell ref="M299:N299"/>
    <mergeCell ref="A301:B301"/>
    <mergeCell ref="C301:D301"/>
    <mergeCell ref="I301:J301"/>
    <mergeCell ref="K301:L301"/>
    <mergeCell ref="A299:B299"/>
    <mergeCell ref="C299:D299"/>
    <mergeCell ref="I299:J299"/>
    <mergeCell ref="K299:L299"/>
    <mergeCell ref="A296:B296"/>
    <mergeCell ref="C296:G296"/>
    <mergeCell ref="I296:J296"/>
    <mergeCell ref="K296:O296"/>
    <mergeCell ref="A297:B297"/>
    <mergeCell ref="C297:G297"/>
    <mergeCell ref="I297:J297"/>
    <mergeCell ref="K297:O297"/>
    <mergeCell ref="A298:B298"/>
    <mergeCell ref="A344:B344"/>
    <mergeCell ref="C344:G344"/>
    <mergeCell ref="I344:J344"/>
    <mergeCell ref="K344:O344"/>
    <mergeCell ref="A345:B345"/>
    <mergeCell ref="C345:G345"/>
    <mergeCell ref="I345:J345"/>
    <mergeCell ref="K345:O345"/>
    <mergeCell ref="A346:B346"/>
    <mergeCell ref="C346:D346"/>
    <mergeCell ref="I346:J346"/>
    <mergeCell ref="K346:L346"/>
    <mergeCell ref="E346:F346"/>
    <mergeCell ref="M346:N346"/>
    <mergeCell ref="A242:C242"/>
    <mergeCell ref="I242:K242"/>
    <mergeCell ref="A244:F244"/>
    <mergeCell ref="I244:N244"/>
    <mergeCell ref="A245:F245"/>
    <mergeCell ref="I245:N245"/>
    <mergeCell ref="A246:F246"/>
    <mergeCell ref="I246:N246"/>
    <mergeCell ref="M301:N301"/>
    <mergeCell ref="A302:B302"/>
    <mergeCell ref="C302:D302"/>
    <mergeCell ref="E302:F302"/>
    <mergeCell ref="I302:J302"/>
    <mergeCell ref="K302:L302"/>
    <mergeCell ref="M302:N302"/>
    <mergeCell ref="A303:G303"/>
    <mergeCell ref="I303:O303"/>
    <mergeCell ref="E301:F301"/>
    <mergeCell ref="M349:N349"/>
    <mergeCell ref="A350:B350"/>
    <mergeCell ref="C350:D350"/>
    <mergeCell ref="E350:F350"/>
    <mergeCell ref="I350:J350"/>
    <mergeCell ref="K350:L350"/>
    <mergeCell ref="M350:N350"/>
    <mergeCell ref="A351:G351"/>
    <mergeCell ref="I351:O351"/>
    <mergeCell ref="E347:F347"/>
    <mergeCell ref="M347:N347"/>
    <mergeCell ref="A349:B349"/>
    <mergeCell ref="C349:D349"/>
    <mergeCell ref="E349:F349"/>
    <mergeCell ref="I349:J349"/>
    <mergeCell ref="K349:L349"/>
    <mergeCell ref="A347:B347"/>
    <mergeCell ref="C347:D347"/>
    <mergeCell ref="I347:J347"/>
    <mergeCell ref="K347:L347"/>
    <mergeCell ref="A357:C357"/>
    <mergeCell ref="I357:K357"/>
    <mergeCell ref="A358:C358"/>
    <mergeCell ref="I358:K358"/>
    <mergeCell ref="A359:C359"/>
    <mergeCell ref="I359:K359"/>
    <mergeCell ref="A360:C360"/>
    <mergeCell ref="I360:K360"/>
    <mergeCell ref="A361:C361"/>
    <mergeCell ref="I361:K361"/>
    <mergeCell ref="F363:G363"/>
    <mergeCell ref="N363:O363"/>
    <mergeCell ref="A352:C352"/>
    <mergeCell ref="I352:K352"/>
    <mergeCell ref="A353:C353"/>
    <mergeCell ref="I353:K353"/>
    <mergeCell ref="A354:C354"/>
    <mergeCell ref="I354:K354"/>
    <mergeCell ref="A355:C355"/>
    <mergeCell ref="I355:K355"/>
    <mergeCell ref="A356:C356"/>
    <mergeCell ref="I356:K356"/>
    <mergeCell ref="I371:J371"/>
    <mergeCell ref="K371:L371"/>
    <mergeCell ref="E370:F370"/>
    <mergeCell ref="M370:N370"/>
    <mergeCell ref="A368:B368"/>
    <mergeCell ref="C368:G368"/>
    <mergeCell ref="I368:J368"/>
    <mergeCell ref="K368:O368"/>
    <mergeCell ref="A369:B369"/>
    <mergeCell ref="C369:G369"/>
    <mergeCell ref="I369:J369"/>
    <mergeCell ref="K369:O369"/>
    <mergeCell ref="A370:B370"/>
    <mergeCell ref="C370:D370"/>
    <mergeCell ref="I370:J370"/>
    <mergeCell ref="K370:L370"/>
    <mergeCell ref="A362:C362"/>
    <mergeCell ref="I362:K362"/>
    <mergeCell ref="A364:F364"/>
    <mergeCell ref="I364:N364"/>
    <mergeCell ref="A365:F365"/>
    <mergeCell ref="I365:N365"/>
    <mergeCell ref="A366:F366"/>
    <mergeCell ref="I366:N366"/>
    <mergeCell ref="A363:D363"/>
    <mergeCell ref="I363:L363"/>
    <mergeCell ref="I380:K380"/>
    <mergeCell ref="M373:N373"/>
    <mergeCell ref="A374:B374"/>
    <mergeCell ref="C374:D374"/>
    <mergeCell ref="E374:F374"/>
    <mergeCell ref="I374:J374"/>
    <mergeCell ref="K374:L374"/>
    <mergeCell ref="M374:N374"/>
    <mergeCell ref="A375:G375"/>
    <mergeCell ref="I375:O375"/>
    <mergeCell ref="E371:F371"/>
    <mergeCell ref="M371:N371"/>
    <mergeCell ref="A373:B373"/>
    <mergeCell ref="C373:D373"/>
    <mergeCell ref="E373:F373"/>
    <mergeCell ref="I373:J373"/>
    <mergeCell ref="K373:L373"/>
    <mergeCell ref="A376:C376"/>
    <mergeCell ref="I376:K376"/>
    <mergeCell ref="A377:C377"/>
    <mergeCell ref="I377:K377"/>
    <mergeCell ref="A378:C378"/>
    <mergeCell ref="I378:K378"/>
    <mergeCell ref="A379:C379"/>
    <mergeCell ref="I379:K379"/>
    <mergeCell ref="A380:C380"/>
    <mergeCell ref="E372:G372"/>
    <mergeCell ref="A372:D372"/>
    <mergeCell ref="I372:L372"/>
    <mergeCell ref="M372:O372"/>
    <mergeCell ref="A371:B371"/>
    <mergeCell ref="C371:D371"/>
    <mergeCell ref="A386:C386"/>
    <mergeCell ref="I386:K386"/>
    <mergeCell ref="A388:F388"/>
    <mergeCell ref="I388:N388"/>
    <mergeCell ref="A389:F389"/>
    <mergeCell ref="I389:N389"/>
    <mergeCell ref="A390:F390"/>
    <mergeCell ref="I390:N390"/>
    <mergeCell ref="A381:C381"/>
    <mergeCell ref="I381:K381"/>
    <mergeCell ref="A382:C382"/>
    <mergeCell ref="I382:K382"/>
    <mergeCell ref="A383:C383"/>
    <mergeCell ref="I383:K383"/>
    <mergeCell ref="A384:C384"/>
    <mergeCell ref="I384:K384"/>
    <mergeCell ref="A385:C385"/>
    <mergeCell ref="I385:K385"/>
    <mergeCell ref="A387:D387"/>
    <mergeCell ref="I387:L387"/>
    <mergeCell ref="F387:G387"/>
    <mergeCell ref="N387:O387"/>
    <mergeCell ref="C298:D298"/>
    <mergeCell ref="I298:J298"/>
    <mergeCell ref="K298:L298"/>
    <mergeCell ref="E298:F298"/>
    <mergeCell ref="A309:C309"/>
    <mergeCell ref="I309:K309"/>
    <mergeCell ref="A310:C310"/>
    <mergeCell ref="I310:K310"/>
    <mergeCell ref="A311:C311"/>
    <mergeCell ref="I311:K311"/>
    <mergeCell ref="A312:C312"/>
    <mergeCell ref="I312:K312"/>
    <mergeCell ref="A313:C313"/>
    <mergeCell ref="I313:K313"/>
    <mergeCell ref="A304:C304"/>
    <mergeCell ref="I304:K304"/>
    <mergeCell ref="A305:C305"/>
    <mergeCell ref="I305:K305"/>
    <mergeCell ref="A306:C306"/>
    <mergeCell ref="I306:K306"/>
    <mergeCell ref="A307:C307"/>
    <mergeCell ref="I307:K307"/>
    <mergeCell ref="A308:C308"/>
    <mergeCell ref="I308:K308"/>
    <mergeCell ref="E300:G300"/>
    <mergeCell ref="A300:D300"/>
    <mergeCell ref="E322:F322"/>
    <mergeCell ref="M322:N322"/>
    <mergeCell ref="A320:B320"/>
    <mergeCell ref="C320:G320"/>
    <mergeCell ref="I320:J320"/>
    <mergeCell ref="K320:O320"/>
    <mergeCell ref="A321:B321"/>
    <mergeCell ref="C321:G321"/>
    <mergeCell ref="I321:J321"/>
    <mergeCell ref="K321:O321"/>
    <mergeCell ref="A322:B322"/>
    <mergeCell ref="C322:D322"/>
    <mergeCell ref="I322:J322"/>
    <mergeCell ref="K322:L322"/>
    <mergeCell ref="A314:C314"/>
    <mergeCell ref="I314:K314"/>
    <mergeCell ref="A316:F316"/>
    <mergeCell ref="I316:N316"/>
    <mergeCell ref="A317:F317"/>
    <mergeCell ref="I317:N317"/>
    <mergeCell ref="A318:F318"/>
    <mergeCell ref="I318:N318"/>
    <mergeCell ref="A315:D315"/>
    <mergeCell ref="I315:L315"/>
    <mergeCell ref="C326:D326"/>
    <mergeCell ref="E326:F326"/>
    <mergeCell ref="I326:J326"/>
    <mergeCell ref="K326:L326"/>
    <mergeCell ref="M326:N326"/>
    <mergeCell ref="A327:G327"/>
    <mergeCell ref="I327:O327"/>
    <mergeCell ref="E323:F323"/>
    <mergeCell ref="M323:N323"/>
    <mergeCell ref="A325:B325"/>
    <mergeCell ref="C325:D325"/>
    <mergeCell ref="E325:F325"/>
    <mergeCell ref="I325:J325"/>
    <mergeCell ref="K325:L325"/>
    <mergeCell ref="A323:B323"/>
    <mergeCell ref="C323:D323"/>
    <mergeCell ref="I323:J323"/>
    <mergeCell ref="K323:L323"/>
    <mergeCell ref="A248:B248"/>
    <mergeCell ref="C248:G248"/>
    <mergeCell ref="I248:J248"/>
    <mergeCell ref="K248:O248"/>
    <mergeCell ref="A249:B249"/>
    <mergeCell ref="C249:G249"/>
    <mergeCell ref="I249:J249"/>
    <mergeCell ref="K249:O249"/>
    <mergeCell ref="A250:B250"/>
    <mergeCell ref="C250:D250"/>
    <mergeCell ref="I250:J250"/>
    <mergeCell ref="K250:L250"/>
    <mergeCell ref="E250:F250"/>
    <mergeCell ref="M250:N250"/>
    <mergeCell ref="A338:C338"/>
    <mergeCell ref="I338:K338"/>
    <mergeCell ref="A340:F340"/>
    <mergeCell ref="I340:N340"/>
    <mergeCell ref="A333:C333"/>
    <mergeCell ref="I333:K333"/>
    <mergeCell ref="A334:C334"/>
    <mergeCell ref="I334:K334"/>
    <mergeCell ref="A335:C335"/>
    <mergeCell ref="I335:K335"/>
    <mergeCell ref="A336:C336"/>
    <mergeCell ref="I336:K336"/>
    <mergeCell ref="A337:C337"/>
    <mergeCell ref="I337:K337"/>
    <mergeCell ref="A339:D339"/>
    <mergeCell ref="I339:L339"/>
    <mergeCell ref="A328:C328"/>
    <mergeCell ref="I328:K328"/>
    <mergeCell ref="A254:B254"/>
    <mergeCell ref="C254:D254"/>
    <mergeCell ref="E254:F254"/>
    <mergeCell ref="I254:J254"/>
    <mergeCell ref="K254:L254"/>
    <mergeCell ref="M254:N254"/>
    <mergeCell ref="A255:G255"/>
    <mergeCell ref="I255:O255"/>
    <mergeCell ref="E251:F251"/>
    <mergeCell ref="M251:N251"/>
    <mergeCell ref="A253:B253"/>
    <mergeCell ref="C253:D253"/>
    <mergeCell ref="E253:F253"/>
    <mergeCell ref="I253:J253"/>
    <mergeCell ref="K253:L253"/>
    <mergeCell ref="A251:B251"/>
    <mergeCell ref="C251:D251"/>
    <mergeCell ref="I251:J251"/>
    <mergeCell ref="K251:L251"/>
    <mergeCell ref="A252:D252"/>
    <mergeCell ref="M252:O252"/>
    <mergeCell ref="I252:L252"/>
    <mergeCell ref="A261:C261"/>
    <mergeCell ref="I261:K261"/>
    <mergeCell ref="A262:C262"/>
    <mergeCell ref="I262:K262"/>
    <mergeCell ref="A263:C263"/>
    <mergeCell ref="I263:K263"/>
    <mergeCell ref="A264:C264"/>
    <mergeCell ref="I264:K264"/>
    <mergeCell ref="A265:C265"/>
    <mergeCell ref="I265:K265"/>
    <mergeCell ref="A256:C256"/>
    <mergeCell ref="I256:K256"/>
    <mergeCell ref="A257:C257"/>
    <mergeCell ref="I257:K257"/>
    <mergeCell ref="A258:C258"/>
    <mergeCell ref="I258:K258"/>
    <mergeCell ref="A259:C259"/>
    <mergeCell ref="I259:K259"/>
    <mergeCell ref="A260:C260"/>
    <mergeCell ref="I260:K260"/>
    <mergeCell ref="E274:F274"/>
    <mergeCell ref="M274:N274"/>
    <mergeCell ref="A272:B272"/>
    <mergeCell ref="C272:G272"/>
    <mergeCell ref="I272:J272"/>
    <mergeCell ref="A273:B273"/>
    <mergeCell ref="C273:G273"/>
    <mergeCell ref="I273:J273"/>
    <mergeCell ref="K273:O273"/>
    <mergeCell ref="A274:B274"/>
    <mergeCell ref="C274:D274"/>
    <mergeCell ref="I274:J274"/>
    <mergeCell ref="K274:L274"/>
    <mergeCell ref="A266:C266"/>
    <mergeCell ref="I266:K266"/>
    <mergeCell ref="A268:F268"/>
    <mergeCell ref="I268:N268"/>
    <mergeCell ref="A269:F269"/>
    <mergeCell ref="I269:N269"/>
    <mergeCell ref="A270:F270"/>
    <mergeCell ref="I270:N270"/>
    <mergeCell ref="A267:D267"/>
    <mergeCell ref="I267:L267"/>
    <mergeCell ref="I278:J278"/>
    <mergeCell ref="K278:L278"/>
    <mergeCell ref="M278:N278"/>
    <mergeCell ref="A279:G279"/>
    <mergeCell ref="I279:O279"/>
    <mergeCell ref="E275:F275"/>
    <mergeCell ref="M275:N275"/>
    <mergeCell ref="A277:B277"/>
    <mergeCell ref="C277:D277"/>
    <mergeCell ref="E277:F277"/>
    <mergeCell ref="I277:J277"/>
    <mergeCell ref="K277:L277"/>
    <mergeCell ref="A275:B275"/>
    <mergeCell ref="C275:D275"/>
    <mergeCell ref="I275:J275"/>
    <mergeCell ref="K275:L275"/>
    <mergeCell ref="E276:G276"/>
    <mergeCell ref="A276:D276"/>
    <mergeCell ref="M276:O276"/>
    <mergeCell ref="I276:L276"/>
    <mergeCell ref="M277:N277"/>
    <mergeCell ref="A278:B278"/>
    <mergeCell ref="C278:D278"/>
    <mergeCell ref="E278:F278"/>
    <mergeCell ref="M133:N133"/>
    <mergeCell ref="A134:B134"/>
    <mergeCell ref="C134:D134"/>
    <mergeCell ref="E134:F134"/>
    <mergeCell ref="A144:C144"/>
    <mergeCell ref="I144:K144"/>
    <mergeCell ref="A145:C145"/>
    <mergeCell ref="E131:F131"/>
    <mergeCell ref="M131:N131"/>
    <mergeCell ref="A133:B133"/>
    <mergeCell ref="C133:D133"/>
    <mergeCell ref="E133:F133"/>
    <mergeCell ref="I133:J133"/>
    <mergeCell ref="K133:L133"/>
    <mergeCell ref="A51:D51"/>
    <mergeCell ref="M34:N34"/>
    <mergeCell ref="I51:L51"/>
    <mergeCell ref="A122:C122"/>
    <mergeCell ref="I122:K122"/>
    <mergeCell ref="K109:L109"/>
    <mergeCell ref="A120:C120"/>
    <mergeCell ref="I120:K120"/>
    <mergeCell ref="A121:C121"/>
    <mergeCell ref="A124:F124"/>
    <mergeCell ref="I124:N124"/>
    <mergeCell ref="A125:F125"/>
    <mergeCell ref="I125:N125"/>
    <mergeCell ref="A126:F126"/>
    <mergeCell ref="I126:N126"/>
    <mergeCell ref="A129:B129"/>
    <mergeCell ref="C129:G129"/>
    <mergeCell ref="I129:J129"/>
    <mergeCell ref="M394:N394"/>
    <mergeCell ref="I411:L411"/>
    <mergeCell ref="E418:F418"/>
    <mergeCell ref="A435:D435"/>
    <mergeCell ref="M418:N418"/>
    <mergeCell ref="I435:L435"/>
    <mergeCell ref="A99:D99"/>
    <mergeCell ref="A292:F292"/>
    <mergeCell ref="I292:N292"/>
    <mergeCell ref="A293:F293"/>
    <mergeCell ref="I293:N293"/>
    <mergeCell ref="A294:F294"/>
    <mergeCell ref="I294:N294"/>
    <mergeCell ref="A285:C285"/>
    <mergeCell ref="I285:K285"/>
    <mergeCell ref="A286:C286"/>
    <mergeCell ref="I286:K286"/>
    <mergeCell ref="A287:C287"/>
    <mergeCell ref="I287:K287"/>
    <mergeCell ref="A288:C288"/>
    <mergeCell ref="I288:K288"/>
    <mergeCell ref="A289:C289"/>
    <mergeCell ref="E130:F130"/>
    <mergeCell ref="A147:D147"/>
    <mergeCell ref="M130:N130"/>
    <mergeCell ref="I147:L147"/>
    <mergeCell ref="K130:L130"/>
    <mergeCell ref="A131:B131"/>
    <mergeCell ref="C131:D131"/>
    <mergeCell ref="I131:J131"/>
    <mergeCell ref="K131:L131"/>
    <mergeCell ref="A195:D195"/>
    <mergeCell ref="I195:L195"/>
    <mergeCell ref="A158:B158"/>
    <mergeCell ref="C158:D158"/>
    <mergeCell ref="E158:F158"/>
    <mergeCell ref="I158:J158"/>
    <mergeCell ref="K158:L158"/>
    <mergeCell ref="I168:K168"/>
    <mergeCell ref="A169:C169"/>
    <mergeCell ref="I169:K169"/>
    <mergeCell ref="A183:G183"/>
    <mergeCell ref="I183:O183"/>
    <mergeCell ref="E179:F179"/>
    <mergeCell ref="M179:N179"/>
    <mergeCell ref="A181:B181"/>
    <mergeCell ref="E155:F155"/>
    <mergeCell ref="I155:J155"/>
    <mergeCell ref="K155:L155"/>
    <mergeCell ref="I163:K163"/>
    <mergeCell ref="A164:C164"/>
    <mergeCell ref="I164:K164"/>
    <mergeCell ref="M157:N157"/>
    <mergeCell ref="M155:N155"/>
    <mergeCell ref="A157:B157"/>
    <mergeCell ref="C157:D157"/>
    <mergeCell ref="E157:F157"/>
    <mergeCell ref="I157:J157"/>
    <mergeCell ref="K157:L157"/>
    <mergeCell ref="A160:C160"/>
    <mergeCell ref="I160:K160"/>
    <mergeCell ref="A161:C161"/>
    <mergeCell ref="A156:D156"/>
    <mergeCell ref="M156:O156"/>
    <mergeCell ref="E180:G180"/>
    <mergeCell ref="A180:D180"/>
    <mergeCell ref="M180:O180"/>
    <mergeCell ref="I180:L180"/>
    <mergeCell ref="E204:G204"/>
    <mergeCell ref="M204:O204"/>
    <mergeCell ref="I204:L204"/>
    <mergeCell ref="E228:G228"/>
    <mergeCell ref="M228:O228"/>
    <mergeCell ref="I228:L228"/>
    <mergeCell ref="E252:G252"/>
    <mergeCell ref="E12:G12"/>
    <mergeCell ref="A12:D12"/>
    <mergeCell ref="M12:O12"/>
    <mergeCell ref="I12:L12"/>
    <mergeCell ref="F27:G27"/>
    <mergeCell ref="N27:O27"/>
    <mergeCell ref="F51:G51"/>
    <mergeCell ref="N51:O51"/>
    <mergeCell ref="F75:G75"/>
    <mergeCell ref="N75:O75"/>
    <mergeCell ref="F99:G99"/>
    <mergeCell ref="N99:O99"/>
    <mergeCell ref="F123:G123"/>
    <mergeCell ref="N123:O123"/>
    <mergeCell ref="E154:F154"/>
    <mergeCell ref="A171:D171"/>
    <mergeCell ref="M154:N154"/>
    <mergeCell ref="I171:L171"/>
    <mergeCell ref="E36:G36"/>
    <mergeCell ref="A36:D36"/>
    <mergeCell ref="M36:O36"/>
    <mergeCell ref="M60:O60"/>
    <mergeCell ref="I60:L60"/>
    <mergeCell ref="E84:G84"/>
    <mergeCell ref="A84:D84"/>
    <mergeCell ref="I84:L84"/>
    <mergeCell ref="M84:O84"/>
    <mergeCell ref="E108:G108"/>
    <mergeCell ref="A108:D108"/>
    <mergeCell ref="M108:O108"/>
    <mergeCell ref="I108:L108"/>
    <mergeCell ref="E132:G132"/>
    <mergeCell ref="A132:D132"/>
    <mergeCell ref="M132:O132"/>
    <mergeCell ref="I132:L132"/>
    <mergeCell ref="K129:O129"/>
    <mergeCell ref="A130:B130"/>
    <mergeCell ref="C130:D130"/>
    <mergeCell ref="I130:J130"/>
    <mergeCell ref="I123:L123"/>
    <mergeCell ref="A107:B107"/>
    <mergeCell ref="C107:D107"/>
    <mergeCell ref="I107:J107"/>
    <mergeCell ref="K107:L107"/>
    <mergeCell ref="A112:C112"/>
    <mergeCell ref="I112:K112"/>
    <mergeCell ref="A113:C113"/>
    <mergeCell ref="M82:N82"/>
    <mergeCell ref="I99:L99"/>
    <mergeCell ref="E106:F106"/>
    <mergeCell ref="A123:D123"/>
    <mergeCell ref="M106:N106"/>
    <mergeCell ref="I117:K117"/>
    <mergeCell ref="M300:O300"/>
    <mergeCell ref="I300:L300"/>
    <mergeCell ref="E324:G324"/>
    <mergeCell ref="A324:D324"/>
    <mergeCell ref="M324:O324"/>
    <mergeCell ref="I324:L324"/>
    <mergeCell ref="E348:G348"/>
    <mergeCell ref="A348:D348"/>
    <mergeCell ref="I348:L348"/>
    <mergeCell ref="M348:O348"/>
    <mergeCell ref="A290:C290"/>
    <mergeCell ref="I290:K290"/>
    <mergeCell ref="A280:C280"/>
    <mergeCell ref="I280:K280"/>
    <mergeCell ref="A281:C281"/>
    <mergeCell ref="I281:K281"/>
    <mergeCell ref="A282:C282"/>
    <mergeCell ref="I282:K282"/>
    <mergeCell ref="A283:C283"/>
    <mergeCell ref="I283:K283"/>
    <mergeCell ref="A284:C284"/>
    <mergeCell ref="I284:K284"/>
    <mergeCell ref="I289:K289"/>
    <mergeCell ref="A291:D291"/>
    <mergeCell ref="I291:L291"/>
    <mergeCell ref="I330:K330"/>
    <mergeCell ref="A331:C331"/>
    <mergeCell ref="I331:K331"/>
    <mergeCell ref="A332:C332"/>
    <mergeCell ref="I332:K332"/>
    <mergeCell ref="M325:N325"/>
    <mergeCell ref="A326:B326"/>
    <mergeCell ref="F435:G435"/>
    <mergeCell ref="N435:O435"/>
    <mergeCell ref="F147:G147"/>
    <mergeCell ref="N147:O147"/>
    <mergeCell ref="F171:G171"/>
    <mergeCell ref="N171:O171"/>
    <mergeCell ref="F195:G195"/>
    <mergeCell ref="N195:O195"/>
    <mergeCell ref="F219:G219"/>
    <mergeCell ref="N219:O219"/>
    <mergeCell ref="F243:G243"/>
    <mergeCell ref="N243:O243"/>
    <mergeCell ref="F267:G267"/>
    <mergeCell ref="N267:O267"/>
    <mergeCell ref="F291:G291"/>
    <mergeCell ref="N291:O291"/>
    <mergeCell ref="F315:G315"/>
    <mergeCell ref="N315:O315"/>
    <mergeCell ref="F339:G339"/>
    <mergeCell ref="N339:O339"/>
    <mergeCell ref="E156:G156"/>
    <mergeCell ref="E178:F178"/>
    <mergeCell ref="E394:F394"/>
    <mergeCell ref="K272:O272"/>
    <mergeCell ref="M253:N253"/>
    <mergeCell ref="A341:F341"/>
    <mergeCell ref="I341:N341"/>
    <mergeCell ref="A342:F342"/>
    <mergeCell ref="I342:N342"/>
    <mergeCell ref="A329:C329"/>
    <mergeCell ref="I329:K329"/>
    <mergeCell ref="A330:C330"/>
  </mergeCells>
  <phoneticPr fontId="10"/>
  <conditionalFormatting sqref="F17 A17:B26">
    <cfRule type="expression" dxfId="37" priority="106" stopIfTrue="1">
      <formula>#REF!=TRUE</formula>
    </cfRule>
  </conditionalFormatting>
  <conditionalFormatting sqref="F41 A41:B50">
    <cfRule type="expression" dxfId="36" priority="34" stopIfTrue="1">
      <formula>#REF!=TRUE</formula>
    </cfRule>
  </conditionalFormatting>
  <conditionalFormatting sqref="F65 A65:B74">
    <cfRule type="expression" dxfId="35" priority="32" stopIfTrue="1">
      <formula>#REF!=TRUE</formula>
    </cfRule>
  </conditionalFormatting>
  <conditionalFormatting sqref="F89 A89:B98">
    <cfRule type="expression" dxfId="34" priority="30" stopIfTrue="1">
      <formula>#REF!=TRUE</formula>
    </cfRule>
  </conditionalFormatting>
  <conditionalFormatting sqref="F113 A113:B122">
    <cfRule type="expression" dxfId="33" priority="28" stopIfTrue="1">
      <formula>#REF!=TRUE</formula>
    </cfRule>
  </conditionalFormatting>
  <conditionalFormatting sqref="F137 A137:B146">
    <cfRule type="expression" dxfId="32" priority="26" stopIfTrue="1">
      <formula>#REF!=TRUE</formula>
    </cfRule>
  </conditionalFormatting>
  <conditionalFormatting sqref="F161 A161:B170">
    <cfRule type="expression" dxfId="31" priority="24" stopIfTrue="1">
      <formula>#REF!=TRUE</formula>
    </cfRule>
  </conditionalFormatting>
  <conditionalFormatting sqref="F185 A185:B194">
    <cfRule type="expression" dxfId="30" priority="22" stopIfTrue="1">
      <formula>#REF!=TRUE</formula>
    </cfRule>
  </conditionalFormatting>
  <conditionalFormatting sqref="F209 A209:B218">
    <cfRule type="expression" dxfId="29" priority="20" stopIfTrue="1">
      <formula>#REF!=TRUE</formula>
    </cfRule>
  </conditionalFormatting>
  <conditionalFormatting sqref="F233 A233:B242">
    <cfRule type="expression" dxfId="28" priority="18" stopIfTrue="1">
      <formula>#REF!=TRUE</formula>
    </cfRule>
  </conditionalFormatting>
  <conditionalFormatting sqref="F257 A257:B266">
    <cfRule type="expression" dxfId="27" priority="16" stopIfTrue="1">
      <formula>#REF!=TRUE</formula>
    </cfRule>
  </conditionalFormatting>
  <conditionalFormatting sqref="F281 A281:B290">
    <cfRule type="expression" dxfId="26" priority="14" stopIfTrue="1">
      <formula>#REF!=TRUE</formula>
    </cfRule>
  </conditionalFormatting>
  <conditionalFormatting sqref="F305 A305:B314">
    <cfRule type="expression" dxfId="25" priority="12" stopIfTrue="1">
      <formula>#REF!=TRUE</formula>
    </cfRule>
  </conditionalFormatting>
  <conditionalFormatting sqref="F329 A329:B338">
    <cfRule type="expression" dxfId="24" priority="10" stopIfTrue="1">
      <formula>#REF!=TRUE</formula>
    </cfRule>
  </conditionalFormatting>
  <conditionalFormatting sqref="F353 A353:B362">
    <cfRule type="expression" dxfId="23" priority="8" stopIfTrue="1">
      <formula>#REF!=TRUE</formula>
    </cfRule>
  </conditionalFormatting>
  <conditionalFormatting sqref="F377 A377:B386">
    <cfRule type="expression" dxfId="22" priority="6" stopIfTrue="1">
      <formula>#REF!=TRUE</formula>
    </cfRule>
  </conditionalFormatting>
  <conditionalFormatting sqref="F401 A401:B410">
    <cfRule type="expression" dxfId="21" priority="4" stopIfTrue="1">
      <formula>#REF!=TRUE</formula>
    </cfRule>
  </conditionalFormatting>
  <conditionalFormatting sqref="F425 A425:B434">
    <cfRule type="expression" dxfId="20" priority="2" stopIfTrue="1">
      <formula>#REF!=TRUE</formula>
    </cfRule>
  </conditionalFormatting>
  <conditionalFormatting sqref="N17 I17:J26">
    <cfRule type="expression" dxfId="19" priority="35" stopIfTrue="1">
      <formula>#REF!=TRUE</formula>
    </cfRule>
  </conditionalFormatting>
  <conditionalFormatting sqref="N41 I41:J50">
    <cfRule type="expression" dxfId="18" priority="33" stopIfTrue="1">
      <formula>#REF!=TRUE</formula>
    </cfRule>
  </conditionalFormatting>
  <conditionalFormatting sqref="N65 I65:J74">
    <cfRule type="expression" dxfId="17" priority="31" stopIfTrue="1">
      <formula>#REF!=TRUE</formula>
    </cfRule>
  </conditionalFormatting>
  <conditionalFormatting sqref="N89 I89:J98">
    <cfRule type="expression" dxfId="16" priority="29" stopIfTrue="1">
      <formula>#REF!=TRUE</formula>
    </cfRule>
  </conditionalFormatting>
  <conditionalFormatting sqref="N113 I113:J122">
    <cfRule type="expression" dxfId="15" priority="27" stopIfTrue="1">
      <formula>#REF!=TRUE</formula>
    </cfRule>
  </conditionalFormatting>
  <conditionalFormatting sqref="N137 I137:J146">
    <cfRule type="expression" dxfId="14" priority="25" stopIfTrue="1">
      <formula>#REF!=TRUE</formula>
    </cfRule>
  </conditionalFormatting>
  <conditionalFormatting sqref="N161 I161:J170">
    <cfRule type="expression" dxfId="13" priority="23" stopIfTrue="1">
      <formula>#REF!=TRUE</formula>
    </cfRule>
  </conditionalFormatting>
  <conditionalFormatting sqref="N185 I185:J194">
    <cfRule type="expression" dxfId="12" priority="21" stopIfTrue="1">
      <formula>#REF!=TRUE</formula>
    </cfRule>
  </conditionalFormatting>
  <conditionalFormatting sqref="N209 I209:J218">
    <cfRule type="expression" dxfId="11" priority="19" stopIfTrue="1">
      <formula>#REF!=TRUE</formula>
    </cfRule>
  </conditionalFormatting>
  <conditionalFormatting sqref="N233 I233:J242">
    <cfRule type="expression" dxfId="10" priority="17" stopIfTrue="1">
      <formula>#REF!=TRUE</formula>
    </cfRule>
  </conditionalFormatting>
  <conditionalFormatting sqref="N257 I257:J266">
    <cfRule type="expression" dxfId="9" priority="15" stopIfTrue="1">
      <formula>#REF!=TRUE</formula>
    </cfRule>
  </conditionalFormatting>
  <conditionalFormatting sqref="N281 I281:J290">
    <cfRule type="expression" dxfId="8" priority="13" stopIfTrue="1">
      <formula>#REF!=TRUE</formula>
    </cfRule>
  </conditionalFormatting>
  <conditionalFormatting sqref="N305 I305:J314">
    <cfRule type="expression" dxfId="7" priority="11" stopIfTrue="1">
      <formula>#REF!=TRUE</formula>
    </cfRule>
  </conditionalFormatting>
  <conditionalFormatting sqref="N329 I329:J338">
    <cfRule type="expression" dxfId="6" priority="9" stopIfTrue="1">
      <formula>#REF!=TRUE</formula>
    </cfRule>
  </conditionalFormatting>
  <conditionalFormatting sqref="N353 I353:J362">
    <cfRule type="expression" dxfId="5" priority="7" stopIfTrue="1">
      <formula>#REF!=TRUE</formula>
    </cfRule>
  </conditionalFormatting>
  <conditionalFormatting sqref="N377 I377:J386">
    <cfRule type="expression" dxfId="4" priority="5" stopIfTrue="1">
      <formula>#REF!=TRUE</formula>
    </cfRule>
  </conditionalFormatting>
  <conditionalFormatting sqref="N401 I401:J410">
    <cfRule type="expression" dxfId="3" priority="3" stopIfTrue="1">
      <formula>#REF!=TRUE</formula>
    </cfRule>
  </conditionalFormatting>
  <conditionalFormatting sqref="N425 I425:J434">
    <cfRule type="expression" dxfId="2" priority="1" stopIfTrue="1">
      <formula>#REF!=TRUE</formula>
    </cfRule>
  </conditionalFormatting>
  <dataValidations count="1">
    <dataValidation type="whole" operator="lessThanOrEqual" allowBlank="1" showInputMessage="1" showErrorMessage="1" sqref="G29 O245 G437 O29 G53 O53 G77 O77 G125 O125 G413 O413 G101 O101 G389 O389 G173 O173 G149 O149 G221 O221 G197 O197 G365 O365 G341 O341 G317 O317 G293 O293 G269 O269 G245 O437" xr:uid="{00000000-0002-0000-0800-000001000000}">
      <formula1>0</formula1>
    </dataValidation>
  </dataValidations>
  <pageMargins left="0.70866141732283472" right="0.70866141732283472" top="0.39370078740157483" bottom="0.39370078740157483" header="0" footer="0"/>
  <pageSetup paperSize="9" scale="59" orientation="portrait" cellComments="asDisplayed" r:id="rId1"/>
  <headerFooter>
    <oddFooter>&amp;R整理番号：</oddFooter>
  </headerFooter>
  <rowBreaks count="8" manualBreakCount="8">
    <brk id="55" max="14" man="1"/>
    <brk id="103" max="14" man="1"/>
    <brk id="151" max="14" man="1"/>
    <brk id="199" max="14" man="1"/>
    <brk id="247" max="14" man="1"/>
    <brk id="295" max="14" man="1"/>
    <brk id="343" max="14" man="1"/>
    <brk id="391" max="14"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774D60-CB41-441A-B303-62C7A6E2E6F7}">
  <sheetPr>
    <pageSetUpPr fitToPage="1"/>
  </sheetPr>
  <dimension ref="B2:L317"/>
  <sheetViews>
    <sheetView view="pageBreakPreview" topLeftCell="A3" zoomScaleNormal="100" zoomScaleSheetLayoutView="100" workbookViewId="0">
      <selection activeCell="C17" sqref="C17:J17"/>
    </sheetView>
  </sheetViews>
  <sheetFormatPr defaultColWidth="9" defaultRowHeight="13"/>
  <cols>
    <col min="1" max="1" width="3.33203125" style="352" customWidth="1"/>
    <col min="2" max="2" width="10.75" style="352" customWidth="1"/>
    <col min="3" max="10" width="10" style="352" customWidth="1"/>
    <col min="11" max="11" width="3.5" style="352" customWidth="1"/>
    <col min="12" max="16384" width="9" style="352"/>
  </cols>
  <sheetData>
    <row r="2" spans="2:12" ht="19">
      <c r="F2" s="353" t="s">
        <v>319</v>
      </c>
      <c r="J2" s="354"/>
      <c r="L2" s="355" t="s">
        <v>320</v>
      </c>
    </row>
    <row r="3" spans="2:12" ht="26.25" customHeight="1">
      <c r="F3" s="353" t="s">
        <v>321</v>
      </c>
      <c r="J3" s="354"/>
    </row>
    <row r="4" spans="2:12" ht="15" customHeight="1">
      <c r="D4" s="356"/>
      <c r="E4" s="356"/>
      <c r="F4" s="356"/>
      <c r="G4" s="356"/>
      <c r="H4" s="356"/>
    </row>
    <row r="5" spans="2:12" ht="15" customHeight="1">
      <c r="B5" s="357" t="s">
        <v>322</v>
      </c>
    </row>
    <row r="6" spans="2:12" ht="15" customHeight="1"/>
    <row r="7" spans="2:12" s="357" customFormat="1" ht="15" customHeight="1">
      <c r="F7" s="358" t="s">
        <v>323</v>
      </c>
      <c r="G7" s="875" t="str">
        <f>IF(総表!C13="","",総表!C13)</f>
        <v/>
      </c>
      <c r="H7" s="876"/>
      <c r="I7" s="876"/>
      <c r="J7" s="877"/>
      <c r="L7" s="359"/>
    </row>
    <row r="8" spans="2:12" s="357" customFormat="1" ht="15" customHeight="1">
      <c r="F8" s="358" t="s">
        <v>324</v>
      </c>
      <c r="G8" s="875" t="str">
        <f>IF(総表!C20="","",総表!C20)</f>
        <v/>
      </c>
      <c r="H8" s="876"/>
      <c r="I8" s="876"/>
      <c r="J8" s="877"/>
      <c r="L8" s="359"/>
    </row>
    <row r="9" spans="2:12" s="357" customFormat="1" ht="15" customHeight="1">
      <c r="F9" s="358" t="s">
        <v>325</v>
      </c>
      <c r="G9" s="875" t="str">
        <f>IF(総表!C21="","",総表!C21)</f>
        <v/>
      </c>
      <c r="H9" s="876"/>
      <c r="I9" s="876"/>
      <c r="J9" s="877"/>
      <c r="L9" s="359"/>
    </row>
    <row r="10" spans="2:12" s="357" customFormat="1" ht="15" customHeight="1"/>
    <row r="11" spans="2:12" s="357" customFormat="1" ht="15" customHeight="1">
      <c r="B11" s="878" t="s">
        <v>326</v>
      </c>
      <c r="C11" s="878"/>
      <c r="D11" s="875" t="str">
        <f>"舞台芸術等総合支援事業（国際芸術交流）・"&amp;総表!I10</f>
        <v>舞台芸術等総合支援事業（国際芸術交流）・国際共同制作（国内公演）</v>
      </c>
      <c r="E11" s="876"/>
      <c r="F11" s="876"/>
      <c r="G11" s="876"/>
      <c r="H11" s="876"/>
      <c r="I11" s="876"/>
      <c r="J11" s="877"/>
    </row>
    <row r="12" spans="2:12" s="356" customFormat="1" ht="15" customHeight="1">
      <c r="B12" s="879" t="s">
        <v>327</v>
      </c>
      <c r="C12" s="879"/>
      <c r="D12" s="880" t="str">
        <f>IF(総表!C11="","",総表!C11)</f>
        <v/>
      </c>
      <c r="E12" s="881"/>
      <c r="F12" s="881"/>
      <c r="G12" s="881"/>
      <c r="H12" s="881"/>
      <c r="I12" s="881"/>
      <c r="J12" s="882"/>
      <c r="L12" s="359"/>
    </row>
    <row r="13" spans="2:12" s="356" customFormat="1" ht="15" customHeight="1">
      <c r="B13" s="361"/>
      <c r="C13" s="361"/>
      <c r="D13" s="362"/>
      <c r="E13" s="363"/>
      <c r="F13" s="363"/>
      <c r="G13" s="363"/>
      <c r="H13" s="363"/>
      <c r="I13" s="363"/>
      <c r="J13" s="364"/>
      <c r="L13" s="359"/>
    </row>
    <row r="14" spans="2:12" s="357" customFormat="1" ht="30.75" customHeight="1">
      <c r="B14" s="883" t="s">
        <v>328</v>
      </c>
      <c r="C14" s="883"/>
      <c r="D14" s="875" t="str">
        <f>IF(総表!C29="","",総表!C29)</f>
        <v/>
      </c>
      <c r="E14" s="876"/>
      <c r="F14" s="876"/>
      <c r="G14" s="876"/>
      <c r="H14" s="876"/>
      <c r="I14" s="876"/>
      <c r="J14" s="877"/>
      <c r="L14" s="359"/>
    </row>
    <row r="15" spans="2:12" s="357" customFormat="1" ht="15" customHeight="1"/>
    <row r="16" spans="2:12" s="357" customFormat="1" ht="15" customHeight="1">
      <c r="B16" s="360">
        <v>1</v>
      </c>
    </row>
    <row r="17" spans="2:10" s="357" customFormat="1" ht="16.5" customHeight="1">
      <c r="B17" s="357" t="s">
        <v>329</v>
      </c>
      <c r="C17" s="884"/>
      <c r="D17" s="885"/>
      <c r="E17" s="885"/>
      <c r="F17" s="885"/>
      <c r="G17" s="885"/>
      <c r="H17" s="885"/>
      <c r="I17" s="885"/>
      <c r="J17" s="886"/>
    </row>
    <row r="18" spans="2:10" s="357" customFormat="1" ht="16.5" customHeight="1">
      <c r="B18" s="357" t="s">
        <v>330</v>
      </c>
      <c r="C18" s="884"/>
      <c r="D18" s="885"/>
      <c r="E18" s="885"/>
      <c r="F18" s="885"/>
      <c r="G18" s="885"/>
      <c r="H18" s="885"/>
      <c r="I18" s="885"/>
      <c r="J18" s="886"/>
    </row>
    <row r="19" spans="2:10" s="357" customFormat="1" ht="16.5" customHeight="1">
      <c r="B19" s="357" t="s">
        <v>331</v>
      </c>
      <c r="C19" s="884"/>
      <c r="D19" s="885"/>
      <c r="E19" s="885"/>
      <c r="F19" s="885"/>
      <c r="G19" s="885"/>
      <c r="H19" s="885"/>
      <c r="I19" s="885"/>
      <c r="J19" s="886"/>
    </row>
    <row r="20" spans="2:10" s="357" customFormat="1" ht="32.25" customHeight="1">
      <c r="B20" s="357" t="s">
        <v>332</v>
      </c>
      <c r="C20" s="872"/>
      <c r="D20" s="873"/>
      <c r="E20" s="873"/>
      <c r="F20" s="873"/>
      <c r="G20" s="873"/>
      <c r="H20" s="873"/>
      <c r="I20" s="873"/>
      <c r="J20" s="874"/>
    </row>
    <row r="21" spans="2:10" s="357" customFormat="1" ht="14">
      <c r="C21" s="365"/>
      <c r="D21" s="365"/>
      <c r="E21" s="365"/>
      <c r="F21" s="365"/>
      <c r="G21" s="365"/>
      <c r="H21" s="365"/>
      <c r="I21" s="365"/>
      <c r="J21" s="365"/>
    </row>
    <row r="22" spans="2:10" s="357" customFormat="1" ht="15" customHeight="1">
      <c r="B22" s="360">
        <v>2</v>
      </c>
      <c r="C22" s="365"/>
      <c r="D22" s="365"/>
      <c r="E22" s="365"/>
      <c r="F22" s="365"/>
      <c r="G22" s="365"/>
      <c r="H22" s="365"/>
      <c r="I22" s="365"/>
      <c r="J22" s="365"/>
    </row>
    <row r="23" spans="2:10" s="357" customFormat="1" ht="16.5" customHeight="1">
      <c r="B23" s="357" t="s">
        <v>329</v>
      </c>
      <c r="C23" s="884"/>
      <c r="D23" s="885"/>
      <c r="E23" s="885"/>
      <c r="F23" s="885"/>
      <c r="G23" s="885"/>
      <c r="H23" s="885"/>
      <c r="I23" s="885"/>
      <c r="J23" s="886"/>
    </row>
    <row r="24" spans="2:10" s="357" customFormat="1" ht="16.5" customHeight="1">
      <c r="B24" s="357" t="s">
        <v>330</v>
      </c>
      <c r="C24" s="884"/>
      <c r="D24" s="885"/>
      <c r="E24" s="885"/>
      <c r="F24" s="885"/>
      <c r="G24" s="885"/>
      <c r="H24" s="885"/>
      <c r="I24" s="885"/>
      <c r="J24" s="886"/>
    </row>
    <row r="25" spans="2:10" s="357" customFormat="1" ht="16.5" customHeight="1">
      <c r="B25" s="357" t="s">
        <v>331</v>
      </c>
      <c r="C25" s="884"/>
      <c r="D25" s="885"/>
      <c r="E25" s="885"/>
      <c r="F25" s="885"/>
      <c r="G25" s="885"/>
      <c r="H25" s="885"/>
      <c r="I25" s="885"/>
      <c r="J25" s="886"/>
    </row>
    <row r="26" spans="2:10" s="357" customFormat="1" ht="32.25" customHeight="1">
      <c r="B26" s="357" t="s">
        <v>332</v>
      </c>
      <c r="C26" s="872"/>
      <c r="D26" s="873"/>
      <c r="E26" s="873"/>
      <c r="F26" s="873"/>
      <c r="G26" s="873"/>
      <c r="H26" s="873"/>
      <c r="I26" s="873"/>
      <c r="J26" s="874"/>
    </row>
    <row r="27" spans="2:10" s="357" customFormat="1" ht="14">
      <c r="C27" s="365"/>
      <c r="D27" s="365"/>
      <c r="E27" s="365"/>
      <c r="F27" s="365"/>
      <c r="G27" s="365"/>
      <c r="H27" s="365"/>
      <c r="I27" s="365"/>
      <c r="J27" s="365"/>
    </row>
    <row r="28" spans="2:10" s="357" customFormat="1" ht="15" customHeight="1">
      <c r="B28" s="360">
        <v>3</v>
      </c>
      <c r="C28" s="365"/>
      <c r="D28" s="365"/>
      <c r="E28" s="365"/>
      <c r="F28" s="365"/>
      <c r="G28" s="365"/>
      <c r="H28" s="365"/>
      <c r="I28" s="365"/>
      <c r="J28" s="365"/>
    </row>
    <row r="29" spans="2:10" s="357" customFormat="1" ht="16.5" customHeight="1">
      <c r="B29" s="357" t="s">
        <v>329</v>
      </c>
      <c r="C29" s="884"/>
      <c r="D29" s="885"/>
      <c r="E29" s="885"/>
      <c r="F29" s="885"/>
      <c r="G29" s="885"/>
      <c r="H29" s="885"/>
      <c r="I29" s="885"/>
      <c r="J29" s="886"/>
    </row>
    <row r="30" spans="2:10" s="357" customFormat="1" ht="16.5" customHeight="1">
      <c r="B30" s="357" t="s">
        <v>330</v>
      </c>
      <c r="C30" s="884"/>
      <c r="D30" s="885"/>
      <c r="E30" s="885"/>
      <c r="F30" s="885"/>
      <c r="G30" s="885"/>
      <c r="H30" s="885"/>
      <c r="I30" s="885"/>
      <c r="J30" s="886"/>
    </row>
    <row r="31" spans="2:10" s="357" customFormat="1" ht="16.5" customHeight="1">
      <c r="B31" s="357" t="s">
        <v>331</v>
      </c>
      <c r="C31" s="884"/>
      <c r="D31" s="885"/>
      <c r="E31" s="885"/>
      <c r="F31" s="885"/>
      <c r="G31" s="885"/>
      <c r="H31" s="885"/>
      <c r="I31" s="885"/>
      <c r="J31" s="886"/>
    </row>
    <row r="32" spans="2:10" s="357" customFormat="1" ht="32.25" customHeight="1">
      <c r="B32" s="357" t="s">
        <v>332</v>
      </c>
      <c r="C32" s="872"/>
      <c r="D32" s="873"/>
      <c r="E32" s="873"/>
      <c r="F32" s="873"/>
      <c r="G32" s="873"/>
      <c r="H32" s="873"/>
      <c r="I32" s="873"/>
      <c r="J32" s="874"/>
    </row>
    <row r="33" spans="2:10" s="357" customFormat="1" ht="14">
      <c r="C33" s="365"/>
      <c r="D33" s="365"/>
      <c r="E33" s="365"/>
      <c r="F33" s="365"/>
      <c r="G33" s="365"/>
      <c r="H33" s="365"/>
      <c r="I33" s="365"/>
      <c r="J33" s="365"/>
    </row>
    <row r="34" spans="2:10" s="357" customFormat="1" ht="15" customHeight="1">
      <c r="B34" s="360">
        <v>4</v>
      </c>
      <c r="C34" s="365"/>
      <c r="D34" s="365"/>
      <c r="E34" s="365"/>
      <c r="F34" s="365"/>
      <c r="G34" s="365"/>
      <c r="H34" s="365"/>
      <c r="I34" s="365"/>
      <c r="J34" s="365"/>
    </row>
    <row r="35" spans="2:10" s="357" customFormat="1" ht="16.5" customHeight="1">
      <c r="B35" s="357" t="s">
        <v>329</v>
      </c>
      <c r="C35" s="884"/>
      <c r="D35" s="885"/>
      <c r="E35" s="885"/>
      <c r="F35" s="885"/>
      <c r="G35" s="885"/>
      <c r="H35" s="885"/>
      <c r="I35" s="885"/>
      <c r="J35" s="886"/>
    </row>
    <row r="36" spans="2:10" s="357" customFormat="1" ht="16.5" customHeight="1">
      <c r="B36" s="357" t="s">
        <v>330</v>
      </c>
      <c r="C36" s="884"/>
      <c r="D36" s="885"/>
      <c r="E36" s="885"/>
      <c r="F36" s="885"/>
      <c r="G36" s="885"/>
      <c r="H36" s="885"/>
      <c r="I36" s="885"/>
      <c r="J36" s="886"/>
    </row>
    <row r="37" spans="2:10" s="357" customFormat="1" ht="16.5" customHeight="1">
      <c r="B37" s="357" t="s">
        <v>331</v>
      </c>
      <c r="C37" s="884"/>
      <c r="D37" s="885"/>
      <c r="E37" s="885"/>
      <c r="F37" s="885"/>
      <c r="G37" s="885"/>
      <c r="H37" s="885"/>
      <c r="I37" s="885"/>
      <c r="J37" s="886"/>
    </row>
    <row r="38" spans="2:10" s="357" customFormat="1" ht="32.25" customHeight="1">
      <c r="B38" s="357" t="s">
        <v>332</v>
      </c>
      <c r="C38" s="872"/>
      <c r="D38" s="873"/>
      <c r="E38" s="873"/>
      <c r="F38" s="873"/>
      <c r="G38" s="873"/>
      <c r="H38" s="873"/>
      <c r="I38" s="873"/>
      <c r="J38" s="874"/>
    </row>
    <row r="39" spans="2:10" s="357" customFormat="1" ht="14">
      <c r="C39" s="365"/>
      <c r="D39" s="365"/>
      <c r="E39" s="365"/>
      <c r="F39" s="365"/>
      <c r="G39" s="365"/>
      <c r="H39" s="365"/>
      <c r="I39" s="365"/>
      <c r="J39" s="365"/>
    </row>
    <row r="40" spans="2:10" s="357" customFormat="1" ht="15" customHeight="1">
      <c r="B40" s="360">
        <v>5</v>
      </c>
      <c r="C40" s="365"/>
      <c r="D40" s="365"/>
      <c r="E40" s="365"/>
      <c r="F40" s="365"/>
      <c r="G40" s="365"/>
      <c r="H40" s="365"/>
      <c r="I40" s="365"/>
      <c r="J40" s="365"/>
    </row>
    <row r="41" spans="2:10" s="357" customFormat="1" ht="16.5" customHeight="1">
      <c r="B41" s="357" t="s">
        <v>329</v>
      </c>
      <c r="C41" s="884"/>
      <c r="D41" s="885"/>
      <c r="E41" s="885"/>
      <c r="F41" s="885"/>
      <c r="G41" s="885"/>
      <c r="H41" s="885"/>
      <c r="I41" s="885"/>
      <c r="J41" s="886"/>
    </row>
    <row r="42" spans="2:10" s="357" customFormat="1" ht="16.5" customHeight="1">
      <c r="B42" s="357" t="s">
        <v>330</v>
      </c>
      <c r="C42" s="884"/>
      <c r="D42" s="885"/>
      <c r="E42" s="885"/>
      <c r="F42" s="885"/>
      <c r="G42" s="885"/>
      <c r="H42" s="885"/>
      <c r="I42" s="885"/>
      <c r="J42" s="886"/>
    </row>
    <row r="43" spans="2:10" s="357" customFormat="1" ht="16.5" customHeight="1">
      <c r="B43" s="357" t="s">
        <v>331</v>
      </c>
      <c r="C43" s="884"/>
      <c r="D43" s="885"/>
      <c r="E43" s="885"/>
      <c r="F43" s="885"/>
      <c r="G43" s="885"/>
      <c r="H43" s="885"/>
      <c r="I43" s="885"/>
      <c r="J43" s="886"/>
    </row>
    <row r="44" spans="2:10" s="357" customFormat="1" ht="32.25" customHeight="1">
      <c r="B44" s="357" t="s">
        <v>332</v>
      </c>
      <c r="C44" s="872"/>
      <c r="D44" s="873"/>
      <c r="E44" s="873"/>
      <c r="F44" s="873"/>
      <c r="G44" s="873"/>
      <c r="H44" s="873"/>
      <c r="I44" s="873"/>
      <c r="J44" s="874"/>
    </row>
    <row r="45" spans="2:10" s="357" customFormat="1" ht="14">
      <c r="C45" s="365"/>
      <c r="D45" s="365"/>
      <c r="E45" s="365"/>
      <c r="F45" s="365"/>
      <c r="G45" s="365"/>
      <c r="H45" s="365"/>
      <c r="I45" s="365"/>
      <c r="J45" s="365"/>
    </row>
    <row r="46" spans="2:10" s="357" customFormat="1" ht="15" customHeight="1">
      <c r="B46" s="360">
        <v>6</v>
      </c>
      <c r="C46" s="365"/>
      <c r="D46" s="365"/>
      <c r="E46" s="365"/>
      <c r="F46" s="365"/>
      <c r="G46" s="365"/>
      <c r="H46" s="365"/>
      <c r="I46" s="365"/>
      <c r="J46" s="365"/>
    </row>
    <row r="47" spans="2:10" s="357" customFormat="1" ht="16.5" customHeight="1">
      <c r="B47" s="357" t="s">
        <v>329</v>
      </c>
      <c r="C47" s="884"/>
      <c r="D47" s="885"/>
      <c r="E47" s="885"/>
      <c r="F47" s="885"/>
      <c r="G47" s="885"/>
      <c r="H47" s="885"/>
      <c r="I47" s="885"/>
      <c r="J47" s="886"/>
    </row>
    <row r="48" spans="2:10" s="357" customFormat="1" ht="16.5" customHeight="1">
      <c r="B48" s="357" t="s">
        <v>330</v>
      </c>
      <c r="C48" s="884"/>
      <c r="D48" s="885"/>
      <c r="E48" s="885"/>
      <c r="F48" s="885"/>
      <c r="G48" s="885"/>
      <c r="H48" s="885"/>
      <c r="I48" s="885"/>
      <c r="J48" s="886"/>
    </row>
    <row r="49" spans="2:10" s="357" customFormat="1" ht="16.5" customHeight="1">
      <c r="B49" s="357" t="s">
        <v>331</v>
      </c>
      <c r="C49" s="884"/>
      <c r="D49" s="885"/>
      <c r="E49" s="885"/>
      <c r="F49" s="885"/>
      <c r="G49" s="885"/>
      <c r="H49" s="885"/>
      <c r="I49" s="885"/>
      <c r="J49" s="886"/>
    </row>
    <row r="50" spans="2:10" s="357" customFormat="1" ht="32.25" customHeight="1">
      <c r="B50" s="357" t="s">
        <v>332</v>
      </c>
      <c r="C50" s="872"/>
      <c r="D50" s="873"/>
      <c r="E50" s="873"/>
      <c r="F50" s="873"/>
      <c r="G50" s="873"/>
      <c r="H50" s="873"/>
      <c r="I50" s="873"/>
      <c r="J50" s="874"/>
    </row>
    <row r="51" spans="2:10" s="357" customFormat="1" ht="14">
      <c r="C51" s="365"/>
      <c r="D51" s="365"/>
      <c r="E51" s="365"/>
      <c r="F51" s="365"/>
      <c r="G51" s="365"/>
      <c r="H51" s="365"/>
      <c r="I51" s="365"/>
      <c r="J51" s="365"/>
    </row>
    <row r="52" spans="2:10" s="357" customFormat="1" ht="15" customHeight="1">
      <c r="B52" s="360">
        <v>7</v>
      </c>
      <c r="C52" s="365"/>
      <c r="D52" s="365"/>
      <c r="E52" s="365"/>
      <c r="F52" s="365"/>
      <c r="G52" s="365"/>
      <c r="H52" s="365"/>
      <c r="I52" s="365"/>
      <c r="J52" s="365"/>
    </row>
    <row r="53" spans="2:10" s="357" customFormat="1" ht="16.5" customHeight="1">
      <c r="B53" s="357" t="s">
        <v>329</v>
      </c>
      <c r="C53" s="884"/>
      <c r="D53" s="885"/>
      <c r="E53" s="885"/>
      <c r="F53" s="885"/>
      <c r="G53" s="885"/>
      <c r="H53" s="885"/>
      <c r="I53" s="885"/>
      <c r="J53" s="886"/>
    </row>
    <row r="54" spans="2:10" s="357" customFormat="1" ht="16.5" customHeight="1">
      <c r="B54" s="357" t="s">
        <v>330</v>
      </c>
      <c r="C54" s="884"/>
      <c r="D54" s="885"/>
      <c r="E54" s="885"/>
      <c r="F54" s="885"/>
      <c r="G54" s="885"/>
      <c r="H54" s="885"/>
      <c r="I54" s="885"/>
      <c r="J54" s="886"/>
    </row>
    <row r="55" spans="2:10" s="357" customFormat="1" ht="16.5" customHeight="1">
      <c r="B55" s="357" t="s">
        <v>331</v>
      </c>
      <c r="C55" s="884"/>
      <c r="D55" s="885"/>
      <c r="E55" s="885"/>
      <c r="F55" s="885"/>
      <c r="G55" s="885"/>
      <c r="H55" s="885"/>
      <c r="I55" s="885"/>
      <c r="J55" s="886"/>
    </row>
    <row r="56" spans="2:10" s="357" customFormat="1" ht="32.25" customHeight="1">
      <c r="B56" s="357" t="s">
        <v>332</v>
      </c>
      <c r="C56" s="872"/>
      <c r="D56" s="873"/>
      <c r="E56" s="873"/>
      <c r="F56" s="873"/>
      <c r="G56" s="873"/>
      <c r="H56" s="873"/>
      <c r="I56" s="873"/>
      <c r="J56" s="874"/>
    </row>
    <row r="57" spans="2:10" s="357" customFormat="1" ht="14">
      <c r="C57" s="365"/>
      <c r="D57" s="365"/>
      <c r="E57" s="365"/>
      <c r="F57" s="365"/>
      <c r="G57" s="365"/>
      <c r="H57" s="365"/>
      <c r="I57" s="365"/>
      <c r="J57" s="365"/>
    </row>
    <row r="58" spans="2:10" s="357" customFormat="1" ht="15" customHeight="1">
      <c r="B58" s="360">
        <v>8</v>
      </c>
      <c r="C58" s="365"/>
      <c r="D58" s="365"/>
      <c r="E58" s="365"/>
      <c r="F58" s="365"/>
      <c r="G58" s="365"/>
      <c r="H58" s="365"/>
      <c r="I58" s="365"/>
      <c r="J58" s="365"/>
    </row>
    <row r="59" spans="2:10" s="357" customFormat="1" ht="16.5" customHeight="1">
      <c r="B59" s="357" t="s">
        <v>329</v>
      </c>
      <c r="C59" s="884"/>
      <c r="D59" s="885"/>
      <c r="E59" s="885"/>
      <c r="F59" s="885"/>
      <c r="G59" s="885"/>
      <c r="H59" s="885"/>
      <c r="I59" s="885"/>
      <c r="J59" s="886"/>
    </row>
    <row r="60" spans="2:10" s="357" customFormat="1" ht="16.5" customHeight="1">
      <c r="B60" s="357" t="s">
        <v>330</v>
      </c>
      <c r="C60" s="884"/>
      <c r="D60" s="885"/>
      <c r="E60" s="885"/>
      <c r="F60" s="885"/>
      <c r="G60" s="885"/>
      <c r="H60" s="885"/>
      <c r="I60" s="885"/>
      <c r="J60" s="886"/>
    </row>
    <row r="61" spans="2:10" s="357" customFormat="1" ht="16.5" customHeight="1">
      <c r="B61" s="357" t="s">
        <v>331</v>
      </c>
      <c r="C61" s="884"/>
      <c r="D61" s="885"/>
      <c r="E61" s="885"/>
      <c r="F61" s="885"/>
      <c r="G61" s="885"/>
      <c r="H61" s="885"/>
      <c r="I61" s="885"/>
      <c r="J61" s="886"/>
    </row>
    <row r="62" spans="2:10" s="357" customFormat="1" ht="32.25" customHeight="1">
      <c r="B62" s="357" t="s">
        <v>332</v>
      </c>
      <c r="C62" s="872"/>
      <c r="D62" s="873"/>
      <c r="E62" s="873"/>
      <c r="F62" s="873"/>
      <c r="G62" s="873"/>
      <c r="H62" s="873"/>
      <c r="I62" s="873"/>
      <c r="J62" s="874"/>
    </row>
    <row r="63" spans="2:10" s="357" customFormat="1" ht="14">
      <c r="C63" s="365"/>
      <c r="D63" s="365"/>
      <c r="E63" s="365"/>
      <c r="F63" s="365"/>
      <c r="G63" s="365"/>
      <c r="H63" s="365"/>
      <c r="I63" s="365"/>
      <c r="J63" s="365"/>
    </row>
    <row r="64" spans="2:10" s="357" customFormat="1" ht="15" customHeight="1">
      <c r="B64" s="360">
        <v>9</v>
      </c>
      <c r="C64" s="365"/>
      <c r="D64" s="365"/>
      <c r="E64" s="365"/>
      <c r="F64" s="365"/>
      <c r="G64" s="365"/>
      <c r="H64" s="365"/>
      <c r="I64" s="365"/>
      <c r="J64" s="365"/>
    </row>
    <row r="65" spans="2:10" s="357" customFormat="1" ht="16.5" customHeight="1">
      <c r="B65" s="357" t="s">
        <v>329</v>
      </c>
      <c r="C65" s="884"/>
      <c r="D65" s="885"/>
      <c r="E65" s="885"/>
      <c r="F65" s="885"/>
      <c r="G65" s="885"/>
      <c r="H65" s="885"/>
      <c r="I65" s="885"/>
      <c r="J65" s="886"/>
    </row>
    <row r="66" spans="2:10" s="357" customFormat="1" ht="16.5" customHeight="1">
      <c r="B66" s="357" t="s">
        <v>330</v>
      </c>
      <c r="C66" s="884"/>
      <c r="D66" s="885"/>
      <c r="E66" s="885"/>
      <c r="F66" s="885"/>
      <c r="G66" s="885"/>
      <c r="H66" s="885"/>
      <c r="I66" s="885"/>
      <c r="J66" s="886"/>
    </row>
    <row r="67" spans="2:10" s="357" customFormat="1" ht="16.5" customHeight="1">
      <c r="B67" s="357" t="s">
        <v>331</v>
      </c>
      <c r="C67" s="884"/>
      <c r="D67" s="885"/>
      <c r="E67" s="885"/>
      <c r="F67" s="885"/>
      <c r="G67" s="885"/>
      <c r="H67" s="885"/>
      <c r="I67" s="885"/>
      <c r="J67" s="886"/>
    </row>
    <row r="68" spans="2:10" s="357" customFormat="1" ht="32.25" customHeight="1">
      <c r="B68" s="357" t="s">
        <v>332</v>
      </c>
      <c r="C68" s="872"/>
      <c r="D68" s="873"/>
      <c r="E68" s="873"/>
      <c r="F68" s="873"/>
      <c r="G68" s="873"/>
      <c r="H68" s="873"/>
      <c r="I68" s="873"/>
      <c r="J68" s="874"/>
    </row>
    <row r="69" spans="2:10" s="357" customFormat="1" ht="14">
      <c r="C69" s="365"/>
      <c r="D69" s="365"/>
      <c r="E69" s="365"/>
      <c r="F69" s="365"/>
      <c r="G69" s="365"/>
      <c r="H69" s="365"/>
      <c r="I69" s="365"/>
      <c r="J69" s="365"/>
    </row>
    <row r="70" spans="2:10" s="357" customFormat="1" ht="15" customHeight="1">
      <c r="B70" s="360">
        <v>10</v>
      </c>
      <c r="C70" s="365"/>
      <c r="D70" s="365"/>
      <c r="E70" s="365"/>
      <c r="F70" s="365"/>
      <c r="G70" s="365"/>
      <c r="H70" s="365"/>
      <c r="I70" s="365"/>
      <c r="J70" s="365"/>
    </row>
    <row r="71" spans="2:10" s="357" customFormat="1" ht="16.5" customHeight="1">
      <c r="B71" s="357" t="s">
        <v>329</v>
      </c>
      <c r="C71" s="884"/>
      <c r="D71" s="885"/>
      <c r="E71" s="885"/>
      <c r="F71" s="885"/>
      <c r="G71" s="885"/>
      <c r="H71" s="885"/>
      <c r="I71" s="885"/>
      <c r="J71" s="886"/>
    </row>
    <row r="72" spans="2:10" s="357" customFormat="1" ht="16.5" customHeight="1">
      <c r="B72" s="357" t="s">
        <v>330</v>
      </c>
      <c r="C72" s="884"/>
      <c r="D72" s="885"/>
      <c r="E72" s="885"/>
      <c r="F72" s="885"/>
      <c r="G72" s="885"/>
      <c r="H72" s="885"/>
      <c r="I72" s="885"/>
      <c r="J72" s="886"/>
    </row>
    <row r="73" spans="2:10" s="357" customFormat="1" ht="16.5" customHeight="1">
      <c r="B73" s="357" t="s">
        <v>331</v>
      </c>
      <c r="C73" s="884"/>
      <c r="D73" s="885"/>
      <c r="E73" s="885"/>
      <c r="F73" s="885"/>
      <c r="G73" s="885"/>
      <c r="H73" s="885"/>
      <c r="I73" s="885"/>
      <c r="J73" s="886"/>
    </row>
    <row r="74" spans="2:10" s="357" customFormat="1" ht="32.25" customHeight="1">
      <c r="B74" s="357" t="s">
        <v>332</v>
      </c>
      <c r="C74" s="872"/>
      <c r="D74" s="873"/>
      <c r="E74" s="873"/>
      <c r="F74" s="873"/>
      <c r="G74" s="873"/>
      <c r="H74" s="873"/>
      <c r="I74" s="873"/>
      <c r="J74" s="874"/>
    </row>
    <row r="75" spans="2:10" s="357" customFormat="1" ht="14"/>
    <row r="76" spans="2:10" s="357" customFormat="1" ht="14">
      <c r="B76" s="357" t="s">
        <v>333</v>
      </c>
    </row>
    <row r="77" spans="2:10" s="357" customFormat="1" ht="14"/>
    <row r="78" spans="2:10" s="357" customFormat="1" ht="14"/>
    <row r="79" spans="2:10" s="357" customFormat="1" ht="14"/>
    <row r="80" spans="2:10" s="357" customFormat="1" ht="14"/>
    <row r="81" s="357" customFormat="1" ht="14"/>
    <row r="82" s="357" customFormat="1" ht="14"/>
    <row r="83" s="357" customFormat="1" ht="14"/>
    <row r="84" s="357" customFormat="1" ht="14"/>
    <row r="85" s="357" customFormat="1" ht="14"/>
    <row r="86" s="357" customFormat="1" ht="14"/>
    <row r="87" s="357" customFormat="1" ht="14"/>
    <row r="88" s="357" customFormat="1" ht="14"/>
    <row r="89" s="357" customFormat="1" ht="14"/>
    <row r="90" s="357" customFormat="1" ht="14"/>
    <row r="91" s="357" customFormat="1" ht="14"/>
    <row r="92" s="357" customFormat="1" ht="14"/>
    <row r="93" s="357" customFormat="1" ht="14"/>
    <row r="94" s="357" customFormat="1" ht="14"/>
    <row r="95" s="357" customFormat="1" ht="14"/>
    <row r="96" s="357" customFormat="1" ht="14"/>
    <row r="97" s="357" customFormat="1" ht="14"/>
    <row r="98" s="357" customFormat="1" ht="14"/>
    <row r="99" s="357" customFormat="1" ht="14"/>
    <row r="100" s="357" customFormat="1" ht="14"/>
    <row r="101" s="357" customFormat="1" ht="14"/>
    <row r="102" s="357" customFormat="1" ht="14"/>
    <row r="103" s="357" customFormat="1" ht="14"/>
    <row r="104" s="357" customFormat="1" ht="14"/>
    <row r="105" s="357" customFormat="1" ht="14"/>
    <row r="106" s="357" customFormat="1" ht="14"/>
    <row r="107" s="357" customFormat="1" ht="14"/>
    <row r="108" s="357" customFormat="1" ht="14"/>
    <row r="109" s="357" customFormat="1" ht="14"/>
    <row r="110" s="357" customFormat="1" ht="14"/>
    <row r="111" s="357" customFormat="1" ht="14"/>
    <row r="112" s="357" customFormat="1" ht="14"/>
    <row r="113" s="357" customFormat="1" ht="14"/>
    <row r="114" s="357" customFormat="1" ht="14"/>
    <row r="115" s="357" customFormat="1" ht="14"/>
    <row r="116" s="357" customFormat="1" ht="14"/>
    <row r="117" s="357" customFormat="1" ht="14"/>
    <row r="118" s="357" customFormat="1" ht="14"/>
    <row r="119" s="357" customFormat="1" ht="14"/>
    <row r="120" s="357" customFormat="1" ht="14"/>
    <row r="121" s="357" customFormat="1" ht="14"/>
    <row r="122" s="357" customFormat="1" ht="14"/>
    <row r="123" s="357" customFormat="1" ht="14"/>
    <row r="124" s="357" customFormat="1" ht="14"/>
    <row r="125" s="357" customFormat="1" ht="14"/>
    <row r="126" s="357" customFormat="1" ht="14"/>
    <row r="127" s="357" customFormat="1" ht="14"/>
    <row r="128" s="357" customFormat="1" ht="14"/>
    <row r="129" s="357" customFormat="1" ht="14"/>
    <row r="130" s="357" customFormat="1" ht="14"/>
    <row r="131" s="357" customFormat="1" ht="14"/>
    <row r="132" s="357" customFormat="1" ht="14"/>
    <row r="133" s="357" customFormat="1" ht="14"/>
    <row r="134" s="357" customFormat="1" ht="14"/>
    <row r="135" s="357" customFormat="1" ht="14"/>
    <row r="136" s="357" customFormat="1" ht="14"/>
    <row r="137" s="357" customFormat="1" ht="14"/>
    <row r="138" s="357" customFormat="1" ht="14"/>
    <row r="139" s="357" customFormat="1" ht="14"/>
    <row r="140" s="357" customFormat="1" ht="14"/>
    <row r="141" s="357" customFormat="1" ht="14"/>
    <row r="142" s="357" customFormat="1" ht="14"/>
    <row r="143" s="357" customFormat="1" ht="14"/>
    <row r="144" s="357" customFormat="1" ht="14"/>
    <row r="145" s="357" customFormat="1" ht="14"/>
    <row r="146" s="357" customFormat="1" ht="14"/>
    <row r="147" s="357" customFormat="1" ht="14"/>
    <row r="148" s="357" customFormat="1" ht="14"/>
    <row r="149" s="357" customFormat="1" ht="14"/>
    <row r="150" s="357" customFormat="1" ht="14"/>
    <row r="151" s="357" customFormat="1" ht="14"/>
    <row r="152" s="357" customFormat="1" ht="14"/>
    <row r="153" s="357" customFormat="1" ht="14"/>
    <row r="154" s="357" customFormat="1" ht="14"/>
    <row r="155" s="357" customFormat="1" ht="14"/>
    <row r="156" s="357" customFormat="1" ht="14"/>
    <row r="157" s="357" customFormat="1" ht="14"/>
    <row r="158" s="357" customFormat="1" ht="14"/>
    <row r="159" s="357" customFormat="1" ht="14"/>
    <row r="160" s="357" customFormat="1" ht="14"/>
    <row r="161" s="357" customFormat="1" ht="14"/>
    <row r="162" s="357" customFormat="1" ht="14"/>
    <row r="163" s="357" customFormat="1" ht="14"/>
    <row r="164" s="357" customFormat="1" ht="14"/>
    <row r="165" s="357" customFormat="1" ht="14"/>
    <row r="166" s="357" customFormat="1" ht="14"/>
    <row r="167" s="357" customFormat="1" ht="14"/>
    <row r="168" s="357" customFormat="1" ht="14"/>
    <row r="169" s="357" customFormat="1" ht="14"/>
    <row r="170" s="357" customFormat="1" ht="14"/>
    <row r="171" s="357" customFormat="1" ht="14"/>
    <row r="172" s="357" customFormat="1" ht="14"/>
    <row r="173" s="357" customFormat="1" ht="14"/>
    <row r="174" s="357" customFormat="1" ht="14"/>
    <row r="175" s="357" customFormat="1" ht="14"/>
    <row r="176" s="357" customFormat="1" ht="14"/>
    <row r="177" s="357" customFormat="1" ht="14"/>
    <row r="178" s="357" customFormat="1" ht="14"/>
    <row r="179" s="357" customFormat="1" ht="14"/>
    <row r="180" s="357" customFormat="1" ht="14"/>
    <row r="181" s="357" customFormat="1" ht="14"/>
    <row r="182" s="357" customFormat="1" ht="14"/>
    <row r="183" s="357" customFormat="1" ht="14"/>
    <row r="184" s="357" customFormat="1" ht="14"/>
    <row r="185" s="357" customFormat="1" ht="14"/>
    <row r="186" s="357" customFormat="1" ht="14"/>
    <row r="187" s="357" customFormat="1" ht="14"/>
    <row r="188" s="357" customFormat="1" ht="14"/>
    <row r="189" s="357" customFormat="1" ht="14"/>
    <row r="190" s="357" customFormat="1" ht="14"/>
    <row r="191" s="357" customFormat="1" ht="14"/>
    <row r="192" s="357" customFormat="1" ht="14"/>
    <row r="193" s="357" customFormat="1" ht="14"/>
    <row r="194" s="357" customFormat="1" ht="14"/>
    <row r="195" s="357" customFormat="1" ht="14"/>
    <row r="196" s="357" customFormat="1" ht="14"/>
    <row r="197" s="357" customFormat="1" ht="14"/>
    <row r="198" s="357" customFormat="1" ht="14"/>
    <row r="199" s="357" customFormat="1" ht="14"/>
    <row r="200" s="357" customFormat="1" ht="14"/>
    <row r="201" s="357" customFormat="1" ht="14"/>
    <row r="202" s="357" customFormat="1" ht="14"/>
    <row r="203" s="357" customFormat="1" ht="14"/>
    <row r="204" s="357" customFormat="1" ht="14"/>
    <row r="205" s="357" customFormat="1" ht="14"/>
    <row r="206" s="357" customFormat="1" ht="14"/>
    <row r="207" s="357" customFormat="1" ht="14"/>
    <row r="208" s="357" customFormat="1" ht="14"/>
    <row r="209" s="357" customFormat="1" ht="14"/>
    <row r="210" s="357" customFormat="1" ht="14"/>
    <row r="211" s="357" customFormat="1" ht="14"/>
    <row r="212" s="357" customFormat="1" ht="14"/>
    <row r="213" s="357" customFormat="1" ht="14"/>
    <row r="214" s="357" customFormat="1" ht="14"/>
    <row r="215" s="357" customFormat="1" ht="14"/>
    <row r="216" s="357" customFormat="1" ht="14"/>
    <row r="217" s="357" customFormat="1" ht="14"/>
    <row r="218" s="357" customFormat="1" ht="14"/>
    <row r="219" s="357" customFormat="1" ht="14"/>
    <row r="220" s="357" customFormat="1" ht="14"/>
    <row r="221" s="357" customFormat="1" ht="14"/>
    <row r="222" s="357" customFormat="1" ht="14"/>
    <row r="223" s="357" customFormat="1" ht="14"/>
    <row r="224" s="357" customFormat="1" ht="14"/>
    <row r="225" s="357" customFormat="1" ht="14"/>
    <row r="226" s="357" customFormat="1" ht="14"/>
    <row r="227" s="357" customFormat="1" ht="14"/>
    <row r="228" s="357" customFormat="1" ht="14"/>
    <row r="229" s="357" customFormat="1" ht="14"/>
    <row r="230" s="357" customFormat="1" ht="14"/>
    <row r="231" s="357" customFormat="1" ht="14"/>
    <row r="232" s="357" customFormat="1" ht="14"/>
    <row r="233" s="357" customFormat="1" ht="14"/>
    <row r="234" s="357" customFormat="1" ht="14"/>
    <row r="235" s="357" customFormat="1" ht="14"/>
    <row r="236" s="357" customFormat="1" ht="14"/>
    <row r="237" s="357" customFormat="1" ht="14"/>
    <row r="238" s="357" customFormat="1" ht="14"/>
    <row r="239" s="357" customFormat="1" ht="14"/>
    <row r="240" s="357" customFormat="1" ht="14"/>
    <row r="241" s="357" customFormat="1" ht="14"/>
    <row r="242" s="357" customFormat="1" ht="14"/>
    <row r="243" s="357" customFormat="1" ht="14"/>
    <row r="244" s="357" customFormat="1" ht="14"/>
    <row r="245" s="357" customFormat="1" ht="14"/>
    <row r="246" s="357" customFormat="1" ht="14"/>
    <row r="247" s="357" customFormat="1" ht="14"/>
    <row r="248" s="357" customFormat="1" ht="14"/>
    <row r="249" s="357" customFormat="1" ht="14"/>
    <row r="250" s="357" customFormat="1" ht="14"/>
    <row r="251" s="357" customFormat="1" ht="14"/>
    <row r="252" s="357" customFormat="1" ht="14"/>
    <row r="253" s="357" customFormat="1" ht="14"/>
    <row r="254" s="357" customFormat="1" ht="14"/>
    <row r="255" s="357" customFormat="1" ht="14"/>
    <row r="256" s="357" customFormat="1" ht="14"/>
    <row r="257" s="357" customFormat="1" ht="14"/>
    <row r="258" s="357" customFormat="1" ht="14"/>
    <row r="259" s="357" customFormat="1" ht="14"/>
    <row r="260" s="357" customFormat="1" ht="14"/>
    <row r="261" s="357" customFormat="1" ht="14"/>
    <row r="262" s="357" customFormat="1" ht="14"/>
    <row r="263" s="357" customFormat="1" ht="14"/>
    <row r="264" s="357" customFormat="1" ht="14"/>
    <row r="265" s="357" customFormat="1" ht="14"/>
    <row r="266" s="357" customFormat="1" ht="14"/>
    <row r="267" s="357" customFormat="1" ht="14"/>
    <row r="268" s="357" customFormat="1" ht="14"/>
    <row r="269" s="357" customFormat="1" ht="14"/>
    <row r="270" s="357" customFormat="1" ht="14"/>
    <row r="271" s="357" customFormat="1" ht="14"/>
    <row r="272" s="357" customFormat="1" ht="14"/>
    <row r="273" s="357" customFormat="1" ht="14"/>
    <row r="274" s="357" customFormat="1" ht="14"/>
    <row r="275" s="357" customFormat="1" ht="14"/>
    <row r="276" s="357" customFormat="1" ht="14"/>
    <row r="277" s="357" customFormat="1" ht="14"/>
    <row r="278" s="357" customFormat="1" ht="14"/>
    <row r="279" s="357" customFormat="1" ht="14"/>
    <row r="280" s="357" customFormat="1" ht="14"/>
    <row r="281" s="357" customFormat="1" ht="14"/>
    <row r="282" s="357" customFormat="1" ht="14"/>
    <row r="283" s="357" customFormat="1" ht="14"/>
    <row r="284" s="357" customFormat="1" ht="14"/>
    <row r="285" s="357" customFormat="1" ht="14"/>
    <row r="286" s="357" customFormat="1" ht="14"/>
    <row r="287" s="357" customFormat="1" ht="14"/>
    <row r="288" s="357" customFormat="1" ht="14"/>
    <row r="289" s="357" customFormat="1" ht="14"/>
    <row r="290" s="357" customFormat="1" ht="14"/>
    <row r="291" s="357" customFormat="1" ht="14"/>
    <row r="292" s="357" customFormat="1" ht="14"/>
    <row r="293" s="357" customFormat="1" ht="14"/>
    <row r="294" s="357" customFormat="1" ht="14"/>
    <row r="295" s="357" customFormat="1" ht="14"/>
    <row r="296" s="357" customFormat="1" ht="14"/>
    <row r="297" s="357" customFormat="1" ht="14"/>
    <row r="298" s="357" customFormat="1" ht="14"/>
    <row r="299" s="357" customFormat="1" ht="14"/>
    <row r="300" s="357" customFormat="1" ht="14"/>
    <row r="301" s="357" customFormat="1" ht="14"/>
    <row r="302" s="357" customFormat="1" ht="14"/>
    <row r="303" s="357" customFormat="1" ht="14"/>
    <row r="304" s="357" customFormat="1" ht="14"/>
    <row r="305" s="357" customFormat="1" ht="14"/>
    <row r="306" s="357" customFormat="1" ht="14"/>
    <row r="307" s="357" customFormat="1" ht="14"/>
    <row r="308" s="357" customFormat="1" ht="14"/>
    <row r="309" s="357" customFormat="1" ht="14"/>
    <row r="310" s="357" customFormat="1" ht="14"/>
    <row r="311" s="357" customFormat="1" ht="14"/>
    <row r="312" s="357" customFormat="1" ht="14"/>
    <row r="313" s="357" customFormat="1" ht="14"/>
    <row r="314" s="357" customFormat="1" ht="14"/>
    <row r="315" s="357" customFormat="1" ht="14"/>
    <row r="316" s="357" customFormat="1" ht="14"/>
    <row r="317" s="357" customFormat="1" ht="14"/>
  </sheetData>
  <mergeCells count="49">
    <mergeCell ref="C74:J74"/>
    <mergeCell ref="C59:J59"/>
    <mergeCell ref="C60:J60"/>
    <mergeCell ref="C61:J61"/>
    <mergeCell ref="C62:J62"/>
    <mergeCell ref="C65:J65"/>
    <mergeCell ref="C66:J66"/>
    <mergeCell ref="C67:J67"/>
    <mergeCell ref="C68:J68"/>
    <mergeCell ref="C71:J71"/>
    <mergeCell ref="C72:J72"/>
    <mergeCell ref="C73:J73"/>
    <mergeCell ref="C56:J56"/>
    <mergeCell ref="C41:J41"/>
    <mergeCell ref="C42:J42"/>
    <mergeCell ref="C43:J43"/>
    <mergeCell ref="C44:J44"/>
    <mergeCell ref="C47:J47"/>
    <mergeCell ref="C48:J48"/>
    <mergeCell ref="C49:J49"/>
    <mergeCell ref="C50:J50"/>
    <mergeCell ref="C53:J53"/>
    <mergeCell ref="C54:J54"/>
    <mergeCell ref="C55:J55"/>
    <mergeCell ref="C38:J38"/>
    <mergeCell ref="C23:J23"/>
    <mergeCell ref="C24:J24"/>
    <mergeCell ref="C25:J25"/>
    <mergeCell ref="C26:J26"/>
    <mergeCell ref="C29:J29"/>
    <mergeCell ref="C30:J30"/>
    <mergeCell ref="C31:J31"/>
    <mergeCell ref="C32:J32"/>
    <mergeCell ref="C35:J35"/>
    <mergeCell ref="C36:J36"/>
    <mergeCell ref="C37:J37"/>
    <mergeCell ref="C20:J20"/>
    <mergeCell ref="G7:J7"/>
    <mergeCell ref="G8:J8"/>
    <mergeCell ref="G9:J9"/>
    <mergeCell ref="B11:C11"/>
    <mergeCell ref="D11:J11"/>
    <mergeCell ref="B12:C12"/>
    <mergeCell ref="D12:J12"/>
    <mergeCell ref="B14:C14"/>
    <mergeCell ref="D14:J14"/>
    <mergeCell ref="C17:J17"/>
    <mergeCell ref="C18:J18"/>
    <mergeCell ref="C19:J19"/>
  </mergeCells>
  <phoneticPr fontId="10"/>
  <conditionalFormatting sqref="D13:J13">
    <cfRule type="containsText" dxfId="1" priority="1" operator="containsText" text="要入力">
      <formula>NOT(ISERROR(SEARCH("要入力",D13)))</formula>
    </cfRule>
  </conditionalFormatting>
  <pageMargins left="0.70866141732283472" right="0.70866141732283472" top="0.39370078740157483" bottom="0.39370078740157483" header="0" footer="0"/>
  <pageSetup paperSize="9" scale="82" orientation="portrait" cellComments="asDisplayed" r:id="rId1"/>
  <headerFooter>
    <oddFooter>&amp;R整理番号：</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05A302-02AB-47EE-84C4-02E03D777D18}">
  <dimension ref="B2:L216"/>
  <sheetViews>
    <sheetView view="pageBreakPreview" zoomScaleNormal="100" zoomScaleSheetLayoutView="100" workbookViewId="0">
      <selection activeCell="D6" sqref="D6"/>
    </sheetView>
  </sheetViews>
  <sheetFormatPr defaultColWidth="9" defaultRowHeight="13"/>
  <cols>
    <col min="1" max="1" width="3.33203125" style="366" customWidth="1"/>
    <col min="2" max="2" width="10.75" style="366" customWidth="1"/>
    <col min="3" max="10" width="10" style="366" customWidth="1"/>
    <col min="11" max="11" width="3.5" style="366" customWidth="1"/>
    <col min="12" max="16384" width="9" style="366"/>
  </cols>
  <sheetData>
    <row r="2" spans="2:12" ht="19">
      <c r="F2" s="367" t="s">
        <v>319</v>
      </c>
      <c r="J2" s="368"/>
    </row>
    <row r="3" spans="2:12" ht="26.25" customHeight="1">
      <c r="F3" s="367" t="s">
        <v>321</v>
      </c>
      <c r="J3" s="368"/>
    </row>
    <row r="4" spans="2:12" ht="15" customHeight="1">
      <c r="D4" s="879"/>
      <c r="E4" s="879"/>
      <c r="F4" s="879"/>
      <c r="G4" s="879"/>
      <c r="H4" s="879"/>
    </row>
    <row r="5" spans="2:12" ht="15" customHeight="1">
      <c r="B5" s="356" t="s">
        <v>322</v>
      </c>
    </row>
    <row r="6" spans="2:12" ht="15" customHeight="1"/>
    <row r="7" spans="2:12" ht="15" customHeight="1"/>
    <row r="8" spans="2:12" s="356" customFormat="1" ht="15" customHeight="1">
      <c r="F8" s="369" t="s">
        <v>323</v>
      </c>
      <c r="G8" s="890" t="s">
        <v>334</v>
      </c>
      <c r="H8" s="891"/>
      <c r="I8" s="891"/>
      <c r="J8" s="892"/>
    </row>
    <row r="9" spans="2:12" s="356" customFormat="1" ht="15" customHeight="1">
      <c r="F9" s="369" t="s">
        <v>335</v>
      </c>
      <c r="G9" s="890" t="s">
        <v>336</v>
      </c>
      <c r="H9" s="891"/>
      <c r="I9" s="891"/>
      <c r="J9" s="892"/>
    </row>
    <row r="10" spans="2:12" s="356" customFormat="1" ht="15" customHeight="1">
      <c r="F10" s="369" t="s">
        <v>325</v>
      </c>
      <c r="G10" s="890" t="s">
        <v>337</v>
      </c>
      <c r="H10" s="891"/>
      <c r="I10" s="891"/>
      <c r="J10" s="892"/>
    </row>
    <row r="11" spans="2:12" s="356" customFormat="1" ht="15" customHeight="1"/>
    <row r="12" spans="2:12" s="356" customFormat="1" ht="15" customHeight="1">
      <c r="B12" s="879" t="s">
        <v>338</v>
      </c>
      <c r="C12" s="879"/>
      <c r="D12" s="890" t="s">
        <v>339</v>
      </c>
      <c r="E12" s="891"/>
      <c r="F12" s="891"/>
      <c r="G12" s="891"/>
      <c r="H12" s="891"/>
      <c r="I12" s="891"/>
      <c r="J12" s="892"/>
    </row>
    <row r="13" spans="2:12" s="356" customFormat="1" ht="15" customHeight="1">
      <c r="B13" s="879" t="s">
        <v>327</v>
      </c>
      <c r="C13" s="879"/>
      <c r="D13" s="890" t="s">
        <v>340</v>
      </c>
      <c r="E13" s="891"/>
      <c r="F13" s="891"/>
      <c r="G13" s="891"/>
      <c r="H13" s="891"/>
      <c r="I13" s="891"/>
      <c r="J13" s="892"/>
      <c r="L13" s="359"/>
    </row>
    <row r="14" spans="2:12" s="356" customFormat="1" ht="15" customHeight="1">
      <c r="B14" s="361"/>
      <c r="C14" s="361"/>
      <c r="D14" s="362"/>
      <c r="E14" s="363"/>
      <c r="F14" s="363"/>
      <c r="G14" s="363"/>
      <c r="H14" s="363"/>
      <c r="I14" s="363"/>
      <c r="J14" s="364"/>
      <c r="L14" s="359"/>
    </row>
    <row r="15" spans="2:12" s="356" customFormat="1" ht="30.5" customHeight="1">
      <c r="B15" s="893" t="s">
        <v>328</v>
      </c>
      <c r="C15" s="893"/>
      <c r="D15" s="890" t="s">
        <v>341</v>
      </c>
      <c r="E15" s="891"/>
      <c r="F15" s="891"/>
      <c r="G15" s="891"/>
      <c r="H15" s="891"/>
      <c r="I15" s="891"/>
      <c r="J15" s="892"/>
    </row>
    <row r="16" spans="2:12" s="356" customFormat="1" ht="15" customHeight="1"/>
    <row r="17" spans="2:10" s="356" customFormat="1" ht="15" customHeight="1"/>
    <row r="18" spans="2:10" s="356" customFormat="1" ht="15" customHeight="1">
      <c r="B18" s="361">
        <v>1</v>
      </c>
    </row>
    <row r="19" spans="2:10" s="356" customFormat="1" ht="16.5" customHeight="1">
      <c r="B19" s="356" t="s">
        <v>329</v>
      </c>
      <c r="C19" s="887" t="s">
        <v>342</v>
      </c>
      <c r="D19" s="888"/>
      <c r="E19" s="888"/>
      <c r="F19" s="888"/>
      <c r="G19" s="888"/>
      <c r="H19" s="888"/>
      <c r="I19" s="888"/>
      <c r="J19" s="889"/>
    </row>
    <row r="20" spans="2:10" s="356" customFormat="1" ht="16.5" customHeight="1">
      <c r="B20" s="356" t="s">
        <v>343</v>
      </c>
      <c r="C20" s="887" t="s">
        <v>344</v>
      </c>
      <c r="D20" s="888"/>
      <c r="E20" s="888"/>
      <c r="F20" s="888"/>
      <c r="G20" s="888"/>
      <c r="H20" s="888"/>
      <c r="I20" s="888"/>
      <c r="J20" s="889"/>
    </row>
    <row r="21" spans="2:10" s="356" customFormat="1" ht="16.5" customHeight="1">
      <c r="B21" s="356" t="s">
        <v>345</v>
      </c>
      <c r="C21" s="887" t="s">
        <v>346</v>
      </c>
      <c r="D21" s="888"/>
      <c r="E21" s="888"/>
      <c r="F21" s="888"/>
      <c r="G21" s="888"/>
      <c r="H21" s="888"/>
      <c r="I21" s="888"/>
      <c r="J21" s="889"/>
    </row>
    <row r="22" spans="2:10" s="356" customFormat="1" ht="32.25" customHeight="1">
      <c r="B22" s="356" t="s">
        <v>347</v>
      </c>
      <c r="C22" s="894" t="s">
        <v>348</v>
      </c>
      <c r="D22" s="895"/>
      <c r="E22" s="895"/>
      <c r="F22" s="895"/>
      <c r="G22" s="895"/>
      <c r="H22" s="895"/>
      <c r="I22" s="895"/>
      <c r="J22" s="896"/>
    </row>
    <row r="23" spans="2:10" s="356" customFormat="1" ht="14">
      <c r="C23" s="370"/>
      <c r="D23" s="370"/>
      <c r="E23" s="370"/>
      <c r="F23" s="370"/>
      <c r="G23" s="370"/>
      <c r="H23" s="370"/>
      <c r="I23" s="370"/>
      <c r="J23" s="370"/>
    </row>
    <row r="24" spans="2:10" s="356" customFormat="1" ht="15" customHeight="1">
      <c r="B24" s="361">
        <v>2</v>
      </c>
      <c r="C24" s="370"/>
      <c r="D24" s="370"/>
      <c r="E24" s="370"/>
      <c r="F24" s="370"/>
      <c r="G24" s="370"/>
      <c r="H24" s="370"/>
      <c r="I24" s="370"/>
      <c r="J24" s="370"/>
    </row>
    <row r="25" spans="2:10" s="356" customFormat="1" ht="16.5" customHeight="1">
      <c r="B25" s="356" t="s">
        <v>329</v>
      </c>
      <c r="C25" s="887" t="s">
        <v>349</v>
      </c>
      <c r="D25" s="888"/>
      <c r="E25" s="888"/>
      <c r="F25" s="888"/>
      <c r="G25" s="888"/>
      <c r="H25" s="888"/>
      <c r="I25" s="888"/>
      <c r="J25" s="889"/>
    </row>
    <row r="26" spans="2:10" s="356" customFormat="1" ht="16.5" customHeight="1">
      <c r="B26" s="356" t="s">
        <v>343</v>
      </c>
      <c r="C26" s="887" t="s">
        <v>350</v>
      </c>
      <c r="D26" s="888"/>
      <c r="E26" s="888"/>
      <c r="F26" s="888"/>
      <c r="G26" s="888"/>
      <c r="H26" s="888"/>
      <c r="I26" s="888"/>
      <c r="J26" s="889"/>
    </row>
    <row r="27" spans="2:10" s="356" customFormat="1" ht="16.5" customHeight="1">
      <c r="B27" s="356" t="s">
        <v>345</v>
      </c>
      <c r="C27" s="887" t="s">
        <v>351</v>
      </c>
      <c r="D27" s="888"/>
      <c r="E27" s="888"/>
      <c r="F27" s="888"/>
      <c r="G27" s="888"/>
      <c r="H27" s="888"/>
      <c r="I27" s="888"/>
      <c r="J27" s="889"/>
    </row>
    <row r="28" spans="2:10" s="356" customFormat="1" ht="32.25" customHeight="1">
      <c r="B28" s="356" t="s">
        <v>347</v>
      </c>
      <c r="C28" s="894" t="s">
        <v>348</v>
      </c>
      <c r="D28" s="895"/>
      <c r="E28" s="895"/>
      <c r="F28" s="895"/>
      <c r="G28" s="895"/>
      <c r="H28" s="895"/>
      <c r="I28" s="895"/>
      <c r="J28" s="896"/>
    </row>
    <row r="29" spans="2:10" s="356" customFormat="1" ht="14">
      <c r="C29" s="370"/>
      <c r="D29" s="370"/>
      <c r="E29" s="370"/>
      <c r="F29" s="370"/>
      <c r="G29" s="370"/>
      <c r="H29" s="370"/>
      <c r="I29" s="370"/>
      <c r="J29" s="370"/>
    </row>
    <row r="30" spans="2:10" s="356" customFormat="1" ht="15" customHeight="1">
      <c r="B30" s="361">
        <v>3</v>
      </c>
      <c r="C30" s="370"/>
      <c r="D30" s="370"/>
      <c r="E30" s="370"/>
      <c r="F30" s="370"/>
      <c r="G30" s="370"/>
      <c r="H30" s="370"/>
      <c r="I30" s="370"/>
      <c r="J30" s="370"/>
    </row>
    <row r="31" spans="2:10" s="356" customFormat="1" ht="16.5" customHeight="1">
      <c r="B31" s="356" t="s">
        <v>329</v>
      </c>
      <c r="C31" s="887" t="s">
        <v>352</v>
      </c>
      <c r="D31" s="888"/>
      <c r="E31" s="888"/>
      <c r="F31" s="888"/>
      <c r="G31" s="888"/>
      <c r="H31" s="888"/>
      <c r="I31" s="888"/>
      <c r="J31" s="889"/>
    </row>
    <row r="32" spans="2:10" s="356" customFormat="1" ht="16.5" customHeight="1">
      <c r="B32" s="356" t="s">
        <v>343</v>
      </c>
      <c r="C32" s="887" t="s">
        <v>353</v>
      </c>
      <c r="D32" s="888"/>
      <c r="E32" s="888"/>
      <c r="F32" s="888"/>
      <c r="G32" s="888"/>
      <c r="H32" s="888"/>
      <c r="I32" s="888"/>
      <c r="J32" s="889"/>
    </row>
    <row r="33" spans="2:10" s="356" customFormat="1" ht="16.5" customHeight="1">
      <c r="B33" s="356" t="s">
        <v>345</v>
      </c>
      <c r="C33" s="887" t="s">
        <v>354</v>
      </c>
      <c r="D33" s="888"/>
      <c r="E33" s="888"/>
      <c r="F33" s="888"/>
      <c r="G33" s="888"/>
      <c r="H33" s="888"/>
      <c r="I33" s="888"/>
      <c r="J33" s="889"/>
    </row>
    <row r="34" spans="2:10" s="356" customFormat="1" ht="32.25" customHeight="1">
      <c r="B34" s="356" t="s">
        <v>347</v>
      </c>
      <c r="C34" s="894" t="s">
        <v>348</v>
      </c>
      <c r="D34" s="895"/>
      <c r="E34" s="895"/>
      <c r="F34" s="895"/>
      <c r="G34" s="895"/>
      <c r="H34" s="895"/>
      <c r="I34" s="895"/>
      <c r="J34" s="896"/>
    </row>
    <row r="35" spans="2:10" s="356" customFormat="1" ht="14">
      <c r="C35" s="370"/>
      <c r="D35" s="370"/>
      <c r="E35" s="370"/>
      <c r="F35" s="370"/>
      <c r="G35" s="370"/>
      <c r="H35" s="370"/>
      <c r="I35" s="370"/>
      <c r="J35" s="370"/>
    </row>
    <row r="36" spans="2:10" s="356" customFormat="1" ht="15" customHeight="1">
      <c r="B36" s="361">
        <v>4</v>
      </c>
      <c r="C36" s="370"/>
      <c r="D36" s="370"/>
      <c r="E36" s="370"/>
      <c r="F36" s="370"/>
      <c r="G36" s="370"/>
      <c r="H36" s="370"/>
      <c r="I36" s="370"/>
      <c r="J36" s="370"/>
    </row>
    <row r="37" spans="2:10" s="356" customFormat="1" ht="16.5" customHeight="1">
      <c r="B37" s="356" t="s">
        <v>329</v>
      </c>
      <c r="C37" s="887" t="s">
        <v>355</v>
      </c>
      <c r="D37" s="888"/>
      <c r="E37" s="888"/>
      <c r="F37" s="888"/>
      <c r="G37" s="888"/>
      <c r="H37" s="888"/>
      <c r="I37" s="888"/>
      <c r="J37" s="889"/>
    </row>
    <row r="38" spans="2:10" s="356" customFormat="1" ht="16.5" customHeight="1">
      <c r="B38" s="356" t="s">
        <v>343</v>
      </c>
      <c r="C38" s="887" t="s">
        <v>356</v>
      </c>
      <c r="D38" s="888"/>
      <c r="E38" s="888"/>
      <c r="F38" s="888"/>
      <c r="G38" s="888"/>
      <c r="H38" s="888"/>
      <c r="I38" s="888"/>
      <c r="J38" s="889"/>
    </row>
    <row r="39" spans="2:10" s="356" customFormat="1" ht="16.5" customHeight="1">
      <c r="B39" s="356" t="s">
        <v>345</v>
      </c>
      <c r="C39" s="887" t="s">
        <v>356</v>
      </c>
      <c r="D39" s="888"/>
      <c r="E39" s="888"/>
      <c r="F39" s="888"/>
      <c r="G39" s="888"/>
      <c r="H39" s="888"/>
      <c r="I39" s="888"/>
      <c r="J39" s="889"/>
    </row>
    <row r="40" spans="2:10" s="356" customFormat="1" ht="32.25" customHeight="1">
      <c r="B40" s="356" t="s">
        <v>347</v>
      </c>
      <c r="C40" s="894" t="s">
        <v>348</v>
      </c>
      <c r="D40" s="895"/>
      <c r="E40" s="895"/>
      <c r="F40" s="895"/>
      <c r="G40" s="895"/>
      <c r="H40" s="895"/>
      <c r="I40" s="895"/>
      <c r="J40" s="896"/>
    </row>
    <row r="41" spans="2:10" s="356" customFormat="1" ht="14">
      <c r="C41" s="370"/>
      <c r="D41" s="370"/>
      <c r="E41" s="370"/>
      <c r="F41" s="370"/>
      <c r="G41" s="370"/>
      <c r="H41" s="370"/>
      <c r="I41" s="370"/>
      <c r="J41" s="370"/>
    </row>
    <row r="42" spans="2:10" s="356" customFormat="1" ht="15" customHeight="1">
      <c r="B42" s="361">
        <v>5</v>
      </c>
      <c r="C42" s="370"/>
      <c r="D42" s="370"/>
      <c r="E42" s="370"/>
      <c r="F42" s="370"/>
      <c r="G42" s="370"/>
      <c r="H42" s="370"/>
      <c r="I42" s="370"/>
      <c r="J42" s="370"/>
    </row>
    <row r="43" spans="2:10" s="356" customFormat="1" ht="16.5" customHeight="1">
      <c r="B43" s="356" t="s">
        <v>329</v>
      </c>
      <c r="C43" s="887"/>
      <c r="D43" s="888"/>
      <c r="E43" s="888"/>
      <c r="F43" s="888"/>
      <c r="G43" s="888"/>
      <c r="H43" s="888"/>
      <c r="I43" s="888"/>
      <c r="J43" s="889"/>
    </row>
    <row r="44" spans="2:10" s="356" customFormat="1" ht="16.5" customHeight="1">
      <c r="B44" s="356" t="s">
        <v>357</v>
      </c>
      <c r="C44" s="897"/>
      <c r="D44" s="898"/>
      <c r="E44" s="898"/>
      <c r="F44" s="898"/>
      <c r="G44" s="898"/>
      <c r="H44" s="898"/>
      <c r="I44" s="898"/>
      <c r="J44" s="899"/>
    </row>
    <row r="45" spans="2:10" s="356" customFormat="1" ht="16.5" customHeight="1">
      <c r="B45" s="356" t="s">
        <v>343</v>
      </c>
      <c r="C45" s="887"/>
      <c r="D45" s="888"/>
      <c r="E45" s="888"/>
      <c r="F45" s="888"/>
      <c r="G45" s="888"/>
      <c r="H45" s="888"/>
      <c r="I45" s="888"/>
      <c r="J45" s="889"/>
    </row>
    <row r="46" spans="2:10" s="356" customFormat="1" ht="16.5" customHeight="1">
      <c r="B46" s="356" t="s">
        <v>345</v>
      </c>
      <c r="C46" s="887"/>
      <c r="D46" s="888"/>
      <c r="E46" s="888"/>
      <c r="F46" s="888"/>
      <c r="G46" s="888"/>
      <c r="H46" s="888"/>
      <c r="I46" s="888"/>
      <c r="J46" s="889"/>
    </row>
    <row r="47" spans="2:10" s="356" customFormat="1" ht="32.25" customHeight="1">
      <c r="B47" s="356" t="s">
        <v>347</v>
      </c>
      <c r="C47" s="894"/>
      <c r="D47" s="895"/>
      <c r="E47" s="895"/>
      <c r="F47" s="895"/>
      <c r="G47" s="895"/>
      <c r="H47" s="895"/>
      <c r="I47" s="895"/>
      <c r="J47" s="896"/>
    </row>
    <row r="48" spans="2:10" s="356" customFormat="1" ht="14">
      <c r="C48" s="370"/>
      <c r="D48" s="370"/>
      <c r="E48" s="370"/>
      <c r="F48" s="370"/>
      <c r="G48" s="370"/>
      <c r="H48" s="370"/>
      <c r="I48" s="370"/>
      <c r="J48" s="370"/>
    </row>
    <row r="49" spans="2:10" s="356" customFormat="1" ht="15" customHeight="1">
      <c r="B49" s="361">
        <v>6</v>
      </c>
      <c r="C49" s="370"/>
      <c r="D49" s="370"/>
      <c r="E49" s="370"/>
      <c r="F49" s="370"/>
      <c r="G49" s="370"/>
      <c r="H49" s="370"/>
      <c r="I49" s="370"/>
      <c r="J49" s="370"/>
    </row>
    <row r="50" spans="2:10" s="356" customFormat="1" ht="16.5" customHeight="1">
      <c r="B50" s="356" t="s">
        <v>329</v>
      </c>
      <c r="C50" s="887"/>
      <c r="D50" s="888"/>
      <c r="E50" s="888"/>
      <c r="F50" s="888"/>
      <c r="G50" s="888"/>
      <c r="H50" s="888"/>
      <c r="I50" s="888"/>
      <c r="J50" s="889"/>
    </row>
    <row r="51" spans="2:10" s="356" customFormat="1" ht="16.5" customHeight="1">
      <c r="B51" s="356" t="s">
        <v>357</v>
      </c>
      <c r="C51" s="897"/>
      <c r="D51" s="898"/>
      <c r="E51" s="898"/>
      <c r="F51" s="898"/>
      <c r="G51" s="898"/>
      <c r="H51" s="898"/>
      <c r="I51" s="898"/>
      <c r="J51" s="899"/>
    </row>
    <row r="52" spans="2:10" s="356" customFormat="1" ht="16.5" customHeight="1">
      <c r="B52" s="356" t="s">
        <v>343</v>
      </c>
      <c r="C52" s="887"/>
      <c r="D52" s="888"/>
      <c r="E52" s="888"/>
      <c r="F52" s="888"/>
      <c r="G52" s="888"/>
      <c r="H52" s="888"/>
      <c r="I52" s="888"/>
      <c r="J52" s="889"/>
    </row>
    <row r="53" spans="2:10" s="356" customFormat="1" ht="16.5" customHeight="1">
      <c r="B53" s="356" t="s">
        <v>345</v>
      </c>
      <c r="C53" s="887"/>
      <c r="D53" s="888"/>
      <c r="E53" s="888"/>
      <c r="F53" s="888"/>
      <c r="G53" s="888"/>
      <c r="H53" s="888"/>
      <c r="I53" s="888"/>
      <c r="J53" s="889"/>
    </row>
    <row r="54" spans="2:10" s="356" customFormat="1" ht="32.25" customHeight="1">
      <c r="B54" s="356" t="s">
        <v>347</v>
      </c>
      <c r="C54" s="894"/>
      <c r="D54" s="895"/>
      <c r="E54" s="895"/>
      <c r="F54" s="895"/>
      <c r="G54" s="895"/>
      <c r="H54" s="895"/>
      <c r="I54" s="895"/>
      <c r="J54" s="896"/>
    </row>
    <row r="55" spans="2:10" s="356" customFormat="1" ht="14">
      <c r="C55" s="370"/>
      <c r="D55" s="370"/>
      <c r="E55" s="370"/>
      <c r="F55" s="370"/>
      <c r="G55" s="370"/>
      <c r="H55" s="370"/>
      <c r="I55" s="370"/>
      <c r="J55" s="370"/>
    </row>
    <row r="56" spans="2:10" s="356" customFormat="1" ht="15" customHeight="1">
      <c r="B56" s="361">
        <v>7</v>
      </c>
      <c r="C56" s="370"/>
      <c r="D56" s="370"/>
      <c r="E56" s="370"/>
      <c r="F56" s="370"/>
      <c r="G56" s="370"/>
      <c r="H56" s="370"/>
      <c r="I56" s="370"/>
      <c r="J56" s="370"/>
    </row>
    <row r="57" spans="2:10" s="356" customFormat="1" ht="16.5" customHeight="1">
      <c r="B57" s="356" t="s">
        <v>329</v>
      </c>
      <c r="C57" s="887"/>
      <c r="D57" s="888"/>
      <c r="E57" s="888"/>
      <c r="F57" s="888"/>
      <c r="G57" s="888"/>
      <c r="H57" s="888"/>
      <c r="I57" s="888"/>
      <c r="J57" s="889"/>
    </row>
    <row r="58" spans="2:10" s="356" customFormat="1" ht="16.5" customHeight="1">
      <c r="B58" s="356" t="s">
        <v>357</v>
      </c>
      <c r="C58" s="897"/>
      <c r="D58" s="898"/>
      <c r="E58" s="898"/>
      <c r="F58" s="898"/>
      <c r="G58" s="898"/>
      <c r="H58" s="898"/>
      <c r="I58" s="898"/>
      <c r="J58" s="899"/>
    </row>
    <row r="59" spans="2:10" s="356" customFormat="1" ht="16.5" customHeight="1">
      <c r="B59" s="356" t="s">
        <v>343</v>
      </c>
      <c r="C59" s="887"/>
      <c r="D59" s="888"/>
      <c r="E59" s="888"/>
      <c r="F59" s="888"/>
      <c r="G59" s="888"/>
      <c r="H59" s="888"/>
      <c r="I59" s="888"/>
      <c r="J59" s="889"/>
    </row>
    <row r="60" spans="2:10" s="356" customFormat="1" ht="16.5" customHeight="1">
      <c r="B60" s="356" t="s">
        <v>345</v>
      </c>
      <c r="C60" s="887"/>
      <c r="D60" s="888"/>
      <c r="E60" s="888"/>
      <c r="F60" s="888"/>
      <c r="G60" s="888"/>
      <c r="H60" s="888"/>
      <c r="I60" s="888"/>
      <c r="J60" s="889"/>
    </row>
    <row r="61" spans="2:10" s="356" customFormat="1" ht="32.25" customHeight="1">
      <c r="B61" s="356" t="s">
        <v>347</v>
      </c>
      <c r="C61" s="894"/>
      <c r="D61" s="895"/>
      <c r="E61" s="895"/>
      <c r="F61" s="895"/>
      <c r="G61" s="895"/>
      <c r="H61" s="895"/>
      <c r="I61" s="895"/>
      <c r="J61" s="896"/>
    </row>
    <row r="62" spans="2:10" s="356" customFormat="1" ht="14">
      <c r="C62" s="370"/>
      <c r="D62" s="370"/>
      <c r="E62" s="370"/>
      <c r="F62" s="370"/>
      <c r="G62" s="370"/>
      <c r="H62" s="370"/>
      <c r="I62" s="370"/>
      <c r="J62" s="370"/>
    </row>
    <row r="63" spans="2:10" s="356" customFormat="1" ht="15" customHeight="1">
      <c r="B63" s="361">
        <v>8</v>
      </c>
      <c r="C63" s="370"/>
      <c r="D63" s="370"/>
      <c r="E63" s="370"/>
      <c r="F63" s="370"/>
      <c r="G63" s="370"/>
      <c r="H63" s="370"/>
      <c r="I63" s="370"/>
      <c r="J63" s="370"/>
    </row>
    <row r="64" spans="2:10" s="356" customFormat="1" ht="16.5" customHeight="1">
      <c r="B64" s="356" t="s">
        <v>329</v>
      </c>
      <c r="C64" s="887"/>
      <c r="D64" s="888"/>
      <c r="E64" s="888"/>
      <c r="F64" s="888"/>
      <c r="G64" s="888"/>
      <c r="H64" s="888"/>
      <c r="I64" s="888"/>
      <c r="J64" s="889"/>
    </row>
    <row r="65" spans="2:10" s="356" customFormat="1" ht="16.5" customHeight="1">
      <c r="B65" s="356" t="s">
        <v>357</v>
      </c>
      <c r="C65" s="897"/>
      <c r="D65" s="898"/>
      <c r="E65" s="898"/>
      <c r="F65" s="898"/>
      <c r="G65" s="898"/>
      <c r="H65" s="898"/>
      <c r="I65" s="898"/>
      <c r="J65" s="899"/>
    </row>
    <row r="66" spans="2:10" s="356" customFormat="1" ht="16.5" customHeight="1">
      <c r="B66" s="356" t="s">
        <v>343</v>
      </c>
      <c r="C66" s="887"/>
      <c r="D66" s="888"/>
      <c r="E66" s="888"/>
      <c r="F66" s="888"/>
      <c r="G66" s="888"/>
      <c r="H66" s="888"/>
      <c r="I66" s="888"/>
      <c r="J66" s="889"/>
    </row>
    <row r="67" spans="2:10" s="356" customFormat="1" ht="16.5" customHeight="1">
      <c r="B67" s="356" t="s">
        <v>345</v>
      </c>
      <c r="C67" s="887"/>
      <c r="D67" s="888"/>
      <c r="E67" s="888"/>
      <c r="F67" s="888"/>
      <c r="G67" s="888"/>
      <c r="H67" s="888"/>
      <c r="I67" s="888"/>
      <c r="J67" s="889"/>
    </row>
    <row r="68" spans="2:10" s="356" customFormat="1" ht="32.25" customHeight="1">
      <c r="B68" s="356" t="s">
        <v>347</v>
      </c>
      <c r="C68" s="894"/>
      <c r="D68" s="895"/>
      <c r="E68" s="895"/>
      <c r="F68" s="895"/>
      <c r="G68" s="895"/>
      <c r="H68" s="895"/>
      <c r="I68" s="895"/>
      <c r="J68" s="896"/>
    </row>
    <row r="69" spans="2:10" s="356" customFormat="1" ht="14">
      <c r="C69" s="370"/>
      <c r="D69" s="370"/>
      <c r="E69" s="370"/>
      <c r="F69" s="370"/>
      <c r="G69" s="370"/>
      <c r="H69" s="370"/>
      <c r="I69" s="370"/>
      <c r="J69" s="370"/>
    </row>
    <row r="70" spans="2:10" s="356" customFormat="1" ht="15" customHeight="1">
      <c r="B70" s="361">
        <v>9</v>
      </c>
      <c r="C70" s="370"/>
      <c r="D70" s="370"/>
      <c r="E70" s="370"/>
      <c r="F70" s="370"/>
      <c r="G70" s="370"/>
      <c r="H70" s="370"/>
      <c r="I70" s="370"/>
      <c r="J70" s="370"/>
    </row>
    <row r="71" spans="2:10" s="356" customFormat="1" ht="16.5" customHeight="1">
      <c r="B71" s="356" t="s">
        <v>329</v>
      </c>
      <c r="C71" s="887"/>
      <c r="D71" s="888"/>
      <c r="E71" s="888"/>
      <c r="F71" s="888"/>
      <c r="G71" s="888"/>
      <c r="H71" s="888"/>
      <c r="I71" s="888"/>
      <c r="J71" s="889"/>
    </row>
    <row r="72" spans="2:10" s="356" customFormat="1" ht="16.5" customHeight="1">
      <c r="B72" s="356" t="s">
        <v>357</v>
      </c>
      <c r="C72" s="897"/>
      <c r="D72" s="898"/>
      <c r="E72" s="898"/>
      <c r="F72" s="898"/>
      <c r="G72" s="898"/>
      <c r="H72" s="898"/>
      <c r="I72" s="898"/>
      <c r="J72" s="899"/>
    </row>
    <row r="73" spans="2:10" s="356" customFormat="1" ht="16.5" customHeight="1">
      <c r="B73" s="356" t="s">
        <v>343</v>
      </c>
      <c r="C73" s="887"/>
      <c r="D73" s="888"/>
      <c r="E73" s="888"/>
      <c r="F73" s="888"/>
      <c r="G73" s="888"/>
      <c r="H73" s="888"/>
      <c r="I73" s="888"/>
      <c r="J73" s="889"/>
    </row>
    <row r="74" spans="2:10" s="356" customFormat="1" ht="16.5" customHeight="1">
      <c r="B74" s="356" t="s">
        <v>345</v>
      </c>
      <c r="C74" s="887"/>
      <c r="D74" s="888"/>
      <c r="E74" s="888"/>
      <c r="F74" s="888"/>
      <c r="G74" s="888"/>
      <c r="H74" s="888"/>
      <c r="I74" s="888"/>
      <c r="J74" s="889"/>
    </row>
    <row r="75" spans="2:10" s="356" customFormat="1" ht="32.25" customHeight="1">
      <c r="B75" s="356" t="s">
        <v>347</v>
      </c>
      <c r="C75" s="894"/>
      <c r="D75" s="895"/>
      <c r="E75" s="895"/>
      <c r="F75" s="895"/>
      <c r="G75" s="895"/>
      <c r="H75" s="895"/>
      <c r="I75" s="895"/>
      <c r="J75" s="896"/>
    </row>
    <row r="76" spans="2:10" s="356" customFormat="1" ht="14">
      <c r="C76" s="370"/>
      <c r="D76" s="370"/>
      <c r="E76" s="370"/>
      <c r="F76" s="370"/>
      <c r="G76" s="370"/>
      <c r="H76" s="370"/>
      <c r="I76" s="370"/>
      <c r="J76" s="370"/>
    </row>
    <row r="77" spans="2:10" s="356" customFormat="1" ht="15" customHeight="1">
      <c r="B77" s="361">
        <v>10</v>
      </c>
      <c r="C77" s="370"/>
      <c r="D77" s="370"/>
      <c r="E77" s="370"/>
      <c r="F77" s="370"/>
      <c r="G77" s="370"/>
      <c r="H77" s="370"/>
      <c r="I77" s="370"/>
      <c r="J77" s="370"/>
    </row>
    <row r="78" spans="2:10" s="356" customFormat="1" ht="16.5" customHeight="1">
      <c r="B78" s="356" t="s">
        <v>329</v>
      </c>
      <c r="C78" s="887"/>
      <c r="D78" s="888"/>
      <c r="E78" s="888"/>
      <c r="F78" s="888"/>
      <c r="G78" s="888"/>
      <c r="H78" s="888"/>
      <c r="I78" s="888"/>
      <c r="J78" s="889"/>
    </row>
    <row r="79" spans="2:10" s="356" customFormat="1" ht="16.5" customHeight="1">
      <c r="B79" s="356" t="s">
        <v>357</v>
      </c>
      <c r="C79" s="897"/>
      <c r="D79" s="898"/>
      <c r="E79" s="898"/>
      <c r="F79" s="898"/>
      <c r="G79" s="898"/>
      <c r="H79" s="898"/>
      <c r="I79" s="898"/>
      <c r="J79" s="899"/>
    </row>
    <row r="80" spans="2:10" s="356" customFormat="1" ht="16.5" customHeight="1">
      <c r="B80" s="356" t="s">
        <v>343</v>
      </c>
      <c r="C80" s="887"/>
      <c r="D80" s="888"/>
      <c r="E80" s="888"/>
      <c r="F80" s="888"/>
      <c r="G80" s="888"/>
      <c r="H80" s="888"/>
      <c r="I80" s="888"/>
      <c r="J80" s="889"/>
    </row>
    <row r="81" spans="2:10" s="356" customFormat="1" ht="16.5" customHeight="1">
      <c r="B81" s="356" t="s">
        <v>345</v>
      </c>
      <c r="C81" s="887"/>
      <c r="D81" s="888"/>
      <c r="E81" s="888"/>
      <c r="F81" s="888"/>
      <c r="G81" s="888"/>
      <c r="H81" s="888"/>
      <c r="I81" s="888"/>
      <c r="J81" s="889"/>
    </row>
    <row r="82" spans="2:10" s="356" customFormat="1" ht="32.25" customHeight="1">
      <c r="B82" s="356" t="s">
        <v>347</v>
      </c>
      <c r="C82" s="894"/>
      <c r="D82" s="895"/>
      <c r="E82" s="895"/>
      <c r="F82" s="895"/>
      <c r="G82" s="895"/>
      <c r="H82" s="895"/>
      <c r="I82" s="895"/>
      <c r="J82" s="896"/>
    </row>
    <row r="83" spans="2:10" s="356" customFormat="1" ht="14"/>
    <row r="84" spans="2:10" s="356" customFormat="1" ht="14">
      <c r="B84" s="356" t="s">
        <v>333</v>
      </c>
    </row>
    <row r="85" spans="2:10" s="356" customFormat="1" ht="14"/>
    <row r="86" spans="2:10" s="356" customFormat="1" ht="14"/>
    <row r="87" spans="2:10" s="356" customFormat="1" ht="14"/>
    <row r="88" spans="2:10" s="356" customFormat="1" ht="14"/>
    <row r="89" spans="2:10" s="356" customFormat="1" ht="14"/>
    <row r="90" spans="2:10" s="356" customFormat="1" ht="14"/>
    <row r="91" spans="2:10" s="356" customFormat="1" ht="14"/>
    <row r="92" spans="2:10" s="356" customFormat="1" ht="14"/>
    <row r="93" spans="2:10" s="356" customFormat="1" ht="14"/>
    <row r="94" spans="2:10" s="356" customFormat="1" ht="14"/>
    <row r="95" spans="2:10" s="356" customFormat="1" ht="14"/>
    <row r="96" spans="2:10" s="356" customFormat="1" ht="14"/>
    <row r="97" s="356" customFormat="1" ht="14"/>
    <row r="98" s="356" customFormat="1" ht="14"/>
    <row r="99" s="356" customFormat="1" ht="14"/>
    <row r="100" s="356" customFormat="1" ht="14"/>
    <row r="101" s="356" customFormat="1" ht="14"/>
    <row r="102" s="356" customFormat="1" ht="14"/>
    <row r="103" s="356" customFormat="1" ht="14"/>
    <row r="104" s="356" customFormat="1" ht="14"/>
    <row r="105" s="356" customFormat="1" ht="14"/>
    <row r="106" s="356" customFormat="1" ht="14"/>
    <row r="107" s="356" customFormat="1" ht="14"/>
    <row r="108" s="356" customFormat="1" ht="14"/>
    <row r="109" s="356" customFormat="1" ht="14"/>
    <row r="110" s="356" customFormat="1" ht="14"/>
    <row r="111" s="356" customFormat="1" ht="14"/>
    <row r="112" s="356" customFormat="1" ht="14"/>
    <row r="113" s="356" customFormat="1" ht="14"/>
    <row r="114" s="356" customFormat="1" ht="14"/>
    <row r="115" s="356" customFormat="1" ht="14"/>
    <row r="116" s="356" customFormat="1" ht="14"/>
    <row r="117" s="356" customFormat="1" ht="14"/>
    <row r="118" s="356" customFormat="1" ht="14"/>
    <row r="119" s="356" customFormat="1" ht="14"/>
    <row r="120" s="356" customFormat="1" ht="14"/>
    <row r="121" s="356" customFormat="1" ht="14"/>
    <row r="122" s="356" customFormat="1" ht="14"/>
    <row r="123" s="356" customFormat="1" ht="14"/>
    <row r="124" s="356" customFormat="1" ht="14"/>
    <row r="125" s="356" customFormat="1" ht="14"/>
    <row r="126" s="356" customFormat="1" ht="14"/>
    <row r="127" s="356" customFormat="1" ht="14"/>
    <row r="128" s="356" customFormat="1" ht="14"/>
    <row r="129" s="356" customFormat="1" ht="14"/>
    <row r="130" s="356" customFormat="1" ht="14"/>
    <row r="131" s="356" customFormat="1" ht="14"/>
    <row r="132" s="356" customFormat="1" ht="14"/>
    <row r="133" s="356" customFormat="1" ht="14"/>
    <row r="134" s="356" customFormat="1" ht="14"/>
    <row r="135" s="356" customFormat="1" ht="14"/>
    <row r="136" s="356" customFormat="1" ht="14"/>
    <row r="137" s="356" customFormat="1" ht="14"/>
    <row r="138" s="356" customFormat="1" ht="14"/>
    <row r="139" s="356" customFormat="1" ht="14"/>
    <row r="140" s="356" customFormat="1" ht="14"/>
    <row r="141" s="356" customFormat="1" ht="14"/>
    <row r="142" s="356" customFormat="1" ht="14"/>
    <row r="143" s="356" customFormat="1" ht="14"/>
    <row r="144" s="356" customFormat="1" ht="14"/>
    <row r="145" s="356" customFormat="1" ht="14"/>
    <row r="146" s="356" customFormat="1" ht="14"/>
    <row r="147" s="356" customFormat="1" ht="14"/>
    <row r="148" s="356" customFormat="1" ht="14"/>
    <row r="149" s="356" customFormat="1" ht="14"/>
    <row r="150" s="356" customFormat="1" ht="14"/>
    <row r="151" s="356" customFormat="1" ht="14"/>
    <row r="152" s="356" customFormat="1" ht="14"/>
    <row r="153" s="356" customFormat="1" ht="14"/>
    <row r="154" s="356" customFormat="1" ht="14"/>
    <row r="155" s="356" customFormat="1" ht="14"/>
    <row r="156" s="356" customFormat="1" ht="14"/>
    <row r="157" s="356" customFormat="1" ht="14"/>
    <row r="158" s="356" customFormat="1" ht="14"/>
    <row r="159" s="356" customFormat="1" ht="14"/>
    <row r="160" s="356" customFormat="1" ht="14"/>
    <row r="161" s="356" customFormat="1" ht="14"/>
    <row r="162" s="356" customFormat="1" ht="14"/>
    <row r="163" s="356" customFormat="1" ht="14"/>
    <row r="164" s="356" customFormat="1" ht="14"/>
    <row r="165" s="356" customFormat="1" ht="14"/>
    <row r="166" s="356" customFormat="1" ht="14"/>
    <row r="167" s="356" customFormat="1" ht="14"/>
    <row r="168" s="356" customFormat="1" ht="14"/>
    <row r="169" s="356" customFormat="1" ht="14"/>
    <row r="170" s="356" customFormat="1" ht="14"/>
    <row r="171" s="356" customFormat="1" ht="14"/>
    <row r="172" s="356" customFormat="1" ht="14"/>
    <row r="173" s="356" customFormat="1" ht="14"/>
    <row r="174" s="356" customFormat="1" ht="14"/>
    <row r="175" s="356" customFormat="1" ht="14"/>
    <row r="176" s="356" customFormat="1" ht="14"/>
    <row r="177" s="356" customFormat="1" ht="14"/>
    <row r="178" s="356" customFormat="1" ht="14"/>
    <row r="179" s="356" customFormat="1" ht="14"/>
    <row r="180" s="356" customFormat="1" ht="14"/>
    <row r="181" s="356" customFormat="1" ht="14"/>
    <row r="182" s="356" customFormat="1" ht="14"/>
    <row r="183" s="356" customFormat="1" ht="14"/>
    <row r="184" s="356" customFormat="1" ht="14"/>
    <row r="185" s="356" customFormat="1" ht="14"/>
    <row r="186" s="356" customFormat="1" ht="14"/>
    <row r="187" s="356" customFormat="1" ht="14"/>
    <row r="188" s="356" customFormat="1" ht="14"/>
    <row r="189" s="356" customFormat="1" ht="14"/>
    <row r="190" s="356" customFormat="1" ht="14"/>
    <row r="191" s="356" customFormat="1" ht="14"/>
    <row r="192" s="356" customFormat="1" ht="14"/>
    <row r="193" s="356" customFormat="1" ht="14"/>
    <row r="194" s="356" customFormat="1" ht="14"/>
    <row r="195" s="356" customFormat="1" ht="14"/>
    <row r="196" s="356" customFormat="1" ht="14"/>
    <row r="197" s="356" customFormat="1" ht="14"/>
    <row r="198" s="356" customFormat="1" ht="14"/>
    <row r="199" s="356" customFormat="1" ht="14"/>
    <row r="200" s="356" customFormat="1" ht="14"/>
    <row r="201" s="356" customFormat="1" ht="14"/>
    <row r="202" s="356" customFormat="1" ht="14"/>
    <row r="203" s="356" customFormat="1" ht="14"/>
    <row r="204" s="356" customFormat="1" ht="14"/>
    <row r="205" s="356" customFormat="1" ht="14"/>
    <row r="206" s="356" customFormat="1" ht="14"/>
    <row r="207" s="356" customFormat="1" ht="14"/>
    <row r="208" s="356" customFormat="1" ht="14"/>
    <row r="209" s="356" customFormat="1" ht="14"/>
    <row r="210" s="356" customFormat="1" ht="14"/>
    <row r="211" s="356" customFormat="1" ht="14"/>
    <row r="212" s="356" customFormat="1" ht="14"/>
    <row r="213" s="356" customFormat="1" ht="14"/>
    <row r="214" s="356" customFormat="1" ht="14"/>
    <row r="215" s="356" customFormat="1" ht="14"/>
    <row r="216" s="356" customFormat="1" ht="14"/>
  </sheetData>
  <mergeCells count="56">
    <mergeCell ref="C81:J81"/>
    <mergeCell ref="C82:J82"/>
    <mergeCell ref="C73:J73"/>
    <mergeCell ref="C74:J74"/>
    <mergeCell ref="C75:J75"/>
    <mergeCell ref="C78:J78"/>
    <mergeCell ref="C79:J79"/>
    <mergeCell ref="C80:J80"/>
    <mergeCell ref="C72:J72"/>
    <mergeCell ref="C57:J57"/>
    <mergeCell ref="C58:J58"/>
    <mergeCell ref="C59:J59"/>
    <mergeCell ref="C60:J60"/>
    <mergeCell ref="C61:J61"/>
    <mergeCell ref="C64:J64"/>
    <mergeCell ref="C65:J65"/>
    <mergeCell ref="C66:J66"/>
    <mergeCell ref="C67:J67"/>
    <mergeCell ref="C68:J68"/>
    <mergeCell ref="C71:J71"/>
    <mergeCell ref="C54:J54"/>
    <mergeCell ref="C39:J39"/>
    <mergeCell ref="C40:J40"/>
    <mergeCell ref="C43:J43"/>
    <mergeCell ref="C44:J44"/>
    <mergeCell ref="C45:J45"/>
    <mergeCell ref="C46:J46"/>
    <mergeCell ref="C47:J47"/>
    <mergeCell ref="C50:J50"/>
    <mergeCell ref="C51:J51"/>
    <mergeCell ref="C52:J52"/>
    <mergeCell ref="C53:J53"/>
    <mergeCell ref="C38:J38"/>
    <mergeCell ref="C21:J21"/>
    <mergeCell ref="C22:J22"/>
    <mergeCell ref="C25:J25"/>
    <mergeCell ref="C26:J26"/>
    <mergeCell ref="C27:J27"/>
    <mergeCell ref="C28:J28"/>
    <mergeCell ref="C31:J31"/>
    <mergeCell ref="C32:J32"/>
    <mergeCell ref="C33:J33"/>
    <mergeCell ref="C34:J34"/>
    <mergeCell ref="C37:J37"/>
    <mergeCell ref="C20:J20"/>
    <mergeCell ref="D4:H4"/>
    <mergeCell ref="G8:J8"/>
    <mergeCell ref="G9:J9"/>
    <mergeCell ref="G10:J10"/>
    <mergeCell ref="B12:C12"/>
    <mergeCell ref="D12:J12"/>
    <mergeCell ref="B13:C13"/>
    <mergeCell ref="D13:J13"/>
    <mergeCell ref="B15:C15"/>
    <mergeCell ref="D15:J15"/>
    <mergeCell ref="C19:J19"/>
  </mergeCells>
  <phoneticPr fontId="10"/>
  <conditionalFormatting sqref="D12:J14">
    <cfRule type="containsText" dxfId="0" priority="1" operator="containsText" text="要入力">
      <formula>NOT(ISERROR(SEARCH("要入力",D12)))</formula>
    </cfRule>
  </conditionalFormatting>
  <pageMargins left="0.7" right="0.7" top="0.75" bottom="0.75" header="0.3" footer="0.3"/>
  <pageSetup paperSize="9" scale="82"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0" tint="-0.499984740745262"/>
  </sheetPr>
  <dimension ref="A1:G13"/>
  <sheetViews>
    <sheetView workbookViewId="0">
      <selection activeCell="C13" sqref="C13"/>
    </sheetView>
  </sheetViews>
  <sheetFormatPr defaultRowHeight="18"/>
  <cols>
    <col min="1" max="2" width="23" customWidth="1"/>
    <col min="3" max="3" width="20.75" customWidth="1"/>
    <col min="4" max="5" width="22.25" bestFit="1" customWidth="1"/>
    <col min="6" max="6" width="8.58203125" bestFit="1" customWidth="1"/>
    <col min="258" max="258" width="12.33203125" bestFit="1" customWidth="1"/>
    <col min="259" max="259" width="8.58203125" bestFit="1" customWidth="1"/>
    <col min="260" max="260" width="12.33203125" bestFit="1" customWidth="1"/>
    <col min="261" max="261" width="22.25" bestFit="1" customWidth="1"/>
    <col min="262" max="262" width="8.58203125" bestFit="1" customWidth="1"/>
    <col min="514" max="514" width="12.33203125" bestFit="1" customWidth="1"/>
    <col min="515" max="515" width="8.58203125" bestFit="1" customWidth="1"/>
    <col min="516" max="516" width="12.33203125" bestFit="1" customWidth="1"/>
    <col min="517" max="517" width="22.25" bestFit="1" customWidth="1"/>
    <col min="518" max="518" width="8.58203125" bestFit="1" customWidth="1"/>
    <col min="770" max="770" width="12.33203125" bestFit="1" customWidth="1"/>
    <col min="771" max="771" width="8.58203125" bestFit="1" customWidth="1"/>
    <col min="772" max="772" width="12.33203125" bestFit="1" customWidth="1"/>
    <col min="773" max="773" width="22.25" bestFit="1" customWidth="1"/>
    <col min="774" max="774" width="8.58203125" bestFit="1" customWidth="1"/>
    <col min="1026" max="1026" width="12.33203125" bestFit="1" customWidth="1"/>
    <col min="1027" max="1027" width="8.58203125" bestFit="1" customWidth="1"/>
    <col min="1028" max="1028" width="12.33203125" bestFit="1" customWidth="1"/>
    <col min="1029" max="1029" width="22.25" bestFit="1" customWidth="1"/>
    <col min="1030" max="1030" width="8.58203125" bestFit="1" customWidth="1"/>
    <col min="1282" max="1282" width="12.33203125" bestFit="1" customWidth="1"/>
    <col min="1283" max="1283" width="8.58203125" bestFit="1" customWidth="1"/>
    <col min="1284" max="1284" width="12.33203125" bestFit="1" customWidth="1"/>
    <col min="1285" max="1285" width="22.25" bestFit="1" customWidth="1"/>
    <col min="1286" max="1286" width="8.58203125" bestFit="1" customWidth="1"/>
    <col min="1538" max="1538" width="12.33203125" bestFit="1" customWidth="1"/>
    <col min="1539" max="1539" width="8.58203125" bestFit="1" customWidth="1"/>
    <col min="1540" max="1540" width="12.33203125" bestFit="1" customWidth="1"/>
    <col min="1541" max="1541" width="22.25" bestFit="1" customWidth="1"/>
    <col min="1542" max="1542" width="8.58203125" bestFit="1" customWidth="1"/>
    <col min="1794" max="1794" width="12.33203125" bestFit="1" customWidth="1"/>
    <col min="1795" max="1795" width="8.58203125" bestFit="1" customWidth="1"/>
    <col min="1796" max="1796" width="12.33203125" bestFit="1" customWidth="1"/>
    <col min="1797" max="1797" width="22.25" bestFit="1" customWidth="1"/>
    <col min="1798" max="1798" width="8.58203125" bestFit="1" customWidth="1"/>
    <col min="2050" max="2050" width="12.33203125" bestFit="1" customWidth="1"/>
    <col min="2051" max="2051" width="8.58203125" bestFit="1" customWidth="1"/>
    <col min="2052" max="2052" width="12.33203125" bestFit="1" customWidth="1"/>
    <col min="2053" max="2053" width="22.25" bestFit="1" customWidth="1"/>
    <col min="2054" max="2054" width="8.58203125" bestFit="1" customWidth="1"/>
    <col min="2306" max="2306" width="12.33203125" bestFit="1" customWidth="1"/>
    <col min="2307" max="2307" width="8.58203125" bestFit="1" customWidth="1"/>
    <col min="2308" max="2308" width="12.33203125" bestFit="1" customWidth="1"/>
    <col min="2309" max="2309" width="22.25" bestFit="1" customWidth="1"/>
    <col min="2310" max="2310" width="8.58203125" bestFit="1" customWidth="1"/>
    <col min="2562" max="2562" width="12.33203125" bestFit="1" customWidth="1"/>
    <col min="2563" max="2563" width="8.58203125" bestFit="1" customWidth="1"/>
    <col min="2564" max="2564" width="12.33203125" bestFit="1" customWidth="1"/>
    <col min="2565" max="2565" width="22.25" bestFit="1" customWidth="1"/>
    <col min="2566" max="2566" width="8.58203125" bestFit="1" customWidth="1"/>
    <col min="2818" max="2818" width="12.33203125" bestFit="1" customWidth="1"/>
    <col min="2819" max="2819" width="8.58203125" bestFit="1" customWidth="1"/>
    <col min="2820" max="2820" width="12.33203125" bestFit="1" customWidth="1"/>
    <col min="2821" max="2821" width="22.25" bestFit="1" customWidth="1"/>
    <col min="2822" max="2822" width="8.58203125" bestFit="1" customWidth="1"/>
    <col min="3074" max="3074" width="12.33203125" bestFit="1" customWidth="1"/>
    <col min="3075" max="3075" width="8.58203125" bestFit="1" customWidth="1"/>
    <col min="3076" max="3076" width="12.33203125" bestFit="1" customWidth="1"/>
    <col min="3077" max="3077" width="22.25" bestFit="1" customWidth="1"/>
    <col min="3078" max="3078" width="8.58203125" bestFit="1" customWidth="1"/>
    <col min="3330" max="3330" width="12.33203125" bestFit="1" customWidth="1"/>
    <col min="3331" max="3331" width="8.58203125" bestFit="1" customWidth="1"/>
    <col min="3332" max="3332" width="12.33203125" bestFit="1" customWidth="1"/>
    <col min="3333" max="3333" width="22.25" bestFit="1" customWidth="1"/>
    <col min="3334" max="3334" width="8.58203125" bestFit="1" customWidth="1"/>
    <col min="3586" max="3586" width="12.33203125" bestFit="1" customWidth="1"/>
    <col min="3587" max="3587" width="8.58203125" bestFit="1" customWidth="1"/>
    <col min="3588" max="3588" width="12.33203125" bestFit="1" customWidth="1"/>
    <col min="3589" max="3589" width="22.25" bestFit="1" customWidth="1"/>
    <col min="3590" max="3590" width="8.58203125" bestFit="1" customWidth="1"/>
    <col min="3842" max="3842" width="12.33203125" bestFit="1" customWidth="1"/>
    <col min="3843" max="3843" width="8.58203125" bestFit="1" customWidth="1"/>
    <col min="3844" max="3844" width="12.33203125" bestFit="1" customWidth="1"/>
    <col min="3845" max="3845" width="22.25" bestFit="1" customWidth="1"/>
    <col min="3846" max="3846" width="8.58203125" bestFit="1" customWidth="1"/>
    <col min="4098" max="4098" width="12.33203125" bestFit="1" customWidth="1"/>
    <col min="4099" max="4099" width="8.58203125" bestFit="1" customWidth="1"/>
    <col min="4100" max="4100" width="12.33203125" bestFit="1" customWidth="1"/>
    <col min="4101" max="4101" width="22.25" bestFit="1" customWidth="1"/>
    <col min="4102" max="4102" width="8.58203125" bestFit="1" customWidth="1"/>
    <col min="4354" max="4354" width="12.33203125" bestFit="1" customWidth="1"/>
    <col min="4355" max="4355" width="8.58203125" bestFit="1" customWidth="1"/>
    <col min="4356" max="4356" width="12.33203125" bestFit="1" customWidth="1"/>
    <col min="4357" max="4357" width="22.25" bestFit="1" customWidth="1"/>
    <col min="4358" max="4358" width="8.58203125" bestFit="1" customWidth="1"/>
    <col min="4610" max="4610" width="12.33203125" bestFit="1" customWidth="1"/>
    <col min="4611" max="4611" width="8.58203125" bestFit="1" customWidth="1"/>
    <col min="4612" max="4612" width="12.33203125" bestFit="1" customWidth="1"/>
    <col min="4613" max="4613" width="22.25" bestFit="1" customWidth="1"/>
    <col min="4614" max="4614" width="8.58203125" bestFit="1" customWidth="1"/>
    <col min="4866" max="4866" width="12.33203125" bestFit="1" customWidth="1"/>
    <col min="4867" max="4867" width="8.58203125" bestFit="1" customWidth="1"/>
    <col min="4868" max="4868" width="12.33203125" bestFit="1" customWidth="1"/>
    <col min="4869" max="4869" width="22.25" bestFit="1" customWidth="1"/>
    <col min="4870" max="4870" width="8.58203125" bestFit="1" customWidth="1"/>
    <col min="5122" max="5122" width="12.33203125" bestFit="1" customWidth="1"/>
    <col min="5123" max="5123" width="8.58203125" bestFit="1" customWidth="1"/>
    <col min="5124" max="5124" width="12.33203125" bestFit="1" customWidth="1"/>
    <col min="5125" max="5125" width="22.25" bestFit="1" customWidth="1"/>
    <col min="5126" max="5126" width="8.58203125" bestFit="1" customWidth="1"/>
    <col min="5378" max="5378" width="12.33203125" bestFit="1" customWidth="1"/>
    <col min="5379" max="5379" width="8.58203125" bestFit="1" customWidth="1"/>
    <col min="5380" max="5380" width="12.33203125" bestFit="1" customWidth="1"/>
    <col min="5381" max="5381" width="22.25" bestFit="1" customWidth="1"/>
    <col min="5382" max="5382" width="8.58203125" bestFit="1" customWidth="1"/>
    <col min="5634" max="5634" width="12.33203125" bestFit="1" customWidth="1"/>
    <col min="5635" max="5635" width="8.58203125" bestFit="1" customWidth="1"/>
    <col min="5636" max="5636" width="12.33203125" bestFit="1" customWidth="1"/>
    <col min="5637" max="5637" width="22.25" bestFit="1" customWidth="1"/>
    <col min="5638" max="5638" width="8.58203125" bestFit="1" customWidth="1"/>
    <col min="5890" max="5890" width="12.33203125" bestFit="1" customWidth="1"/>
    <col min="5891" max="5891" width="8.58203125" bestFit="1" customWidth="1"/>
    <col min="5892" max="5892" width="12.33203125" bestFit="1" customWidth="1"/>
    <col min="5893" max="5893" width="22.25" bestFit="1" customWidth="1"/>
    <col min="5894" max="5894" width="8.58203125" bestFit="1" customWidth="1"/>
    <col min="6146" max="6146" width="12.33203125" bestFit="1" customWidth="1"/>
    <col min="6147" max="6147" width="8.58203125" bestFit="1" customWidth="1"/>
    <col min="6148" max="6148" width="12.33203125" bestFit="1" customWidth="1"/>
    <col min="6149" max="6149" width="22.25" bestFit="1" customWidth="1"/>
    <col min="6150" max="6150" width="8.58203125" bestFit="1" customWidth="1"/>
    <col min="6402" max="6402" width="12.33203125" bestFit="1" customWidth="1"/>
    <col min="6403" max="6403" width="8.58203125" bestFit="1" customWidth="1"/>
    <col min="6404" max="6404" width="12.33203125" bestFit="1" customWidth="1"/>
    <col min="6405" max="6405" width="22.25" bestFit="1" customWidth="1"/>
    <col min="6406" max="6406" width="8.58203125" bestFit="1" customWidth="1"/>
    <col min="6658" max="6658" width="12.33203125" bestFit="1" customWidth="1"/>
    <col min="6659" max="6659" width="8.58203125" bestFit="1" customWidth="1"/>
    <col min="6660" max="6660" width="12.33203125" bestFit="1" customWidth="1"/>
    <col min="6661" max="6661" width="22.25" bestFit="1" customWidth="1"/>
    <col min="6662" max="6662" width="8.58203125" bestFit="1" customWidth="1"/>
    <col min="6914" max="6914" width="12.33203125" bestFit="1" customWidth="1"/>
    <col min="6915" max="6915" width="8.58203125" bestFit="1" customWidth="1"/>
    <col min="6916" max="6916" width="12.33203125" bestFit="1" customWidth="1"/>
    <col min="6917" max="6917" width="22.25" bestFit="1" customWidth="1"/>
    <col min="6918" max="6918" width="8.58203125" bestFit="1" customWidth="1"/>
    <col min="7170" max="7170" width="12.33203125" bestFit="1" customWidth="1"/>
    <col min="7171" max="7171" width="8.58203125" bestFit="1" customWidth="1"/>
    <col min="7172" max="7172" width="12.33203125" bestFit="1" customWidth="1"/>
    <col min="7173" max="7173" width="22.25" bestFit="1" customWidth="1"/>
    <col min="7174" max="7174" width="8.58203125" bestFit="1" customWidth="1"/>
    <col min="7426" max="7426" width="12.33203125" bestFit="1" customWidth="1"/>
    <col min="7427" max="7427" width="8.58203125" bestFit="1" customWidth="1"/>
    <col min="7428" max="7428" width="12.33203125" bestFit="1" customWidth="1"/>
    <col min="7429" max="7429" width="22.25" bestFit="1" customWidth="1"/>
    <col min="7430" max="7430" width="8.58203125" bestFit="1" customWidth="1"/>
    <col min="7682" max="7682" width="12.33203125" bestFit="1" customWidth="1"/>
    <col min="7683" max="7683" width="8.58203125" bestFit="1" customWidth="1"/>
    <col min="7684" max="7684" width="12.33203125" bestFit="1" customWidth="1"/>
    <col min="7685" max="7685" width="22.25" bestFit="1" customWidth="1"/>
    <col min="7686" max="7686" width="8.58203125" bestFit="1" customWidth="1"/>
    <col min="7938" max="7938" width="12.33203125" bestFit="1" customWidth="1"/>
    <col min="7939" max="7939" width="8.58203125" bestFit="1" customWidth="1"/>
    <col min="7940" max="7940" width="12.33203125" bestFit="1" customWidth="1"/>
    <col min="7941" max="7941" width="22.25" bestFit="1" customWidth="1"/>
    <col min="7942" max="7942" width="8.58203125" bestFit="1" customWidth="1"/>
    <col min="8194" max="8194" width="12.33203125" bestFit="1" customWidth="1"/>
    <col min="8195" max="8195" width="8.58203125" bestFit="1" customWidth="1"/>
    <col min="8196" max="8196" width="12.33203125" bestFit="1" customWidth="1"/>
    <col min="8197" max="8197" width="22.25" bestFit="1" customWidth="1"/>
    <col min="8198" max="8198" width="8.58203125" bestFit="1" customWidth="1"/>
    <col min="8450" max="8450" width="12.33203125" bestFit="1" customWidth="1"/>
    <col min="8451" max="8451" width="8.58203125" bestFit="1" customWidth="1"/>
    <col min="8452" max="8452" width="12.33203125" bestFit="1" customWidth="1"/>
    <col min="8453" max="8453" width="22.25" bestFit="1" customWidth="1"/>
    <col min="8454" max="8454" width="8.58203125" bestFit="1" customWidth="1"/>
    <col min="8706" max="8706" width="12.33203125" bestFit="1" customWidth="1"/>
    <col min="8707" max="8707" width="8.58203125" bestFit="1" customWidth="1"/>
    <col min="8708" max="8708" width="12.33203125" bestFit="1" customWidth="1"/>
    <col min="8709" max="8709" width="22.25" bestFit="1" customWidth="1"/>
    <col min="8710" max="8710" width="8.58203125" bestFit="1" customWidth="1"/>
    <col min="8962" max="8962" width="12.33203125" bestFit="1" customWidth="1"/>
    <col min="8963" max="8963" width="8.58203125" bestFit="1" customWidth="1"/>
    <col min="8964" max="8964" width="12.33203125" bestFit="1" customWidth="1"/>
    <col min="8965" max="8965" width="22.25" bestFit="1" customWidth="1"/>
    <col min="8966" max="8966" width="8.58203125" bestFit="1" customWidth="1"/>
    <col min="9218" max="9218" width="12.33203125" bestFit="1" customWidth="1"/>
    <col min="9219" max="9219" width="8.58203125" bestFit="1" customWidth="1"/>
    <col min="9220" max="9220" width="12.33203125" bestFit="1" customWidth="1"/>
    <col min="9221" max="9221" width="22.25" bestFit="1" customWidth="1"/>
    <col min="9222" max="9222" width="8.58203125" bestFit="1" customWidth="1"/>
    <col min="9474" max="9474" width="12.33203125" bestFit="1" customWidth="1"/>
    <col min="9475" max="9475" width="8.58203125" bestFit="1" customWidth="1"/>
    <col min="9476" max="9476" width="12.33203125" bestFit="1" customWidth="1"/>
    <col min="9477" max="9477" width="22.25" bestFit="1" customWidth="1"/>
    <col min="9478" max="9478" width="8.58203125" bestFit="1" customWidth="1"/>
    <col min="9730" max="9730" width="12.33203125" bestFit="1" customWidth="1"/>
    <col min="9731" max="9731" width="8.58203125" bestFit="1" customWidth="1"/>
    <col min="9732" max="9732" width="12.33203125" bestFit="1" customWidth="1"/>
    <col min="9733" max="9733" width="22.25" bestFit="1" customWidth="1"/>
    <col min="9734" max="9734" width="8.58203125" bestFit="1" customWidth="1"/>
    <col min="9986" max="9986" width="12.33203125" bestFit="1" customWidth="1"/>
    <col min="9987" max="9987" width="8.58203125" bestFit="1" customWidth="1"/>
    <col min="9988" max="9988" width="12.33203125" bestFit="1" customWidth="1"/>
    <col min="9989" max="9989" width="22.25" bestFit="1" customWidth="1"/>
    <col min="9990" max="9990" width="8.58203125" bestFit="1" customWidth="1"/>
    <col min="10242" max="10242" width="12.33203125" bestFit="1" customWidth="1"/>
    <col min="10243" max="10243" width="8.58203125" bestFit="1" customWidth="1"/>
    <col min="10244" max="10244" width="12.33203125" bestFit="1" customWidth="1"/>
    <col min="10245" max="10245" width="22.25" bestFit="1" customWidth="1"/>
    <col min="10246" max="10246" width="8.58203125" bestFit="1" customWidth="1"/>
    <col min="10498" max="10498" width="12.33203125" bestFit="1" customWidth="1"/>
    <col min="10499" max="10499" width="8.58203125" bestFit="1" customWidth="1"/>
    <col min="10500" max="10500" width="12.33203125" bestFit="1" customWidth="1"/>
    <col min="10501" max="10501" width="22.25" bestFit="1" customWidth="1"/>
    <col min="10502" max="10502" width="8.58203125" bestFit="1" customWidth="1"/>
    <col min="10754" max="10754" width="12.33203125" bestFit="1" customWidth="1"/>
    <col min="10755" max="10755" width="8.58203125" bestFit="1" customWidth="1"/>
    <col min="10756" max="10756" width="12.33203125" bestFit="1" customWidth="1"/>
    <col min="10757" max="10757" width="22.25" bestFit="1" customWidth="1"/>
    <col min="10758" max="10758" width="8.58203125" bestFit="1" customWidth="1"/>
    <col min="11010" max="11010" width="12.33203125" bestFit="1" customWidth="1"/>
    <col min="11011" max="11011" width="8.58203125" bestFit="1" customWidth="1"/>
    <col min="11012" max="11012" width="12.33203125" bestFit="1" customWidth="1"/>
    <col min="11013" max="11013" width="22.25" bestFit="1" customWidth="1"/>
    <col min="11014" max="11014" width="8.58203125" bestFit="1" customWidth="1"/>
    <col min="11266" max="11266" width="12.33203125" bestFit="1" customWidth="1"/>
    <col min="11267" max="11267" width="8.58203125" bestFit="1" customWidth="1"/>
    <col min="11268" max="11268" width="12.33203125" bestFit="1" customWidth="1"/>
    <col min="11269" max="11269" width="22.25" bestFit="1" customWidth="1"/>
    <col min="11270" max="11270" width="8.58203125" bestFit="1" customWidth="1"/>
    <col min="11522" max="11522" width="12.33203125" bestFit="1" customWidth="1"/>
    <col min="11523" max="11523" width="8.58203125" bestFit="1" customWidth="1"/>
    <col min="11524" max="11524" width="12.33203125" bestFit="1" customWidth="1"/>
    <col min="11525" max="11525" width="22.25" bestFit="1" customWidth="1"/>
    <col min="11526" max="11526" width="8.58203125" bestFit="1" customWidth="1"/>
    <col min="11778" max="11778" width="12.33203125" bestFit="1" customWidth="1"/>
    <col min="11779" max="11779" width="8.58203125" bestFit="1" customWidth="1"/>
    <col min="11780" max="11780" width="12.33203125" bestFit="1" customWidth="1"/>
    <col min="11781" max="11781" width="22.25" bestFit="1" customWidth="1"/>
    <col min="11782" max="11782" width="8.58203125" bestFit="1" customWidth="1"/>
    <col min="12034" max="12034" width="12.33203125" bestFit="1" customWidth="1"/>
    <col min="12035" max="12035" width="8.58203125" bestFit="1" customWidth="1"/>
    <col min="12036" max="12036" width="12.33203125" bestFit="1" customWidth="1"/>
    <col min="12037" max="12037" width="22.25" bestFit="1" customWidth="1"/>
    <col min="12038" max="12038" width="8.58203125" bestFit="1" customWidth="1"/>
    <col min="12290" max="12290" width="12.33203125" bestFit="1" customWidth="1"/>
    <col min="12291" max="12291" width="8.58203125" bestFit="1" customWidth="1"/>
    <col min="12292" max="12292" width="12.33203125" bestFit="1" customWidth="1"/>
    <col min="12293" max="12293" width="22.25" bestFit="1" customWidth="1"/>
    <col min="12294" max="12294" width="8.58203125" bestFit="1" customWidth="1"/>
    <col min="12546" max="12546" width="12.33203125" bestFit="1" customWidth="1"/>
    <col min="12547" max="12547" width="8.58203125" bestFit="1" customWidth="1"/>
    <col min="12548" max="12548" width="12.33203125" bestFit="1" customWidth="1"/>
    <col min="12549" max="12549" width="22.25" bestFit="1" customWidth="1"/>
    <col min="12550" max="12550" width="8.58203125" bestFit="1" customWidth="1"/>
    <col min="12802" max="12802" width="12.33203125" bestFit="1" customWidth="1"/>
    <col min="12803" max="12803" width="8.58203125" bestFit="1" customWidth="1"/>
    <col min="12804" max="12804" width="12.33203125" bestFit="1" customWidth="1"/>
    <col min="12805" max="12805" width="22.25" bestFit="1" customWidth="1"/>
    <col min="12806" max="12806" width="8.58203125" bestFit="1" customWidth="1"/>
    <col min="13058" max="13058" width="12.33203125" bestFit="1" customWidth="1"/>
    <col min="13059" max="13059" width="8.58203125" bestFit="1" customWidth="1"/>
    <col min="13060" max="13060" width="12.33203125" bestFit="1" customWidth="1"/>
    <col min="13061" max="13061" width="22.25" bestFit="1" customWidth="1"/>
    <col min="13062" max="13062" width="8.58203125" bestFit="1" customWidth="1"/>
    <col min="13314" max="13314" width="12.33203125" bestFit="1" customWidth="1"/>
    <col min="13315" max="13315" width="8.58203125" bestFit="1" customWidth="1"/>
    <col min="13316" max="13316" width="12.33203125" bestFit="1" customWidth="1"/>
    <col min="13317" max="13317" width="22.25" bestFit="1" customWidth="1"/>
    <col min="13318" max="13318" width="8.58203125" bestFit="1" customWidth="1"/>
    <col min="13570" max="13570" width="12.33203125" bestFit="1" customWidth="1"/>
    <col min="13571" max="13571" width="8.58203125" bestFit="1" customWidth="1"/>
    <col min="13572" max="13572" width="12.33203125" bestFit="1" customWidth="1"/>
    <col min="13573" max="13573" width="22.25" bestFit="1" customWidth="1"/>
    <col min="13574" max="13574" width="8.58203125" bestFit="1" customWidth="1"/>
    <col min="13826" max="13826" width="12.33203125" bestFit="1" customWidth="1"/>
    <col min="13827" max="13827" width="8.58203125" bestFit="1" customWidth="1"/>
    <col min="13828" max="13828" width="12.33203125" bestFit="1" customWidth="1"/>
    <col min="13829" max="13829" width="22.25" bestFit="1" customWidth="1"/>
    <col min="13830" max="13830" width="8.58203125" bestFit="1" customWidth="1"/>
    <col min="14082" max="14082" width="12.33203125" bestFit="1" customWidth="1"/>
    <col min="14083" max="14083" width="8.58203125" bestFit="1" customWidth="1"/>
    <col min="14084" max="14084" width="12.33203125" bestFit="1" customWidth="1"/>
    <col min="14085" max="14085" width="22.25" bestFit="1" customWidth="1"/>
    <col min="14086" max="14086" width="8.58203125" bestFit="1" customWidth="1"/>
    <col min="14338" max="14338" width="12.33203125" bestFit="1" customWidth="1"/>
    <col min="14339" max="14339" width="8.58203125" bestFit="1" customWidth="1"/>
    <col min="14340" max="14340" width="12.33203125" bestFit="1" customWidth="1"/>
    <col min="14341" max="14341" width="22.25" bestFit="1" customWidth="1"/>
    <col min="14342" max="14342" width="8.58203125" bestFit="1" customWidth="1"/>
    <col min="14594" max="14594" width="12.33203125" bestFit="1" customWidth="1"/>
    <col min="14595" max="14595" width="8.58203125" bestFit="1" customWidth="1"/>
    <col min="14596" max="14596" width="12.33203125" bestFit="1" customWidth="1"/>
    <col min="14597" max="14597" width="22.25" bestFit="1" customWidth="1"/>
    <col min="14598" max="14598" width="8.58203125" bestFit="1" customWidth="1"/>
    <col min="14850" max="14850" width="12.33203125" bestFit="1" customWidth="1"/>
    <col min="14851" max="14851" width="8.58203125" bestFit="1" customWidth="1"/>
    <col min="14852" max="14852" width="12.33203125" bestFit="1" customWidth="1"/>
    <col min="14853" max="14853" width="22.25" bestFit="1" customWidth="1"/>
    <col min="14854" max="14854" width="8.58203125" bestFit="1" customWidth="1"/>
    <col min="15106" max="15106" width="12.33203125" bestFit="1" customWidth="1"/>
    <col min="15107" max="15107" width="8.58203125" bestFit="1" customWidth="1"/>
    <col min="15108" max="15108" width="12.33203125" bestFit="1" customWidth="1"/>
    <col min="15109" max="15109" width="22.25" bestFit="1" customWidth="1"/>
    <col min="15110" max="15110" width="8.58203125" bestFit="1" customWidth="1"/>
    <col min="15362" max="15362" width="12.33203125" bestFit="1" customWidth="1"/>
    <col min="15363" max="15363" width="8.58203125" bestFit="1" customWidth="1"/>
    <col min="15364" max="15364" width="12.33203125" bestFit="1" customWidth="1"/>
    <col min="15365" max="15365" width="22.25" bestFit="1" customWidth="1"/>
    <col min="15366" max="15366" width="8.58203125" bestFit="1" customWidth="1"/>
    <col min="15618" max="15618" width="12.33203125" bestFit="1" customWidth="1"/>
    <col min="15619" max="15619" width="8.58203125" bestFit="1" customWidth="1"/>
    <col min="15620" max="15620" width="12.33203125" bestFit="1" customWidth="1"/>
    <col min="15621" max="15621" width="22.25" bestFit="1" customWidth="1"/>
    <col min="15622" max="15622" width="8.58203125" bestFit="1" customWidth="1"/>
    <col min="15874" max="15874" width="12.33203125" bestFit="1" customWidth="1"/>
    <col min="15875" max="15875" width="8.58203125" bestFit="1" customWidth="1"/>
    <col min="15876" max="15876" width="12.33203125" bestFit="1" customWidth="1"/>
    <col min="15877" max="15877" width="22.25" bestFit="1" customWidth="1"/>
    <col min="15878" max="15878" width="8.58203125" bestFit="1" customWidth="1"/>
    <col min="16130" max="16130" width="12.33203125" bestFit="1" customWidth="1"/>
    <col min="16131" max="16131" width="8.58203125" bestFit="1" customWidth="1"/>
    <col min="16132" max="16132" width="12.33203125" bestFit="1" customWidth="1"/>
    <col min="16133" max="16133" width="22.25" bestFit="1" customWidth="1"/>
    <col min="16134" max="16134" width="8.58203125" bestFit="1" customWidth="1"/>
  </cols>
  <sheetData>
    <row r="1" spans="1:7">
      <c r="A1" t="s">
        <v>10</v>
      </c>
      <c r="B1" t="s">
        <v>11</v>
      </c>
      <c r="C1" t="s">
        <v>12</v>
      </c>
      <c r="D1" t="s">
        <v>260</v>
      </c>
      <c r="E1" t="s">
        <v>263</v>
      </c>
    </row>
    <row r="2" spans="1:7">
      <c r="A2" t="s">
        <v>13</v>
      </c>
      <c r="B2" t="s">
        <v>14</v>
      </c>
      <c r="C2" t="s">
        <v>15</v>
      </c>
      <c r="D2" t="s">
        <v>16</v>
      </c>
      <c r="E2" t="s">
        <v>17</v>
      </c>
      <c r="G2" s="13"/>
    </row>
    <row r="3" spans="1:7">
      <c r="A3" t="s">
        <v>18</v>
      </c>
      <c r="B3" t="s">
        <v>19</v>
      </c>
      <c r="C3" t="s">
        <v>20</v>
      </c>
      <c r="D3" t="s">
        <v>21</v>
      </c>
      <c r="E3" t="s">
        <v>22</v>
      </c>
      <c r="G3" s="13"/>
    </row>
    <row r="4" spans="1:7">
      <c r="A4" t="s">
        <v>181</v>
      </c>
      <c r="B4" t="s">
        <v>23</v>
      </c>
      <c r="C4" t="s">
        <v>24</v>
      </c>
      <c r="D4" t="s">
        <v>25</v>
      </c>
      <c r="E4" t="s">
        <v>26</v>
      </c>
      <c r="G4" s="13"/>
    </row>
    <row r="5" spans="1:7">
      <c r="A5" t="s">
        <v>27</v>
      </c>
      <c r="B5" t="s">
        <v>28</v>
      </c>
      <c r="C5" t="s">
        <v>29</v>
      </c>
      <c r="D5" t="s">
        <v>30</v>
      </c>
      <c r="E5" t="s">
        <v>31</v>
      </c>
    </row>
    <row r="6" spans="1:7">
      <c r="A6" t="s">
        <v>182</v>
      </c>
      <c r="B6" t="s">
        <v>184</v>
      </c>
      <c r="C6" t="s">
        <v>185</v>
      </c>
      <c r="D6" t="s">
        <v>32</v>
      </c>
      <c r="E6" t="s">
        <v>33</v>
      </c>
    </row>
    <row r="7" spans="1:7">
      <c r="A7" t="s">
        <v>183</v>
      </c>
      <c r="D7" t="s">
        <v>34</v>
      </c>
      <c r="E7" t="s">
        <v>35</v>
      </c>
    </row>
    <row r="8" spans="1:7">
      <c r="D8" t="s">
        <v>36</v>
      </c>
      <c r="E8" t="s">
        <v>261</v>
      </c>
    </row>
    <row r="9" spans="1:7">
      <c r="D9" t="s">
        <v>262</v>
      </c>
    </row>
    <row r="11" spans="1:7">
      <c r="A11" t="s">
        <v>192</v>
      </c>
    </row>
    <row r="12" spans="1:7">
      <c r="A12" t="s">
        <v>298</v>
      </c>
    </row>
    <row r="13" spans="1:7">
      <c r="A13" t="s">
        <v>297</v>
      </c>
    </row>
  </sheetData>
  <phoneticPr fontId="10"/>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21</vt:i4>
      </vt:variant>
    </vt:vector>
  </HeadingPairs>
  <TitlesOfParts>
    <vt:vector size="30" baseType="lpstr">
      <vt:lpstr>総表</vt:lpstr>
      <vt:lpstr>個表</vt:lpstr>
      <vt:lpstr>支出予算書</vt:lpstr>
      <vt:lpstr>【非表示】経費一覧</vt:lpstr>
      <vt:lpstr>収支計画書</vt:lpstr>
      <vt:lpstr>別紙入場料詳細</vt:lpstr>
      <vt:lpstr>変更理由書</vt:lpstr>
      <vt:lpstr>変更理由書記入例</vt:lpstr>
      <vt:lpstr>【非表示】分野・ジャンル</vt:lpstr>
      <vt:lpstr>支出予算書!Criteria</vt:lpstr>
      <vt:lpstr>【非表示】経費一覧!Print_Area</vt:lpstr>
      <vt:lpstr>個表!Print_Area</vt:lpstr>
      <vt:lpstr>支出予算書!Print_Area</vt:lpstr>
      <vt:lpstr>収支計画書!Print_Area</vt:lpstr>
      <vt:lpstr>総表!Print_Area</vt:lpstr>
      <vt:lpstr>別紙入場料詳細!Print_Area</vt:lpstr>
      <vt:lpstr>変更理由書!Print_Area</vt:lpstr>
      <vt:lpstr>変更理由書記入例!Print_Area</vt:lpstr>
      <vt:lpstr>支出予算書!Print_Titles</vt:lpstr>
      <vt:lpstr>演劇</vt:lpstr>
      <vt:lpstr>応募分野</vt:lpstr>
      <vt:lpstr>音楽</vt:lpstr>
      <vt:lpstr>会場費</vt:lpstr>
      <vt:lpstr>多分野共同等</vt:lpstr>
      <vt:lpstr>大衆芸能</vt:lpstr>
      <vt:lpstr>伝統芸能</vt:lpstr>
      <vt:lpstr>舞台費</vt:lpstr>
      <vt:lpstr>舞踊</vt:lpstr>
      <vt:lpstr>文芸費</vt:lpstr>
      <vt:lpstr>旅費</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日本芸術文化振興会</dc:creator>
  <cp:lastModifiedBy>kosaka shione</cp:lastModifiedBy>
  <cp:lastPrinted>2023-10-06T05:22:42Z</cp:lastPrinted>
  <dcterms:created xsi:type="dcterms:W3CDTF">2020-08-12T01:57:30Z</dcterms:created>
  <dcterms:modified xsi:type="dcterms:W3CDTF">2025-04-01T07:36:00Z</dcterms:modified>
</cp:coreProperties>
</file>