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K:\基金部\芸術活動助成課\●個人フォルダ\鈴木春\作業用\"/>
    </mc:Choice>
  </mc:AlternateContent>
  <xr:revisionPtr revIDLastSave="0" documentId="8_{8AB24D35-F5CD-46F0-B823-A0C7FC8A2E6A}" xr6:coauthVersionLast="47" xr6:coauthVersionMax="47" xr10:uidLastSave="{00000000-0000-0000-0000-000000000000}"/>
  <bookViews>
    <workbookView xWindow="9480" yWindow="450" windowWidth="18285" windowHeight="14205" tabRatio="867" firstSheet="1" activeTab="2" xr2:uid="{00000000-000D-0000-FFFF-FFFF00000000}"/>
  </bookViews>
  <sheets>
    <sheet name="はじめにお読みください" sheetId="66" r:id="rId1"/>
    <sheet name="交付申請書総表貼り付け欄" sheetId="65" r:id="rId2"/>
    <sheet name="総表" sheetId="46" r:id="rId3"/>
    <sheet name="個表A(1)" sheetId="23" r:id="rId4"/>
    <sheet name="個表A(2)" sheetId="69" r:id="rId5"/>
    <sheet name="個表B" sheetId="64" r:id="rId6"/>
    <sheet name="支出決算書" sheetId="49" r:id="rId7"/>
    <sheet name="【非表示】経費一覧" sheetId="33" state="hidden" r:id="rId8"/>
    <sheet name="収入" sheetId="59" r:id="rId9"/>
    <sheet name="別紙1 入場料詳細" sheetId="48" r:id="rId10"/>
    <sheet name="別紙2 当日来場者数内訳" sheetId="67" r:id="rId11"/>
    <sheet name="支払申請書" sheetId="68" r:id="rId12"/>
    <sheet name="【非表示】分野・ジャンル" sheetId="42"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7" hidden="1">【非表示】経費一覧!$A$1:$D$1</definedName>
    <definedName name="_xlnm.Print_Area" localSheetId="7">【非表示】経費一覧!$A$1:$D$101</definedName>
    <definedName name="_xlnm.Print_Area" localSheetId="3">'個表A(1)'!$B$1:$M$81</definedName>
    <definedName name="_xlnm.Print_Area" localSheetId="4">'個表A(2)'!$A$1:$J$180</definedName>
    <definedName name="_xlnm.Print_Area" localSheetId="5">個表B!$A$1:$J$210</definedName>
    <definedName name="_xlnm.Print_Area" localSheetId="1">交付申請書総表貼り付け欄!$A$1:$J$65</definedName>
    <definedName name="_xlnm.Print_Area" localSheetId="6">支出決算書!$B$1:$P$142</definedName>
    <definedName name="_xlnm.Print_Area" localSheetId="11">支払申請書!$A$1:$L$32</definedName>
    <definedName name="_xlnm.Print_Area" localSheetId="8">収入!$A$1:$I$73</definedName>
    <definedName name="_xlnm.Print_Area" localSheetId="2">総表!$A$1:$J$67</definedName>
    <definedName name="_xlnm.Print_Area" localSheetId="9">'別紙1 入場料詳細'!$A$1:$O$306</definedName>
    <definedName name="_xlnm.Print_Area" localSheetId="10">'別紙2 当日来場者数内訳'!$A$1:$J$182</definedName>
    <definedName name="_xlnm.Print_Titles" localSheetId="6">支出決算書!$21:$21</definedName>
    <definedName name="_xlnm.Print_Titles" localSheetId="8">収入!$12:$12</definedName>
    <definedName name="_xlnm.Print_Titles" localSheetId="10">'別紙2 当日来場者数内訳'!$1:$4</definedName>
    <definedName name="Z_1931C2DD_0477_40D3_ABFA_7C96E25F8814_.wvu.PrintArea" localSheetId="8" hidden="1">収入!$A$3:$I$73</definedName>
    <definedName name="Z_1931C2DD_0477_40D3_ABFA_7C96E25F8814_.wvu.PrintTitles" localSheetId="8" hidden="1">収入!$12:$12</definedName>
    <definedName name="ジャンル">[1]《非表示》分野・ジャンル!$C$4:$C$8</definedName>
    <definedName name="演劇">【非表示】分野・ジャンル!$C$2:$C$6</definedName>
    <definedName name="応募">[2]【非表示】分野・ジャンル!$A$1:$F$1</definedName>
    <definedName name="応募分野" localSheetId="0">[3]【非表示】分野・ジャンル!$A$1:$F$1</definedName>
    <definedName name="応募分野" localSheetId="11">[4]【非表示】分野・ジャンル!$A$1:$F$1</definedName>
    <definedName name="応募分野">【非表示】分野・ジャンル!$A$1:$E$1</definedName>
    <definedName name="音楽">【非表示】分野・ジャンル!$A$2:$A$7</definedName>
    <definedName name="音楽費">【非表示】経費一覧!$C$8:$C$17</definedName>
    <definedName name="会場費・舞台費・運搬費" localSheetId="0">[5]【非表示】経費一覧!$C$57:$C$80</definedName>
    <definedName name="会場費・舞台費・運搬費" localSheetId="11">[6]【非表示】経費一覧!$C$57:$C$80</definedName>
    <definedName name="会場費・舞台費・運搬費">【非表示】経費一覧!$C$55:$C$76</definedName>
    <definedName name="活動区分" localSheetId="11">[7]《非表示》分野・ジャンル!$A$1:$E$1</definedName>
    <definedName name="活動区分" localSheetId="10">[7]《非表示》分野・ジャンル!$A$1:$E$1</definedName>
    <definedName name="活動区分">[7]《非表示》分野・ジャンル!$A$1:$E$1</definedName>
    <definedName name="感染症対策経費" localSheetId="0">[3]【非表示】経費一覧!$C$79:$C$83</definedName>
    <definedName name="感染症対策経費" localSheetId="11">[4]【非表示】経費一覧!$C$79:$C$83</definedName>
    <definedName name="感染症対策経費" localSheetId="10">[8]【非表示】経費一覧!$C$77:$C$81</definedName>
    <definedName name="感染症対策経費">【非表示】経費一覧!$C$97:$C$101</definedName>
    <definedName name="稽古費">【非表示】経費一覧!$C$2:$C$3</definedName>
    <definedName name="支援枠">[1]《非表示》分野・ジャンル!$C$2:$E$2</definedName>
    <definedName name="謝金・旅費・宣伝費等" localSheetId="0">[5]【非表示】経費一覧!$C$81:$C$100</definedName>
    <definedName name="謝金・旅費・宣伝費等" localSheetId="11">[6]【非表示】経費一覧!$C$81:$C$100</definedName>
    <definedName name="謝金・旅費・宣伝費等">【非表示】経費一覧!$C$77:$C$96</definedName>
    <definedName name="出演費・音楽費・文芸費" localSheetId="0">[5]【非表示】経費一覧!$C$2:$C$56</definedName>
    <definedName name="出演費・音楽費・文芸費" localSheetId="11">[6]【非表示】経費一覧!$C$2:$C$56</definedName>
    <definedName name="出演費・音楽費・文芸費">【非表示】経費一覧!$C$2:$C$54</definedName>
    <definedName name="助成対象外経費" localSheetId="0">[5]【非表示】経費一覧!$C$106:$C$112</definedName>
    <definedName name="助成対象外経費" localSheetId="11">[6]【非表示】経費一覧!$C$106:$C$112</definedName>
    <definedName name="助成対象外経費">【非表示】経費一覧!$C$102:$C$108</definedName>
    <definedName name="大衆芸能">【非表示】分野・ジャンル!$E$2:$E$8</definedName>
    <definedName name="伝統芸能">【非表示】分野・ジャンル!$D$2:$D$9</definedName>
    <definedName name="舞台費" localSheetId="0">[3]【非表示】経費一覧!$C$56:$C$75</definedName>
    <definedName name="舞台費" localSheetId="11">[4]【非表示】経費一覧!$C$56:$C$75</definedName>
    <definedName name="舞台費" localSheetId="10">[8]【非表示】経費一覧!$C$55:$C$73</definedName>
    <definedName name="舞台費">[8]【非表示】経費一覧!$C$55:$C$73</definedName>
    <definedName name="舞踊">【非表示】分野・ジャンル!$B$2:$B$6</definedName>
    <definedName name="文芸費">[9]【非表示】経費一覧!$C$16:$C$54</definedName>
    <definedName name="旅費" localSheetId="0">[3]【非表示】経費一覧!$C$76:$C$78</definedName>
    <definedName name="旅費" localSheetId="11">[4]【非表示】経費一覧!$C$76:$C$78</definedName>
    <definedName name="旅費" localSheetId="10">[8]【非表示】経費一覧!$C$74:$C$76</definedName>
    <definedName name="旅費">【非表示】経費一覧!$C$86:$C$87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69" l="1"/>
  <c r="B2" i="69"/>
  <c r="A173" i="67"/>
  <c r="A161" i="67"/>
  <c r="A149" i="67"/>
  <c r="I182" i="67"/>
  <c r="F182" i="67"/>
  <c r="D182" i="67"/>
  <c r="I181" i="67"/>
  <c r="H181" i="67"/>
  <c r="J181" i="67" s="1"/>
  <c r="B181" i="67"/>
  <c r="I180" i="67"/>
  <c r="H180" i="67"/>
  <c r="J180" i="67" s="1"/>
  <c r="B180" i="67"/>
  <c r="I179" i="67"/>
  <c r="H179" i="67"/>
  <c r="J179" i="67" s="1"/>
  <c r="B179" i="67"/>
  <c r="I178" i="67"/>
  <c r="H178" i="67"/>
  <c r="J178" i="67" s="1"/>
  <c r="B178" i="67"/>
  <c r="I177" i="67"/>
  <c r="H177" i="67"/>
  <c r="J177" i="67" s="1"/>
  <c r="B177" i="67"/>
  <c r="I176" i="67"/>
  <c r="H176" i="67"/>
  <c r="J176" i="67" s="1"/>
  <c r="B176" i="67"/>
  <c r="I175" i="67"/>
  <c r="H175" i="67"/>
  <c r="J175" i="67" s="1"/>
  <c r="B175" i="67"/>
  <c r="H173" i="67"/>
  <c r="F170" i="67"/>
  <c r="D170" i="67"/>
  <c r="I170" i="67" s="1"/>
  <c r="I169" i="67"/>
  <c r="H169" i="67"/>
  <c r="J169" i="67" s="1"/>
  <c r="B169" i="67"/>
  <c r="I168" i="67"/>
  <c r="H168" i="67"/>
  <c r="J168" i="67" s="1"/>
  <c r="B168" i="67"/>
  <c r="I167" i="67"/>
  <c r="H167" i="67"/>
  <c r="J167" i="67" s="1"/>
  <c r="B167" i="67"/>
  <c r="I166" i="67"/>
  <c r="H166" i="67"/>
  <c r="J166" i="67" s="1"/>
  <c r="B166" i="67"/>
  <c r="I165" i="67"/>
  <c r="H165" i="67"/>
  <c r="J165" i="67" s="1"/>
  <c r="B165" i="67"/>
  <c r="I164" i="67"/>
  <c r="H164" i="67"/>
  <c r="J164" i="67" s="1"/>
  <c r="B164" i="67"/>
  <c r="I163" i="67"/>
  <c r="H163" i="67"/>
  <c r="J163" i="67" s="1"/>
  <c r="B163" i="67"/>
  <c r="H161" i="67"/>
  <c r="I158" i="67"/>
  <c r="F158" i="67"/>
  <c r="D158" i="67"/>
  <c r="J157" i="67"/>
  <c r="I157" i="67"/>
  <c r="H157" i="67"/>
  <c r="B157" i="67"/>
  <c r="J156" i="67"/>
  <c r="I156" i="67"/>
  <c r="H156" i="67"/>
  <c r="B156" i="67"/>
  <c r="J155" i="67"/>
  <c r="I155" i="67"/>
  <c r="H155" i="67"/>
  <c r="B155" i="67"/>
  <c r="J154" i="67"/>
  <c r="I154" i="67"/>
  <c r="H154" i="67"/>
  <c r="B154" i="67"/>
  <c r="J153" i="67"/>
  <c r="I153" i="67"/>
  <c r="H153" i="67"/>
  <c r="B153" i="67"/>
  <c r="J152" i="67"/>
  <c r="I152" i="67"/>
  <c r="H152" i="67"/>
  <c r="B152" i="67"/>
  <c r="J151" i="67"/>
  <c r="I151" i="67"/>
  <c r="H151" i="67"/>
  <c r="H158" i="67" s="1"/>
  <c r="J158" i="67" s="1"/>
  <c r="B151" i="67"/>
  <c r="H149" i="67"/>
  <c r="A137" i="67"/>
  <c r="A125" i="67"/>
  <c r="A113" i="67"/>
  <c r="F146" i="67"/>
  <c r="D146" i="67"/>
  <c r="I145" i="67"/>
  <c r="H145" i="67"/>
  <c r="J145" i="67" s="1"/>
  <c r="B145" i="67"/>
  <c r="I144" i="67"/>
  <c r="H144" i="67"/>
  <c r="J144" i="67" s="1"/>
  <c r="B144" i="67"/>
  <c r="I143" i="67"/>
  <c r="H143" i="67"/>
  <c r="J143" i="67" s="1"/>
  <c r="B143" i="67"/>
  <c r="I142" i="67"/>
  <c r="H142" i="67"/>
  <c r="J142" i="67" s="1"/>
  <c r="B142" i="67"/>
  <c r="I141" i="67"/>
  <c r="H141" i="67"/>
  <c r="J141" i="67" s="1"/>
  <c r="B141" i="67"/>
  <c r="I140" i="67"/>
  <c r="H140" i="67"/>
  <c r="J140" i="67" s="1"/>
  <c r="B140" i="67"/>
  <c r="I139" i="67"/>
  <c r="H139" i="67"/>
  <c r="J139" i="67" s="1"/>
  <c r="B139" i="67"/>
  <c r="H137" i="67"/>
  <c r="F134" i="67"/>
  <c r="D134" i="67"/>
  <c r="I133" i="67"/>
  <c r="H133" i="67"/>
  <c r="J133" i="67" s="1"/>
  <c r="B133" i="67"/>
  <c r="I132" i="67"/>
  <c r="H132" i="67"/>
  <c r="J132" i="67" s="1"/>
  <c r="B132" i="67"/>
  <c r="I131" i="67"/>
  <c r="H131" i="67"/>
  <c r="J131" i="67" s="1"/>
  <c r="B131" i="67"/>
  <c r="I130" i="67"/>
  <c r="H130" i="67"/>
  <c r="J130" i="67" s="1"/>
  <c r="B130" i="67"/>
  <c r="I129" i="67"/>
  <c r="H129" i="67"/>
  <c r="J129" i="67" s="1"/>
  <c r="B129" i="67"/>
  <c r="I128" i="67"/>
  <c r="H128" i="67"/>
  <c r="J128" i="67" s="1"/>
  <c r="B128" i="67"/>
  <c r="I127" i="67"/>
  <c r="H127" i="67"/>
  <c r="J127" i="67" s="1"/>
  <c r="B127" i="67"/>
  <c r="H125" i="67"/>
  <c r="F122" i="67"/>
  <c r="D122" i="67"/>
  <c r="I121" i="67"/>
  <c r="H121" i="67"/>
  <c r="J121" i="67" s="1"/>
  <c r="B121" i="67"/>
  <c r="I120" i="67"/>
  <c r="H120" i="67"/>
  <c r="J120" i="67" s="1"/>
  <c r="B120" i="67"/>
  <c r="I119" i="67"/>
  <c r="H119" i="67"/>
  <c r="J119" i="67" s="1"/>
  <c r="B119" i="67"/>
  <c r="I118" i="67"/>
  <c r="H118" i="67"/>
  <c r="J118" i="67" s="1"/>
  <c r="B118" i="67"/>
  <c r="I117" i="67"/>
  <c r="H117" i="67"/>
  <c r="J117" i="67" s="1"/>
  <c r="B117" i="67"/>
  <c r="I116" i="67"/>
  <c r="H116" i="67"/>
  <c r="J116" i="67" s="1"/>
  <c r="B116" i="67"/>
  <c r="I115" i="67"/>
  <c r="H115" i="67"/>
  <c r="H122" i="67" s="1"/>
  <c r="B115" i="67"/>
  <c r="H113" i="67"/>
  <c r="A126" i="69"/>
  <c r="A110" i="69"/>
  <c r="A94" i="69"/>
  <c r="A72" i="69"/>
  <c r="A49" i="69"/>
  <c r="A28" i="69"/>
  <c r="A7" i="69"/>
  <c r="H182" i="67" l="1"/>
  <c r="J182" i="67" s="1"/>
  <c r="H170" i="67"/>
  <c r="J170" i="67" s="1"/>
  <c r="J115" i="67"/>
  <c r="H146" i="67"/>
  <c r="H134" i="67"/>
  <c r="A101" i="67"/>
  <c r="A89" i="67"/>
  <c r="A77" i="67"/>
  <c r="A65" i="67"/>
  <c r="A53" i="67"/>
  <c r="A41" i="67"/>
  <c r="A26" i="67"/>
  <c r="A10" i="67"/>
  <c r="G9" i="48"/>
  <c r="B109" i="67"/>
  <c r="B108" i="67"/>
  <c r="B107" i="67"/>
  <c r="B106" i="67"/>
  <c r="B105" i="67"/>
  <c r="B104" i="67"/>
  <c r="B103" i="67"/>
  <c r="B97" i="67"/>
  <c r="B96" i="67"/>
  <c r="B95" i="67"/>
  <c r="B94" i="67"/>
  <c r="B93" i="67"/>
  <c r="B92" i="67"/>
  <c r="B91" i="67"/>
  <c r="B85" i="67"/>
  <c r="B84" i="67"/>
  <c r="B83" i="67"/>
  <c r="B82" i="67"/>
  <c r="B81" i="67"/>
  <c r="B80" i="67"/>
  <c r="B79" i="67"/>
  <c r="B73" i="67"/>
  <c r="B72" i="67"/>
  <c r="B71" i="67"/>
  <c r="B70" i="67"/>
  <c r="B69" i="67"/>
  <c r="B68" i="67"/>
  <c r="B67" i="67"/>
  <c r="B61" i="67"/>
  <c r="B60" i="67"/>
  <c r="B59" i="67"/>
  <c r="B58" i="67"/>
  <c r="B57" i="67"/>
  <c r="B56" i="67"/>
  <c r="B55" i="67"/>
  <c r="B49" i="67"/>
  <c r="B48" i="67"/>
  <c r="B47" i="67"/>
  <c r="B46" i="67"/>
  <c r="B45" i="67"/>
  <c r="B44" i="67"/>
  <c r="B43" i="67"/>
  <c r="B37" i="67"/>
  <c r="B36" i="67"/>
  <c r="B35" i="67"/>
  <c r="B34" i="67"/>
  <c r="B33" i="67"/>
  <c r="B32" i="67"/>
  <c r="B31" i="67"/>
  <c r="B30" i="67"/>
  <c r="B29" i="67"/>
  <c r="B28" i="67"/>
  <c r="B22" i="67"/>
  <c r="B21" i="67"/>
  <c r="B20" i="67"/>
  <c r="B19" i="67"/>
  <c r="B18" i="67"/>
  <c r="B17" i="67"/>
  <c r="B16" i="67"/>
  <c r="B15" i="67"/>
  <c r="B14" i="67"/>
  <c r="B13" i="67"/>
  <c r="R86" i="49"/>
  <c r="R55" i="49"/>
  <c r="R24" i="49"/>
  <c r="H59" i="46" l="1"/>
  <c r="K22" i="23"/>
  <c r="H22" i="23"/>
  <c r="I69" i="59" l="1"/>
  <c r="I64" i="59"/>
  <c r="I58" i="59"/>
  <c r="I52" i="59"/>
  <c r="I45" i="59"/>
  <c r="O129" i="49" l="1"/>
  <c r="O117" i="49"/>
  <c r="O86" i="49"/>
  <c r="O55" i="49"/>
  <c r="O24" i="49"/>
  <c r="E21" i="68"/>
  <c r="G15" i="68"/>
  <c r="G14" i="68"/>
  <c r="G13" i="68"/>
  <c r="G12" i="68"/>
  <c r="I11" i="68"/>
  <c r="G11" i="68"/>
  <c r="I7" i="68"/>
  <c r="F110" i="67"/>
  <c r="D110" i="67"/>
  <c r="I109" i="67"/>
  <c r="H109" i="67"/>
  <c r="J109" i="67" s="1"/>
  <c r="I108" i="67"/>
  <c r="H108" i="67"/>
  <c r="J108" i="67" s="1"/>
  <c r="I107" i="67"/>
  <c r="H107" i="67"/>
  <c r="J107" i="67" s="1"/>
  <c r="I106" i="67"/>
  <c r="H106" i="67"/>
  <c r="J106" i="67" s="1"/>
  <c r="I105" i="67"/>
  <c r="H105" i="67"/>
  <c r="J105" i="67" s="1"/>
  <c r="I104" i="67"/>
  <c r="H104" i="67"/>
  <c r="J104" i="67" s="1"/>
  <c r="I103" i="67"/>
  <c r="H103" i="67"/>
  <c r="J103" i="67" s="1"/>
  <c r="H101" i="67"/>
  <c r="F98" i="67"/>
  <c r="D98" i="67"/>
  <c r="I97" i="67"/>
  <c r="H97" i="67"/>
  <c r="J97" i="67" s="1"/>
  <c r="I96" i="67"/>
  <c r="H96" i="67"/>
  <c r="J96" i="67" s="1"/>
  <c r="I95" i="67"/>
  <c r="H95" i="67"/>
  <c r="J95" i="67" s="1"/>
  <c r="I94" i="67"/>
  <c r="H94" i="67"/>
  <c r="J94" i="67" s="1"/>
  <c r="I93" i="67"/>
  <c r="H93" i="67"/>
  <c r="J93" i="67" s="1"/>
  <c r="I92" i="67"/>
  <c r="H92" i="67"/>
  <c r="J92" i="67" s="1"/>
  <c r="I91" i="67"/>
  <c r="H91" i="67"/>
  <c r="J91" i="67" s="1"/>
  <c r="H89" i="67"/>
  <c r="F86" i="67"/>
  <c r="D86" i="67"/>
  <c r="I85" i="67"/>
  <c r="H85" i="67"/>
  <c r="J85" i="67" s="1"/>
  <c r="I84" i="67"/>
  <c r="H84" i="67"/>
  <c r="J84" i="67" s="1"/>
  <c r="I83" i="67"/>
  <c r="H83" i="67"/>
  <c r="J83" i="67" s="1"/>
  <c r="I82" i="67"/>
  <c r="H82" i="67"/>
  <c r="J82" i="67" s="1"/>
  <c r="I81" i="67"/>
  <c r="H81" i="67"/>
  <c r="J81" i="67" s="1"/>
  <c r="I80" i="67"/>
  <c r="H80" i="67"/>
  <c r="J80" i="67" s="1"/>
  <c r="I79" i="67"/>
  <c r="H79" i="67"/>
  <c r="J79" i="67" s="1"/>
  <c r="H77" i="67"/>
  <c r="D4" i="67"/>
  <c r="D3" i="67"/>
  <c r="F74" i="67"/>
  <c r="D74" i="67"/>
  <c r="I73" i="67"/>
  <c r="H73" i="67"/>
  <c r="J73" i="67" s="1"/>
  <c r="I72" i="67"/>
  <c r="H72" i="67"/>
  <c r="J72" i="67" s="1"/>
  <c r="I71" i="67"/>
  <c r="H71" i="67"/>
  <c r="J71" i="67" s="1"/>
  <c r="I70" i="67"/>
  <c r="H70" i="67"/>
  <c r="J70" i="67" s="1"/>
  <c r="I69" i="67"/>
  <c r="H69" i="67"/>
  <c r="J69" i="67" s="1"/>
  <c r="I68" i="67"/>
  <c r="H68" i="67"/>
  <c r="I67" i="67"/>
  <c r="H67" i="67"/>
  <c r="J67" i="67" s="1"/>
  <c r="H65" i="67"/>
  <c r="F62" i="67"/>
  <c r="D62" i="67"/>
  <c r="I61" i="67"/>
  <c r="H61" i="67"/>
  <c r="J61" i="67" s="1"/>
  <c r="I60" i="67"/>
  <c r="H60" i="67"/>
  <c r="J60" i="67" s="1"/>
  <c r="I59" i="67"/>
  <c r="H59" i="67"/>
  <c r="J59" i="67" s="1"/>
  <c r="I58" i="67"/>
  <c r="H58" i="67"/>
  <c r="J58" i="67" s="1"/>
  <c r="I57" i="67"/>
  <c r="H57" i="67"/>
  <c r="J57" i="67" s="1"/>
  <c r="I56" i="67"/>
  <c r="H56" i="67"/>
  <c r="J56" i="67" s="1"/>
  <c r="I55" i="67"/>
  <c r="H55" i="67"/>
  <c r="J55" i="67" s="1"/>
  <c r="H53" i="67"/>
  <c r="F50" i="67"/>
  <c r="D50" i="67"/>
  <c r="I49" i="67"/>
  <c r="H49" i="67"/>
  <c r="J49" i="67" s="1"/>
  <c r="I48" i="67"/>
  <c r="H48" i="67"/>
  <c r="J48" i="67" s="1"/>
  <c r="I47" i="67"/>
  <c r="H47" i="67"/>
  <c r="J47" i="67" s="1"/>
  <c r="I46" i="67"/>
  <c r="H46" i="67"/>
  <c r="J46" i="67" s="1"/>
  <c r="I45" i="67"/>
  <c r="H45" i="67"/>
  <c r="J45" i="67" s="1"/>
  <c r="I44" i="67"/>
  <c r="H44" i="67"/>
  <c r="J44" i="67" s="1"/>
  <c r="I43" i="67"/>
  <c r="H43" i="67"/>
  <c r="J43" i="67" s="1"/>
  <c r="H41" i="67"/>
  <c r="F38" i="67"/>
  <c r="D38" i="67"/>
  <c r="I37" i="67"/>
  <c r="H37" i="67"/>
  <c r="J37" i="67" s="1"/>
  <c r="I36" i="67"/>
  <c r="H36" i="67"/>
  <c r="J36" i="67" s="1"/>
  <c r="I35" i="67"/>
  <c r="H35" i="67"/>
  <c r="J35" i="67" s="1"/>
  <c r="I34" i="67"/>
  <c r="H34" i="67"/>
  <c r="J34" i="67" s="1"/>
  <c r="I33" i="67"/>
  <c r="H33" i="67"/>
  <c r="J33" i="67" s="1"/>
  <c r="I32" i="67"/>
  <c r="H32" i="67"/>
  <c r="J32" i="67" s="1"/>
  <c r="I31" i="67"/>
  <c r="H31" i="67"/>
  <c r="J31" i="67" s="1"/>
  <c r="I30" i="67"/>
  <c r="H30" i="67"/>
  <c r="J30" i="67" s="1"/>
  <c r="I29" i="67"/>
  <c r="H29" i="67"/>
  <c r="J29" i="67" s="1"/>
  <c r="I28" i="67"/>
  <c r="H28" i="67"/>
  <c r="J28" i="67" s="1"/>
  <c r="H26" i="67"/>
  <c r="F23" i="67"/>
  <c r="D23" i="67"/>
  <c r="I22" i="67"/>
  <c r="H22" i="67"/>
  <c r="J22" i="67" s="1"/>
  <c r="I21" i="67"/>
  <c r="H21" i="67"/>
  <c r="J21" i="67" s="1"/>
  <c r="I20" i="67"/>
  <c r="H20" i="67"/>
  <c r="J20" i="67" s="1"/>
  <c r="I19" i="67"/>
  <c r="H19" i="67"/>
  <c r="J19" i="67" s="1"/>
  <c r="I18" i="67"/>
  <c r="H18" i="67"/>
  <c r="J18" i="67" s="1"/>
  <c r="I17" i="67"/>
  <c r="H17" i="67"/>
  <c r="J17" i="67" s="1"/>
  <c r="I16" i="67"/>
  <c r="H16" i="67"/>
  <c r="J16" i="67" s="1"/>
  <c r="I15" i="67"/>
  <c r="H15" i="67"/>
  <c r="J15" i="67" s="1"/>
  <c r="I14" i="67"/>
  <c r="H14" i="67"/>
  <c r="J14" i="67" s="1"/>
  <c r="I13" i="67"/>
  <c r="H13" i="67"/>
  <c r="H12" i="67"/>
  <c r="H10" i="67"/>
  <c r="I122" i="67" l="1"/>
  <c r="J122" i="67"/>
  <c r="I134" i="67"/>
  <c r="I146" i="67"/>
  <c r="J146" i="67"/>
  <c r="J134" i="67"/>
  <c r="I62" i="67"/>
  <c r="I74" i="67"/>
  <c r="I23" i="67"/>
  <c r="H23" i="67"/>
  <c r="J23" i="67" s="1"/>
  <c r="I38" i="67"/>
  <c r="I50" i="67"/>
  <c r="I86" i="67"/>
  <c r="J13" i="67"/>
  <c r="H38" i="67"/>
  <c r="J38" i="67" s="1"/>
  <c r="I98" i="67"/>
  <c r="I110" i="67"/>
  <c r="H50" i="67"/>
  <c r="J50" i="67" s="1"/>
  <c r="H74" i="67"/>
  <c r="J74" i="67" s="1"/>
  <c r="H110" i="67"/>
  <c r="J110" i="67" s="1"/>
  <c r="H98" i="67"/>
  <c r="J98" i="67" s="1"/>
  <c r="H86" i="67"/>
  <c r="J86" i="67" s="1"/>
  <c r="J68" i="67"/>
  <c r="H62" i="67"/>
  <c r="J62" i="67" s="1"/>
  <c r="G7" i="67" l="1"/>
  <c r="D7" i="67"/>
  <c r="E7" i="67"/>
  <c r="I7" i="67" l="1"/>
  <c r="J7" i="67"/>
  <c r="E54" i="46" l="1"/>
  <c r="E64" i="46"/>
  <c r="J59" i="46" l="1"/>
  <c r="G13" i="46"/>
  <c r="C13" i="46"/>
  <c r="G12" i="46"/>
  <c r="C12" i="46"/>
  <c r="D62" i="65"/>
  <c r="H57" i="65"/>
  <c r="N140" i="49" l="1"/>
  <c r="N139" i="49"/>
  <c r="I2" i="23"/>
  <c r="E2" i="23"/>
  <c r="K434" i="48" l="1"/>
  <c r="C434" i="48"/>
  <c r="K409" i="48"/>
  <c r="C409" i="48"/>
  <c r="K384" i="48"/>
  <c r="C384" i="48"/>
  <c r="K359" i="48"/>
  <c r="C359" i="48"/>
  <c r="K334" i="48"/>
  <c r="C334" i="48"/>
  <c r="K309" i="48"/>
  <c r="C309" i="48" l="1"/>
  <c r="K284" i="48"/>
  <c r="C284" i="48"/>
  <c r="K259" i="48"/>
  <c r="C259" i="48"/>
  <c r="K234" i="48"/>
  <c r="C234" i="48"/>
  <c r="K209" i="48"/>
  <c r="C209" i="48"/>
  <c r="K184" i="48"/>
  <c r="C184" i="48"/>
  <c r="K159" i="48"/>
  <c r="C159" i="48"/>
  <c r="K134" i="48"/>
  <c r="C134" i="48"/>
  <c r="K109" i="48"/>
  <c r="C109" i="48"/>
  <c r="K84" i="48"/>
  <c r="C84" i="48"/>
  <c r="K59" i="48"/>
  <c r="C59" i="48"/>
  <c r="C34" i="48"/>
  <c r="K34" i="48"/>
  <c r="K9" i="48"/>
  <c r="C9" i="48"/>
  <c r="I3" i="49" l="1"/>
  <c r="E22" i="23" l="1"/>
  <c r="G3" i="49" l="1"/>
  <c r="R13" i="49" l="1"/>
  <c r="N129" i="49" l="1"/>
  <c r="N130" i="49"/>
  <c r="N131" i="49"/>
  <c r="N132" i="49"/>
  <c r="N133" i="49"/>
  <c r="N134" i="49"/>
  <c r="N135" i="49"/>
  <c r="N136" i="49"/>
  <c r="N137" i="49"/>
  <c r="N138" i="49"/>
  <c r="N141" i="49" l="1"/>
  <c r="G58" i="48"/>
  <c r="C58" i="48"/>
  <c r="E21" i="59" l="1"/>
  <c r="E17" i="59"/>
  <c r="N107" i="49" l="1"/>
  <c r="N106" i="49"/>
  <c r="N105" i="49"/>
  <c r="N104" i="49"/>
  <c r="N103" i="49"/>
  <c r="N74" i="49"/>
  <c r="N73" i="49"/>
  <c r="N72" i="49"/>
  <c r="N71" i="49"/>
  <c r="N70" i="49"/>
  <c r="N48" i="49"/>
  <c r="N47" i="49"/>
  <c r="N46" i="49"/>
  <c r="N45" i="49"/>
  <c r="N44" i="49"/>
  <c r="O34" i="48" l="1"/>
  <c r="O33" i="48"/>
  <c r="K33" i="48"/>
  <c r="C163" i="48"/>
  <c r="K438" i="48"/>
  <c r="O434" i="48"/>
  <c r="O433" i="48"/>
  <c r="K433" i="48"/>
  <c r="C438" i="48"/>
  <c r="G434" i="48"/>
  <c r="G433" i="48"/>
  <c r="C433" i="48"/>
  <c r="K413" i="48"/>
  <c r="O409" i="48"/>
  <c r="O408" i="48"/>
  <c r="K408" i="48"/>
  <c r="C413" i="48"/>
  <c r="G409" i="48"/>
  <c r="G408" i="48"/>
  <c r="C408" i="48"/>
  <c r="K388" i="48"/>
  <c r="O384" i="48"/>
  <c r="O383" i="48"/>
  <c r="K383" i="48"/>
  <c r="C388" i="48"/>
  <c r="G384" i="48"/>
  <c r="G383" i="48"/>
  <c r="C383" i="48"/>
  <c r="K363" i="48"/>
  <c r="O359" i="48"/>
  <c r="O358" i="48"/>
  <c r="K358" i="48"/>
  <c r="C363" i="48"/>
  <c r="G359" i="48"/>
  <c r="G358" i="48"/>
  <c r="C358" i="48"/>
  <c r="K338" i="48"/>
  <c r="O334" i="48"/>
  <c r="O333" i="48"/>
  <c r="K333" i="48"/>
  <c r="C338" i="48"/>
  <c r="G334" i="48"/>
  <c r="G333" i="48"/>
  <c r="C333" i="48"/>
  <c r="K313" i="48"/>
  <c r="O309" i="48"/>
  <c r="O308" i="48"/>
  <c r="K308" i="48"/>
  <c r="C313" i="48"/>
  <c r="G309" i="48"/>
  <c r="G308" i="48"/>
  <c r="C308" i="48"/>
  <c r="K288" i="48"/>
  <c r="O284" i="48"/>
  <c r="O283" i="48"/>
  <c r="K283" i="48"/>
  <c r="C288" i="48"/>
  <c r="G284" i="48"/>
  <c r="G283" i="48"/>
  <c r="C283" i="48"/>
  <c r="K263" i="48"/>
  <c r="O259" i="48"/>
  <c r="O258" i="48"/>
  <c r="K258" i="48"/>
  <c r="C263" i="48"/>
  <c r="G259" i="48"/>
  <c r="G258" i="48"/>
  <c r="C258" i="48"/>
  <c r="K238" i="48"/>
  <c r="O234" i="48"/>
  <c r="O233" i="48"/>
  <c r="K233" i="48"/>
  <c r="C238" i="48"/>
  <c r="G234" i="48"/>
  <c r="G233" i="48"/>
  <c r="C233" i="48"/>
  <c r="K213" i="48"/>
  <c r="O209" i="48"/>
  <c r="O208" i="48"/>
  <c r="K208" i="48"/>
  <c r="C213" i="48"/>
  <c r="G209" i="48"/>
  <c r="G208" i="48"/>
  <c r="C208" i="48"/>
  <c r="K188" i="48"/>
  <c r="O184" i="48"/>
  <c r="O183" i="48"/>
  <c r="K183" i="48"/>
  <c r="C188" i="48"/>
  <c r="G184" i="48"/>
  <c r="G183" i="48"/>
  <c r="C183" i="48"/>
  <c r="K163" i="48"/>
  <c r="O159" i="48"/>
  <c r="O158" i="48"/>
  <c r="K158" i="48"/>
  <c r="G159" i="48"/>
  <c r="G158" i="48"/>
  <c r="C158" i="48"/>
  <c r="K138" i="48"/>
  <c r="O134" i="48"/>
  <c r="O133" i="48"/>
  <c r="K133" i="48"/>
  <c r="C138" i="48"/>
  <c r="G134" i="48"/>
  <c r="G133" i="48"/>
  <c r="C133" i="48"/>
  <c r="K113" i="48"/>
  <c r="O109" i="48"/>
  <c r="O108" i="48"/>
  <c r="K108" i="48"/>
  <c r="C113" i="48"/>
  <c r="G109" i="48"/>
  <c r="G108" i="48"/>
  <c r="C108" i="48"/>
  <c r="K88" i="48"/>
  <c r="O84" i="48"/>
  <c r="O83" i="48"/>
  <c r="K83" i="48"/>
  <c r="C88" i="48"/>
  <c r="G84" i="48"/>
  <c r="G83" i="48"/>
  <c r="C83" i="48"/>
  <c r="K63" i="48"/>
  <c r="O59" i="48"/>
  <c r="O58" i="48"/>
  <c r="K58" i="48"/>
  <c r="C63" i="48"/>
  <c r="G59" i="48"/>
  <c r="K38" i="48"/>
  <c r="C38" i="48"/>
  <c r="K13" i="48"/>
  <c r="G34" i="48"/>
  <c r="G33" i="48"/>
  <c r="C33" i="48"/>
  <c r="O9" i="48"/>
  <c r="O8" i="48"/>
  <c r="K8" i="48"/>
  <c r="C13" i="48"/>
  <c r="G8" i="48"/>
  <c r="C8" i="48"/>
  <c r="H15" i="59" l="1"/>
  <c r="I21" i="59"/>
  <c r="H25" i="59"/>
  <c r="F27" i="59"/>
  <c r="H27" i="59"/>
  <c r="F28" i="59"/>
  <c r="H28" i="59"/>
  <c r="F29" i="59"/>
  <c r="H29" i="59"/>
  <c r="F30" i="59"/>
  <c r="H30" i="59"/>
  <c r="F31" i="59"/>
  <c r="H31" i="59"/>
  <c r="F32" i="59"/>
  <c r="H32" i="59"/>
  <c r="F33" i="59"/>
  <c r="H33" i="59"/>
  <c r="F34" i="59"/>
  <c r="H34" i="59"/>
  <c r="F35" i="59"/>
  <c r="H35" i="59"/>
  <c r="F36" i="59"/>
  <c r="H36" i="59"/>
  <c r="F37" i="59"/>
  <c r="H37" i="59"/>
  <c r="F38" i="59"/>
  <c r="H38" i="59"/>
  <c r="F39" i="59"/>
  <c r="H39" i="59"/>
  <c r="E6" i="59"/>
  <c r="E7" i="59"/>
  <c r="E8" i="59"/>
  <c r="E9" i="59"/>
  <c r="E10" i="59"/>
  <c r="D61" i="46" l="1"/>
  <c r="D59" i="65"/>
  <c r="E61" i="46" s="1"/>
  <c r="D60" i="46"/>
  <c r="D58" i="65"/>
  <c r="E60" i="46" s="1"/>
  <c r="D59" i="46"/>
  <c r="D57" i="65"/>
  <c r="E59" i="46" s="1"/>
  <c r="D58" i="46"/>
  <c r="D56" i="65"/>
  <c r="E58" i="46" s="1"/>
  <c r="D57" i="46"/>
  <c r="D55" i="65"/>
  <c r="E57" i="46" s="1"/>
  <c r="H40" i="59"/>
  <c r="H42" i="59" s="1"/>
  <c r="E23" i="59"/>
  <c r="I23" i="59" s="1"/>
  <c r="E24" i="59"/>
  <c r="I24" i="59" s="1"/>
  <c r="E5" i="59"/>
  <c r="N126" i="49" l="1"/>
  <c r="N125" i="49"/>
  <c r="N124" i="49"/>
  <c r="N123" i="49"/>
  <c r="N122" i="49"/>
  <c r="N121" i="49"/>
  <c r="N120" i="49"/>
  <c r="N119" i="49"/>
  <c r="N118" i="49"/>
  <c r="N117" i="49"/>
  <c r="H16" i="49" l="1"/>
  <c r="N115" i="49"/>
  <c r="N114" i="49"/>
  <c r="N113" i="49"/>
  <c r="N112" i="49"/>
  <c r="N111" i="49"/>
  <c r="N110" i="49"/>
  <c r="N109" i="49"/>
  <c r="N108" i="49"/>
  <c r="N102" i="49"/>
  <c r="N101" i="49"/>
  <c r="N100" i="49"/>
  <c r="N99" i="49"/>
  <c r="N98" i="49"/>
  <c r="N97" i="49"/>
  <c r="N96" i="49"/>
  <c r="N95" i="49"/>
  <c r="N94" i="49"/>
  <c r="N93" i="49"/>
  <c r="N92" i="49"/>
  <c r="N91" i="49"/>
  <c r="N90" i="49"/>
  <c r="N89" i="49"/>
  <c r="N88" i="49"/>
  <c r="N87" i="49"/>
  <c r="N86" i="49"/>
  <c r="H62" i="46" l="1"/>
  <c r="H60" i="65"/>
  <c r="J62" i="46" s="1"/>
  <c r="H10" i="49"/>
  <c r="H58" i="46" l="1"/>
  <c r="H56" i="65"/>
  <c r="J58" i="46" s="1"/>
  <c r="F47" i="65"/>
  <c r="F49" i="46"/>
  <c r="N84" i="49"/>
  <c r="N57" i="49"/>
  <c r="N58" i="49"/>
  <c r="N59" i="49"/>
  <c r="N60" i="49"/>
  <c r="N61" i="49"/>
  <c r="N62" i="49"/>
  <c r="N63" i="49"/>
  <c r="N64" i="49"/>
  <c r="N65" i="49"/>
  <c r="N66" i="49"/>
  <c r="N67" i="49"/>
  <c r="N68" i="49"/>
  <c r="N69" i="49"/>
  <c r="N75" i="49"/>
  <c r="N76" i="49"/>
  <c r="N77" i="49"/>
  <c r="N78" i="49"/>
  <c r="N79" i="49"/>
  <c r="N80" i="49"/>
  <c r="N81" i="49"/>
  <c r="N82" i="49"/>
  <c r="N83" i="49"/>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G362" i="48"/>
  <c r="G365" i="48" s="1"/>
  <c r="C362" i="48"/>
  <c r="O353" i="48"/>
  <c r="O352" i="48"/>
  <c r="O351" i="48"/>
  <c r="O350" i="48"/>
  <c r="O349" i="48"/>
  <c r="O348" i="48"/>
  <c r="O347" i="48"/>
  <c r="O346" i="48"/>
  <c r="O345" i="48"/>
  <c r="O344" i="48"/>
  <c r="O343" i="48"/>
  <c r="O354" i="48" s="1"/>
  <c r="K337" i="48"/>
  <c r="O337" i="48" s="1"/>
  <c r="G353" i="48"/>
  <c r="G352" i="48"/>
  <c r="G351" i="48"/>
  <c r="G350" i="48"/>
  <c r="G349" i="48"/>
  <c r="G348" i="48"/>
  <c r="G347" i="48"/>
  <c r="G346" i="48"/>
  <c r="G345" i="48"/>
  <c r="G344" i="48"/>
  <c r="G343" i="48"/>
  <c r="G354" i="48" s="1"/>
  <c r="C337" i="48"/>
  <c r="G337" i="48" s="1"/>
  <c r="G340"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O404" i="48" l="1"/>
  <c r="G415" i="48"/>
  <c r="C414" i="48"/>
  <c r="O379" i="48"/>
  <c r="O454" i="48"/>
  <c r="G379" i="48"/>
  <c r="G404" i="48"/>
  <c r="G429" i="48"/>
  <c r="O429" i="48"/>
  <c r="G454" i="48"/>
  <c r="O29" i="48"/>
  <c r="G54" i="48"/>
  <c r="O54" i="48"/>
  <c r="G79" i="48"/>
  <c r="O79" i="48"/>
  <c r="G104" i="48"/>
  <c r="O104" i="48"/>
  <c r="G129" i="48"/>
  <c r="O129" i="48"/>
  <c r="G154" i="48"/>
  <c r="O154" i="48"/>
  <c r="G179" i="48"/>
  <c r="O179" i="48"/>
  <c r="G204" i="48"/>
  <c r="O204" i="48"/>
  <c r="G229" i="48"/>
  <c r="O229" i="48"/>
  <c r="G254" i="48"/>
  <c r="O254" i="48"/>
  <c r="G279" i="48"/>
  <c r="O279" i="48"/>
  <c r="G304" i="48"/>
  <c r="O304" i="48"/>
  <c r="G329" i="48"/>
  <c r="O329" i="48"/>
  <c r="C364" i="48"/>
  <c r="C339"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C39" i="48"/>
  <c r="G39" i="48" s="1"/>
  <c r="C40" i="48"/>
  <c r="G40" i="48" s="1"/>
  <c r="K14" i="48"/>
  <c r="O14" i="48" s="1"/>
  <c r="K15" i="48"/>
  <c r="O15" i="48" s="1"/>
  <c r="O356" i="48" l="1"/>
  <c r="G356" i="48"/>
  <c r="O406" i="48"/>
  <c r="O256" i="48"/>
  <c r="G256" i="48"/>
  <c r="G181" i="48"/>
  <c r="G206" i="48"/>
  <c r="G431" i="48"/>
  <c r="G131" i="48"/>
  <c r="G406" i="48" l="1"/>
  <c r="O131" i="48"/>
  <c r="G306" i="48"/>
  <c r="O306" i="48"/>
  <c r="G231" i="48"/>
  <c r="G381" i="48"/>
  <c r="G331" i="48"/>
  <c r="G281" i="48"/>
  <c r="O431" i="48"/>
  <c r="O206" i="48"/>
  <c r="O181" i="48"/>
  <c r="O231" i="48"/>
  <c r="O381" i="48"/>
  <c r="O331" i="48"/>
  <c r="O281" i="48"/>
  <c r="N56" i="49" l="1"/>
  <c r="N55" i="49"/>
  <c r="N53" i="49"/>
  <c r="N52" i="49"/>
  <c r="N51" i="49"/>
  <c r="N50" i="49"/>
  <c r="N49" i="49"/>
  <c r="N43" i="49"/>
  <c r="N42" i="49"/>
  <c r="N41" i="49"/>
  <c r="N40" i="49"/>
  <c r="N39" i="49"/>
  <c r="N38" i="49"/>
  <c r="N37" i="49"/>
  <c r="N36" i="49"/>
  <c r="N35" i="49"/>
  <c r="N34" i="49"/>
  <c r="N33" i="49"/>
  <c r="N32" i="49"/>
  <c r="N31" i="49"/>
  <c r="N30" i="49"/>
  <c r="N29" i="49"/>
  <c r="N28" i="49"/>
  <c r="N27" i="49"/>
  <c r="N26" i="49"/>
  <c r="N25" i="49"/>
  <c r="N24" i="49"/>
  <c r="H12" i="49" l="1"/>
  <c r="H9" i="49"/>
  <c r="H8" i="49"/>
  <c r="H57" i="46" l="1"/>
  <c r="F48" i="46"/>
  <c r="H55" i="65"/>
  <c r="J57" i="46" s="1"/>
  <c r="F46" i="65"/>
  <c r="H56" i="46"/>
  <c r="H60" i="46" s="1"/>
  <c r="H63" i="46" s="1"/>
  <c r="F47" i="46"/>
  <c r="F45" i="65"/>
  <c r="H54" i="65"/>
  <c r="H11" i="49"/>
  <c r="F49" i="65" s="1"/>
  <c r="G51" i="46" s="1"/>
  <c r="H58" i="65" l="1"/>
  <c r="J56" i="46"/>
  <c r="H13" i="49"/>
  <c r="H14" i="49" s="1"/>
  <c r="F51" i="46"/>
  <c r="G28" i="48"/>
  <c r="G27" i="48"/>
  <c r="G26" i="48"/>
  <c r="G25" i="48"/>
  <c r="G24" i="48"/>
  <c r="G23" i="48"/>
  <c r="G22" i="48"/>
  <c r="G21" i="48"/>
  <c r="G20" i="48"/>
  <c r="G19" i="48"/>
  <c r="G18" i="48"/>
  <c r="C12" i="48"/>
  <c r="G12" i="48" s="1"/>
  <c r="F52" i="46" l="1"/>
  <c r="F50" i="65"/>
  <c r="G52" i="46" s="1"/>
  <c r="D65" i="46"/>
  <c r="H61" i="65"/>
  <c r="J60" i="46"/>
  <c r="G29" i="48"/>
  <c r="G31" i="48" s="1"/>
  <c r="O31" i="48"/>
  <c r="O56" i="48"/>
  <c r="O81" i="48"/>
  <c r="O106" i="48"/>
  <c r="O156" i="48"/>
  <c r="O456" i="48"/>
  <c r="G56" i="48"/>
  <c r="G81" i="48"/>
  <c r="G106" i="48"/>
  <c r="G156" i="48"/>
  <c r="G456" i="48"/>
  <c r="C14" i="48"/>
  <c r="G14" i="48" s="1"/>
  <c r="C15" i="48"/>
  <c r="G15" i="48" s="1"/>
  <c r="D63" i="65" l="1"/>
  <c r="J63" i="46"/>
  <c r="C4" i="48"/>
  <c r="H15" i="49"/>
  <c r="G4" i="48"/>
  <c r="E3" i="48"/>
  <c r="C5" i="48"/>
  <c r="C6" i="48"/>
  <c r="I28" i="59" l="1"/>
  <c r="I27" i="59" s="1"/>
  <c r="F53" i="46"/>
  <c r="F51" i="65"/>
  <c r="R129" i="49"/>
  <c r="E65" i="46"/>
  <c r="N18" i="49"/>
  <c r="H18" i="49" s="1"/>
  <c r="G5" i="48"/>
  <c r="G6" i="48"/>
  <c r="E4" i="59" l="1"/>
  <c r="H53" i="46"/>
  <c r="D53" i="46" s="1"/>
  <c r="L55" i="46" s="1"/>
  <c r="H51" i="65"/>
  <c r="J53" i="46" s="1"/>
  <c r="F48" i="65"/>
  <c r="F50" i="46"/>
  <c r="G53" i="46"/>
  <c r="D51" i="65"/>
  <c r="E53" i="46" s="1"/>
  <c r="D56" i="46" l="1"/>
  <c r="D62" i="46" s="1"/>
  <c r="E3" i="59"/>
  <c r="D54" i="65"/>
  <c r="D60" i="65" l="1"/>
  <c r="E56" i="46"/>
  <c r="E62" i="46" l="1"/>
  <c r="D61" i="65"/>
  <c r="E63" i="46" s="1"/>
  <c r="D64" i="46"/>
  <c r="D63" i="46" s="1"/>
  <c r="L56" i="46" s="1"/>
  <c r="E22" i="68"/>
  <c r="G69" i="46" l="1"/>
  <c r="G70"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D52" authorId="0" shapeId="0" xr:uid="{4C215FBB-D767-4B5E-8111-C7503A866FB5}">
      <text>
        <r>
          <rPr>
            <b/>
            <sz val="14"/>
            <color indexed="81"/>
            <rFont val="MS P ゴシック"/>
            <family val="3"/>
            <charset val="128"/>
          </rPr>
          <t>※助成金額を入力（単位：千円）</t>
        </r>
        <r>
          <rPr>
            <b/>
            <sz val="9"/>
            <color indexed="81"/>
            <rFont val="MS P ゴシック"/>
            <family val="3"/>
            <charset val="128"/>
          </rPr>
          <t xml:space="preserve">
</t>
        </r>
        <r>
          <rPr>
            <sz val="10"/>
            <color indexed="81"/>
            <rFont val="MS P ゴシック"/>
            <family val="3"/>
            <charset val="128"/>
          </rPr>
          <t>①内定額の範囲内②助成対象経費(C)の範囲内で入力してください。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8" authorId="0" shapeId="0" xr:uid="{47C2B3C1-7324-4F08-9E2B-32A0333B9A82}">
      <text>
        <r>
          <rPr>
            <b/>
            <sz val="9"/>
            <color indexed="81"/>
            <rFont val="MS P ゴシック"/>
            <family val="3"/>
            <charset val="128"/>
          </rPr>
          <t>交付決定通知書右上の日付・文書番号をご入力ください。</t>
        </r>
      </text>
    </comment>
    <comment ref="D54" authorId="0" shapeId="0" xr:uid="{10A5FAA8-92AF-43F3-9758-22E09DC65C6D}">
      <text>
        <r>
          <rPr>
            <b/>
            <sz val="12"/>
            <color indexed="81"/>
            <rFont val="MS P ゴシック"/>
            <family val="3"/>
            <charset val="128"/>
          </rPr>
          <t>助成金の額を入力してください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G5" authorId="0" shapeId="0" xr:uid="{E332FCE1-1E92-4C80-BB5D-36D10BB1ED08}">
      <text>
        <r>
          <rPr>
            <b/>
            <sz val="14"/>
            <color indexed="81"/>
            <rFont val="MS P ゴシック"/>
            <family val="3"/>
            <charset val="128"/>
          </rPr>
          <t>該当するものをプルダウンから選択してください。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12AA1FE2-B73C-46F4-850F-C2FD527086C0}">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F52423D5-B3E7-435E-A6DA-AEAA6217D460}">
      <text>
        <r>
          <rPr>
            <b/>
            <sz val="9"/>
            <color indexed="81"/>
            <rFont val="ＭＳ Ｐゴシック"/>
            <family val="3"/>
            <charset val="128"/>
          </rPr>
          <t>当日実際に来場した招待人数を記載してください。</t>
        </r>
      </text>
    </comment>
    <comment ref="J22" authorId="0" shapeId="0" xr:uid="{2EC4D6CA-9715-4477-BBF9-845E3BF4C4D0}">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<sst xmlns="http://schemas.openxmlformats.org/spreadsheetml/2006/main" count="2799" uniqueCount="535">
  <si>
    <t>活動区分</t>
  </si>
  <si>
    <t>代表者氏名</t>
  </si>
  <si>
    <t>活動の目的及び内容</t>
    <rPh sb="0" eb="2">
      <t>カツドウ</t>
    </rPh>
    <rPh sb="3" eb="5">
      <t>モクテキ</t>
    </rPh>
    <rPh sb="5" eb="6">
      <t>オヨ</t>
    </rPh>
    <rPh sb="7" eb="9">
      <t>ナイヨウ</t>
    </rPh>
    <phoneticPr fontId="2"/>
  </si>
  <si>
    <t>その他</t>
    <rPh sb="2" eb="3">
      <t>タ</t>
    </rPh>
    <phoneticPr fontId="2"/>
  </si>
  <si>
    <t>記入要領</t>
    <phoneticPr fontId="2"/>
  </si>
  <si>
    <t>区分</t>
    <rPh sb="0" eb="2">
      <t>クブン</t>
    </rPh>
    <phoneticPr fontId="2"/>
  </si>
  <si>
    <t>項目</t>
    <rPh sb="0" eb="2">
      <t>コウモク</t>
    </rPh>
    <phoneticPr fontId="2"/>
  </si>
  <si>
    <t>細目</t>
    <rPh sb="0" eb="2">
      <t>サイモク</t>
    </rPh>
    <phoneticPr fontId="2"/>
  </si>
  <si>
    <t>－</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</si>
  <si>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</si>
  <si>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t>
    <phoneticPr fontId="2"/>
  </si>
  <si>
    <t>活動名</t>
    <rPh sb="0" eb="2">
      <t>カツドウ</t>
    </rPh>
    <rPh sb="2" eb="3">
      <t>メイ</t>
    </rPh>
    <phoneticPr fontId="2"/>
  </si>
  <si>
    <t>団体情報</t>
    <rPh sb="0" eb="2">
      <t>ダンタイ</t>
    </rPh>
    <rPh sb="2" eb="4">
      <t>ジョウホウ</t>
    </rPh>
    <phoneticPr fontId="2"/>
  </si>
  <si>
    <t>ジャンル</t>
    <phoneticPr fontId="2"/>
  </si>
  <si>
    <t>年度</t>
    <rPh sb="0" eb="2">
      <t>ネンド</t>
    </rPh>
    <phoneticPr fontId="2"/>
  </si>
  <si>
    <t>音楽</t>
    <phoneticPr fontId="2"/>
  </si>
  <si>
    <t>舞踊</t>
    <phoneticPr fontId="2"/>
  </si>
  <si>
    <t>演劇</t>
    <phoneticPr fontId="2"/>
  </si>
  <si>
    <t>伝統芸能</t>
    <phoneticPr fontId="2"/>
  </si>
  <si>
    <t>大衆芸能</t>
    <phoneticPr fontId="2"/>
  </si>
  <si>
    <t>オーケストラ</t>
    <phoneticPr fontId="2"/>
  </si>
  <si>
    <t>バレエ</t>
    <phoneticPr fontId="2"/>
  </si>
  <si>
    <t>現代演劇</t>
    <rPh sb="0" eb="2">
      <t>ゲンダイ</t>
    </rPh>
    <rPh sb="2" eb="4">
      <t>エンゲキ</t>
    </rPh>
    <phoneticPr fontId="2"/>
  </si>
  <si>
    <t>古典演劇（歌舞伎）</t>
    <rPh sb="0" eb="2">
      <t>コテン</t>
    </rPh>
    <rPh sb="2" eb="4">
      <t>エンゲキ</t>
    </rPh>
    <rPh sb="5" eb="8">
      <t>カブキ</t>
    </rPh>
    <phoneticPr fontId="2"/>
  </si>
  <si>
    <t>落語</t>
    <rPh sb="0" eb="2">
      <t>ラクゴ</t>
    </rPh>
    <phoneticPr fontId="2"/>
  </si>
  <si>
    <t>オペラ</t>
    <phoneticPr fontId="2"/>
  </si>
  <si>
    <t>現代舞踊</t>
    <rPh sb="0" eb="2">
      <t>ゲンダイ</t>
    </rPh>
    <rPh sb="2" eb="4">
      <t>ブヨウ</t>
    </rPh>
    <phoneticPr fontId="2"/>
  </si>
  <si>
    <t>児童演劇</t>
    <rPh sb="0" eb="2">
      <t>ジドウ</t>
    </rPh>
    <rPh sb="2" eb="4">
      <t>エンゲキ</t>
    </rPh>
    <phoneticPr fontId="2"/>
  </si>
  <si>
    <t>古典演劇（人形浄瑠璃）</t>
    <rPh sb="0" eb="2">
      <t>コテン</t>
    </rPh>
    <rPh sb="2" eb="4">
      <t>エンゲキ</t>
    </rPh>
    <rPh sb="5" eb="7">
      <t>ニンギョウ</t>
    </rPh>
    <rPh sb="7" eb="10">
      <t>ジョウルリ</t>
    </rPh>
    <phoneticPr fontId="2"/>
  </si>
  <si>
    <t>講談</t>
    <rPh sb="0" eb="2">
      <t>コウダン</t>
    </rPh>
    <phoneticPr fontId="2"/>
  </si>
  <si>
    <t>合唱</t>
    <rPh sb="0" eb="2">
      <t>ガッショウ</t>
    </rPh>
    <phoneticPr fontId="2"/>
  </si>
  <si>
    <t>舞踏</t>
    <rPh sb="0" eb="2">
      <t>ブトウ</t>
    </rPh>
    <phoneticPr fontId="2"/>
  </si>
  <si>
    <t>人形劇</t>
    <rPh sb="0" eb="3">
      <t>ニンギョウゲキ</t>
    </rPh>
    <phoneticPr fontId="2"/>
  </si>
  <si>
    <t>古典演劇（能楽）</t>
    <rPh sb="0" eb="2">
      <t>コテン</t>
    </rPh>
    <rPh sb="2" eb="4">
      <t>エンゲキ</t>
    </rPh>
    <rPh sb="5" eb="7">
      <t>ノウガク</t>
    </rPh>
    <phoneticPr fontId="2"/>
  </si>
  <si>
    <t>浪曲</t>
    <rPh sb="0" eb="2">
      <t>ロウキョク</t>
    </rPh>
    <phoneticPr fontId="2"/>
  </si>
  <si>
    <t>吹奏楽</t>
    <rPh sb="0" eb="3">
      <t>スイソウガク</t>
    </rPh>
    <phoneticPr fontId="2"/>
  </si>
  <si>
    <t>民族舞踊</t>
    <rPh sb="0" eb="2">
      <t>ミンゾク</t>
    </rPh>
    <rPh sb="2" eb="4">
      <t>ブヨウ</t>
    </rPh>
    <phoneticPr fontId="2"/>
  </si>
  <si>
    <t>ミュージカル</t>
    <phoneticPr fontId="2"/>
  </si>
  <si>
    <t>邦楽</t>
    <rPh sb="0" eb="2">
      <t>ホウガク</t>
    </rPh>
    <phoneticPr fontId="2"/>
  </si>
  <si>
    <t>漫才</t>
    <rPh sb="0" eb="2">
      <t>マンザイ</t>
    </rPh>
    <phoneticPr fontId="2"/>
  </si>
  <si>
    <t>室内楽</t>
    <rPh sb="0" eb="3">
      <t>シツナイガク</t>
    </rPh>
    <phoneticPr fontId="2"/>
  </si>
  <si>
    <t>邦舞</t>
    <rPh sb="0" eb="1">
      <t>ホウ</t>
    </rPh>
    <rPh sb="1" eb="2">
      <t>ブ</t>
    </rPh>
    <phoneticPr fontId="2"/>
  </si>
  <si>
    <t>奇術</t>
    <rPh sb="0" eb="2">
      <t>キジュツ</t>
    </rPh>
    <phoneticPr fontId="2"/>
  </si>
  <si>
    <t>雅楽</t>
    <rPh sb="0" eb="2">
      <t>ガガク</t>
    </rPh>
    <phoneticPr fontId="2"/>
  </si>
  <si>
    <t>太神楽</t>
    <rPh sb="0" eb="3">
      <t>ダイカグラ</t>
    </rPh>
    <phoneticPr fontId="2"/>
  </si>
  <si>
    <t>声明</t>
    <rPh sb="0" eb="2">
      <t>ショウミョウ</t>
    </rPh>
    <phoneticPr fontId="2"/>
  </si>
  <si>
    <t>―</t>
  </si>
  <si>
    <t>本活動の企画意図及び目標等</t>
    <rPh sb="0" eb="1">
      <t>ホン</t>
    </rPh>
    <rPh sb="1" eb="3">
      <t>カツドウ</t>
    </rPh>
    <rPh sb="4" eb="6">
      <t>キカク</t>
    </rPh>
    <rPh sb="6" eb="8">
      <t>イト</t>
    </rPh>
    <rPh sb="8" eb="9">
      <t>オヨ</t>
    </rPh>
    <rPh sb="10" eb="12">
      <t>モクヒョウ</t>
    </rPh>
    <rPh sb="12" eb="13">
      <t>トウ</t>
    </rPh>
    <phoneticPr fontId="2"/>
  </si>
  <si>
    <t>応募分野</t>
    <rPh sb="0" eb="2">
      <t>オウボ</t>
    </rPh>
    <rPh sb="2" eb="4">
      <t>ブンヤ</t>
    </rPh>
    <phoneticPr fontId="2"/>
  </si>
  <si>
    <t>団体住所郵便番号</t>
    <rPh sb="0" eb="2">
      <t>ダンタイ</t>
    </rPh>
    <rPh sb="4" eb="8">
      <t>ユウビンバンゴウ</t>
    </rPh>
    <phoneticPr fontId="2"/>
  </si>
  <si>
    <t>団体住所
（所在地）</t>
    <phoneticPr fontId="2"/>
  </si>
  <si>
    <t>都道府県</t>
    <rPh sb="0" eb="4">
      <t>トドウフケン</t>
    </rPh>
    <phoneticPr fontId="2"/>
  </si>
  <si>
    <t>代表者
役職名</t>
    <phoneticPr fontId="2"/>
  </si>
  <si>
    <t>活動名
（フリガナ）</t>
    <rPh sb="0" eb="2">
      <t>カツドウ</t>
    </rPh>
    <rPh sb="2" eb="3">
      <t>メイ</t>
    </rPh>
    <phoneticPr fontId="2"/>
  </si>
  <si>
    <t>活動内訳</t>
    <rPh sb="0" eb="2">
      <t>カツドウ</t>
    </rPh>
    <rPh sb="2" eb="4">
      <t>ウチワケ</t>
    </rPh>
    <phoneticPr fontId="2"/>
  </si>
  <si>
    <t>公演活動数</t>
    <rPh sb="0" eb="2">
      <t>コウエン</t>
    </rPh>
    <rPh sb="2" eb="4">
      <t>カツドウ</t>
    </rPh>
    <rPh sb="4" eb="5">
      <t>スウ</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</si>
  <si>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</si>
  <si>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</si>
  <si>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</si>
  <si>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実施時期及び実施場所</t>
    <rPh sb="0" eb="2">
      <t>ジッシ</t>
    </rPh>
    <rPh sb="2" eb="4">
      <t>ジキ</t>
    </rPh>
    <rPh sb="4" eb="5">
      <t>オヨ</t>
    </rPh>
    <rPh sb="6" eb="8">
      <t>ジッシ</t>
    </rPh>
    <rPh sb="8" eb="10">
      <t>バショ</t>
    </rPh>
    <phoneticPr fontId="2"/>
  </si>
  <si>
    <t>開始日</t>
    <rPh sb="0" eb="3">
      <t>カイシビ</t>
    </rPh>
    <phoneticPr fontId="2"/>
  </si>
  <si>
    <t>終了日</t>
    <rPh sb="0" eb="2">
      <t>シュウリョウ</t>
    </rPh>
    <rPh sb="2" eb="3">
      <t>ビ</t>
    </rPh>
    <phoneticPr fontId="2"/>
  </si>
  <si>
    <t>※仕込み・ゲネプロ・ばらしの期間は記入せず、公演期間を記入してください（2021/4/1～2022/3/31）。
※活動が1日の場合は同じ日付をご記入ください。</t>
    <phoneticPr fontId="2"/>
  </si>
  <si>
    <t>合計①＋②</t>
    <rPh sb="0" eb="2">
      <t>ゴウケイ</t>
    </rPh>
    <phoneticPr fontId="2"/>
  </si>
  <si>
    <t>合計</t>
    <rPh sb="0" eb="2">
      <t>ゴウケイ</t>
    </rPh>
    <phoneticPr fontId="2"/>
  </si>
  <si>
    <t>非表示</t>
    <rPh sb="0" eb="3">
      <t>ヒヒョウジ</t>
    </rPh>
    <phoneticPr fontId="6"/>
  </si>
  <si>
    <t>非表示
※公演事業支援は不使用！</t>
    <rPh sb="0" eb="3">
      <t>ヒヒョウジ</t>
    </rPh>
    <rPh sb="5" eb="7">
      <t>コウエン</t>
    </rPh>
    <rPh sb="7" eb="9">
      <t>ジギョウ</t>
    </rPh>
    <rPh sb="9" eb="11">
      <t>シエン</t>
    </rPh>
    <rPh sb="12" eb="15">
      <t>フシヨウ</t>
    </rPh>
    <phoneticPr fontId="2"/>
  </si>
  <si>
    <t>×</t>
  </si>
  <si>
    <t>（別紙　入場料詳細）</t>
  </si>
  <si>
    <t>入場料合計（円）</t>
    <rPh sb="0" eb="3">
      <t>ニュウジョウリョウ</t>
    </rPh>
    <rPh sb="3" eb="5">
      <t>ゴウケイ</t>
    </rPh>
    <rPh sb="6" eb="7">
      <t>エン</t>
    </rPh>
    <phoneticPr fontId="2"/>
  </si>
  <si>
    <t>公演回数合計</t>
    <rPh sb="0" eb="2">
      <t>コウエン</t>
    </rPh>
    <rPh sb="2" eb="4">
      <t>カイスウ</t>
    </rPh>
    <rPh sb="4" eb="6">
      <t>ゴウケイ</t>
    </rPh>
    <phoneticPr fontId="2"/>
  </si>
  <si>
    <t>総使用席数(a)</t>
    <rPh sb="0" eb="1">
      <t>ソウ</t>
    </rPh>
    <rPh sb="1" eb="3">
      <t>シヨウ</t>
    </rPh>
    <rPh sb="3" eb="5">
      <t>セキスウ</t>
    </rPh>
    <phoneticPr fontId="2"/>
  </si>
  <si>
    <t>販売枚数合計(b)</t>
    <rPh sb="4" eb="6">
      <t>ゴウケイ</t>
    </rPh>
    <phoneticPr fontId="2"/>
  </si>
  <si>
    <t>有料入場率(b/a)</t>
    <rPh sb="2" eb="4">
      <t>ニュウジョウ</t>
    </rPh>
    <phoneticPr fontId="2"/>
  </si>
  <si>
    <t>総入場者数合計(c)</t>
    <rPh sb="5" eb="7">
      <t>ゴウケイ</t>
    </rPh>
    <phoneticPr fontId="2"/>
  </si>
  <si>
    <t>総入場率(c/a)</t>
    <phoneticPr fontId="2"/>
  </si>
  <si>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2"/>
  </si>
  <si>
    <t>会場名</t>
  </si>
  <si>
    <t>会場の席数(定員)</t>
    <rPh sb="0" eb="2">
      <t>カイジョウ</t>
    </rPh>
    <rPh sb="3" eb="5">
      <t>セキスウ</t>
    </rPh>
    <rPh sb="6" eb="8">
      <t>テイイン</t>
    </rPh>
    <phoneticPr fontId="2"/>
  </si>
  <si>
    <t>売止席数</t>
    <rPh sb="0" eb="1">
      <t>ウリ</t>
    </rPh>
    <rPh sb="1" eb="2">
      <t>ドメ</t>
    </rPh>
    <rPh sb="2" eb="4">
      <t>セキスウ</t>
    </rPh>
    <phoneticPr fontId="2"/>
  </si>
  <si>
    <t>感染症対策</t>
    <rPh sb="0" eb="5">
      <t>カンセンショウタイサク</t>
    </rPh>
    <phoneticPr fontId="2"/>
  </si>
  <si>
    <t>使用席数</t>
    <rPh sb="0" eb="2">
      <t>シヨウ</t>
    </rPh>
    <rPh sb="2" eb="4">
      <t>セキスウ</t>
    </rPh>
    <rPh sb="3" eb="4">
      <t>スウ</t>
    </rPh>
    <phoneticPr fontId="2"/>
  </si>
  <si>
    <t>使用席数×公演回数(a)</t>
    <rPh sb="5" eb="7">
      <t>コウエン</t>
    </rPh>
    <rPh sb="7" eb="9">
      <t>カイスウ</t>
    </rPh>
    <phoneticPr fontId="2"/>
  </si>
  <si>
    <t>公演回数</t>
    <phoneticPr fontId="2"/>
  </si>
  <si>
    <t>販売枚数(b)</t>
    <rPh sb="0" eb="2">
      <t>ハンバイ</t>
    </rPh>
    <rPh sb="2" eb="4">
      <t>マイスウ</t>
    </rPh>
    <phoneticPr fontId="2"/>
  </si>
  <si>
    <t>有料入場率(b/a)</t>
    <rPh sb="0" eb="2">
      <t>ユウリョウ</t>
    </rPh>
    <rPh sb="2" eb="4">
      <t>ニュウジョウ</t>
    </rPh>
    <rPh sb="4" eb="5">
      <t>リツ</t>
    </rPh>
    <phoneticPr fontId="2"/>
  </si>
  <si>
    <t>総入場者数(c)</t>
    <rPh sb="0" eb="1">
      <t>ソウ</t>
    </rPh>
    <rPh sb="1" eb="3">
      <t>ニュウジョウ</t>
    </rPh>
    <rPh sb="3" eb="4">
      <t>シャ</t>
    </rPh>
    <rPh sb="4" eb="5">
      <t>スウ</t>
    </rPh>
    <phoneticPr fontId="2"/>
  </si>
  <si>
    <t>総入場率(c/a)</t>
    <rPh sb="0" eb="1">
      <t>ソウ</t>
    </rPh>
    <rPh sb="1" eb="3">
      <t>ニュウジョウ</t>
    </rPh>
    <rPh sb="3" eb="4">
      <t>リツ</t>
    </rPh>
    <phoneticPr fontId="2"/>
  </si>
  <si>
    <t>券種</t>
  </si>
  <si>
    <t>枚数</t>
  </si>
  <si>
    <t>単価×枚数</t>
  </si>
  <si>
    <t>招待券枚数</t>
    <rPh sb="0" eb="3">
      <t>ショウタイケン</t>
    </rPh>
    <rPh sb="3" eb="5">
      <t>マイスウ</t>
    </rPh>
    <phoneticPr fontId="2"/>
  </si>
  <si>
    <t>小計</t>
    <rPh sb="0" eb="2">
      <t>ショウケイ</t>
    </rPh>
    <phoneticPr fontId="2"/>
  </si>
  <si>
    <t>【内訳】</t>
    <rPh sb="1" eb="3">
      <t>ウチワケ</t>
    </rPh>
    <phoneticPr fontId="2"/>
  </si>
  <si>
    <t>支払先及び内容</t>
    <rPh sb="0" eb="2">
      <t>シハライ</t>
    </rPh>
    <rPh sb="2" eb="3">
      <t>サキ</t>
    </rPh>
    <rPh sb="3" eb="4">
      <t>オヨ</t>
    </rPh>
    <rPh sb="5" eb="7">
      <t>ナイヨウ</t>
    </rPh>
    <phoneticPr fontId="2"/>
  </si>
  <si>
    <t>単価等(円)</t>
    <rPh sb="0" eb="2">
      <t>タンカ</t>
    </rPh>
    <rPh sb="2" eb="3">
      <t>トウ</t>
    </rPh>
    <rPh sb="4" eb="5">
      <t>エン</t>
    </rPh>
    <phoneticPr fontId="2"/>
  </si>
  <si>
    <t>消費税等</t>
    <rPh sb="0" eb="3">
      <t>ショウヒゼイ</t>
    </rPh>
    <rPh sb="3" eb="4">
      <t>トウ</t>
    </rPh>
    <phoneticPr fontId="2"/>
  </si>
  <si>
    <t>金額（円）</t>
    <rPh sb="3" eb="4">
      <t>エン</t>
    </rPh>
    <phoneticPr fontId="2"/>
  </si>
  <si>
    <t>助成対象経費</t>
    <rPh sb="0" eb="2">
      <t>ジョセイ</t>
    </rPh>
    <rPh sb="2" eb="4">
      <t>タイショウ</t>
    </rPh>
    <rPh sb="4" eb="6">
      <t>ケイヒ</t>
    </rPh>
    <phoneticPr fontId="2"/>
  </si>
  <si>
    <t>文芸費</t>
    <rPh sb="0" eb="2">
      <t>ブンゲイ</t>
    </rPh>
    <rPh sb="2" eb="3">
      <t>ヒ</t>
    </rPh>
    <phoneticPr fontId="6"/>
  </si>
  <si>
    <t>舞台費</t>
    <rPh sb="0" eb="2">
      <t>ブタイ</t>
    </rPh>
    <rPh sb="2" eb="3">
      <t>ヒ</t>
    </rPh>
    <phoneticPr fontId="6"/>
  </si>
  <si>
    <t>課税対象外経費</t>
    <rPh sb="0" eb="2">
      <t>カゼイ</t>
    </rPh>
    <rPh sb="2" eb="4">
      <t>タイショウ</t>
    </rPh>
    <rPh sb="4" eb="5">
      <t>ガイ</t>
    </rPh>
    <rPh sb="5" eb="7">
      <t>ケイヒ</t>
    </rPh>
    <phoneticPr fontId="6"/>
  </si>
  <si>
    <t>課税対象経費</t>
    <rPh sb="0" eb="2">
      <t>カゼイ</t>
    </rPh>
    <rPh sb="2" eb="4">
      <t>タイショウ</t>
    </rPh>
    <rPh sb="4" eb="6">
      <t>ケイヒ</t>
    </rPh>
    <phoneticPr fontId="6"/>
  </si>
  <si>
    <t>助成対象経費　小計（A）</t>
    <rPh sb="0" eb="2">
      <t>ジョセイ</t>
    </rPh>
    <rPh sb="2" eb="4">
      <t>タイショウ</t>
    </rPh>
    <rPh sb="4" eb="6">
      <t>ケイヒ</t>
    </rPh>
    <rPh sb="7" eb="9">
      <t>ショウケイ</t>
    </rPh>
    <phoneticPr fontId="6"/>
  </si>
  <si>
    <t>消費税等仕入控除税額計（B）</t>
    <rPh sb="0" eb="3">
      <t>ショウヒゼイ</t>
    </rPh>
    <rPh sb="3" eb="4">
      <t>トウ</t>
    </rPh>
    <rPh sb="4" eb="6">
      <t>シイレ</t>
    </rPh>
    <rPh sb="6" eb="8">
      <t>コウジョ</t>
    </rPh>
    <rPh sb="8" eb="10">
      <t>ゼイガク</t>
    </rPh>
    <rPh sb="10" eb="11">
      <t>ケイ</t>
    </rPh>
    <phoneticPr fontId="6"/>
  </si>
  <si>
    <t>空白</t>
    <rPh sb="0" eb="2">
      <t>クウハク</t>
    </rPh>
    <phoneticPr fontId="2"/>
  </si>
  <si>
    <t>項目</t>
    <rPh sb="0" eb="2">
      <t>コウモク</t>
    </rPh>
    <phoneticPr fontId="6"/>
  </si>
  <si>
    <t>音楽費</t>
    <rPh sb="0" eb="2">
      <t>オンガク</t>
    </rPh>
    <rPh sb="2" eb="3">
      <t>ヒ</t>
    </rPh>
    <phoneticPr fontId="6"/>
  </si>
  <si>
    <t>空白２</t>
    <rPh sb="0" eb="2">
      <t>クウハク</t>
    </rPh>
    <phoneticPr fontId="6"/>
  </si>
  <si>
    <t>助成対象経費</t>
    <rPh sb="0" eb="2">
      <t>ジョセイ</t>
    </rPh>
    <rPh sb="2" eb="4">
      <t>タイショウ</t>
    </rPh>
    <rPh sb="4" eb="6">
      <t>ケイヒ</t>
    </rPh>
    <phoneticPr fontId="6"/>
  </si>
  <si>
    <t>感染症対策経費</t>
    <rPh sb="0" eb="5">
      <t>カンセンショウタイサク</t>
    </rPh>
    <rPh sb="5" eb="7">
      <t>ケイヒ</t>
    </rPh>
    <phoneticPr fontId="6"/>
  </si>
  <si>
    <t>音楽制作料</t>
    <rPh sb="0" eb="2">
      <t>オンガク</t>
    </rPh>
    <rPh sb="2" eb="4">
      <t>セイサク</t>
    </rPh>
    <rPh sb="4" eb="5">
      <t>リョウ</t>
    </rPh>
    <phoneticPr fontId="6"/>
  </si>
  <si>
    <t>楽譜借料</t>
    <rPh sb="0" eb="2">
      <t>ガクフ</t>
    </rPh>
    <rPh sb="2" eb="4">
      <t>シャクリョウ</t>
    </rPh>
    <phoneticPr fontId="6"/>
  </si>
  <si>
    <t>稽古ピアニスト料</t>
    <rPh sb="0" eb="2">
      <t>ケイコ</t>
    </rPh>
    <rPh sb="7" eb="8">
      <t>リョウ</t>
    </rPh>
    <phoneticPr fontId="6"/>
  </si>
  <si>
    <t>調律料</t>
    <rPh sb="0" eb="2">
      <t>チョウリツ</t>
    </rPh>
    <rPh sb="2" eb="3">
      <t>リョウ</t>
    </rPh>
    <phoneticPr fontId="6"/>
  </si>
  <si>
    <t>演出料</t>
    <rPh sb="0" eb="2">
      <t>エンシュツ</t>
    </rPh>
    <rPh sb="2" eb="3">
      <t>リョウ</t>
    </rPh>
    <phoneticPr fontId="6"/>
  </si>
  <si>
    <t>演出助手料</t>
    <rPh sb="0" eb="2">
      <t>エンシュツ</t>
    </rPh>
    <rPh sb="2" eb="4">
      <t>ジョシュ</t>
    </rPh>
    <rPh sb="4" eb="5">
      <t>リョウ</t>
    </rPh>
    <phoneticPr fontId="6"/>
  </si>
  <si>
    <t>構成料</t>
    <rPh sb="0" eb="2">
      <t>コウセイ</t>
    </rPh>
    <rPh sb="2" eb="3">
      <t>リョウ</t>
    </rPh>
    <phoneticPr fontId="6"/>
  </si>
  <si>
    <t>ドラマトゥルク料</t>
    <rPh sb="7" eb="8">
      <t>リョウ</t>
    </rPh>
    <phoneticPr fontId="6"/>
  </si>
  <si>
    <t>脚色料</t>
    <rPh sb="0" eb="2">
      <t>キャクショク</t>
    </rPh>
    <rPh sb="2" eb="3">
      <t>リョウ</t>
    </rPh>
    <phoneticPr fontId="6"/>
  </si>
  <si>
    <t>振付料</t>
    <rPh sb="0" eb="2">
      <t>フリツケ</t>
    </rPh>
    <rPh sb="2" eb="3">
      <t>リョウ</t>
    </rPh>
    <phoneticPr fontId="6"/>
  </si>
  <si>
    <t>振付助手料</t>
    <rPh sb="0" eb="2">
      <t>フリツケ</t>
    </rPh>
    <rPh sb="2" eb="4">
      <t>ジョシュ</t>
    </rPh>
    <rPh sb="4" eb="5">
      <t>リョウ</t>
    </rPh>
    <phoneticPr fontId="6"/>
  </si>
  <si>
    <t>台本印刷料</t>
    <rPh sb="0" eb="2">
      <t>ダイホン</t>
    </rPh>
    <rPh sb="2" eb="4">
      <t>インサツ</t>
    </rPh>
    <rPh sb="4" eb="5">
      <t>リョウ</t>
    </rPh>
    <phoneticPr fontId="6"/>
  </si>
  <si>
    <t>翻訳料</t>
    <rPh sb="0" eb="2">
      <t>ホンヤク</t>
    </rPh>
    <rPh sb="2" eb="3">
      <t>リョウ</t>
    </rPh>
    <phoneticPr fontId="6"/>
  </si>
  <si>
    <t>音楽プラン料</t>
    <rPh sb="0" eb="2">
      <t>オンガク</t>
    </rPh>
    <rPh sb="5" eb="6">
      <t>リョウ</t>
    </rPh>
    <phoneticPr fontId="6"/>
  </si>
  <si>
    <t>舞台美術デザイン料</t>
    <rPh sb="0" eb="2">
      <t>ブタイ</t>
    </rPh>
    <rPh sb="2" eb="4">
      <t>ビジュツ</t>
    </rPh>
    <rPh sb="8" eb="9">
      <t>リョウ</t>
    </rPh>
    <phoneticPr fontId="6"/>
  </si>
  <si>
    <t>人形美術デザイン料</t>
    <rPh sb="0" eb="2">
      <t>ニンギョウ</t>
    </rPh>
    <rPh sb="2" eb="4">
      <t>ビジュツ</t>
    </rPh>
    <rPh sb="8" eb="9">
      <t>リョウ</t>
    </rPh>
    <phoneticPr fontId="6"/>
  </si>
  <si>
    <t>照明プラン料</t>
    <rPh sb="0" eb="2">
      <t>ショウメイ</t>
    </rPh>
    <rPh sb="5" eb="6">
      <t>リョウ</t>
    </rPh>
    <phoneticPr fontId="6"/>
  </si>
  <si>
    <t>音響プラン料</t>
    <rPh sb="0" eb="2">
      <t>オンキョウ</t>
    </rPh>
    <rPh sb="5" eb="6">
      <t>リョウ</t>
    </rPh>
    <phoneticPr fontId="6"/>
  </si>
  <si>
    <t>衣装デザイン料</t>
    <rPh sb="0" eb="2">
      <t>イショウ</t>
    </rPh>
    <rPh sb="6" eb="7">
      <t>リョウ</t>
    </rPh>
    <phoneticPr fontId="6"/>
  </si>
  <si>
    <t>映像プラン料</t>
    <rPh sb="0" eb="2">
      <t>エイゾウ</t>
    </rPh>
    <rPh sb="5" eb="6">
      <t>リョウ</t>
    </rPh>
    <phoneticPr fontId="6"/>
  </si>
  <si>
    <t>特殊効果プラン料</t>
    <rPh sb="0" eb="2">
      <t>トクシュ</t>
    </rPh>
    <rPh sb="2" eb="4">
      <t>コウカ</t>
    </rPh>
    <rPh sb="7" eb="8">
      <t>リョウ</t>
    </rPh>
    <phoneticPr fontId="6"/>
  </si>
  <si>
    <t>舞台監督料</t>
    <rPh sb="0" eb="2">
      <t>ブタイ</t>
    </rPh>
    <rPh sb="2" eb="4">
      <t>カントク</t>
    </rPh>
    <rPh sb="4" eb="5">
      <t>リョウ</t>
    </rPh>
    <phoneticPr fontId="6"/>
  </si>
  <si>
    <t>舞台監督助手料</t>
    <rPh sb="0" eb="2">
      <t>ブタイ</t>
    </rPh>
    <rPh sb="2" eb="4">
      <t>カントク</t>
    </rPh>
    <rPh sb="4" eb="6">
      <t>ジョシュ</t>
    </rPh>
    <rPh sb="6" eb="7">
      <t>リョウ</t>
    </rPh>
    <phoneticPr fontId="6"/>
  </si>
  <si>
    <t>剣術指導料</t>
    <rPh sb="0" eb="2">
      <t>ケンジュツ</t>
    </rPh>
    <rPh sb="2" eb="4">
      <t>シドウ</t>
    </rPh>
    <rPh sb="4" eb="5">
      <t>リョウ</t>
    </rPh>
    <phoneticPr fontId="6"/>
  </si>
  <si>
    <t>方言指導料</t>
    <rPh sb="0" eb="2">
      <t>ホウゲン</t>
    </rPh>
    <rPh sb="2" eb="4">
      <t>シドウ</t>
    </rPh>
    <rPh sb="4" eb="5">
      <t>リョウ</t>
    </rPh>
    <phoneticPr fontId="6"/>
  </si>
  <si>
    <t>所作指導料</t>
    <rPh sb="0" eb="2">
      <t>ショサ</t>
    </rPh>
    <rPh sb="2" eb="4">
      <t>シドウ</t>
    </rPh>
    <rPh sb="4" eb="5">
      <t>リョウ</t>
    </rPh>
    <phoneticPr fontId="6"/>
  </si>
  <si>
    <t>合唱指導料</t>
    <rPh sb="0" eb="2">
      <t>ガッショウ</t>
    </rPh>
    <rPh sb="2" eb="4">
      <t>シドウ</t>
    </rPh>
    <rPh sb="4" eb="5">
      <t>リョウ</t>
    </rPh>
    <phoneticPr fontId="6"/>
  </si>
  <si>
    <t>歌唱指導料</t>
    <rPh sb="0" eb="2">
      <t>カショウ</t>
    </rPh>
    <rPh sb="2" eb="4">
      <t>シドウ</t>
    </rPh>
    <rPh sb="4" eb="5">
      <t>リョウ</t>
    </rPh>
    <phoneticPr fontId="6"/>
  </si>
  <si>
    <t>言語指導料</t>
    <rPh sb="0" eb="2">
      <t>ゲンゴ</t>
    </rPh>
    <rPh sb="2" eb="4">
      <t>シドウ</t>
    </rPh>
    <rPh sb="4" eb="5">
      <t>リョウ</t>
    </rPh>
    <phoneticPr fontId="6"/>
  </si>
  <si>
    <t>著作権使用料</t>
    <rPh sb="0" eb="3">
      <t>チョサクケン</t>
    </rPh>
    <rPh sb="3" eb="6">
      <t>シヨウリョウ</t>
    </rPh>
    <phoneticPr fontId="6"/>
  </si>
  <si>
    <t>ライセンス料</t>
    <rPh sb="5" eb="6">
      <t>リョウ</t>
    </rPh>
    <phoneticPr fontId="6"/>
  </si>
  <si>
    <t>音楽費</t>
    <rPh sb="0" eb="2">
      <t>オンガク</t>
    </rPh>
    <rPh sb="2" eb="3">
      <t>ヒ</t>
    </rPh>
    <phoneticPr fontId="6"/>
  </si>
  <si>
    <t>文芸費</t>
    <rPh sb="0" eb="2">
      <t>ブンゲイ</t>
    </rPh>
    <rPh sb="2" eb="3">
      <t>ヒ</t>
    </rPh>
    <phoneticPr fontId="6"/>
  </si>
  <si>
    <t>会場費</t>
    <rPh sb="0" eb="2">
      <t>カイジョウ</t>
    </rPh>
    <rPh sb="2" eb="3">
      <t>ヒ</t>
    </rPh>
    <phoneticPr fontId="6"/>
  </si>
  <si>
    <t>会場使用料</t>
    <rPh sb="0" eb="2">
      <t>カイジョウ</t>
    </rPh>
    <rPh sb="2" eb="5">
      <t>シヨウリョウ</t>
    </rPh>
    <phoneticPr fontId="6"/>
  </si>
  <si>
    <t>付帯設備使用料</t>
    <rPh sb="0" eb="2">
      <t>フタイ</t>
    </rPh>
    <rPh sb="2" eb="4">
      <t>セツビ</t>
    </rPh>
    <rPh sb="4" eb="7">
      <t>シヨウリョウ</t>
    </rPh>
    <phoneticPr fontId="6"/>
  </si>
  <si>
    <t>舞台費</t>
    <rPh sb="0" eb="2">
      <t>ブタイ</t>
    </rPh>
    <rPh sb="2" eb="3">
      <t>ヒ</t>
    </rPh>
    <phoneticPr fontId="6"/>
  </si>
  <si>
    <t>大道具費</t>
    <rPh sb="0" eb="3">
      <t>オオドウグ</t>
    </rPh>
    <rPh sb="3" eb="4">
      <t>ヒ</t>
    </rPh>
    <phoneticPr fontId="6"/>
  </si>
  <si>
    <t>小道具費</t>
    <rPh sb="0" eb="3">
      <t>コドウグ</t>
    </rPh>
    <rPh sb="3" eb="4">
      <t>ヒ</t>
    </rPh>
    <phoneticPr fontId="6"/>
  </si>
  <si>
    <t>人形製作費</t>
    <rPh sb="0" eb="2">
      <t>ニンギョウ</t>
    </rPh>
    <rPh sb="2" eb="5">
      <t>セイサクヒ</t>
    </rPh>
    <phoneticPr fontId="6"/>
  </si>
  <si>
    <t>衣装スタッフ費</t>
    <rPh sb="0" eb="2">
      <t>イショウ</t>
    </rPh>
    <rPh sb="6" eb="7">
      <t>ヒ</t>
    </rPh>
    <phoneticPr fontId="6"/>
  </si>
  <si>
    <t>履物費</t>
    <rPh sb="0" eb="2">
      <t>ハキモノ</t>
    </rPh>
    <rPh sb="2" eb="3">
      <t>ヒ</t>
    </rPh>
    <phoneticPr fontId="6"/>
  </si>
  <si>
    <t>かつら（床山）費</t>
    <rPh sb="4" eb="6">
      <t>トコヤマ</t>
    </rPh>
    <rPh sb="7" eb="8">
      <t>ヒ</t>
    </rPh>
    <phoneticPr fontId="6"/>
  </si>
  <si>
    <t>メイク費</t>
    <rPh sb="3" eb="4">
      <t>ヒ</t>
    </rPh>
    <phoneticPr fontId="6"/>
  </si>
  <si>
    <t>照明費</t>
    <rPh sb="0" eb="2">
      <t>ショウメイ</t>
    </rPh>
    <rPh sb="2" eb="3">
      <t>ヒ</t>
    </rPh>
    <phoneticPr fontId="6"/>
  </si>
  <si>
    <t>照明スタッフ費</t>
    <rPh sb="0" eb="2">
      <t>ショウメイ</t>
    </rPh>
    <rPh sb="6" eb="7">
      <t>ヒ</t>
    </rPh>
    <phoneticPr fontId="6"/>
  </si>
  <si>
    <t>音響費</t>
    <rPh sb="0" eb="2">
      <t>オンキョウ</t>
    </rPh>
    <rPh sb="2" eb="3">
      <t>ヒ</t>
    </rPh>
    <phoneticPr fontId="6"/>
  </si>
  <si>
    <t>音響スタッフ費</t>
    <rPh sb="0" eb="2">
      <t>オンキョウ</t>
    </rPh>
    <rPh sb="6" eb="7">
      <t>ヒ</t>
    </rPh>
    <phoneticPr fontId="6"/>
  </si>
  <si>
    <t>映像費</t>
    <rPh sb="0" eb="2">
      <t>エイゾウ</t>
    </rPh>
    <rPh sb="2" eb="3">
      <t>ヒ</t>
    </rPh>
    <phoneticPr fontId="6"/>
  </si>
  <si>
    <t>映像スタッフ費</t>
    <rPh sb="0" eb="2">
      <t>エイゾウ</t>
    </rPh>
    <rPh sb="6" eb="7">
      <t>ヒ</t>
    </rPh>
    <phoneticPr fontId="6"/>
  </si>
  <si>
    <t>特殊効果費</t>
    <rPh sb="0" eb="2">
      <t>トクシュ</t>
    </rPh>
    <rPh sb="2" eb="4">
      <t>コウカ</t>
    </rPh>
    <rPh sb="4" eb="5">
      <t>ヒ</t>
    </rPh>
    <phoneticPr fontId="6"/>
  </si>
  <si>
    <t>機材借料</t>
    <rPh sb="0" eb="2">
      <t>キザイ</t>
    </rPh>
    <rPh sb="2" eb="4">
      <t>シャクリョウ</t>
    </rPh>
    <phoneticPr fontId="6"/>
  </si>
  <si>
    <t>字幕費</t>
    <rPh sb="0" eb="2">
      <t>ジマク</t>
    </rPh>
    <rPh sb="2" eb="3">
      <t>ヒ</t>
    </rPh>
    <phoneticPr fontId="6"/>
  </si>
  <si>
    <t>細目/内訳</t>
    <rPh sb="0" eb="2">
      <t>サイモク</t>
    </rPh>
    <rPh sb="3" eb="5">
      <t>ウチワケ</t>
    </rPh>
    <phoneticPr fontId="2"/>
  </si>
  <si>
    <t>感染症予防用品購入費</t>
    <rPh sb="0" eb="3">
      <t>カンセンショウ</t>
    </rPh>
    <rPh sb="3" eb="5">
      <t>ヨボウ</t>
    </rPh>
    <rPh sb="5" eb="7">
      <t>ヨウヒン</t>
    </rPh>
    <rPh sb="7" eb="9">
      <t>コウニュウ</t>
    </rPh>
    <rPh sb="9" eb="10">
      <t>ヒ</t>
    </rPh>
    <phoneticPr fontId="6"/>
  </si>
  <si>
    <t>消毒関係消耗品購入費</t>
    <rPh sb="0" eb="2">
      <t>ショウドク</t>
    </rPh>
    <rPh sb="2" eb="4">
      <t>カンケイ</t>
    </rPh>
    <rPh sb="4" eb="6">
      <t>ショウモウ</t>
    </rPh>
    <rPh sb="6" eb="7">
      <t>ヒン</t>
    </rPh>
    <rPh sb="7" eb="9">
      <t>コウニュウ</t>
    </rPh>
    <rPh sb="9" eb="10">
      <t>ヒ</t>
    </rPh>
    <phoneticPr fontId="6"/>
  </si>
  <si>
    <t>消毒作業費</t>
    <rPh sb="0" eb="2">
      <t>ショウドク</t>
    </rPh>
    <rPh sb="2" eb="4">
      <t>サギョウ</t>
    </rPh>
    <rPh sb="4" eb="5">
      <t>ヒ</t>
    </rPh>
    <phoneticPr fontId="6"/>
  </si>
  <si>
    <t>感染症対策機材購入・借用費</t>
    <rPh sb="0" eb="3">
      <t>カンセンショウ</t>
    </rPh>
    <rPh sb="3" eb="5">
      <t>タイサク</t>
    </rPh>
    <rPh sb="5" eb="7">
      <t>キザイ</t>
    </rPh>
    <rPh sb="7" eb="9">
      <t>コウニュウ</t>
    </rPh>
    <rPh sb="10" eb="12">
      <t>シャクヨウ</t>
    </rPh>
    <rPh sb="12" eb="13">
      <t>ヒ</t>
    </rPh>
    <phoneticPr fontId="6"/>
  </si>
  <si>
    <t>検査費</t>
    <rPh sb="0" eb="2">
      <t>ケンサ</t>
    </rPh>
    <rPh sb="2" eb="3">
      <t>ヒ</t>
    </rPh>
    <phoneticPr fontId="6"/>
  </si>
  <si>
    <t>課税区分</t>
    <rPh sb="0" eb="2">
      <t>カゼイ</t>
    </rPh>
    <rPh sb="2" eb="4">
      <t>クブン</t>
    </rPh>
    <phoneticPr fontId="6"/>
  </si>
  <si>
    <t>課税対象外</t>
    <rPh sb="0" eb="2">
      <t>カゼイ</t>
    </rPh>
    <rPh sb="2" eb="4">
      <t>タイショウ</t>
    </rPh>
    <rPh sb="4" eb="5">
      <t>ガイ</t>
    </rPh>
    <phoneticPr fontId="6"/>
  </si>
  <si>
    <t>合唱指揮料</t>
    <rPh sb="0" eb="2">
      <t>ガッショウ</t>
    </rPh>
    <rPh sb="2" eb="4">
      <t>シキ</t>
    </rPh>
    <rPh sb="4" eb="5">
      <t>リョウ</t>
    </rPh>
    <phoneticPr fontId="6"/>
  </si>
  <si>
    <t>コレペティ料</t>
    <rPh sb="5" eb="6">
      <t>リョウ</t>
    </rPh>
    <phoneticPr fontId="6"/>
  </si>
  <si>
    <t>楽譜製作料</t>
    <rPh sb="0" eb="2">
      <t>ガクフ</t>
    </rPh>
    <rPh sb="2" eb="4">
      <t>セイサク</t>
    </rPh>
    <rPh sb="4" eb="5">
      <t>リョウ</t>
    </rPh>
    <phoneticPr fontId="6"/>
  </si>
  <si>
    <t>脚本料</t>
    <rPh sb="0" eb="2">
      <t>キャクホン</t>
    </rPh>
    <rPh sb="2" eb="3">
      <t>リョウ</t>
    </rPh>
    <phoneticPr fontId="6"/>
  </si>
  <si>
    <t>補綴料</t>
    <rPh sb="0" eb="2">
      <t>ホテツ</t>
    </rPh>
    <rPh sb="2" eb="3">
      <t>リョウ</t>
    </rPh>
    <phoneticPr fontId="6"/>
  </si>
  <si>
    <t>原語指導料</t>
    <rPh sb="0" eb="2">
      <t>ゲンゴ</t>
    </rPh>
    <rPh sb="2" eb="4">
      <t>シドウ</t>
    </rPh>
    <rPh sb="4" eb="5">
      <t>リョウ</t>
    </rPh>
    <phoneticPr fontId="6"/>
  </si>
  <si>
    <t>振付指導料</t>
    <rPh sb="0" eb="2">
      <t>フリツケ</t>
    </rPh>
    <rPh sb="2" eb="4">
      <t>シドウ</t>
    </rPh>
    <rPh sb="4" eb="5">
      <t>リョウ</t>
    </rPh>
    <phoneticPr fontId="6"/>
  </si>
  <si>
    <t>ロイヤリティ</t>
    <phoneticPr fontId="6"/>
  </si>
  <si>
    <t>舞台スタッフ費</t>
    <rPh sb="0" eb="2">
      <t>ブタイ</t>
    </rPh>
    <rPh sb="6" eb="7">
      <t>ヒ</t>
    </rPh>
    <phoneticPr fontId="6"/>
  </si>
  <si>
    <t>台本料</t>
    <rPh sb="0" eb="2">
      <t>ダイホン</t>
    </rPh>
    <rPh sb="2" eb="3">
      <t>リョウ</t>
    </rPh>
    <phoneticPr fontId="6"/>
  </si>
  <si>
    <t>支援区分</t>
    <rPh sb="0" eb="2">
      <t>シエン</t>
    </rPh>
    <rPh sb="2" eb="4">
      <t>クブン</t>
    </rPh>
    <phoneticPr fontId="2"/>
  </si>
  <si>
    <t>数量(1)</t>
    <rPh sb="0" eb="2">
      <t>スウリョウ</t>
    </rPh>
    <phoneticPr fontId="2"/>
  </si>
  <si>
    <t>数量(2)</t>
    <rPh sb="0" eb="2">
      <t>スウリョウ</t>
    </rPh>
    <phoneticPr fontId="2"/>
  </si>
  <si>
    <t>消費税等仕入控除税額の取扱</t>
    <phoneticPr fontId="6"/>
  </si>
  <si>
    <t>税区分番号</t>
    <rPh sb="0" eb="1">
      <t>ゼイ</t>
    </rPh>
    <rPh sb="1" eb="3">
      <t>クブン</t>
    </rPh>
    <rPh sb="3" eb="5">
      <t>バンゴウ</t>
    </rPh>
    <phoneticPr fontId="6"/>
  </si>
  <si>
    <t>※　Ａ４判２枚に収まるように作成してください。</t>
    <phoneticPr fontId="6"/>
  </si>
  <si>
    <t>【プルダウン選択肢】削除不可（非表示）</t>
    <rPh sb="6" eb="9">
      <t>センタクシ</t>
    </rPh>
    <rPh sb="10" eb="12">
      <t>サクジョ</t>
    </rPh>
    <rPh sb="12" eb="14">
      <t>フカ</t>
    </rPh>
    <rPh sb="15" eb="18">
      <t>ヒヒョウジ</t>
    </rPh>
    <phoneticPr fontId="3"/>
  </si>
  <si>
    <t>作品内容</t>
    <rPh sb="0" eb="2">
      <t>サクヒン</t>
    </rPh>
    <rPh sb="2" eb="4">
      <t>ナイヨウ</t>
    </rPh>
    <phoneticPr fontId="3"/>
  </si>
  <si>
    <t>創作初演</t>
    <phoneticPr fontId="3"/>
  </si>
  <si>
    <t>新演出</t>
    <phoneticPr fontId="3"/>
  </si>
  <si>
    <t>翻訳初演</t>
    <phoneticPr fontId="3"/>
  </si>
  <si>
    <t>再演</t>
    <phoneticPr fontId="3"/>
  </si>
  <si>
    <t>特記事項</t>
    <rPh sb="0" eb="2">
      <t>トッキ</t>
    </rPh>
    <rPh sb="2" eb="4">
      <t>ジコウ</t>
    </rPh>
    <phoneticPr fontId="3"/>
  </si>
  <si>
    <t>今後の公演計画</t>
    <phoneticPr fontId="3"/>
  </si>
  <si>
    <t>再演等の受賞歴等</t>
    <phoneticPr fontId="3"/>
  </si>
  <si>
    <t>海外公演予定</t>
    <phoneticPr fontId="3"/>
  </si>
  <si>
    <t>完了済海外公演評価概要</t>
    <phoneticPr fontId="3"/>
  </si>
  <si>
    <t>新振付</t>
    <rPh sb="0" eb="3">
      <t>シンフリツケ</t>
    </rPh>
    <phoneticPr fontId="3"/>
  </si>
  <si>
    <t>②感染症対策要望額</t>
    <rPh sb="1" eb="4">
      <t>カンセンショウ</t>
    </rPh>
    <rPh sb="4" eb="6">
      <t>タイサク</t>
    </rPh>
    <rPh sb="6" eb="8">
      <t>ヨウボウ</t>
    </rPh>
    <rPh sb="8" eb="9">
      <t>ガク</t>
    </rPh>
    <phoneticPr fontId="2"/>
  </si>
  <si>
    <t>団体名</t>
    <phoneticPr fontId="2"/>
  </si>
  <si>
    <t>特記事項</t>
    <rPh sb="0" eb="2">
      <t>トッキ</t>
    </rPh>
    <rPh sb="2" eb="4">
      <t>ジコウ</t>
    </rPh>
    <phoneticPr fontId="3"/>
  </si>
  <si>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2"/>
  </si>
  <si>
    <t>企画意図・目標
活動全体の</t>
    <rPh sb="8" eb="10">
      <t>カツドウ</t>
    </rPh>
    <rPh sb="10" eb="12">
      <t>ゼンタイ</t>
    </rPh>
    <phoneticPr fontId="3"/>
  </si>
  <si>
    <t>に係る目標等
芸術水準向上</t>
    <rPh sb="1" eb="2">
      <t>カカ</t>
    </rPh>
    <rPh sb="3" eb="5">
      <t>モクヒョウ</t>
    </rPh>
    <rPh sb="5" eb="6">
      <t>ナド</t>
    </rPh>
    <phoneticPr fontId="3"/>
  </si>
  <si>
    <t>旅費</t>
    <rPh sb="0" eb="2">
      <t>リョヒ</t>
    </rPh>
    <phoneticPr fontId="6"/>
  </si>
  <si>
    <t>旅費</t>
    <rPh sb="0" eb="2">
      <t>リョヒ</t>
    </rPh>
    <phoneticPr fontId="6"/>
  </si>
  <si>
    <t>渡航費</t>
    <rPh sb="0" eb="3">
      <t>トコウヒ</t>
    </rPh>
    <phoneticPr fontId="6"/>
  </si>
  <si>
    <t>国内交通費</t>
    <rPh sb="0" eb="2">
      <t>コクナイ</t>
    </rPh>
    <rPh sb="2" eb="5">
      <t>コウツウヒ</t>
    </rPh>
    <phoneticPr fontId="6"/>
  </si>
  <si>
    <t>国内宿泊費</t>
    <rPh sb="0" eb="2">
      <t>コクナイ</t>
    </rPh>
    <rPh sb="2" eb="5">
      <t>シュクハクヒ</t>
    </rPh>
    <phoneticPr fontId="6"/>
  </si>
  <si>
    <t>国際フェスティバル</t>
  </si>
  <si>
    <t>参加団体の選定方針と期待される効果</t>
    <rPh sb="0" eb="2">
      <t>サンカ</t>
    </rPh>
    <rPh sb="2" eb="4">
      <t>ダンタイ</t>
    </rPh>
    <rPh sb="5" eb="7">
      <t>センテイ</t>
    </rPh>
    <rPh sb="7" eb="9">
      <t>ホウシン</t>
    </rPh>
    <rPh sb="10" eb="12">
      <t>キタイ</t>
    </rPh>
    <rPh sb="15" eb="17">
      <t>コウカ</t>
    </rPh>
    <phoneticPr fontId="2"/>
  </si>
  <si>
    <t>実施期間</t>
    <rPh sb="0" eb="2">
      <t>ジッシ</t>
    </rPh>
    <rPh sb="2" eb="4">
      <t>キカン</t>
    </rPh>
    <phoneticPr fontId="2"/>
  </si>
  <si>
    <t>～</t>
    <phoneticPr fontId="3"/>
  </si>
  <si>
    <t>出演費・音楽費・文芸費</t>
    <rPh sb="0" eb="2">
      <t>シュツエン</t>
    </rPh>
    <rPh sb="2" eb="3">
      <t>ヒ</t>
    </rPh>
    <rPh sb="4" eb="6">
      <t>オンガク</t>
    </rPh>
    <rPh sb="6" eb="7">
      <t>ヒ</t>
    </rPh>
    <rPh sb="8" eb="10">
      <t>ブンゲイ</t>
    </rPh>
    <rPh sb="10" eb="11">
      <t>ヒ</t>
    </rPh>
    <phoneticPr fontId="2"/>
  </si>
  <si>
    <t>会場費・舞台費・運搬費</t>
    <rPh sb="0" eb="2">
      <t>カイジョウ</t>
    </rPh>
    <rPh sb="2" eb="3">
      <t>ヒ</t>
    </rPh>
    <rPh sb="4" eb="6">
      <t>ブタイ</t>
    </rPh>
    <rPh sb="6" eb="7">
      <t>ヒ</t>
    </rPh>
    <rPh sb="8" eb="10">
      <t>ウンパン</t>
    </rPh>
    <rPh sb="10" eb="11">
      <t>ヒ</t>
    </rPh>
    <phoneticPr fontId="6"/>
  </si>
  <si>
    <t>謝金・旅費・宣伝費等</t>
    <rPh sb="0" eb="2">
      <t>シャキン</t>
    </rPh>
    <rPh sb="3" eb="5">
      <t>リョヒ</t>
    </rPh>
    <rPh sb="6" eb="9">
      <t>センデンヒ</t>
    </rPh>
    <rPh sb="9" eb="10">
      <t>ナド</t>
    </rPh>
    <phoneticPr fontId="6"/>
  </si>
  <si>
    <t>助成対象外経費（D）</t>
    <rPh sb="0" eb="2">
      <t>ジョセイ</t>
    </rPh>
    <rPh sb="2" eb="4">
      <t>タイショウ</t>
    </rPh>
    <rPh sb="4" eb="5">
      <t>ガイ</t>
    </rPh>
    <rPh sb="5" eb="7">
      <t>ケイヒ</t>
    </rPh>
    <phoneticPr fontId="6"/>
  </si>
  <si>
    <t>助成対象外経費</t>
    <rPh sb="0" eb="2">
      <t>ジョセイ</t>
    </rPh>
    <rPh sb="2" eb="4">
      <t>タイショウ</t>
    </rPh>
    <rPh sb="4" eb="5">
      <t>ガイ</t>
    </rPh>
    <rPh sb="5" eb="7">
      <t>ケイヒ</t>
    </rPh>
    <phoneticPr fontId="6"/>
  </si>
  <si>
    <t>出演費</t>
    <rPh sb="0" eb="2">
      <t>シュツエン</t>
    </rPh>
    <rPh sb="2" eb="3">
      <t>ヒ</t>
    </rPh>
    <phoneticPr fontId="6"/>
  </si>
  <si>
    <t>指揮料</t>
    <rPh sb="0" eb="2">
      <t>シキ</t>
    </rPh>
    <rPh sb="2" eb="3">
      <t>リョウ</t>
    </rPh>
    <phoneticPr fontId="6"/>
  </si>
  <si>
    <t>演奏料</t>
    <rPh sb="0" eb="2">
      <t>エンソウ</t>
    </rPh>
    <rPh sb="2" eb="3">
      <t>リョウ</t>
    </rPh>
    <phoneticPr fontId="6"/>
  </si>
  <si>
    <t>ソリスト料</t>
    <rPh sb="4" eb="5">
      <t>リョウ</t>
    </rPh>
    <phoneticPr fontId="6"/>
  </si>
  <si>
    <t>合唱料</t>
    <rPh sb="0" eb="2">
      <t>ガッショウ</t>
    </rPh>
    <rPh sb="2" eb="3">
      <t>リョウ</t>
    </rPh>
    <phoneticPr fontId="6"/>
  </si>
  <si>
    <t>助演料</t>
    <rPh sb="0" eb="2">
      <t>ジョエン</t>
    </rPh>
    <rPh sb="2" eb="3">
      <t>リョウ</t>
    </rPh>
    <phoneticPr fontId="6"/>
  </si>
  <si>
    <t>音楽費</t>
    <rPh sb="0" eb="2">
      <t>オンガク</t>
    </rPh>
    <rPh sb="2" eb="3">
      <t>ヒ</t>
    </rPh>
    <phoneticPr fontId="6"/>
  </si>
  <si>
    <t>音楽編集料</t>
    <rPh sb="0" eb="2">
      <t>オンガク</t>
    </rPh>
    <rPh sb="2" eb="4">
      <t>ヘンシュウ</t>
    </rPh>
    <rPh sb="4" eb="5">
      <t>リョウ</t>
    </rPh>
    <phoneticPr fontId="6"/>
  </si>
  <si>
    <t>副指揮料</t>
    <rPh sb="0" eb="1">
      <t>フク</t>
    </rPh>
    <rPh sb="1" eb="3">
      <t>シキ</t>
    </rPh>
    <rPh sb="3" eb="4">
      <t>リョウ</t>
    </rPh>
    <phoneticPr fontId="6"/>
  </si>
  <si>
    <t>楽器借料</t>
    <rPh sb="0" eb="2">
      <t>ガッキ</t>
    </rPh>
    <rPh sb="2" eb="4">
      <t>シャクリョウ</t>
    </rPh>
    <phoneticPr fontId="6"/>
  </si>
  <si>
    <t>プロンプター料</t>
    <rPh sb="6" eb="7">
      <t>リョウ</t>
    </rPh>
    <phoneticPr fontId="6"/>
  </si>
  <si>
    <t>運搬費</t>
    <rPh sb="0" eb="2">
      <t>ウンパン</t>
    </rPh>
    <rPh sb="2" eb="3">
      <t>ヒ</t>
    </rPh>
    <phoneticPr fontId="6"/>
  </si>
  <si>
    <t>国内運搬費</t>
    <rPh sb="0" eb="2">
      <t>コクナイ</t>
    </rPh>
    <rPh sb="2" eb="4">
      <t>ウンパン</t>
    </rPh>
    <rPh sb="4" eb="5">
      <t>ヒ</t>
    </rPh>
    <phoneticPr fontId="6"/>
  </si>
  <si>
    <t>謝金</t>
    <rPh sb="0" eb="2">
      <t>シャキン</t>
    </rPh>
    <phoneticPr fontId="6"/>
  </si>
  <si>
    <t>編集謝金</t>
    <rPh sb="0" eb="2">
      <t>ヘンシュウ</t>
    </rPh>
    <rPh sb="2" eb="4">
      <t>シャキン</t>
    </rPh>
    <phoneticPr fontId="6"/>
  </si>
  <si>
    <t>原稿執筆謝金</t>
    <rPh sb="0" eb="2">
      <t>ゲンコウ</t>
    </rPh>
    <rPh sb="2" eb="4">
      <t>シッピツ</t>
    </rPh>
    <rPh sb="4" eb="6">
      <t>シャキン</t>
    </rPh>
    <phoneticPr fontId="6"/>
  </si>
  <si>
    <t>通訳謝金</t>
    <rPh sb="0" eb="2">
      <t>ツウヤク</t>
    </rPh>
    <rPh sb="2" eb="4">
      <t>シャキン</t>
    </rPh>
    <phoneticPr fontId="6"/>
  </si>
  <si>
    <t>翻訳謝金</t>
    <rPh sb="0" eb="2">
      <t>ホンヤク</t>
    </rPh>
    <rPh sb="2" eb="4">
      <t>シャキン</t>
    </rPh>
    <phoneticPr fontId="6"/>
  </si>
  <si>
    <t>会場整理謝金</t>
    <rPh sb="0" eb="2">
      <t>カイジョウ</t>
    </rPh>
    <rPh sb="2" eb="4">
      <t>セイリ</t>
    </rPh>
    <rPh sb="4" eb="6">
      <t>シャキン</t>
    </rPh>
    <phoneticPr fontId="6"/>
  </si>
  <si>
    <t>託児謝金</t>
    <rPh sb="0" eb="2">
      <t>タクジ</t>
    </rPh>
    <rPh sb="2" eb="4">
      <t>シャキン</t>
    </rPh>
    <phoneticPr fontId="6"/>
  </si>
  <si>
    <t>医師・看護師謝金</t>
    <rPh sb="0" eb="2">
      <t>イシ</t>
    </rPh>
    <rPh sb="3" eb="6">
      <t>カンゴシ</t>
    </rPh>
    <rPh sb="6" eb="8">
      <t>シャキン</t>
    </rPh>
    <phoneticPr fontId="6"/>
  </si>
  <si>
    <t>手話通訳謝金</t>
    <rPh sb="0" eb="2">
      <t>シュワ</t>
    </rPh>
    <rPh sb="2" eb="4">
      <t>ツウヤク</t>
    </rPh>
    <rPh sb="4" eb="6">
      <t>シャキン</t>
    </rPh>
    <phoneticPr fontId="6"/>
  </si>
  <si>
    <t>要約筆記謝金</t>
    <rPh sb="0" eb="2">
      <t>ヨウヤク</t>
    </rPh>
    <rPh sb="2" eb="4">
      <t>ヒッキ</t>
    </rPh>
    <rPh sb="4" eb="6">
      <t>シャキン</t>
    </rPh>
    <phoneticPr fontId="6"/>
  </si>
  <si>
    <t>通信費</t>
    <rPh sb="0" eb="3">
      <t>ツウシンヒ</t>
    </rPh>
    <phoneticPr fontId="6"/>
  </si>
  <si>
    <t>案内状送付料</t>
    <rPh sb="0" eb="3">
      <t>アンナイジョウ</t>
    </rPh>
    <rPh sb="3" eb="5">
      <t>ソウフ</t>
    </rPh>
    <rPh sb="5" eb="6">
      <t>リョウ</t>
    </rPh>
    <phoneticPr fontId="6"/>
  </si>
  <si>
    <t>宣伝費</t>
    <rPh sb="0" eb="3">
      <t>センデンヒ</t>
    </rPh>
    <phoneticPr fontId="6"/>
  </si>
  <si>
    <t>広告宣伝費</t>
    <rPh sb="0" eb="2">
      <t>コウコク</t>
    </rPh>
    <rPh sb="2" eb="5">
      <t>センデンヒ</t>
    </rPh>
    <phoneticPr fontId="6"/>
  </si>
  <si>
    <t>入場券販売手数料</t>
    <rPh sb="0" eb="3">
      <t>ニュウジョウケン</t>
    </rPh>
    <rPh sb="3" eb="5">
      <t>ハンバイ</t>
    </rPh>
    <rPh sb="5" eb="8">
      <t>テスウリョウ</t>
    </rPh>
    <phoneticPr fontId="6"/>
  </si>
  <si>
    <t>印刷費</t>
    <rPh sb="0" eb="2">
      <t>インサツ</t>
    </rPh>
    <rPh sb="2" eb="3">
      <t>ヒ</t>
    </rPh>
    <phoneticPr fontId="6"/>
  </si>
  <si>
    <t>記録費</t>
    <rPh sb="0" eb="2">
      <t>キロク</t>
    </rPh>
    <rPh sb="2" eb="3">
      <t>ヒ</t>
    </rPh>
    <phoneticPr fontId="6"/>
  </si>
  <si>
    <t>運搬費</t>
    <rPh sb="0" eb="2">
      <t>ウンパン</t>
    </rPh>
    <rPh sb="2" eb="3">
      <t>ヒ</t>
    </rPh>
    <phoneticPr fontId="6"/>
  </si>
  <si>
    <t>諸経費</t>
    <rPh sb="0" eb="3">
      <t>ショケイヒ</t>
    </rPh>
    <phoneticPr fontId="6"/>
  </si>
  <si>
    <t>国際運搬費</t>
    <rPh sb="0" eb="2">
      <t>コクサイ</t>
    </rPh>
    <rPh sb="2" eb="4">
      <t>ウンパン</t>
    </rPh>
    <rPh sb="4" eb="5">
      <t>ヒ</t>
    </rPh>
    <phoneticPr fontId="6"/>
  </si>
  <si>
    <t>海外現地運搬費</t>
    <rPh sb="0" eb="2">
      <t>カイガイ</t>
    </rPh>
    <rPh sb="2" eb="4">
      <t>ゲンチ</t>
    </rPh>
    <rPh sb="4" eb="6">
      <t>ウンパン</t>
    </rPh>
    <rPh sb="6" eb="7">
      <t>ヒ</t>
    </rPh>
    <phoneticPr fontId="6"/>
  </si>
  <si>
    <t>海外現地交通費</t>
    <rPh sb="0" eb="2">
      <t>カイガイ</t>
    </rPh>
    <rPh sb="2" eb="4">
      <t>ゲンチ</t>
    </rPh>
    <rPh sb="4" eb="7">
      <t>コウツウヒ</t>
    </rPh>
    <phoneticPr fontId="6"/>
  </si>
  <si>
    <t>海外宿泊費</t>
    <rPh sb="0" eb="2">
      <t>カイガイ</t>
    </rPh>
    <rPh sb="2" eb="5">
      <t>シュクハクヒ</t>
    </rPh>
    <phoneticPr fontId="6"/>
  </si>
  <si>
    <t>日当</t>
    <rPh sb="0" eb="2">
      <t>ニットウ</t>
    </rPh>
    <phoneticPr fontId="6"/>
  </si>
  <si>
    <t>ビザ代</t>
    <rPh sb="2" eb="3">
      <t>ダイ</t>
    </rPh>
    <phoneticPr fontId="6"/>
  </si>
  <si>
    <t>企画制作料</t>
    <rPh sb="0" eb="2">
      <t>キカク</t>
    </rPh>
    <rPh sb="2" eb="4">
      <t>セイサク</t>
    </rPh>
    <rPh sb="4" eb="5">
      <t>リョウ</t>
    </rPh>
    <phoneticPr fontId="6"/>
  </si>
  <si>
    <t>会場設営費</t>
    <rPh sb="0" eb="2">
      <t>カイジョウ</t>
    </rPh>
    <rPh sb="2" eb="4">
      <t>セツエイ</t>
    </rPh>
    <rPh sb="4" eb="5">
      <t>ヒ</t>
    </rPh>
    <phoneticPr fontId="6"/>
  </si>
  <si>
    <t>ポスター印刷費</t>
    <rPh sb="4" eb="6">
      <t>インサツ</t>
    </rPh>
    <rPh sb="6" eb="7">
      <t>ヒ</t>
    </rPh>
    <phoneticPr fontId="6"/>
  </si>
  <si>
    <t>チラシ印刷費</t>
    <rPh sb="3" eb="5">
      <t>インサツ</t>
    </rPh>
    <rPh sb="5" eb="6">
      <t>ヒ</t>
    </rPh>
    <phoneticPr fontId="6"/>
  </si>
  <si>
    <t>プログラム印刷費</t>
    <rPh sb="5" eb="7">
      <t>インサツ</t>
    </rPh>
    <rPh sb="7" eb="8">
      <t>ヒ</t>
    </rPh>
    <phoneticPr fontId="6"/>
  </si>
  <si>
    <t>録画費</t>
    <rPh sb="0" eb="2">
      <t>ロクガ</t>
    </rPh>
    <rPh sb="2" eb="3">
      <t>ヒ</t>
    </rPh>
    <phoneticPr fontId="6"/>
  </si>
  <si>
    <t>録音費</t>
    <rPh sb="0" eb="2">
      <t>ロクオン</t>
    </rPh>
    <rPh sb="2" eb="3">
      <t>ヒ</t>
    </rPh>
    <phoneticPr fontId="6"/>
  </si>
  <si>
    <t>写真費</t>
    <rPh sb="0" eb="2">
      <t>シャシン</t>
    </rPh>
    <rPh sb="2" eb="3">
      <t>ヒ</t>
    </rPh>
    <phoneticPr fontId="6"/>
  </si>
  <si>
    <t>広告料・その他の収入</t>
    <phoneticPr fontId="2"/>
  </si>
  <si>
    <t>プログラム・図録売上収入</t>
    <phoneticPr fontId="2"/>
  </si>
  <si>
    <t>寄付金・協賛金</t>
    <phoneticPr fontId="2"/>
  </si>
  <si>
    <t>補助金・助成金</t>
    <phoneticPr fontId="2"/>
  </si>
  <si>
    <t>共催者負担金</t>
    <phoneticPr fontId="2"/>
  </si>
  <si>
    <t>その他の収入</t>
    <rPh sb="2" eb="3">
      <t>タ</t>
    </rPh>
    <rPh sb="4" eb="6">
      <t>シュウニュウ</t>
    </rPh>
    <phoneticPr fontId="2"/>
  </si>
  <si>
    <t>招待券枚数</t>
    <rPh sb="0" eb="5">
      <t>ショウタイケンマイスウ</t>
    </rPh>
    <phoneticPr fontId="2"/>
  </si>
  <si>
    <t>　枚数　40</t>
  </si>
  <si>
    <t>　単価　2500</t>
  </si>
  <si>
    <t>　席種　ペアチケット（5000円）</t>
  </si>
  <si>
    <t>・ペアチケット5000円を20枚予定の場合、下記のように記載をお願いいたします。</t>
  </si>
  <si>
    <t>単価×枚数</t>
    <rPh sb="0" eb="2">
      <t>タンカ</t>
    </rPh>
    <rPh sb="3" eb="5">
      <t>マイスウ</t>
    </rPh>
    <phoneticPr fontId="2"/>
  </si>
  <si>
    <t>枚数</t>
    <rPh sb="0" eb="2">
      <t>マイスウ</t>
    </rPh>
    <phoneticPr fontId="2"/>
  </si>
  <si>
    <t>×</t>
    <phoneticPr fontId="2"/>
  </si>
  <si>
    <t>券種</t>
    <phoneticPr fontId="2"/>
  </si>
  <si>
    <t>総入場率（c/a）</t>
    <rPh sb="0" eb="1">
      <t>ソウ</t>
    </rPh>
    <rPh sb="1" eb="3">
      <t>ニュウジョウ</t>
    </rPh>
    <rPh sb="3" eb="4">
      <t>リツ</t>
    </rPh>
    <phoneticPr fontId="2"/>
  </si>
  <si>
    <t>入場者数（c）</t>
    <rPh sb="0" eb="2">
      <t>ニュウジョウ</t>
    </rPh>
    <rPh sb="2" eb="3">
      <t>シャ</t>
    </rPh>
    <rPh sb="3" eb="4">
      <t>スウ</t>
    </rPh>
    <phoneticPr fontId="2"/>
  </si>
  <si>
    <t>有料入場率（b/a）</t>
    <rPh sb="0" eb="2">
      <t>ユウリョウ</t>
    </rPh>
    <rPh sb="2" eb="4">
      <t>ニュウジョウ</t>
    </rPh>
    <rPh sb="4" eb="5">
      <t>リツ</t>
    </rPh>
    <phoneticPr fontId="2"/>
  </si>
  <si>
    <t>販売枚数（b）</t>
    <rPh sb="0" eb="2">
      <t>ハンバイ</t>
    </rPh>
    <rPh sb="2" eb="4">
      <t>マイスウ</t>
    </rPh>
    <phoneticPr fontId="2"/>
  </si>
  <si>
    <t>公演回数</t>
    <rPh sb="0" eb="4">
      <t>コウエンカイスウ</t>
    </rPh>
    <phoneticPr fontId="2"/>
  </si>
  <si>
    <t>使用席数・公演回数をご入力ください。他の部分は自動計算で入ります。</t>
    <rPh sb="0" eb="2">
      <t>シヨウ</t>
    </rPh>
    <rPh sb="2" eb="3">
      <t>セキ</t>
    </rPh>
    <rPh sb="3" eb="4">
      <t>スウ</t>
    </rPh>
    <rPh sb="5" eb="7">
      <t>コウエン</t>
    </rPh>
    <rPh sb="7" eb="9">
      <t>カイスウ</t>
    </rPh>
    <rPh sb="11" eb="13">
      <t>ニュウリョク</t>
    </rPh>
    <rPh sb="18" eb="19">
      <t>ホカ</t>
    </rPh>
    <rPh sb="20" eb="22">
      <t>ブブン</t>
    </rPh>
    <rPh sb="23" eb="25">
      <t>ジドウ</t>
    </rPh>
    <rPh sb="25" eb="27">
      <t>ケイサン</t>
    </rPh>
    <rPh sb="28" eb="29">
      <t>ハイ</t>
    </rPh>
    <phoneticPr fontId="2"/>
  </si>
  <si>
    <t>使用席数×公演回数（a）</t>
    <rPh sb="5" eb="7">
      <t>コウエン</t>
    </rPh>
    <rPh sb="7" eb="9">
      <t>カイスウ</t>
    </rPh>
    <phoneticPr fontId="2"/>
  </si>
  <si>
    <t>使用席数</t>
    <rPh sb="0" eb="2">
      <t>シヨウ</t>
    </rPh>
    <rPh sb="2" eb="4">
      <t>セキスウ</t>
    </rPh>
    <phoneticPr fontId="2"/>
  </si>
  <si>
    <t>席</t>
    <rPh sb="0" eb="1">
      <t>セキ</t>
    </rPh>
    <phoneticPr fontId="2"/>
  </si>
  <si>
    <t>その他売止席数</t>
    <rPh sb="3" eb="4">
      <t>バイ</t>
    </rPh>
    <rPh sb="4" eb="5">
      <t>ト</t>
    </rPh>
    <rPh sb="5" eb="7">
      <t>セキスウ</t>
    </rPh>
    <phoneticPr fontId="2"/>
  </si>
  <si>
    <t>感染症対策による売止席数</t>
    <rPh sb="0" eb="3">
      <t>カンセンショウ</t>
    </rPh>
    <rPh sb="3" eb="5">
      <t>タイサク</t>
    </rPh>
    <rPh sb="8" eb="9">
      <t>ウ</t>
    </rPh>
    <rPh sb="9" eb="10">
      <t>ト</t>
    </rPh>
    <rPh sb="10" eb="11">
      <t>セキ</t>
    </rPh>
    <rPh sb="11" eb="12">
      <t>スウ</t>
    </rPh>
    <phoneticPr fontId="2"/>
  </si>
  <si>
    <t>売止席数</t>
    <rPh sb="0" eb="1">
      <t>ウ</t>
    </rPh>
    <rPh sb="1" eb="2">
      <t>ド</t>
    </rPh>
    <rPh sb="2" eb="3">
      <t>セキ</t>
    </rPh>
    <rPh sb="3" eb="4">
      <t>スウ</t>
    </rPh>
    <phoneticPr fontId="2"/>
  </si>
  <si>
    <t>会場の席数（定員）</t>
    <rPh sb="0" eb="2">
      <t>カイジョウ</t>
    </rPh>
    <rPh sb="3" eb="5">
      <t>セキスウ</t>
    </rPh>
    <rPh sb="6" eb="8">
      <t>テイイン</t>
    </rPh>
    <phoneticPr fontId="2"/>
  </si>
  <si>
    <t xml:space="preserve">
</t>
    <phoneticPr fontId="2"/>
  </si>
  <si>
    <t>会場名</t>
    <rPh sb="0" eb="2">
      <t>カイジョウ</t>
    </rPh>
    <rPh sb="2" eb="3">
      <t>メイ</t>
    </rPh>
    <phoneticPr fontId="2"/>
  </si>
  <si>
    <t>入場料収入を別紙に複数記入する場合は、「○」を選択してください。</t>
    <rPh sb="0" eb="3">
      <t>ニュウジョウリョウ</t>
    </rPh>
    <rPh sb="3" eb="5">
      <t>シュウニュウ</t>
    </rPh>
    <rPh sb="6" eb="8">
      <t>ベッシ</t>
    </rPh>
    <rPh sb="9" eb="11">
      <t>フクスウ</t>
    </rPh>
    <rPh sb="11" eb="13">
      <t>キニュウ</t>
    </rPh>
    <rPh sb="15" eb="17">
      <t>バアイ</t>
    </rPh>
    <rPh sb="23" eb="25">
      <t>センタク</t>
    </rPh>
    <phoneticPr fontId="2"/>
  </si>
  <si>
    <t>会場情報</t>
  </si>
  <si>
    <t>入場料収入</t>
    <phoneticPr fontId="2"/>
  </si>
  <si>
    <t>収　　入</t>
    <rPh sb="0" eb="1">
      <t>オサム</t>
    </rPh>
    <rPh sb="3" eb="4">
      <t>ニュウ</t>
    </rPh>
    <phoneticPr fontId="2"/>
  </si>
  <si>
    <t>記入要領</t>
    <rPh sb="0" eb="2">
      <t>キニュウ</t>
    </rPh>
    <rPh sb="2" eb="4">
      <t>ヨウリョウ</t>
    </rPh>
    <phoneticPr fontId="2"/>
  </si>
  <si>
    <t>金額（円）</t>
    <rPh sb="0" eb="2">
      <t>キンガク</t>
    </rPh>
    <rPh sb="3" eb="4">
      <t>エン</t>
    </rPh>
    <phoneticPr fontId="2"/>
  </si>
  <si>
    <t>内訳詳細</t>
    <rPh sb="0" eb="2">
      <t>ウチワケ</t>
    </rPh>
    <rPh sb="2" eb="4">
      <t>ショウサイ</t>
    </rPh>
    <phoneticPr fontId="2"/>
  </si>
  <si>
    <t>内訳</t>
    <rPh sb="0" eb="2">
      <t>ウチワケ</t>
    </rPh>
    <phoneticPr fontId="2"/>
  </si>
  <si>
    <t>寄付金・協賛金</t>
    <rPh sb="0" eb="3">
      <t>キフキン</t>
    </rPh>
    <rPh sb="4" eb="7">
      <t>キョウサンキン</t>
    </rPh>
    <phoneticPr fontId="2"/>
  </si>
  <si>
    <t>補助金・助成金</t>
    <rPh sb="0" eb="3">
      <t>ホジョキン</t>
    </rPh>
    <rPh sb="4" eb="7">
      <t>ジョセイキン</t>
    </rPh>
    <phoneticPr fontId="2"/>
  </si>
  <si>
    <t>共催者負担金</t>
    <rPh sb="0" eb="2">
      <t>キョウサイ</t>
    </rPh>
    <rPh sb="2" eb="3">
      <t>シャ</t>
    </rPh>
    <rPh sb="3" eb="6">
      <t>フタンキン</t>
    </rPh>
    <phoneticPr fontId="2"/>
  </si>
  <si>
    <t>収入合計（千円）</t>
    <rPh sb="0" eb="2">
      <t>シュウニュウ</t>
    </rPh>
    <rPh sb="2" eb="4">
      <t>ゴウケイ</t>
    </rPh>
    <phoneticPr fontId="2"/>
  </si>
  <si>
    <t>プログラム・図録売上収入</t>
    <rPh sb="6" eb="8">
      <t>ズロク</t>
    </rPh>
    <phoneticPr fontId="2"/>
  </si>
  <si>
    <t>例</t>
    <rPh sb="0" eb="1">
      <t>レイ</t>
    </rPh>
    <phoneticPr fontId="6"/>
  </si>
  <si>
    <t>公演名</t>
    <rPh sb="0" eb="2">
      <t>コウエン</t>
    </rPh>
    <rPh sb="2" eb="3">
      <t>メイ</t>
    </rPh>
    <phoneticPr fontId="6"/>
  </si>
  <si>
    <t>会場名</t>
    <rPh sb="0" eb="2">
      <t>カイジョウ</t>
    </rPh>
    <rPh sb="2" eb="3">
      <t>メイ</t>
    </rPh>
    <phoneticPr fontId="6"/>
  </si>
  <si>
    <t>団体名</t>
    <rPh sb="0" eb="2">
      <t>ダンタイ</t>
    </rPh>
    <rPh sb="2" eb="3">
      <t>メイ</t>
    </rPh>
    <phoneticPr fontId="6"/>
  </si>
  <si>
    <t>〔公演趣旨、作品概要〕
〔公演の内容（曲目・演目、あらすじ、スタッフ、キャスト等）〕</t>
    <rPh sb="1" eb="3">
      <t>コウエン</t>
    </rPh>
    <rPh sb="3" eb="5">
      <t>シュシ</t>
    </rPh>
    <rPh sb="6" eb="8">
      <t>サクヒン</t>
    </rPh>
    <rPh sb="8" eb="10">
      <t>ガイヨウ</t>
    </rPh>
    <rPh sb="14" eb="16">
      <t>コウエン</t>
    </rPh>
    <rPh sb="17" eb="19">
      <t>ナイヨウ</t>
    </rPh>
    <rPh sb="20" eb="22">
      <t>キョクモク</t>
    </rPh>
    <rPh sb="23" eb="25">
      <t>エンモク</t>
    </rPh>
    <rPh sb="40" eb="41">
      <t>ナド</t>
    </rPh>
    <phoneticPr fontId="6"/>
  </si>
  <si>
    <t xml:space="preserve">〔公演趣旨、作品概要〕
〔公演の内容（曲目・演目、あらすじ、スタッフ、キャスト等）〕
</t>
    <phoneticPr fontId="6"/>
  </si>
  <si>
    <t>出演費・音楽費・文芸費</t>
    <rPh sb="0" eb="2">
      <t>シュツエン</t>
    </rPh>
    <rPh sb="2" eb="3">
      <t>ヒ</t>
    </rPh>
    <rPh sb="4" eb="7">
      <t>オンガクヒ</t>
    </rPh>
    <rPh sb="8" eb="11">
      <t>ブンゲイヒ</t>
    </rPh>
    <phoneticPr fontId="2"/>
  </si>
  <si>
    <t>会場費・舞台費・運搬費</t>
    <rPh sb="0" eb="3">
      <t>カイジョウヒ</t>
    </rPh>
    <rPh sb="4" eb="6">
      <t>ブタイ</t>
    </rPh>
    <rPh sb="6" eb="7">
      <t>ヒ</t>
    </rPh>
    <rPh sb="8" eb="10">
      <t>ウンパン</t>
    </rPh>
    <rPh sb="10" eb="11">
      <t>ヒ</t>
    </rPh>
    <phoneticPr fontId="2"/>
  </si>
  <si>
    <t>謝金・旅費・宣伝費等</t>
    <rPh sb="0" eb="2">
      <t>シャキン</t>
    </rPh>
    <rPh sb="3" eb="5">
      <t>リョヒ</t>
    </rPh>
    <rPh sb="6" eb="10">
      <t>センデンヒナド</t>
    </rPh>
    <phoneticPr fontId="2"/>
  </si>
  <si>
    <t>収入の区分</t>
    <rPh sb="0" eb="2">
      <t>シュウニュウ</t>
    </rPh>
    <rPh sb="3" eb="5">
      <t>クブン</t>
    </rPh>
    <phoneticPr fontId="2"/>
  </si>
  <si>
    <t>公演名</t>
    <rPh sb="0" eb="2">
      <t>コウエン</t>
    </rPh>
    <rPh sb="2" eb="3">
      <t>メイ</t>
    </rPh>
    <phoneticPr fontId="2"/>
  </si>
  <si>
    <t>回数</t>
    <rPh sb="0" eb="2">
      <t>カイスウ</t>
    </rPh>
    <phoneticPr fontId="6"/>
  </si>
  <si>
    <t>実施場所（都道府県市区町村）</t>
    <rPh sb="0" eb="2">
      <t>ジッシ</t>
    </rPh>
    <rPh sb="2" eb="4">
      <t>バショ</t>
    </rPh>
    <rPh sb="5" eb="9">
      <t>トドウフケン</t>
    </rPh>
    <rPh sb="9" eb="11">
      <t>シク</t>
    </rPh>
    <rPh sb="11" eb="13">
      <t>チョウソン</t>
    </rPh>
    <phoneticPr fontId="2"/>
  </si>
  <si>
    <t>　フェスティバル全体の概要</t>
    <rPh sb="8" eb="10">
      <t>ゼンタイ</t>
    </rPh>
    <rPh sb="11" eb="13">
      <t>ガイヨウ</t>
    </rPh>
    <phoneticPr fontId="2"/>
  </si>
  <si>
    <t>公演回数</t>
    <rPh sb="0" eb="2">
      <t>コウエン</t>
    </rPh>
    <rPh sb="2" eb="4">
      <t>カイスウ</t>
    </rPh>
    <phoneticPr fontId="3"/>
  </si>
  <si>
    <t>日程</t>
    <rPh sb="0" eb="2">
      <t>ニッテイ</t>
    </rPh>
    <phoneticPr fontId="6"/>
  </si>
  <si>
    <t>日程</t>
    <phoneticPr fontId="6"/>
  </si>
  <si>
    <t>セル内で改行される場合は「ALT+ENTER」を同時に押して改行してください。
セル内改行ENTERも一文字としてカウントされます。</t>
    <rPh sb="2" eb="3">
      <t>ナイ</t>
    </rPh>
    <rPh sb="4" eb="6">
      <t>カイギョウ</t>
    </rPh>
    <rPh sb="9" eb="11">
      <t>バアイ</t>
    </rPh>
    <rPh sb="24" eb="26">
      <t>ドウジ</t>
    </rPh>
    <rPh sb="27" eb="28">
      <t>オ</t>
    </rPh>
    <rPh sb="30" eb="32">
      <t>カイギョウ</t>
    </rPh>
    <phoneticPr fontId="3"/>
  </si>
  <si>
    <t>実施場所</t>
    <phoneticPr fontId="3"/>
  </si>
  <si>
    <t>助成対象経費　合計（C）</t>
    <rPh sb="0" eb="2">
      <t>ジョセイ</t>
    </rPh>
    <rPh sb="2" eb="4">
      <t>タイショウ</t>
    </rPh>
    <rPh sb="4" eb="6">
      <t>ケイヒ</t>
    </rPh>
    <rPh sb="7" eb="9">
      <t>ゴウケイ</t>
    </rPh>
    <phoneticPr fontId="6"/>
  </si>
  <si>
    <t>俳優・舞踊家等出演料</t>
    <rPh sb="0" eb="2">
      <t>ハイユウ</t>
    </rPh>
    <rPh sb="3" eb="5">
      <t>ブヨウ</t>
    </rPh>
    <rPh sb="5" eb="6">
      <t>イエ</t>
    </rPh>
    <rPh sb="6" eb="7">
      <t>ナド</t>
    </rPh>
    <rPh sb="7" eb="9">
      <t>シュツエン</t>
    </rPh>
    <rPh sb="9" eb="10">
      <t>リョウ</t>
    </rPh>
    <phoneticPr fontId="6"/>
  </si>
  <si>
    <r>
      <t>割引販売を行っている場合のみ、割引額の合計をマイナスで記入</t>
    </r>
    <r>
      <rPr>
        <b/>
        <sz val="10"/>
        <rFont val="ＭＳ Ｐゴシック"/>
        <family val="3"/>
        <charset val="128"/>
      </rPr>
      <t>→</t>
    </r>
    <phoneticPr fontId="2"/>
  </si>
  <si>
    <t>独立行政法人日本芸術文化振興会理事長　殿</t>
    <phoneticPr fontId="2"/>
  </si>
  <si>
    <t>電話番号</t>
    <rPh sb="0" eb="2">
      <t>デンワ</t>
    </rPh>
    <rPh sb="2" eb="4">
      <t>バンゴウ</t>
    </rPh>
    <phoneticPr fontId="2"/>
  </si>
  <si>
    <t>担当者情報</t>
    <rPh sb="0" eb="3">
      <t>タントウシャ</t>
    </rPh>
    <rPh sb="3" eb="5">
      <t>ジョウホウ</t>
    </rPh>
    <phoneticPr fontId="2"/>
  </si>
  <si>
    <t>担当部署・所属</t>
    <rPh sb="0" eb="2">
      <t>タントウ</t>
    </rPh>
    <rPh sb="2" eb="4">
      <t>ブショ</t>
    </rPh>
    <rPh sb="5" eb="7">
      <t>ショゾク</t>
    </rPh>
    <phoneticPr fontId="2"/>
  </si>
  <si>
    <t>担当者電話番号</t>
    <rPh sb="0" eb="3">
      <t>タントウシャ</t>
    </rPh>
    <rPh sb="3" eb="5">
      <t>デンワ</t>
    </rPh>
    <rPh sb="5" eb="7">
      <t>バンゴウ</t>
    </rPh>
    <phoneticPr fontId="2"/>
  </si>
  <si>
    <t>（フリガナ）</t>
    <phoneticPr fontId="2"/>
  </si>
  <si>
    <t>時間外連絡先</t>
    <rPh sb="0" eb="6">
      <t>ジカンガイレンラクサキ</t>
    </rPh>
    <phoneticPr fontId="2"/>
  </si>
  <si>
    <t>氏名</t>
    <phoneticPr fontId="2"/>
  </si>
  <si>
    <t>担当者e-mail</t>
    <rPh sb="0" eb="3">
      <t>タントウシャ</t>
    </rPh>
    <phoneticPr fontId="2"/>
  </si>
  <si>
    <t>団体名</t>
    <rPh sb="0" eb="3">
      <t>ダンタイメイ</t>
    </rPh>
    <phoneticPr fontId="6"/>
  </si>
  <si>
    <t>活動名</t>
    <rPh sb="0" eb="3">
      <t>カツドウメイ</t>
    </rPh>
    <phoneticPr fontId="6"/>
  </si>
  <si>
    <t>空白</t>
    <rPh sb="0" eb="2">
      <t>クウハク</t>
    </rPh>
    <phoneticPr fontId="6"/>
  </si>
  <si>
    <t>感染症対策費</t>
    <rPh sb="0" eb="3">
      <t>カンセンショウ</t>
    </rPh>
    <rPh sb="3" eb="5">
      <t>タイサク</t>
    </rPh>
    <rPh sb="5" eb="6">
      <t>ヒ</t>
    </rPh>
    <phoneticPr fontId="2"/>
  </si>
  <si>
    <t>フリガナ</t>
    <phoneticPr fontId="6"/>
  </si>
  <si>
    <t>課税対象外小計</t>
    <rPh sb="0" eb="2">
      <t>カゼイ</t>
    </rPh>
    <rPh sb="2" eb="4">
      <t>タイショウ</t>
    </rPh>
    <rPh sb="4" eb="5">
      <t>ガイ</t>
    </rPh>
    <rPh sb="5" eb="7">
      <t>ショウケイ</t>
    </rPh>
    <phoneticPr fontId="6"/>
  </si>
  <si>
    <t>消費税等仕入控除税額計</t>
    <rPh sb="0" eb="3">
      <t>ショウヒゼイ</t>
    </rPh>
    <rPh sb="3" eb="4">
      <t>トウ</t>
    </rPh>
    <rPh sb="4" eb="6">
      <t>シイレ</t>
    </rPh>
    <rPh sb="6" eb="8">
      <t>コウジョ</t>
    </rPh>
    <rPh sb="8" eb="10">
      <t>ゼイガク</t>
    </rPh>
    <rPh sb="10" eb="11">
      <t>ケイ</t>
    </rPh>
    <phoneticPr fontId="6"/>
  </si>
  <si>
    <t xml:space="preserve">400字以内でご記入ください。
</t>
  </si>
  <si>
    <t>入場券内訳</t>
    <rPh sb="2" eb="3">
      <t>ケン</t>
    </rPh>
    <rPh sb="3" eb="5">
      <t>ウチワケ</t>
    </rPh>
    <phoneticPr fontId="2"/>
  </si>
  <si>
    <t>入場券内訳</t>
    <phoneticPr fontId="6"/>
  </si>
  <si>
    <t>活動内容</t>
    <phoneticPr fontId="6"/>
  </si>
  <si>
    <t>①活動に対する予算額</t>
    <rPh sb="1" eb="3">
      <t>カツドウ</t>
    </rPh>
    <rPh sb="4" eb="5">
      <t>タイ</t>
    </rPh>
    <rPh sb="7" eb="10">
      <t>ヨサンガク</t>
    </rPh>
    <phoneticPr fontId="2"/>
  </si>
  <si>
    <t>（単位：千円）</t>
    <rPh sb="1" eb="3">
      <t>タンイ</t>
    </rPh>
    <rPh sb="4" eb="6">
      <t>センエン</t>
    </rPh>
    <phoneticPr fontId="2"/>
  </si>
  <si>
    <t>助成対象経費
小計(A)</t>
    <rPh sb="0" eb="2">
      <t>ジョセイ</t>
    </rPh>
    <rPh sb="2" eb="4">
      <t>タイショウ</t>
    </rPh>
    <rPh sb="4" eb="6">
      <t>ケイヒ</t>
    </rPh>
    <rPh sb="7" eb="9">
      <t>ショウケイ</t>
    </rPh>
    <phoneticPr fontId="2"/>
  </si>
  <si>
    <t>消費税等仕入控除税額
小計(B)</t>
    <rPh sb="0" eb="6">
      <t>ショウヒゼイトウシイレ</t>
    </rPh>
    <rPh sb="6" eb="8">
      <t>コウジョ</t>
    </rPh>
    <rPh sb="8" eb="10">
      <t>ゼイガク</t>
    </rPh>
    <rPh sb="11" eb="13">
      <t>ショウケイ</t>
    </rPh>
    <phoneticPr fontId="2"/>
  </si>
  <si>
    <t>助成対象経費
小計(C)</t>
    <rPh sb="0" eb="2">
      <t>ジョセイ</t>
    </rPh>
    <rPh sb="2" eb="4">
      <t>タイショウ</t>
    </rPh>
    <rPh sb="4" eb="6">
      <t>ケイヒ</t>
    </rPh>
    <rPh sb="7" eb="9">
      <t>ショウケイ</t>
    </rPh>
    <phoneticPr fontId="2"/>
  </si>
  <si>
    <t>金額（千円）</t>
    <rPh sb="0" eb="2">
      <t>キンガク</t>
    </rPh>
    <rPh sb="3" eb="5">
      <t>センエン</t>
    </rPh>
    <phoneticPr fontId="2"/>
  </si>
  <si>
    <t>支出の区分</t>
    <rPh sb="0" eb="2">
      <t>シシュツ</t>
    </rPh>
    <rPh sb="3" eb="5">
      <t>クブン</t>
    </rPh>
    <phoneticPr fontId="2"/>
  </si>
  <si>
    <t>金額（千円）</t>
    <phoneticPr fontId="2"/>
  </si>
  <si>
    <t>入場料収入</t>
    <rPh sb="0" eb="3">
      <t>ニュウジョウリョウ</t>
    </rPh>
    <rPh sb="3" eb="5">
      <t>シュウニュウ</t>
    </rPh>
    <phoneticPr fontId="2"/>
  </si>
  <si>
    <t>出演費・音楽費・
文芸費</t>
  </si>
  <si>
    <t>共催者負担金</t>
  </si>
  <si>
    <t>会場費・舞台費・
運搬費</t>
  </si>
  <si>
    <t>補助金・助成金</t>
  </si>
  <si>
    <t>寄付金・協賛金</t>
  </si>
  <si>
    <t>謝金・旅費・
宣伝費等</t>
  </si>
  <si>
    <t>プログラム・図録売上収入</t>
  </si>
  <si>
    <t>広告料・その他の収入</t>
  </si>
  <si>
    <t>（イ）収入合計</t>
    <rPh sb="3" eb="5">
      <t>シュウニュウ</t>
    </rPh>
    <rPh sb="5" eb="7">
      <t>ゴウケイ</t>
    </rPh>
    <phoneticPr fontId="2"/>
  </si>
  <si>
    <t>（ロ）自己負担金</t>
    <rPh sb="3" eb="5">
      <t>ジコ</t>
    </rPh>
    <rPh sb="5" eb="7">
      <t>フタン</t>
    </rPh>
    <rPh sb="7" eb="8">
      <t>キン</t>
    </rPh>
    <phoneticPr fontId="2"/>
  </si>
  <si>
    <t>助成対象経費（A）</t>
  </si>
  <si>
    <t>助成対象外経費(D)</t>
    <rPh sb="0" eb="2">
      <t>ジョセイ</t>
    </rPh>
    <rPh sb="2" eb="4">
      <t>タイショウ</t>
    </rPh>
    <rPh sb="4" eb="5">
      <t>ガイ</t>
    </rPh>
    <rPh sb="5" eb="7">
      <t>ケイヒ</t>
    </rPh>
    <phoneticPr fontId="6"/>
  </si>
  <si>
    <t>支出総額（A＋D）</t>
    <phoneticPr fontId="2"/>
  </si>
  <si>
    <t>感染症対策費</t>
    <phoneticPr fontId="6"/>
  </si>
  <si>
    <t>向上に係る目標等
国際発信力や評価の</t>
    <rPh sb="3" eb="4">
      <t>カカ</t>
    </rPh>
    <rPh sb="5" eb="7">
      <t>モクヒョウ</t>
    </rPh>
    <rPh sb="7" eb="8">
      <t>ナド</t>
    </rPh>
    <phoneticPr fontId="3"/>
  </si>
  <si>
    <t>共催者・参加団体の役割・費用分担等</t>
    <rPh sb="0" eb="3">
      <t>キョウサイシャ</t>
    </rPh>
    <rPh sb="4" eb="6">
      <t>サンカ</t>
    </rPh>
    <rPh sb="6" eb="8">
      <t>ダンタイ</t>
    </rPh>
    <rPh sb="9" eb="11">
      <t>ヤクワリ</t>
    </rPh>
    <rPh sb="12" eb="14">
      <t>ヒヨウ</t>
    </rPh>
    <rPh sb="14" eb="16">
      <t>ブンタン</t>
    </rPh>
    <rPh sb="16" eb="17">
      <t>トウ</t>
    </rPh>
    <phoneticPr fontId="2"/>
  </si>
  <si>
    <t>日本の国際的プレゼンスの向上や文化芸術による相互理解の促進への貢献</t>
    <rPh sb="0" eb="2">
      <t>ニホン</t>
    </rPh>
    <rPh sb="3" eb="6">
      <t>コクサイテキ</t>
    </rPh>
    <rPh sb="12" eb="14">
      <t>コウジョウ</t>
    </rPh>
    <rPh sb="15" eb="17">
      <t>ブンカ</t>
    </rPh>
    <rPh sb="17" eb="19">
      <t>ゲイジュツ</t>
    </rPh>
    <rPh sb="22" eb="24">
      <t>ソウゴ</t>
    </rPh>
    <rPh sb="24" eb="26">
      <t>リカイ</t>
    </rPh>
    <rPh sb="27" eb="29">
      <t>ソクシン</t>
    </rPh>
    <rPh sb="31" eb="33">
      <t>コウケン</t>
    </rPh>
    <phoneticPr fontId="2"/>
  </si>
  <si>
    <t>広報及び観客の確保に関する取組</t>
    <rPh sb="0" eb="2">
      <t>コウホウ</t>
    </rPh>
    <rPh sb="2" eb="3">
      <t>オヨ</t>
    </rPh>
    <rPh sb="4" eb="6">
      <t>カンキャク</t>
    </rPh>
    <rPh sb="7" eb="9">
      <t>カクホ</t>
    </rPh>
    <rPh sb="10" eb="11">
      <t>カン</t>
    </rPh>
    <rPh sb="13" eb="15">
      <t>トリクミ</t>
    </rPh>
    <phoneticPr fontId="2"/>
  </si>
  <si>
    <t>本活動の社会に対する波及効果</t>
    <phoneticPr fontId="2"/>
  </si>
  <si>
    <t>単価/円(税込)</t>
    <rPh sb="0" eb="2">
      <t>タンカ</t>
    </rPh>
    <rPh sb="3" eb="4">
      <t>エン</t>
    </rPh>
    <rPh sb="5" eb="7">
      <t>ゼイコ</t>
    </rPh>
    <phoneticPr fontId="2"/>
  </si>
  <si>
    <t>単価/円(税込)</t>
    <phoneticPr fontId="6"/>
  </si>
  <si>
    <t>小計（A）</t>
    <rPh sb="0" eb="2">
      <t>ショウケイ</t>
    </rPh>
    <phoneticPr fontId="6"/>
  </si>
  <si>
    <t>字幕原稿翻訳・作成料</t>
    <rPh sb="0" eb="2">
      <t>ジマク</t>
    </rPh>
    <rPh sb="2" eb="4">
      <t>ゲンコウ</t>
    </rPh>
    <rPh sb="4" eb="6">
      <t>ホンヤク</t>
    </rPh>
    <rPh sb="7" eb="10">
      <t>サクセイリョウ</t>
    </rPh>
    <phoneticPr fontId="6"/>
  </si>
  <si>
    <t>要選択</t>
    <rPh sb="0" eb="1">
      <t>ヨウ</t>
    </rPh>
    <rPh sb="1" eb="3">
      <t>センタク</t>
    </rPh>
    <phoneticPr fontId="6"/>
  </si>
  <si>
    <r>
      <t>各会場の入場料収入は別紙に記入</t>
    </r>
    <r>
      <rPr>
        <b/>
        <sz val="14"/>
        <color theme="1"/>
        <rFont val="ＭＳ ゴシック"/>
        <family val="3"/>
        <charset val="128"/>
      </rPr>
      <t>→</t>
    </r>
    <r>
      <rPr>
        <sz val="14"/>
        <color theme="1"/>
        <rFont val="ＭＳ ゴシック"/>
        <family val="3"/>
        <charset val="128"/>
      </rPr>
      <t xml:space="preserve"> </t>
    </r>
    <rPh sb="0" eb="1">
      <t>カク</t>
    </rPh>
    <rPh sb="1" eb="3">
      <t>カイジョウ</t>
    </rPh>
    <phoneticPr fontId="2"/>
  </si>
  <si>
    <r>
      <t>割引販売を行っている場合のみ、割引額の合計をマイナスで記入</t>
    </r>
    <r>
      <rPr>
        <b/>
        <sz val="14"/>
        <color theme="1"/>
        <rFont val="ＭＳ ゴシック"/>
        <family val="3"/>
        <charset val="128"/>
      </rPr>
      <t>→</t>
    </r>
    <r>
      <rPr>
        <sz val="14"/>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2"/>
  </si>
  <si>
    <t>衣装費・装束料</t>
    <rPh sb="0" eb="2">
      <t>イショウ</t>
    </rPh>
    <rPh sb="2" eb="3">
      <t>ヒ</t>
    </rPh>
    <rPh sb="4" eb="6">
      <t>ショウゾク</t>
    </rPh>
    <rPh sb="6" eb="7">
      <t>リョウ</t>
    </rPh>
    <phoneticPr fontId="6"/>
  </si>
  <si>
    <t>バレエマスター・バレエミストレス料</t>
    <rPh sb="16" eb="17">
      <t>リョウ</t>
    </rPh>
    <phoneticPr fontId="6"/>
  </si>
  <si>
    <t>市区町村～番地（建物名を含む）</t>
    <rPh sb="0" eb="4">
      <t>シクチョウソン</t>
    </rPh>
    <rPh sb="5" eb="7">
      <t>バンチ</t>
    </rPh>
    <rPh sb="8" eb="10">
      <t>タテモノ</t>
    </rPh>
    <rPh sb="10" eb="11">
      <t>メイ</t>
    </rPh>
    <rPh sb="12" eb="13">
      <t>フク</t>
    </rPh>
    <phoneticPr fontId="2"/>
  </si>
  <si>
    <t>令和　年　月　日</t>
    <rPh sb="0" eb="2">
      <t>レイワ</t>
    </rPh>
    <rPh sb="3" eb="4">
      <t>ネン</t>
    </rPh>
    <rPh sb="5" eb="6">
      <t>ガツ</t>
    </rPh>
    <rPh sb="7" eb="8">
      <t>ニチ</t>
    </rPh>
    <phoneticPr fontId="6"/>
  </si>
  <si>
    <r>
      <t xml:space="preserve">様式第4号（第7条関係）
</t>
    </r>
    <r>
      <rPr>
        <b/>
        <sz val="14"/>
        <color theme="1"/>
        <rFont val="ＭＳ ゴシック"/>
        <family val="3"/>
        <charset val="128"/>
      </rPr>
      <t>【総表】</t>
    </r>
    <phoneticPr fontId="6"/>
  </si>
  <si>
    <t>　下記の活動を行いたいので、芸術文化振興基金助成金交付要綱第７条第１項の規定に基づき、助成金の交付を申請します。</t>
    <phoneticPr fontId="6"/>
  </si>
  <si>
    <t>該当する分野・ジャンルをプルダウンから選択してください。</t>
    <rPh sb="0" eb="2">
      <t>ガイトウ</t>
    </rPh>
    <rPh sb="4" eb="6">
      <t>ブンヤ</t>
    </rPh>
    <rPh sb="19" eb="21">
      <t>センタク</t>
    </rPh>
    <phoneticPr fontId="5"/>
  </si>
  <si>
    <t>以下の項目に変更がある場合、「変更理由書」の提出が必要です。
・住所、団体名、代表者職名、代表者氏名
・助成対象活動名</t>
    <rPh sb="32" eb="34">
      <t>ジュウショ</t>
    </rPh>
    <rPh sb="35" eb="37">
      <t>ダンタイ</t>
    </rPh>
    <rPh sb="37" eb="38">
      <t>メイ</t>
    </rPh>
    <rPh sb="39" eb="42">
      <t>ダイヒョウシャ</t>
    </rPh>
    <rPh sb="42" eb="44">
      <t>ショクメイ</t>
    </rPh>
    <rPh sb="45" eb="47">
      <t>ダイヒョウ</t>
    </rPh>
    <rPh sb="47" eb="48">
      <t>シャ</t>
    </rPh>
    <rPh sb="48" eb="50">
      <t>シメイ</t>
    </rPh>
    <rPh sb="52" eb="59">
      <t>ジョセイタイショウカツドウメイ</t>
    </rPh>
    <phoneticPr fontId="2"/>
  </si>
  <si>
    <t>チラシ等の広報に使用される具体的な活動名とフリガナを記入してください。</t>
    <phoneticPr fontId="2"/>
  </si>
  <si>
    <t>※水色のセルは自動入力されます。</t>
    <rPh sb="1" eb="3">
      <t>ミズイロ</t>
    </rPh>
    <rPh sb="7" eb="9">
      <t>ジドウ</t>
    </rPh>
    <rPh sb="9" eb="11">
      <t>ニュウリョク</t>
    </rPh>
    <phoneticPr fontId="6"/>
  </si>
  <si>
    <t>助成金の額</t>
    <rPh sb="0" eb="3">
      <t>ジョセイキン</t>
    </rPh>
    <rPh sb="4" eb="5">
      <t>ガク</t>
    </rPh>
    <phoneticPr fontId="2"/>
  </si>
  <si>
    <t>(ハ)助成金の額</t>
    <rPh sb="3" eb="6">
      <t>ジョセイキン</t>
    </rPh>
    <rPh sb="7" eb="8">
      <t>ガク</t>
    </rPh>
    <phoneticPr fontId="6"/>
  </si>
  <si>
    <t>収入総額（イ＋ロ＋ハ）</t>
    <phoneticPr fontId="2"/>
  </si>
  <si>
    <t>助成金交付申請書　個表</t>
    <rPh sb="0" eb="8">
      <t>ジョセイキンコウフシンセイショ</t>
    </rPh>
    <rPh sb="9" eb="11">
      <t>コヒョウ</t>
    </rPh>
    <phoneticPr fontId="6"/>
  </si>
  <si>
    <t>助成対象活動名</t>
    <rPh sb="0" eb="2">
      <t>ジョセイ</t>
    </rPh>
    <rPh sb="2" eb="4">
      <t>タイショウ</t>
    </rPh>
    <rPh sb="4" eb="6">
      <t>カツドウ</t>
    </rPh>
    <rPh sb="6" eb="7">
      <t>メイ</t>
    </rPh>
    <phoneticPr fontId="6"/>
  </si>
  <si>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2"/>
  </si>
  <si>
    <t>※水色のセルは自動入力されます。</t>
    <rPh sb="1" eb="3">
      <t>ミズイロ</t>
    </rPh>
    <rPh sb="7" eb="11">
      <t>ジドウニュウリョク</t>
    </rPh>
    <phoneticPr fontId="2"/>
  </si>
  <si>
    <t>以下の項目に変更がある場合、「変更理由書」の提出が必要です。</t>
  </si>
  <si>
    <t>・実施時期（活動日、活動期間）、実施場所、実施回数</t>
    <rPh sb="18" eb="20">
      <t>バショ</t>
    </rPh>
    <phoneticPr fontId="2"/>
  </si>
  <si>
    <t>・本活動の内容（演目、曲目、あらすじ、主な出演者、主なスタッフ等）</t>
  </si>
  <si>
    <t>・共催者</t>
    <phoneticPr fontId="2"/>
  </si>
  <si>
    <t>感染症対策要望額上限額</t>
  </si>
  <si>
    <t>・会場名、使用席数、公演回数、入場券の基本単価</t>
    <rPh sb="1" eb="3">
      <t>カイジョウ</t>
    </rPh>
    <rPh sb="3" eb="4">
      <t>メイ</t>
    </rPh>
    <rPh sb="5" eb="7">
      <t>シヨウ</t>
    </rPh>
    <rPh sb="7" eb="9">
      <t>セキスウ</t>
    </rPh>
    <rPh sb="10" eb="12">
      <t>コウエン</t>
    </rPh>
    <rPh sb="12" eb="14">
      <t>カイスウ</t>
    </rPh>
    <rPh sb="15" eb="18">
      <t>ニュウジョウケン</t>
    </rPh>
    <rPh sb="19" eb="21">
      <t>キホン</t>
    </rPh>
    <rPh sb="21" eb="23">
      <t>タンカ</t>
    </rPh>
    <phoneticPr fontId="6"/>
  </si>
  <si>
    <t>※助成金額を入力してください。</t>
    <phoneticPr fontId="6"/>
  </si>
  <si>
    <t>令和５年度　文化芸術振興費補助金による
助　 成　 金　 交　 付　 申　 請　 書
舞台芸術等総合支援事業（国際芸術交流支援事業）</t>
    <rPh sb="3" eb="4">
      <t>ネン</t>
    </rPh>
    <rPh sb="6" eb="10">
      <t>ブンカゲイジュツ</t>
    </rPh>
    <rPh sb="10" eb="13">
      <t>シンコウヒ</t>
    </rPh>
    <rPh sb="13" eb="16">
      <t>ホジョキン</t>
    </rPh>
    <rPh sb="35" eb="36">
      <t>シン</t>
    </rPh>
    <rPh sb="38" eb="39">
      <t>ショウ</t>
    </rPh>
    <phoneticPr fontId="2"/>
  </si>
  <si>
    <t>※非表示</t>
    <rPh sb="1" eb="4">
      <t>ヒヒョウジ</t>
    </rPh>
    <phoneticPr fontId="6"/>
  </si>
  <si>
    <t>出演費・音楽費・文芸費</t>
    <rPh sb="0" eb="2">
      <t>シュツエン</t>
    </rPh>
    <rPh sb="2" eb="3">
      <t>ヒ</t>
    </rPh>
    <rPh sb="4" eb="6">
      <t>オンガク</t>
    </rPh>
    <rPh sb="6" eb="7">
      <t>ヒ</t>
    </rPh>
    <rPh sb="8" eb="10">
      <t>ブンゲイ</t>
    </rPh>
    <rPh sb="10" eb="11">
      <t>ヒ</t>
    </rPh>
    <phoneticPr fontId="6"/>
  </si>
  <si>
    <t>謝金・旅費・宣伝費等</t>
    <phoneticPr fontId="6"/>
  </si>
  <si>
    <t>感染症対策費上限額</t>
    <rPh sb="0" eb="2">
      <t>カンセン</t>
    </rPh>
    <rPh sb="2" eb="3">
      <t>ショウ</t>
    </rPh>
    <rPh sb="3" eb="5">
      <t>タイサク</t>
    </rPh>
    <rPh sb="5" eb="6">
      <t>ヒ</t>
    </rPh>
    <rPh sb="6" eb="9">
      <t>ジョウゲンガク</t>
    </rPh>
    <phoneticPr fontId="2"/>
  </si>
  <si>
    <t>感染症対策費（助成対象経費(C)の10%が上限）</t>
    <phoneticPr fontId="2"/>
  </si>
  <si>
    <t>《記入時の注意点》</t>
    <rPh sb="1" eb="3">
      <t>キニュウ</t>
    </rPh>
    <rPh sb="3" eb="4">
      <t>ジ</t>
    </rPh>
    <rPh sb="5" eb="8">
      <t>チュウイテン</t>
    </rPh>
    <phoneticPr fontId="6"/>
  </si>
  <si>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6"/>
  </si>
  <si>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6"/>
  </si>
  <si>
    <t>《貼り付けの方法》</t>
    <rPh sb="1" eb="2">
      <t>ハ</t>
    </rPh>
    <rPh sb="3" eb="4">
      <t>ツ</t>
    </rPh>
    <rPh sb="6" eb="8">
      <t>ホウホウ</t>
    </rPh>
    <phoneticPr fontId="6"/>
  </si>
  <si>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6"/>
  </si>
  <si>
    <t>②シートが全選択された状態で、右クリック→コピーを選択する。</t>
    <rPh sb="5" eb="8">
      <t>ゼンセンタク</t>
    </rPh>
    <rPh sb="11" eb="13">
      <t>ジョウタイ</t>
    </rPh>
    <rPh sb="15" eb="16">
      <t>ミギ</t>
    </rPh>
    <rPh sb="25" eb="27">
      <t>センタク</t>
    </rPh>
    <phoneticPr fontId="6"/>
  </si>
  <si>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6"/>
  </si>
  <si>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6"/>
  </si>
  <si>
    <t>※交付申請書の総表の一部の行を削除している場合、行がずれますので、行数を合わせる等対応をお願いいたします。</t>
    <phoneticPr fontId="6"/>
  </si>
  <si>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6"/>
  </si>
  <si>
    <t>舞台芸術等総合支援事業
（国際芸術交流支援）</t>
    <rPh sb="0" eb="5">
      <t>ブタイゲイジュツナド</t>
    </rPh>
    <rPh sb="5" eb="11">
      <t>ソウゴウシエンジギョウ</t>
    </rPh>
    <rPh sb="13" eb="15">
      <t>コクサイ</t>
    </rPh>
    <rPh sb="15" eb="17">
      <t>ゲイジュツ</t>
    </rPh>
    <rPh sb="17" eb="19">
      <t>コウリュウ</t>
    </rPh>
    <rPh sb="19" eb="21">
      <t>シエン</t>
    </rPh>
    <phoneticPr fontId="2"/>
  </si>
  <si>
    <r>
      <t xml:space="preserve">様式第13号（第15条関係）
</t>
    </r>
    <r>
      <rPr>
        <b/>
        <sz val="14"/>
        <color theme="1"/>
        <rFont val="ＭＳ ゴシック"/>
        <family val="3"/>
        <charset val="128"/>
      </rPr>
      <t>【総表】</t>
    </r>
    <phoneticPr fontId="6"/>
  </si>
  <si>
    <t>令和５年度　文化芸術振興費補助金による
助　成　対　象　活　動　実　績　報　告　書
舞台芸術等総合支援事業（国際芸術交流支援）</t>
    <rPh sb="3" eb="4">
      <t>ネン</t>
    </rPh>
    <rPh sb="6" eb="10">
      <t>ブンカゲイジュツ</t>
    </rPh>
    <rPh sb="10" eb="13">
      <t>シンコウヒ</t>
    </rPh>
    <rPh sb="13" eb="16">
      <t>ホジョキン</t>
    </rPh>
    <phoneticPr fontId="2"/>
  </si>
  <si>
    <t>（単位：円）</t>
    <rPh sb="1" eb="3">
      <t>タンイ</t>
    </rPh>
    <rPh sb="4" eb="5">
      <t>エン</t>
    </rPh>
    <phoneticPr fontId="2"/>
  </si>
  <si>
    <t>金額（円）</t>
    <phoneticPr fontId="2"/>
  </si>
  <si>
    <t>※水色のセルは自動入力されます。</t>
    <phoneticPr fontId="6"/>
  </si>
  <si>
    <t>助成対象経費の増減率</t>
  </si>
  <si>
    <t>変更理由書等の提出</t>
  </si>
  <si>
    <t>別紙　当日来場者数内訳</t>
    <rPh sb="0" eb="2">
      <t>ベッシ</t>
    </rPh>
    <rPh sb="3" eb="5">
      <t>トウジツ</t>
    </rPh>
    <rPh sb="5" eb="7">
      <t>ライジョウ</t>
    </rPh>
    <rPh sb="7" eb="8">
      <t>シャ</t>
    </rPh>
    <rPh sb="8" eb="9">
      <t>スウ</t>
    </rPh>
    <rPh sb="9" eb="11">
      <t>ウチワケ</t>
    </rPh>
    <phoneticPr fontId="46"/>
  </si>
  <si>
    <t>　助成対象団体名</t>
    <rPh sb="1" eb="3">
      <t>ジョセイ</t>
    </rPh>
    <rPh sb="3" eb="5">
      <t>タイショウ</t>
    </rPh>
    <rPh sb="5" eb="7">
      <t>ダンタイ</t>
    </rPh>
    <rPh sb="7" eb="8">
      <t>メイ</t>
    </rPh>
    <phoneticPr fontId="46"/>
  </si>
  <si>
    <t>　助成対象活動名</t>
    <rPh sb="1" eb="3">
      <t>ジョセイ</t>
    </rPh>
    <rPh sb="3" eb="5">
      <t>タイショウ</t>
    </rPh>
    <rPh sb="5" eb="7">
      <t>カツドウ</t>
    </rPh>
    <rPh sb="7" eb="8">
      <t>メイ</t>
    </rPh>
    <phoneticPr fontId="46"/>
  </si>
  <si>
    <t>総使用席数合計</t>
    <rPh sb="0" eb="1">
      <t>ソウ</t>
    </rPh>
    <rPh sb="1" eb="3">
      <t>シヨウ</t>
    </rPh>
    <rPh sb="3" eb="5">
      <t>セキスウ</t>
    </rPh>
    <rPh sb="5" eb="7">
      <t>ゴウケイ</t>
    </rPh>
    <phoneticPr fontId="46"/>
  </si>
  <si>
    <t>有料来場者数合計</t>
    <rPh sb="0" eb="2">
      <t>ユウリョウ</t>
    </rPh>
    <rPh sb="2" eb="5">
      <t>ライジョウシャ</t>
    </rPh>
    <rPh sb="5" eb="6">
      <t>スウ</t>
    </rPh>
    <rPh sb="6" eb="8">
      <t>ゴウケイ</t>
    </rPh>
    <phoneticPr fontId="46"/>
  </si>
  <si>
    <t>総来場者数合計</t>
    <rPh sb="0" eb="1">
      <t>ソウ</t>
    </rPh>
    <rPh sb="1" eb="4">
      <t>ライジョウシャ</t>
    </rPh>
    <rPh sb="4" eb="5">
      <t>スウ</t>
    </rPh>
    <rPh sb="5" eb="7">
      <t>ゴウケイ</t>
    </rPh>
    <phoneticPr fontId="46"/>
  </si>
  <si>
    <t>有料来場率</t>
    <rPh sb="0" eb="2">
      <t>ユウリョウ</t>
    </rPh>
    <rPh sb="2" eb="4">
      <t>ライジョウ</t>
    </rPh>
    <rPh sb="4" eb="5">
      <t>リツ</t>
    </rPh>
    <phoneticPr fontId="46"/>
  </si>
  <si>
    <t>総来場率</t>
    <rPh sb="0" eb="1">
      <t>ソウ</t>
    </rPh>
    <rPh sb="1" eb="3">
      <t>ライジョウ</t>
    </rPh>
    <rPh sb="3" eb="4">
      <t>リツ</t>
    </rPh>
    <phoneticPr fontId="46"/>
  </si>
  <si>
    <t>会場名</t>
    <rPh sb="0" eb="2">
      <t>カイジョウ</t>
    </rPh>
    <rPh sb="2" eb="3">
      <t>メイ</t>
    </rPh>
    <phoneticPr fontId="46"/>
  </si>
  <si>
    <t>使用席数</t>
    <rPh sb="0" eb="2">
      <t>シヨウ</t>
    </rPh>
    <rPh sb="2" eb="4">
      <t>セキスウ</t>
    </rPh>
    <phoneticPr fontId="46"/>
  </si>
  <si>
    <t>公演回数</t>
    <rPh sb="0" eb="2">
      <t>コウエン</t>
    </rPh>
    <rPh sb="2" eb="4">
      <t>カイスウ</t>
    </rPh>
    <phoneticPr fontId="46"/>
  </si>
  <si>
    <t>総使用席数</t>
    <rPh sb="0" eb="1">
      <t>ソウ</t>
    </rPh>
    <rPh sb="1" eb="3">
      <t>シヨウ</t>
    </rPh>
    <rPh sb="3" eb="5">
      <t>セキスウ</t>
    </rPh>
    <phoneticPr fontId="46"/>
  </si>
  <si>
    <t>×</t>
    <phoneticPr fontId="46"/>
  </si>
  <si>
    <t>=</t>
    <phoneticPr fontId="46"/>
  </si>
  <si>
    <t>公演日</t>
    <rPh sb="0" eb="2">
      <t>コウエン</t>
    </rPh>
    <rPh sb="2" eb="3">
      <t>ビ</t>
    </rPh>
    <phoneticPr fontId="46"/>
  </si>
  <si>
    <t>曜</t>
    <rPh sb="0" eb="1">
      <t>ヒカリ</t>
    </rPh>
    <phoneticPr fontId="46"/>
  </si>
  <si>
    <t>開演時間</t>
    <rPh sb="0" eb="2">
      <t>カイエン</t>
    </rPh>
    <rPh sb="2" eb="4">
      <t>ジカン</t>
    </rPh>
    <phoneticPr fontId="46"/>
  </si>
  <si>
    <t>有料来場者数</t>
    <rPh sb="0" eb="2">
      <t>ユウリョウ</t>
    </rPh>
    <rPh sb="2" eb="5">
      <t>ライジョウシャ</t>
    </rPh>
    <rPh sb="5" eb="6">
      <t>スウ</t>
    </rPh>
    <phoneticPr fontId="46"/>
  </si>
  <si>
    <t>招待来場者数</t>
    <rPh sb="0" eb="2">
      <t>ショウタイ</t>
    </rPh>
    <rPh sb="2" eb="5">
      <t>ライジョウシャ</t>
    </rPh>
    <rPh sb="5" eb="6">
      <t>スウ</t>
    </rPh>
    <phoneticPr fontId="46"/>
  </si>
  <si>
    <t>合計（総来場者数）</t>
    <rPh sb="0" eb="2">
      <t>ゴウケイ</t>
    </rPh>
    <rPh sb="3" eb="4">
      <t>ソウ</t>
    </rPh>
    <rPh sb="4" eb="6">
      <t>ライジョウ</t>
    </rPh>
    <rPh sb="6" eb="7">
      <t>シャ</t>
    </rPh>
    <rPh sb="7" eb="8">
      <t>スウ</t>
    </rPh>
    <phoneticPr fontId="46"/>
  </si>
  <si>
    <t>248</t>
    <phoneticPr fontId="46"/>
  </si>
  <si>
    <t>＋</t>
    <phoneticPr fontId="46"/>
  </si>
  <si>
    <t>44</t>
    <phoneticPr fontId="46"/>
  </si>
  <si>
    <t>＝</t>
    <phoneticPr fontId="46"/>
  </si>
  <si>
    <t>合計</t>
    <rPh sb="0" eb="2">
      <t>ゴウケイ</t>
    </rPh>
    <phoneticPr fontId="46"/>
  </si>
  <si>
    <t>＋</t>
  </si>
  <si>
    <t xml:space="preserve">様式第１２号（第１４条関係）
</t>
  </si>
  <si>
    <t>令和５年度文化芸術振興費補助金による</t>
  </si>
  <si>
    <t>助成金支払申請書</t>
  </si>
  <si>
    <t>舞台芸術等総合支援事業（国際芸術交流支援）</t>
  </si>
  <si>
    <t>※総表に記入した情報が反映されます。</t>
  </si>
  <si>
    <t/>
  </si>
  <si>
    <t>独立行政法人日本芸術文化振興会理事長 殿</t>
  </si>
  <si>
    <t>〒</t>
  </si>
  <si>
    <t>-</t>
  </si>
  <si>
    <t>団体住所
（所在地）</t>
  </si>
  <si>
    <t>団体名
（主催者）</t>
  </si>
  <si>
    <t>代表者役職名</t>
  </si>
  <si>
    <t>　文化芸術振興費補助金助成金交付要綱第１４条の規定に基づき、下記のとおり助成金の支払を申請します。</t>
  </si>
  <si>
    <t>記</t>
  </si>
  <si>
    <t>１　助成対象活動名　</t>
  </si>
  <si>
    <t>２　助成金の額 　</t>
  </si>
  <si>
    <t>３　助成金振込先</t>
  </si>
  <si>
    <t>（１）金融機関名</t>
  </si>
  <si>
    <t>○○銀行</t>
  </si>
  <si>
    <t>（２）支店名</t>
  </si>
  <si>
    <t>○○支店</t>
  </si>
  <si>
    <t>店番号</t>
  </si>
  <si>
    <t>（３）口座種別</t>
  </si>
  <si>
    <t>普通</t>
  </si>
  <si>
    <t>プルダウンから選択してください</t>
  </si>
  <si>
    <t>（４）口座番号</t>
  </si>
  <si>
    <t>　　　口座名義（ｶﾀｶﾅ）</t>
  </si>
  <si>
    <t>※通帳の表紙裏に記載のｶﾀｶﾅをそのまま記入してください。</t>
  </si>
  <si>
    <t>（５）口座名義</t>
  </si>
  <si>
    <t>※通帳の表紙と、表紙裏の口座名義（ｶﾀｶﾅ）があるページのPDFデータも提出してください。</t>
  </si>
  <si>
    <t>【収入決算書】</t>
    <rPh sb="1" eb="3">
      <t>シュウニュウ</t>
    </rPh>
    <rPh sb="3" eb="6">
      <t>ケッサンショ</t>
    </rPh>
    <rPh sb="5" eb="6">
      <t>ショ</t>
    </rPh>
    <phoneticPr fontId="6"/>
  </si>
  <si>
    <r>
      <t>支出予決算書</t>
    </r>
    <r>
      <rPr>
        <sz val="14"/>
        <color theme="1"/>
        <rFont val="ＭＳ ゴシック"/>
        <family val="3"/>
        <charset val="128"/>
      </rPr>
      <t>（兼「消費税等仕入控除税額決算書」）</t>
    </r>
    <rPh sb="0" eb="2">
      <t>シシュツ</t>
    </rPh>
    <rPh sb="2" eb="3">
      <t>ヨ</t>
    </rPh>
    <rPh sb="3" eb="6">
      <t>ケッサンショ</t>
    </rPh>
    <rPh sb="5" eb="6">
      <t>ショ</t>
    </rPh>
    <rPh sb="7" eb="8">
      <t>ケン</t>
    </rPh>
    <rPh sb="9" eb="12">
      <t>ショウヒゼイ</t>
    </rPh>
    <rPh sb="12" eb="13">
      <t>トウ</t>
    </rPh>
    <rPh sb="13" eb="15">
      <t>シイレ</t>
    </rPh>
    <rPh sb="15" eb="17">
      <t>コウジョ</t>
    </rPh>
    <rPh sb="17" eb="19">
      <t>ゼイガク</t>
    </rPh>
    <rPh sb="19" eb="22">
      <t>ケッサンショ</t>
    </rPh>
    <phoneticPr fontId="2"/>
  </si>
  <si>
    <t>（円）</t>
    <rPh sb="1" eb="2">
      <t>エン</t>
    </rPh>
    <phoneticPr fontId="2"/>
  </si>
  <si>
    <t>決算額</t>
    <rPh sb="0" eb="2">
      <t>ケッサン</t>
    </rPh>
    <rPh sb="2" eb="3">
      <t>ガク</t>
    </rPh>
    <phoneticPr fontId="6"/>
  </si>
  <si>
    <t>小計（円）</t>
    <phoneticPr fontId="2"/>
  </si>
  <si>
    <t>小計（円）</t>
    <rPh sb="0" eb="2">
      <t>ショウケイ</t>
    </rPh>
    <rPh sb="3" eb="4">
      <t>エン</t>
    </rPh>
    <phoneticPr fontId="2"/>
  </si>
  <si>
    <t>【活動実績】※団体による自己評価</t>
  </si>
  <si>
    <t>活動全体の企画意図・目標</t>
    <phoneticPr fontId="6"/>
  </si>
  <si>
    <t>【申請時 】</t>
  </si>
  <si>
    <t> 交付申請書の内容をコピーペーストしてください。</t>
  </si>
  <si>
    <t>【記載した内容の達成状況等】</t>
  </si>
  <si>
    <t>＜達成した点・成果が認められた点とその理由・根拠＞</t>
  </si>
  <si>
    <t>　</t>
    <phoneticPr fontId="6"/>
  </si>
  <si>
    <t>＜達成されなかった点・改善すべき点とその理由・根拠＞</t>
  </si>
  <si>
    <t>＜上記の達成されなかった点・改善すべき点に関する今後の対応＞</t>
  </si>
  <si>
    <t>芸術水準向上に係る目標等</t>
    <phoneticPr fontId="6"/>
  </si>
  <si>
    <t>【申請時】 </t>
  </si>
  <si>
    <t>国際発信力や評価の向上に係る目標等</t>
    <rPh sb="9" eb="11">
      <t>コウジョウ</t>
    </rPh>
    <phoneticPr fontId="6"/>
  </si>
  <si>
    <t>【記載した内容の実施状況等】</t>
  </si>
  <si>
    <t>＜取組実施による成果＞</t>
  </si>
  <si>
    <t>＜今後に向けた改善点と対応方針等＞</t>
  </si>
  <si>
    <t>日本の国際的プレゼンスの向上や文化芸術による相互理解の促進への貢献</t>
    <phoneticPr fontId="6"/>
  </si>
  <si>
    <t>「支出予算書」、「収支計画書」と「支出決算書」、「収支報告書」の内容を比較した収支計画の実施状況　</t>
  </si>
  <si>
    <t>＜当初計画と実績報告の相違点と相違が生じた理由・根拠＞</t>
  </si>
  <si>
    <t>本活動に係る団体の組織運営体制</t>
  </si>
  <si>
    <t>＜強化や改善が認められた点とその理由・根拠＞</t>
  </si>
  <si>
    <t>本活動に係る上記以外の助成の成果について（あれば記載）</t>
  </si>
  <si>
    <t>＜成果が認められた点とその理由・根拠＞</t>
  </si>
  <si>
    <t>参加団体の選定方針と期待される効果</t>
    <phoneticPr fontId="6"/>
  </si>
  <si>
    <t>本活動の社会に対する波及効果</t>
    <phoneticPr fontId="6"/>
  </si>
  <si>
    <t>広報及び観客の確保に関する取組</t>
    <phoneticPr fontId="6"/>
  </si>
  <si>
    <t>※本体助成対象経費に係る下記項目のうち、小さい額を入力してください。</t>
    <rPh sb="1" eb="3">
      <t>ホンタイ</t>
    </rPh>
    <rPh sb="3" eb="5">
      <t>ジョセイ</t>
    </rPh>
    <rPh sb="5" eb="7">
      <t>タイショウ</t>
    </rPh>
    <rPh sb="7" eb="9">
      <t>ケイヒ</t>
    </rPh>
    <rPh sb="10" eb="11">
      <t>カカ</t>
    </rPh>
    <rPh sb="12" eb="14">
      <t>カキ</t>
    </rPh>
    <rPh sb="14" eb="16">
      <t>コウモク</t>
    </rPh>
    <rPh sb="20" eb="21">
      <t>チイ</t>
    </rPh>
    <rPh sb="23" eb="24">
      <t>ガク</t>
    </rPh>
    <rPh sb="25" eb="27">
      <t>ニュウリョク</t>
    </rPh>
    <phoneticPr fontId="6"/>
  </si>
  <si>
    <t>チェック項目1</t>
    <phoneticPr fontId="6"/>
  </si>
  <si>
    <t>…交付する助成金の額が助成対象経費（C）の範囲内になるよう自動計算します。</t>
    <rPh sb="1" eb="3">
      <t>コウフ</t>
    </rPh>
    <rPh sb="5" eb="8">
      <t>ジョセイキン</t>
    </rPh>
    <rPh sb="9" eb="10">
      <t>ガク</t>
    </rPh>
    <rPh sb="11" eb="13">
      <t>ジョセイ</t>
    </rPh>
    <rPh sb="13" eb="15">
      <t>タイショウ</t>
    </rPh>
    <rPh sb="15" eb="17">
      <t>ケイヒ</t>
    </rPh>
    <rPh sb="21" eb="24">
      <t>ハンイナイ</t>
    </rPh>
    <rPh sb="29" eb="31">
      <t>ジドウ</t>
    </rPh>
    <rPh sb="31" eb="33">
      <t>ケイサン</t>
    </rPh>
    <phoneticPr fontId="6"/>
  </si>
  <si>
    <t>チェック項目2</t>
    <rPh sb="4" eb="6">
      <t>コウモク</t>
    </rPh>
    <phoneticPr fontId="6"/>
  </si>
  <si>
    <t>…自己負担金の額がマイナスにならないよう自動計算します。</t>
    <rPh sb="1" eb="3">
      <t>ジコ</t>
    </rPh>
    <rPh sb="3" eb="6">
      <t>フタンキン</t>
    </rPh>
    <rPh sb="7" eb="8">
      <t>ガク</t>
    </rPh>
    <rPh sb="20" eb="22">
      <t>ジドウ</t>
    </rPh>
    <rPh sb="22" eb="24">
      <t>ケイサン</t>
    </rPh>
    <phoneticPr fontId="6"/>
  </si>
  <si>
    <t>※実際の提出日をご入力ください。</t>
    <rPh sb="1" eb="3">
      <t>ジッサイ</t>
    </rPh>
    <rPh sb="4" eb="7">
      <t>テイシュツビ</t>
    </rPh>
    <rPh sb="9" eb="11">
      <t>ニュウリョク</t>
    </rPh>
    <phoneticPr fontId="6"/>
  </si>
  <si>
    <t>木</t>
    <rPh sb="0" eb="1">
      <t>モク</t>
    </rPh>
    <phoneticPr fontId="46"/>
  </si>
  <si>
    <t>（例）2023年5月25日</t>
    <rPh sb="1" eb="2">
      <t>レイ</t>
    </rPh>
    <rPh sb="7" eb="8">
      <t>ネン</t>
    </rPh>
    <rPh sb="9" eb="10">
      <t>ガツ</t>
    </rPh>
    <rPh sb="12" eb="13">
      <t>ニチ</t>
    </rPh>
    <phoneticPr fontId="46"/>
  </si>
  <si>
    <t>　令和　年　月　日付け芸基芸第　号助成金交付決定通知書</t>
    <phoneticPr fontId="6"/>
  </si>
  <si>
    <t>により助成金の交付の決定を受けた</t>
    <phoneticPr fontId="6"/>
  </si>
  <si>
    <t>助成対象活動の実績について、文化芸術振興費補助金による助成金交付要綱第15条第1項の規定に基づき、下記の通り報告します。</t>
    <phoneticPr fontId="6"/>
  </si>
  <si>
    <t>団体名</t>
  </si>
  <si>
    <t>活動名</t>
  </si>
  <si>
    <t>助成対象活動実績報告書　個表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</si>
</sst>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4">
    <numFmt numFmtId="176" formatCode="#,##0_ "/>
    <numFmt numFmtId="177" formatCode="#,##0_);[Red]\(#,##0\)"/>
    <numFmt numFmtId="178" formatCode="#,##0_ ;[Red]\-#,##0\ "/>
    <numFmt numFmtId="179" formatCode="000"/>
    <numFmt numFmtId="180" formatCode="0.0%"/>
    <numFmt numFmtId="181" formatCode="&quot;¥&quot;#,##0_);[Red]\(&quot;¥&quot;#,##0\)"/>
    <numFmt numFmtId="182" formatCode="[$-411]ggge&quot;年&quot;m&quot;月&quot;d&quot;日&quot;;@"/>
    <numFmt numFmtId="183" formatCode="m/d;@"/>
    <numFmt numFmtId="184" formatCode="General;;"/>
    <numFmt numFmtId="185" formatCode="#,##0_ &quot;席&quot;"/>
    <numFmt numFmtId="186" formatCode="#,##0\ &quot;席&quot;\ ;[Red]\-#,##0\ &quot;席&quot;"/>
    <numFmt numFmtId="187" formatCode="#,##0_ &quot;枚&quot;"/>
    <numFmt numFmtId="188" formatCode="0.00_ ;[Red]\-0.00\ "/>
    <numFmt numFmtId="189" formatCode="m&quot;月&quot;d&quot;日&quot;;@"/>
    <numFmt numFmtId="190" formatCode="ggge&quot;年&quot;m&quot;月&quot;d&quot;日&quot;\(aaa\)"/>
    <numFmt numFmtId="191" formatCode="0\ %"/>
    <numFmt numFmtId="192" formatCode="#,##0_ &quot;回&quot;"/>
    <numFmt numFmtId="193" formatCode="#,##0&quot; 席&quot;"/>
    <numFmt numFmtId="194" formatCode="#"/>
    <numFmt numFmtId="195" formatCode="\(#,##0\)"/>
    <numFmt numFmtId="196" formatCode="aaa"/>
    <numFmt numFmtId="197" formatCode="0_);[Red]\(0\)"/>
    <numFmt numFmtId="198" formatCode="#,##0&quot;円&quot;"/>
    <numFmt numFmtId="199" formatCode="0000000"/>
  </numFmts>
  <fonts count="59">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1"/>
      <name val="ＭＳ Ｐゴシック"/>
      <family val="3"/>
      <charset val="128"/>
    </font>
    <font>
      <sz val="14"/>
      <color theme="1"/>
      <name val="ＭＳ ゴシック"/>
      <family val="3"/>
      <charset val="128"/>
    </font>
    <font>
      <sz val="11"/>
      <color theme="1"/>
      <name val="游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22"/>
      <name val="ＭＳ Ｐゴシック"/>
      <family val="3"/>
      <charset val="128"/>
    </font>
    <font>
      <b/>
      <sz val="10"/>
      <name val="ＭＳ Ｐ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sz val="8"/>
      <color theme="1"/>
      <name val="ＭＳ ゴシック"/>
      <family val="3"/>
      <charset val="128"/>
    </font>
    <font>
      <b/>
      <sz val="14"/>
      <color rgb="FFFF0000"/>
      <name val="ＭＳ ゴシック"/>
      <family val="3"/>
      <charset val="128"/>
    </font>
    <font>
      <sz val="14"/>
      <color rgb="FFCCFFFF"/>
      <name val="ＭＳ ゴシック"/>
      <family val="3"/>
      <charset val="128"/>
    </font>
    <font>
      <sz val="14"/>
      <color rgb="FFC00000"/>
      <name val="ＭＳ ゴシック"/>
      <family val="3"/>
      <charset val="128"/>
    </font>
    <font>
      <b/>
      <sz val="16"/>
      <color theme="1"/>
      <name val="ＭＳ ゴシック"/>
      <family val="3"/>
      <charset val="128"/>
    </font>
    <font>
      <b/>
      <sz val="11"/>
      <color theme="1"/>
      <name val="ＭＳ ゴシック"/>
      <family val="3"/>
      <charset val="128"/>
    </font>
    <font>
      <b/>
      <sz val="14"/>
      <color rgb="FFC00000"/>
      <name val="ＭＳ ゴシック"/>
      <family val="3"/>
      <charset val="128"/>
    </font>
    <font>
      <b/>
      <sz val="12"/>
      <color theme="1"/>
      <name val="ＭＳ ゴシック"/>
      <family val="3"/>
      <charset val="128"/>
    </font>
    <font>
      <sz val="20"/>
      <color theme="1"/>
      <name val="ＭＳ Ｐゴシック"/>
      <family val="3"/>
      <charset val="128"/>
    </font>
    <font>
      <b/>
      <sz val="9"/>
      <color indexed="81"/>
      <name val="MS P ゴシック"/>
      <family val="3"/>
      <charset val="128"/>
    </font>
    <font>
      <b/>
      <sz val="14"/>
      <color indexed="81"/>
      <name val="MS P ゴシック"/>
      <family val="3"/>
      <charset val="128"/>
    </font>
    <font>
      <sz val="12"/>
      <name val="ＭＳ ゴシック"/>
      <family val="2"/>
      <charset val="128"/>
    </font>
    <font>
      <sz val="10"/>
      <color indexed="81"/>
      <name val="MS P ゴシック"/>
      <family val="3"/>
      <charset val="128"/>
    </font>
    <font>
      <sz val="6"/>
      <name val="ＭＳ Ｐゴシック"/>
      <family val="3"/>
      <charset val="128"/>
    </font>
    <font>
      <b/>
      <sz val="9"/>
      <color theme="1"/>
      <name val="ＭＳ ゴシック"/>
      <family val="3"/>
      <charset val="128"/>
    </font>
    <font>
      <b/>
      <sz val="10"/>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b/>
      <sz val="24"/>
      <color theme="1"/>
      <name val="ＭＳ ゴシック"/>
      <family val="3"/>
      <charset val="128"/>
    </font>
    <font>
      <sz val="24"/>
      <color theme="1"/>
      <name val="ＭＳ ゴシック"/>
      <family val="3"/>
      <charset val="128"/>
    </font>
    <font>
      <b/>
      <sz val="11"/>
      <name val="ＭＳ ゴシック"/>
      <family val="3"/>
      <charset val="128"/>
    </font>
    <font>
      <sz val="28"/>
      <color theme="1"/>
      <name val="ＭＳ ゴシック"/>
      <family val="3"/>
      <charset val="128"/>
    </font>
    <font>
      <b/>
      <sz val="16"/>
      <color rgb="FFFF0000"/>
      <name val="ＭＳ ゴシック"/>
      <family val="3"/>
      <charset val="128"/>
    </font>
    <font>
      <b/>
      <sz val="12"/>
      <color indexed="81"/>
      <name val="MS P ゴシック"/>
      <family val="3"/>
      <charset val="128"/>
    </font>
  </fonts>
  <fills count="15">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69696"/>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E7E6E6"/>
        <bgColor indexed="64"/>
      </patternFill>
    </fill>
    <fill>
      <patternFill patternType="solid">
        <fgColor rgb="FFE7E6E6"/>
        <bgColor rgb="FF000000"/>
      </patternFill>
    </fill>
    <fill>
      <patternFill patternType="solid">
        <fgColor theme="8" tint="0.79998168889431442"/>
        <bgColor indexed="64"/>
      </patternFill>
    </fill>
    <fill>
      <patternFill patternType="solid">
        <fgColor theme="4" tint="0.79998168889431442"/>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medium">
        <color indexed="64"/>
      </right>
      <top/>
      <bottom style="hair">
        <color indexed="64"/>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style="dotted">
        <color indexed="64"/>
      </bottom>
      <diagonal/>
    </border>
    <border>
      <left style="hair">
        <color indexed="64"/>
      </left>
      <right/>
      <top style="thin">
        <color indexed="64"/>
      </top>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right/>
      <top style="hair">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top style="double">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10">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1" fillId="0" borderId="0">
      <alignment vertical="center"/>
    </xf>
    <xf numFmtId="0" fontId="9" fillId="0" borderId="0"/>
    <xf numFmtId="9" fontId="4" fillId="0" borderId="0" applyFont="0" applyFill="0" applyBorder="0" applyAlignment="0" applyProtection="0">
      <alignment vertical="center"/>
    </xf>
  </cellStyleXfs>
  <cellXfs count="1116">
    <xf numFmtId="0" fontId="0" fillId="0" borderId="0" xfId="0">
      <alignment vertical="center"/>
    </xf>
    <xf numFmtId="0" fontId="4" fillId="0" borderId="1" xfId="3" applyBorder="1" applyAlignment="1">
      <alignment vertical="top"/>
    </xf>
    <xf numFmtId="0" fontId="4" fillId="0" borderId="0" xfId="3">
      <alignment vertical="center"/>
    </xf>
    <xf numFmtId="0" fontId="4" fillId="0" borderId="1" xfId="3" applyBorder="1">
      <alignment vertical="center"/>
    </xf>
    <xf numFmtId="0" fontId="5" fillId="0" borderId="1" xfId="3" applyFont="1" applyBorder="1" applyAlignment="1">
      <alignment horizontal="center" vertical="center"/>
    </xf>
    <xf numFmtId="0" fontId="0" fillId="0" borderId="1" xfId="3" applyFont="1" applyBorder="1" applyAlignment="1">
      <alignment vertical="top"/>
    </xf>
    <xf numFmtId="0" fontId="4" fillId="0" borderId="1" xfId="3" applyBorder="1" applyAlignment="1">
      <alignment horizontal="center" vertical="center"/>
    </xf>
    <xf numFmtId="0" fontId="5"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4" fillId="0" borderId="0" xfId="3" applyAlignment="1">
      <alignment vertical="center" shrinkToFit="1"/>
    </xf>
    <xf numFmtId="0" fontId="0" fillId="0" borderId="1" xfId="3" applyFont="1" applyBorder="1">
      <alignment vertical="center"/>
    </xf>
    <xf numFmtId="0" fontId="0" fillId="10" borderId="1" xfId="3" applyFont="1" applyFill="1" applyBorder="1" applyAlignment="1">
      <alignment vertical="top"/>
    </xf>
    <xf numFmtId="184" fontId="12" fillId="3" borderId="14" xfId="5" applyNumberFormat="1" applyFont="1" applyFill="1" applyBorder="1" applyAlignment="1" applyProtection="1">
      <alignment horizontal="center" vertical="center" wrapText="1"/>
      <protection locked="0"/>
    </xf>
    <xf numFmtId="178" fontId="12" fillId="0" borderId="14" xfId="5" applyNumberFormat="1" applyFont="1" applyBorder="1" applyAlignment="1" applyProtection="1">
      <alignment vertical="center"/>
      <protection locked="0"/>
    </xf>
    <xf numFmtId="38" fontId="12" fillId="0" borderId="11" xfId="4" applyFont="1" applyBorder="1" applyAlignment="1" applyProtection="1">
      <alignment horizontal="right" vertical="center"/>
      <protection locked="0"/>
    </xf>
    <xf numFmtId="38" fontId="12" fillId="0" borderId="11" xfId="4" applyFont="1" applyFill="1" applyBorder="1" applyAlignment="1" applyProtection="1">
      <alignment horizontal="right" vertical="center"/>
      <protection locked="0"/>
    </xf>
    <xf numFmtId="38" fontId="12" fillId="0" borderId="12" xfId="4" applyFont="1" applyBorder="1" applyAlignment="1" applyProtection="1">
      <alignment horizontal="right" vertical="center"/>
      <protection locked="0"/>
    </xf>
    <xf numFmtId="38" fontId="12" fillId="0" borderId="18" xfId="4" applyFont="1" applyBorder="1" applyAlignment="1" applyProtection="1">
      <alignment horizontal="right" vertical="center"/>
      <protection locked="0"/>
    </xf>
    <xf numFmtId="38" fontId="12" fillId="0" borderId="91" xfId="6" applyFont="1" applyFill="1" applyBorder="1" applyAlignment="1" applyProtection="1">
      <alignment horizontal="right" vertical="center"/>
      <protection locked="0"/>
    </xf>
    <xf numFmtId="184" fontId="12" fillId="3" borderId="14" xfId="5" applyNumberFormat="1" applyFont="1" applyFill="1" applyBorder="1" applyAlignment="1" applyProtection="1">
      <alignment horizontal="center" vertical="center"/>
      <protection locked="0"/>
    </xf>
    <xf numFmtId="0" fontId="22" fillId="4" borderId="58" xfId="0" applyFont="1" applyFill="1" applyBorder="1" applyAlignment="1">
      <alignment horizontal="center" vertical="center" wrapText="1"/>
    </xf>
    <xf numFmtId="0" fontId="16" fillId="0" borderId="0" xfId="0" applyFont="1">
      <alignment vertical="center"/>
    </xf>
    <xf numFmtId="0" fontId="20" fillId="4" borderId="58" xfId="0" applyFont="1" applyFill="1" applyBorder="1" applyAlignment="1">
      <alignment horizontal="center" vertical="center"/>
    </xf>
    <xf numFmtId="0" fontId="20" fillId="4" borderId="58" xfId="0" applyFont="1" applyFill="1" applyBorder="1" applyAlignment="1">
      <alignment horizontal="center" vertical="center" wrapText="1"/>
    </xf>
    <xf numFmtId="0" fontId="16" fillId="0" borderId="0" xfId="0" applyFont="1" applyAlignment="1">
      <alignment vertical="top"/>
    </xf>
    <xf numFmtId="0" fontId="22" fillId="4" borderId="21" xfId="0" applyFont="1" applyFill="1" applyBorder="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8" fillId="5" borderId="1" xfId="0" applyFont="1" applyFill="1" applyBorder="1" applyAlignment="1">
      <alignment horizontal="center" vertical="center" shrinkToFit="1"/>
    </xf>
    <xf numFmtId="179" fontId="25" fillId="5" borderId="47" xfId="0" applyNumberFormat="1" applyFont="1" applyFill="1" applyBorder="1" applyAlignment="1">
      <alignment horizontal="center" vertical="center"/>
    </xf>
    <xf numFmtId="0" fontId="8" fillId="5" borderId="58" xfId="0" applyFont="1" applyFill="1" applyBorder="1" applyAlignment="1">
      <alignment horizontal="center" vertical="center"/>
    </xf>
    <xf numFmtId="0" fontId="8" fillId="0" borderId="0" xfId="0" applyFont="1" applyAlignment="1">
      <alignment vertical="top" wrapText="1"/>
    </xf>
    <xf numFmtId="0" fontId="8" fillId="5" borderId="21" xfId="0" applyFont="1" applyFill="1" applyBorder="1" applyAlignment="1">
      <alignment horizontal="center" vertical="center" wrapText="1"/>
    </xf>
    <xf numFmtId="0" fontId="24" fillId="5" borderId="101" xfId="0" applyFont="1" applyFill="1" applyBorder="1" applyAlignment="1">
      <alignment horizontal="center" vertical="center" wrapText="1"/>
    </xf>
    <xf numFmtId="0" fontId="8" fillId="5" borderId="104" xfId="0" applyFont="1" applyFill="1" applyBorder="1" applyAlignment="1">
      <alignment horizontal="center" vertical="center"/>
    </xf>
    <xf numFmtId="0" fontId="25" fillId="5" borderId="1" xfId="0" applyFont="1" applyFill="1" applyBorder="1" applyAlignment="1">
      <alignment horizontal="center" vertical="center"/>
    </xf>
    <xf numFmtId="0" fontId="8" fillId="0" borderId="1" xfId="0" applyFont="1" applyBorder="1" applyAlignment="1">
      <alignment horizontal="center" vertical="center"/>
    </xf>
    <xf numFmtId="0" fontId="25" fillId="5" borderId="40" xfId="0" applyFont="1" applyFill="1" applyBorder="1">
      <alignment vertical="center"/>
    </xf>
    <xf numFmtId="176" fontId="8" fillId="0" borderId="0" xfId="0" applyNumberFormat="1" applyFont="1">
      <alignment vertical="center"/>
    </xf>
    <xf numFmtId="0" fontId="8" fillId="0" borderId="0" xfId="0" applyFont="1" applyAlignment="1">
      <alignment horizontal="right" vertical="center"/>
    </xf>
    <xf numFmtId="177" fontId="8" fillId="0" borderId="0" xfId="0" applyNumberFormat="1" applyFont="1">
      <alignment vertical="center"/>
    </xf>
    <xf numFmtId="49" fontId="8" fillId="0" borderId="47" xfId="0" applyNumberFormat="1" applyFont="1" applyBorder="1" applyAlignment="1" applyProtection="1">
      <alignment horizontal="center" vertical="center"/>
      <protection locked="0"/>
    </xf>
    <xf numFmtId="0" fontId="8" fillId="0" borderId="40" xfId="0" applyFont="1" applyBorder="1" applyAlignment="1">
      <alignment horizontal="center" vertical="center"/>
    </xf>
    <xf numFmtId="49" fontId="8" fillId="0" borderId="40" xfId="0" applyNumberFormat="1" applyFont="1" applyBorder="1" applyAlignment="1" applyProtection="1">
      <alignment horizontal="center" vertical="center"/>
      <protection locked="0"/>
    </xf>
    <xf numFmtId="0" fontId="22" fillId="0" borderId="17" xfId="0" applyFont="1" applyBorder="1" applyAlignment="1" applyProtection="1">
      <alignment vertical="center" wrapText="1"/>
      <protection locked="0"/>
    </xf>
    <xf numFmtId="0" fontId="28" fillId="0" borderId="0" xfId="0" applyFont="1" applyAlignment="1">
      <alignment vertical="top" wrapText="1"/>
    </xf>
    <xf numFmtId="0" fontId="28" fillId="0" borderId="16" xfId="0" applyFont="1" applyBorder="1" applyAlignment="1">
      <alignment vertical="top" wrapText="1"/>
    </xf>
    <xf numFmtId="14" fontId="8" fillId="0" borderId="47" xfId="0" applyNumberFormat="1" applyFont="1" applyBorder="1" applyAlignment="1" applyProtection="1">
      <alignment horizontal="center" vertical="center"/>
      <protection locked="0"/>
    </xf>
    <xf numFmtId="14" fontId="8" fillId="0" borderId="48" xfId="0" applyNumberFormat="1" applyFont="1" applyBorder="1" applyAlignment="1" applyProtection="1">
      <alignment horizontal="center" vertical="center"/>
      <protection locked="0"/>
    </xf>
    <xf numFmtId="14" fontId="8" fillId="0" borderId="47" xfId="0" applyNumberFormat="1" applyFont="1" applyBorder="1" applyAlignment="1">
      <alignment horizontal="center" vertical="center"/>
    </xf>
    <xf numFmtId="14" fontId="8" fillId="0" borderId="48" xfId="0" applyNumberFormat="1" applyFont="1" applyBorder="1" applyAlignment="1">
      <alignment horizontal="center" vertical="center"/>
    </xf>
    <xf numFmtId="0" fontId="22" fillId="0" borderId="47" xfId="0" applyFont="1" applyBorder="1" applyAlignment="1">
      <alignment horizontal="center" vertical="center" shrinkToFit="1"/>
    </xf>
    <xf numFmtId="0" fontId="28" fillId="0" borderId="0" xfId="0" applyFont="1" applyAlignment="1">
      <alignment vertical="center" wrapText="1"/>
    </xf>
    <xf numFmtId="0" fontId="8" fillId="0" borderId="2"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178" fontId="8" fillId="0" borderId="3" xfId="0" applyNumberFormat="1" applyFont="1" applyBorder="1" applyAlignment="1" applyProtection="1">
      <alignment horizontal="right" vertical="center" shrinkToFit="1"/>
      <protection locked="0"/>
    </xf>
    <xf numFmtId="178" fontId="8" fillId="0" borderId="3" xfId="0" applyNumberFormat="1" applyFont="1" applyBorder="1" applyAlignment="1" applyProtection="1">
      <alignment vertical="center" shrinkToFit="1"/>
      <protection locked="0"/>
    </xf>
    <xf numFmtId="188" fontId="8" fillId="0" borderId="3" xfId="0" applyNumberFormat="1" applyFont="1" applyBorder="1" applyAlignment="1" applyProtection="1">
      <alignment horizontal="right" vertical="center" shrinkToFit="1"/>
      <protection locked="0"/>
    </xf>
    <xf numFmtId="0" fontId="16" fillId="0" borderId="75" xfId="0" applyFont="1" applyBorder="1" applyAlignment="1" applyProtection="1">
      <alignment horizontal="center" vertical="center" shrinkToFit="1"/>
      <protection locked="0"/>
    </xf>
    <xf numFmtId="0" fontId="8" fillId="0" borderId="20"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178" fontId="8" fillId="0" borderId="12" xfId="0" applyNumberFormat="1" applyFont="1" applyBorder="1" applyAlignment="1" applyProtection="1">
      <alignment horizontal="right" vertical="center" shrinkToFit="1"/>
      <protection locked="0"/>
    </xf>
    <xf numFmtId="178" fontId="8" fillId="0" borderId="12" xfId="0" applyNumberFormat="1" applyFont="1" applyBorder="1" applyAlignment="1" applyProtection="1">
      <alignment vertical="center" shrinkToFit="1"/>
      <protection locked="0"/>
    </xf>
    <xf numFmtId="188" fontId="8" fillId="0" borderId="12" xfId="0" applyNumberFormat="1" applyFont="1" applyBorder="1" applyAlignment="1" applyProtection="1">
      <alignment horizontal="right" vertical="center" shrinkToFit="1"/>
      <protection locked="0"/>
    </xf>
    <xf numFmtId="0" fontId="16" fillId="0" borderId="90" xfId="0" applyFont="1" applyBorder="1" applyAlignment="1" applyProtection="1">
      <alignment horizontal="center" vertical="center" shrinkToFit="1"/>
      <protection locked="0"/>
    </xf>
    <xf numFmtId="0" fontId="8" fillId="0" borderId="6" xfId="0"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178" fontId="8" fillId="0" borderId="13" xfId="0" applyNumberFormat="1" applyFont="1" applyBorder="1" applyAlignment="1" applyProtection="1">
      <alignment horizontal="right" vertical="center" shrinkToFit="1"/>
      <protection locked="0"/>
    </xf>
    <xf numFmtId="178" fontId="8" fillId="0" borderId="13" xfId="0" applyNumberFormat="1" applyFont="1" applyBorder="1" applyAlignment="1" applyProtection="1">
      <alignment vertical="center" shrinkToFit="1"/>
      <protection locked="0"/>
    </xf>
    <xf numFmtId="188" fontId="8" fillId="0" borderId="13" xfId="0" applyNumberFormat="1" applyFont="1" applyBorder="1" applyAlignment="1" applyProtection="1">
      <alignment horizontal="right" vertical="center" shrinkToFit="1"/>
      <protection locked="0"/>
    </xf>
    <xf numFmtId="0" fontId="16" fillId="0" borderId="74" xfId="0" applyFont="1" applyBorder="1" applyAlignment="1" applyProtection="1">
      <alignment horizontal="center" vertical="center" shrinkToFit="1"/>
      <protection locked="0"/>
    </xf>
    <xf numFmtId="0" fontId="8" fillId="4" borderId="38" xfId="0" applyFont="1" applyFill="1" applyBorder="1" applyProtection="1">
      <alignment vertical="center"/>
      <protection locked="0"/>
    </xf>
    <xf numFmtId="0" fontId="8" fillId="0" borderId="24"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178" fontId="8" fillId="0" borderId="18" xfId="0" applyNumberFormat="1" applyFont="1" applyBorder="1" applyAlignment="1" applyProtection="1">
      <alignment horizontal="right" vertical="center" shrinkToFit="1"/>
      <protection locked="0"/>
    </xf>
    <xf numFmtId="178" fontId="8" fillId="0" borderId="18" xfId="0" applyNumberFormat="1" applyFont="1" applyBorder="1" applyAlignment="1" applyProtection="1">
      <alignment vertical="center" shrinkToFit="1"/>
      <protection locked="0"/>
    </xf>
    <xf numFmtId="188" fontId="8" fillId="0" borderId="18" xfId="0" applyNumberFormat="1" applyFont="1" applyBorder="1" applyAlignment="1" applyProtection="1">
      <alignment horizontal="right" vertical="center" shrinkToFit="1"/>
      <protection locked="0"/>
    </xf>
    <xf numFmtId="0" fontId="16" fillId="0" borderId="72" xfId="0" applyFont="1" applyBorder="1" applyAlignment="1" applyProtection="1">
      <alignment horizontal="center" vertical="center" shrinkToFit="1"/>
      <protection locked="0"/>
    </xf>
    <xf numFmtId="0" fontId="8" fillId="9" borderId="38" xfId="0" applyFont="1" applyFill="1" applyBorder="1" applyProtection="1">
      <alignment vertical="center"/>
      <protection locked="0"/>
    </xf>
    <xf numFmtId="0" fontId="16" fillId="0" borderId="0" xfId="0" applyFont="1" applyProtection="1">
      <alignment vertical="center"/>
      <protection locked="0"/>
    </xf>
    <xf numFmtId="0" fontId="8" fillId="2" borderId="85" xfId="0" applyFont="1" applyFill="1" applyBorder="1" applyAlignment="1" applyProtection="1">
      <alignment vertical="center" shrinkToFit="1"/>
      <protection locked="0"/>
    </xf>
    <xf numFmtId="0" fontId="8" fillId="0" borderId="15" xfId="0" applyFont="1" applyBorder="1" applyAlignment="1">
      <alignment vertical="center" textRotation="255"/>
    </xf>
    <xf numFmtId="0" fontId="27" fillId="5" borderId="51" xfId="0" applyFont="1" applyFill="1" applyBorder="1" applyAlignment="1">
      <alignment horizontal="center" vertical="center" wrapText="1"/>
    </xf>
    <xf numFmtId="0" fontId="27" fillId="5" borderId="45" xfId="0" applyFont="1" applyFill="1" applyBorder="1" applyAlignment="1">
      <alignment horizontal="center" vertical="center" wrapText="1"/>
    </xf>
    <xf numFmtId="14" fontId="8" fillId="0" borderId="32" xfId="0" applyNumberFormat="1" applyFont="1" applyBorder="1" applyAlignment="1">
      <alignment horizontal="center" vertical="center"/>
    </xf>
    <xf numFmtId="0" fontId="8" fillId="0" borderId="15" xfId="0" applyFont="1" applyBorder="1" applyAlignment="1">
      <alignment horizontal="center" vertical="center"/>
    </xf>
    <xf numFmtId="14" fontId="8" fillId="0" borderId="38" xfId="0" applyNumberFormat="1" applyFont="1" applyBorder="1" applyAlignment="1">
      <alignment horizontal="center" vertical="center"/>
    </xf>
    <xf numFmtId="0" fontId="22" fillId="0" borderId="32" xfId="0" applyFont="1" applyBorder="1" applyAlignment="1">
      <alignment horizontal="center" vertical="center" shrinkToFit="1"/>
    </xf>
    <xf numFmtId="0" fontId="8" fillId="5" borderId="1"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8" xfId="0" applyFont="1" applyFill="1" applyBorder="1" applyAlignment="1">
      <alignment horizontal="center" vertical="center"/>
    </xf>
    <xf numFmtId="0" fontId="8" fillId="0" borderId="16" xfId="0" applyFont="1" applyBorder="1" applyAlignment="1">
      <alignment vertical="top" wrapText="1"/>
    </xf>
    <xf numFmtId="0" fontId="8" fillId="5" borderId="1"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vertical="center" shrinkToFit="1"/>
    </xf>
    <xf numFmtId="0" fontId="16" fillId="0" borderId="0" xfId="0" applyFont="1" applyAlignment="1">
      <alignmen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horizontal="center" vertical="top" wrapText="1"/>
    </xf>
    <xf numFmtId="0" fontId="19" fillId="0" borderId="0" xfId="0" applyFont="1" applyAlignment="1">
      <alignment vertical="top" shrinkToFit="1"/>
    </xf>
    <xf numFmtId="0" fontId="20" fillId="0" borderId="0" xfId="0" applyFont="1" applyAlignment="1">
      <alignment vertical="center" wrapText="1"/>
    </xf>
    <xf numFmtId="0" fontId="8" fillId="0" borderId="0" xfId="0" applyFont="1" applyAlignment="1">
      <alignment vertical="top"/>
    </xf>
    <xf numFmtId="0" fontId="21" fillId="0" borderId="0" xfId="0" applyFont="1" applyAlignment="1">
      <alignment vertical="center" wrapText="1"/>
    </xf>
    <xf numFmtId="49" fontId="18" fillId="0" borderId="0" xfId="0" applyNumberFormat="1" applyFont="1">
      <alignment vertical="center"/>
    </xf>
    <xf numFmtId="0" fontId="8" fillId="4" borderId="4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20"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24" fillId="4" borderId="47" xfId="0" applyFont="1" applyFill="1" applyBorder="1" applyAlignment="1">
      <alignment horizontal="center" vertical="center" shrinkToFit="1"/>
    </xf>
    <xf numFmtId="0" fontId="8" fillId="4" borderId="41" xfId="0" applyFont="1" applyFill="1" applyBorder="1" applyAlignment="1">
      <alignment horizontal="center" vertical="center" shrinkToFit="1"/>
    </xf>
    <xf numFmtId="0" fontId="24" fillId="4" borderId="70" xfId="0" applyFont="1" applyFill="1" applyBorder="1" applyAlignment="1">
      <alignment horizontal="center" vertical="center" shrinkToFit="1"/>
    </xf>
    <xf numFmtId="0" fontId="16" fillId="0" borderId="0" xfId="0" applyFont="1" applyAlignment="1" applyProtection="1">
      <alignment vertical="top" wrapText="1"/>
      <protection locked="0"/>
    </xf>
    <xf numFmtId="0" fontId="31" fillId="0" borderId="28" xfId="0" applyFont="1" applyBorder="1" applyAlignment="1" applyProtection="1">
      <alignment vertical="top" wrapText="1"/>
      <protection locked="0"/>
    </xf>
    <xf numFmtId="0" fontId="15" fillId="0" borderId="40" xfId="0" applyFont="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192" fontId="8" fillId="0" borderId="49" xfId="0" applyNumberFormat="1" applyFont="1" applyBorder="1" applyProtection="1">
      <alignment vertical="center"/>
      <protection locked="0"/>
    </xf>
    <xf numFmtId="0" fontId="16" fillId="0" borderId="0" xfId="0" applyFont="1" applyAlignment="1" applyProtection="1">
      <alignment vertical="center" wrapText="1"/>
      <protection locked="0"/>
    </xf>
    <xf numFmtId="0" fontId="32"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10" borderId="1" xfId="0" applyFont="1" applyFill="1" applyBorder="1" applyProtection="1">
      <alignment vertical="center"/>
      <protection locked="0"/>
    </xf>
    <xf numFmtId="0" fontId="16" fillId="0" borderId="0" xfId="0" applyFont="1" applyAlignment="1" applyProtection="1">
      <alignment horizontal="left" vertical="top"/>
      <protection locked="0"/>
    </xf>
    <xf numFmtId="0" fontId="16" fillId="0" borderId="1" xfId="0" applyFont="1" applyBorder="1" applyProtection="1">
      <alignment vertical="center"/>
      <protection locked="0"/>
    </xf>
    <xf numFmtId="189" fontId="16" fillId="0" borderId="1" xfId="0" applyNumberFormat="1" applyFont="1" applyBorder="1" applyAlignment="1" applyProtection="1">
      <alignment horizontal="left" vertical="center" wrapText="1"/>
      <protection locked="0"/>
    </xf>
    <xf numFmtId="192" fontId="16" fillId="0" borderId="1" xfId="0" applyNumberFormat="1" applyFont="1" applyBorder="1" applyAlignment="1" applyProtection="1">
      <alignment horizontal="right" vertical="center" wrapText="1"/>
      <protection locked="0"/>
    </xf>
    <xf numFmtId="0" fontId="16" fillId="0" borderId="0" xfId="0" applyFont="1" applyAlignment="1" applyProtection="1">
      <alignment horizontal="left" vertical="top" wrapText="1"/>
      <protection locked="0"/>
    </xf>
    <xf numFmtId="56" fontId="16" fillId="0" borderId="1" xfId="0" applyNumberFormat="1" applyFont="1" applyBorder="1" applyAlignment="1" applyProtection="1">
      <alignment horizontal="left" vertical="center" wrapText="1"/>
      <protection locked="0"/>
    </xf>
    <xf numFmtId="0" fontId="19" fillId="0" borderId="0" xfId="0" applyFont="1">
      <alignment vertical="center"/>
    </xf>
    <xf numFmtId="0" fontId="16" fillId="0" borderId="0" xfId="0" applyFont="1" applyAlignment="1">
      <alignment vertical="center" shrinkToFit="1"/>
    </xf>
    <xf numFmtId="178" fontId="16" fillId="0" borderId="0" xfId="0" applyNumberFormat="1" applyFont="1" applyAlignment="1">
      <alignment horizontal="right" vertical="center" shrinkToFit="1"/>
    </xf>
    <xf numFmtId="178" fontId="16" fillId="0" borderId="0" xfId="0" applyNumberFormat="1" applyFont="1">
      <alignment vertical="center"/>
    </xf>
    <xf numFmtId="188" fontId="16" fillId="0" borderId="0" xfId="0" applyNumberFormat="1" applyFont="1" applyAlignment="1">
      <alignment vertical="center" shrinkToFit="1"/>
    </xf>
    <xf numFmtId="178" fontId="8" fillId="0" borderId="0" xfId="4" applyNumberFormat="1" applyFont="1" applyBorder="1" applyAlignment="1" applyProtection="1">
      <alignment vertical="center"/>
    </xf>
    <xf numFmtId="178" fontId="16" fillId="0" borderId="0" xfId="4" applyNumberFormat="1" applyFont="1" applyBorder="1" applyAlignment="1" applyProtection="1">
      <alignment vertical="center"/>
    </xf>
    <xf numFmtId="178" fontId="8" fillId="0" borderId="0" xfId="4" applyNumberFormat="1" applyFont="1" applyBorder="1" applyAlignment="1" applyProtection="1">
      <alignment horizontal="center" vertical="center"/>
    </xf>
    <xf numFmtId="0" fontId="8" fillId="0" borderId="0" xfId="0" applyFont="1" applyAlignment="1">
      <alignment horizontal="right" vertical="center" shrinkToFit="1"/>
    </xf>
    <xf numFmtId="0" fontId="8" fillId="0" borderId="0" xfId="0" applyFont="1" applyAlignment="1">
      <alignment vertical="center" shrinkToFit="1"/>
    </xf>
    <xf numFmtId="0" fontId="8" fillId="3" borderId="26" xfId="0" applyFont="1" applyFill="1" applyBorder="1" applyAlignment="1">
      <alignment vertical="center" wrapText="1" shrinkToFit="1"/>
    </xf>
    <xf numFmtId="178" fontId="8" fillId="0" borderId="0" xfId="0" applyNumberFormat="1" applyFont="1" applyAlignment="1">
      <alignment horizontal="right" vertical="center" shrinkToFit="1"/>
    </xf>
    <xf numFmtId="178" fontId="8" fillId="0" borderId="0" xfId="0" applyNumberFormat="1" applyFont="1" applyAlignment="1">
      <alignment horizontal="right" shrinkToFit="1"/>
    </xf>
    <xf numFmtId="178" fontId="8" fillId="0" borderId="0" xfId="0" applyNumberFormat="1" applyFont="1">
      <alignment vertical="center"/>
    </xf>
    <xf numFmtId="188" fontId="8" fillId="0" borderId="0" xfId="0" applyNumberFormat="1" applyFont="1" applyAlignment="1">
      <alignment vertical="center" shrinkToFit="1"/>
    </xf>
    <xf numFmtId="0" fontId="8" fillId="6" borderId="1" xfId="0" applyFont="1" applyFill="1" applyBorder="1">
      <alignment vertical="center"/>
    </xf>
    <xf numFmtId="0" fontId="30" fillId="0" borderId="0" xfId="3" applyFont="1">
      <alignment vertical="center"/>
    </xf>
    <xf numFmtId="0" fontId="8" fillId="2" borderId="43" xfId="3" applyFont="1" applyFill="1" applyBorder="1">
      <alignment vertical="center"/>
    </xf>
    <xf numFmtId="0" fontId="24" fillId="2" borderId="86" xfId="3" applyFont="1" applyFill="1" applyBorder="1">
      <alignment vertical="center"/>
    </xf>
    <xf numFmtId="0" fontId="24" fillId="2" borderId="114" xfId="3" applyFont="1" applyFill="1" applyBorder="1" applyAlignment="1">
      <alignment vertical="center" shrinkToFit="1"/>
    </xf>
    <xf numFmtId="0" fontId="24" fillId="2" borderId="15" xfId="3" applyFont="1" applyFill="1" applyBorder="1">
      <alignment vertical="center"/>
    </xf>
    <xf numFmtId="0" fontId="24" fillId="2" borderId="38" xfId="3" applyFont="1" applyFill="1" applyBorder="1">
      <alignment vertical="center"/>
    </xf>
    <xf numFmtId="178" fontId="16" fillId="2" borderId="1" xfId="4" applyNumberFormat="1" applyFont="1" applyFill="1" applyBorder="1" applyAlignment="1" applyProtection="1">
      <alignment horizontal="center" vertical="center" shrinkToFit="1"/>
    </xf>
    <xf numFmtId="178" fontId="16" fillId="0" borderId="0" xfId="2" applyNumberFormat="1" applyFont="1" applyBorder="1" applyAlignment="1" applyProtection="1">
      <alignment vertical="center"/>
    </xf>
    <xf numFmtId="188" fontId="16" fillId="0" borderId="0" xfId="2" applyNumberFormat="1" applyFont="1" applyBorder="1" applyAlignment="1" applyProtection="1">
      <alignment vertical="center" shrinkToFit="1"/>
    </xf>
    <xf numFmtId="0" fontId="24" fillId="2" borderId="25" xfId="3" applyFont="1" applyFill="1" applyBorder="1">
      <alignment vertical="center"/>
    </xf>
    <xf numFmtId="178" fontId="8" fillId="3" borderId="46" xfId="4" applyNumberFormat="1" applyFont="1" applyFill="1" applyBorder="1" applyAlignment="1" applyProtection="1">
      <alignment horizontal="right" vertical="center" shrinkToFit="1"/>
    </xf>
    <xf numFmtId="178" fontId="25" fillId="0" borderId="0" xfId="2" applyNumberFormat="1" applyFont="1" applyBorder="1" applyAlignment="1" applyProtection="1">
      <alignment horizontal="left" vertical="center"/>
    </xf>
    <xf numFmtId="188" fontId="25" fillId="0" borderId="0" xfId="2" applyNumberFormat="1" applyFont="1" applyBorder="1" applyAlignment="1" applyProtection="1">
      <alignment horizontal="left" vertical="center" shrinkToFit="1"/>
    </xf>
    <xf numFmtId="178" fontId="8" fillId="3" borderId="45" xfId="4" applyNumberFormat="1" applyFont="1" applyFill="1" applyBorder="1" applyAlignment="1" applyProtection="1">
      <alignment horizontal="right" vertical="center" shrinkToFit="1"/>
    </xf>
    <xf numFmtId="178" fontId="8" fillId="3" borderId="25" xfId="4" applyNumberFormat="1" applyFont="1" applyFill="1" applyBorder="1" applyAlignment="1" applyProtection="1">
      <alignment horizontal="right" vertical="center" shrinkToFit="1"/>
    </xf>
    <xf numFmtId="0" fontId="8" fillId="5" borderId="43" xfId="3" applyFont="1" applyFill="1" applyBorder="1" applyAlignment="1">
      <alignment horizontal="left" vertical="center"/>
    </xf>
    <xf numFmtId="0" fontId="8" fillId="5" borderId="3" xfId="3" applyFont="1" applyFill="1" applyBorder="1">
      <alignment vertical="center"/>
    </xf>
    <xf numFmtId="0" fontId="8" fillId="5" borderId="114" xfId="0" applyFont="1" applyFill="1" applyBorder="1" applyAlignment="1">
      <alignment vertical="center" shrinkToFit="1"/>
    </xf>
    <xf numFmtId="0" fontId="8" fillId="5" borderId="15" xfId="3" applyFont="1" applyFill="1" applyBorder="1" applyAlignment="1">
      <alignment horizontal="left" vertical="center"/>
    </xf>
    <xf numFmtId="0" fontId="8" fillId="5" borderId="38" xfId="3" applyFont="1" applyFill="1" applyBorder="1" applyAlignment="1">
      <alignment horizontal="left" vertical="center"/>
    </xf>
    <xf numFmtId="178" fontId="8" fillId="3" borderId="58" xfId="4" applyNumberFormat="1" applyFont="1" applyFill="1" applyBorder="1" applyAlignment="1" applyProtection="1">
      <alignment horizontal="right" vertical="center" shrinkToFit="1"/>
    </xf>
    <xf numFmtId="0" fontId="8" fillId="5" borderId="97" xfId="3" applyFont="1" applyFill="1" applyBorder="1" applyAlignment="1">
      <alignment horizontal="left" vertical="center"/>
    </xf>
    <xf numFmtId="0" fontId="8" fillId="5" borderId="9" xfId="0" applyFont="1" applyFill="1" applyBorder="1">
      <alignment vertical="center"/>
    </xf>
    <xf numFmtId="0" fontId="8" fillId="5" borderId="33" xfId="3" applyFont="1" applyFill="1" applyBorder="1" applyAlignment="1">
      <alignment vertical="center" shrinkToFit="1"/>
    </xf>
    <xf numFmtId="0" fontId="8" fillId="5" borderId="52" xfId="3" applyFont="1" applyFill="1" applyBorder="1" applyAlignment="1">
      <alignment horizontal="left" vertical="center"/>
    </xf>
    <xf numFmtId="0" fontId="8" fillId="5" borderId="75" xfId="3" applyFont="1" applyFill="1" applyBorder="1" applyAlignment="1">
      <alignment horizontal="left" vertical="center"/>
    </xf>
    <xf numFmtId="178" fontId="8" fillId="0" borderId="0" xfId="2" applyNumberFormat="1" applyFont="1" applyFill="1" applyBorder="1" applyAlignment="1" applyProtection="1">
      <alignment vertical="center" shrinkToFit="1"/>
    </xf>
    <xf numFmtId="0" fontId="16" fillId="0" borderId="1" xfId="0" applyFont="1" applyBorder="1" applyAlignment="1">
      <alignment horizontal="center" vertical="center" shrinkToFit="1"/>
    </xf>
    <xf numFmtId="0" fontId="8" fillId="5" borderId="70" xfId="3" applyFont="1" applyFill="1" applyBorder="1" applyAlignment="1">
      <alignment horizontal="left" vertical="center"/>
    </xf>
    <xf numFmtId="0" fontId="8" fillId="5" borderId="10" xfId="0" applyFont="1" applyFill="1" applyBorder="1">
      <alignment vertical="center"/>
    </xf>
    <xf numFmtId="0" fontId="8" fillId="5" borderId="68" xfId="3" applyFont="1" applyFill="1" applyBorder="1" applyAlignment="1">
      <alignment vertical="center" shrinkToFit="1"/>
    </xf>
    <xf numFmtId="0" fontId="8" fillId="5" borderId="69" xfId="3" applyFont="1" applyFill="1" applyBorder="1" applyAlignment="1">
      <alignment horizontal="left" vertical="center"/>
    </xf>
    <xf numFmtId="0" fontId="8" fillId="5" borderId="74" xfId="3" applyFont="1" applyFill="1" applyBorder="1" applyAlignment="1">
      <alignment horizontal="left" vertical="center"/>
    </xf>
    <xf numFmtId="178" fontId="8" fillId="3" borderId="21" xfId="4" applyNumberFormat="1" applyFont="1" applyFill="1" applyBorder="1" applyAlignment="1" applyProtection="1">
      <alignment horizontal="right" vertical="center" shrinkToFit="1"/>
    </xf>
    <xf numFmtId="0" fontId="16" fillId="3" borderId="1" xfId="0" applyFont="1" applyFill="1" applyBorder="1" applyAlignment="1">
      <alignment horizontal="center" vertical="center"/>
    </xf>
    <xf numFmtId="0" fontId="8" fillId="5" borderId="73" xfId="3" applyFont="1" applyFill="1" applyBorder="1" applyAlignment="1">
      <alignment horizontal="left" vertical="center"/>
    </xf>
    <xf numFmtId="0" fontId="8" fillId="5" borderId="42" xfId="3" applyFont="1" applyFill="1" applyBorder="1">
      <alignment vertical="center"/>
    </xf>
    <xf numFmtId="0" fontId="8" fillId="5" borderId="54" xfId="0" applyFont="1" applyFill="1" applyBorder="1" applyAlignment="1">
      <alignment vertical="center" shrinkToFit="1"/>
    </xf>
    <xf numFmtId="0" fontId="8" fillId="5" borderId="40" xfId="3" applyFont="1" applyFill="1" applyBorder="1" applyAlignment="1">
      <alignment horizontal="left" vertical="center"/>
    </xf>
    <xf numFmtId="0" fontId="8" fillId="5" borderId="48" xfId="3" applyFont="1" applyFill="1" applyBorder="1" applyAlignment="1">
      <alignment horizontal="left" vertical="center"/>
    </xf>
    <xf numFmtId="178" fontId="8" fillId="3" borderId="1" xfId="4" applyNumberFormat="1" applyFont="1" applyFill="1" applyBorder="1" applyAlignment="1" applyProtection="1">
      <alignment horizontal="right" vertical="center" shrinkToFit="1"/>
    </xf>
    <xf numFmtId="0" fontId="24" fillId="0" borderId="0" xfId="3" applyFont="1">
      <alignment vertical="center"/>
    </xf>
    <xf numFmtId="0" fontId="8" fillId="0" borderId="0" xfId="3" applyFont="1">
      <alignment vertical="center"/>
    </xf>
    <xf numFmtId="0" fontId="24" fillId="0" borderId="0" xfId="3" applyFont="1" applyAlignment="1">
      <alignment vertical="center" shrinkToFit="1"/>
    </xf>
    <xf numFmtId="0" fontId="24" fillId="0" borderId="0" xfId="3" applyFont="1" applyAlignment="1">
      <alignment horizontal="left" vertical="center"/>
    </xf>
    <xf numFmtId="178" fontId="16" fillId="0" borderId="0" xfId="4" applyNumberFormat="1" applyFont="1" applyFill="1" applyBorder="1" applyAlignment="1" applyProtection="1">
      <alignment horizontal="right" vertical="center" shrinkToFit="1"/>
    </xf>
    <xf numFmtId="178" fontId="25" fillId="0" borderId="0" xfId="2" applyNumberFormat="1" applyFont="1" applyFill="1" applyBorder="1" applyAlignment="1" applyProtection="1">
      <alignment horizontal="left" vertical="center"/>
    </xf>
    <xf numFmtId="188" fontId="25" fillId="0" borderId="0" xfId="2" applyNumberFormat="1" applyFont="1" applyFill="1" applyBorder="1" applyAlignment="1" applyProtection="1">
      <alignment horizontal="left" vertical="center" shrinkToFit="1"/>
    </xf>
    <xf numFmtId="178" fontId="16" fillId="0" borderId="0" xfId="4" applyNumberFormat="1" applyFont="1" applyFill="1" applyBorder="1" applyAlignment="1" applyProtection="1">
      <alignment vertical="center"/>
    </xf>
    <xf numFmtId="0" fontId="16" fillId="2" borderId="47" xfId="3" applyFont="1" applyFill="1" applyBorder="1" applyAlignment="1">
      <alignment horizontal="left" vertical="center"/>
    </xf>
    <xf numFmtId="0" fontId="24" fillId="2" borderId="40" xfId="3" applyFont="1" applyFill="1" applyBorder="1" applyAlignment="1">
      <alignment horizontal="left" vertical="center"/>
    </xf>
    <xf numFmtId="0" fontId="24" fillId="2" borderId="40" xfId="3" applyFont="1" applyFill="1" applyBorder="1" applyAlignment="1">
      <alignment horizontal="left" vertical="center" shrinkToFit="1"/>
    </xf>
    <xf numFmtId="178" fontId="21" fillId="0" borderId="0" xfId="2" applyNumberFormat="1" applyFont="1" applyFill="1" applyBorder="1" applyAlignment="1" applyProtection="1">
      <alignment vertical="center"/>
    </xf>
    <xf numFmtId="178" fontId="8" fillId="3" borderId="1" xfId="4" applyNumberFormat="1" applyFont="1" applyFill="1" applyBorder="1" applyAlignment="1" applyProtection="1">
      <alignment horizontal="right" vertical="center"/>
    </xf>
    <xf numFmtId="0" fontId="21" fillId="0" borderId="0" xfId="0" applyFont="1">
      <alignment vertical="center"/>
    </xf>
    <xf numFmtId="0" fontId="24" fillId="0" borderId="0" xfId="3" applyFont="1" applyAlignment="1">
      <alignment horizontal="left" vertical="center" shrinkToFit="1"/>
    </xf>
    <xf numFmtId="178" fontId="16" fillId="0" borderId="0" xfId="2" applyNumberFormat="1" applyFont="1" applyFill="1" applyBorder="1" applyAlignment="1" applyProtection="1">
      <alignment vertical="center"/>
    </xf>
    <xf numFmtId="177" fontId="25" fillId="0" borderId="0" xfId="2" applyNumberFormat="1" applyFont="1" applyBorder="1" applyAlignment="1" applyProtection="1">
      <alignment horizontal="left" vertical="center" wrapText="1"/>
    </xf>
    <xf numFmtId="178" fontId="25" fillId="0" borderId="0" xfId="2" applyNumberFormat="1" applyFont="1" applyBorder="1" applyAlignment="1" applyProtection="1">
      <alignment horizontal="left" vertical="center" shrinkToFit="1"/>
    </xf>
    <xf numFmtId="178" fontId="25" fillId="0" borderId="0" xfId="2" applyNumberFormat="1" applyFont="1" applyBorder="1" applyAlignment="1" applyProtection="1">
      <alignment horizontal="left" vertical="center" wrapText="1"/>
    </xf>
    <xf numFmtId="0" fontId="15" fillId="0" borderId="0" xfId="3" applyFont="1">
      <alignment vertical="center"/>
    </xf>
    <xf numFmtId="0" fontId="16" fillId="2" borderId="1" xfId="0" applyFont="1" applyFill="1" applyBorder="1" applyAlignment="1">
      <alignment horizontal="center" vertical="center" shrinkToFit="1"/>
    </xf>
    <xf numFmtId="178" fontId="16" fillId="2" borderId="1" xfId="0" applyNumberFormat="1" applyFont="1" applyFill="1" applyBorder="1" applyAlignment="1">
      <alignment horizontal="center" vertical="center" shrinkToFit="1"/>
    </xf>
    <xf numFmtId="188" fontId="16" fillId="2" borderId="1" xfId="0" applyNumberFormat="1" applyFont="1" applyFill="1" applyBorder="1" applyAlignment="1">
      <alignment horizontal="center" vertical="center" shrinkToFit="1"/>
    </xf>
    <xf numFmtId="0" fontId="8" fillId="2" borderId="32" xfId="0" applyFont="1" applyFill="1" applyBorder="1">
      <alignment vertical="center"/>
    </xf>
    <xf numFmtId="0" fontId="16" fillId="2" borderId="15" xfId="0" applyFont="1" applyFill="1" applyBorder="1" applyAlignment="1">
      <alignment horizontal="center" vertical="center" shrinkToFit="1"/>
    </xf>
    <xf numFmtId="178" fontId="16" fillId="2" borderId="15" xfId="0" applyNumberFormat="1" applyFont="1" applyFill="1" applyBorder="1" applyAlignment="1">
      <alignment horizontal="center" vertical="center" shrinkToFit="1"/>
    </xf>
    <xf numFmtId="188" fontId="16" fillId="2" borderId="15" xfId="0" applyNumberFormat="1" applyFont="1" applyFill="1" applyBorder="1" applyAlignment="1">
      <alignment horizontal="right" vertical="center" shrinkToFit="1"/>
    </xf>
    <xf numFmtId="178" fontId="16" fillId="2" borderId="15" xfId="0" applyNumberFormat="1" applyFont="1" applyFill="1" applyBorder="1" applyAlignment="1">
      <alignment horizontal="right" vertical="center" shrinkToFit="1"/>
    </xf>
    <xf numFmtId="178" fontId="8" fillId="2" borderId="15" xfId="4" applyNumberFormat="1" applyFont="1" applyFill="1" applyBorder="1" applyAlignment="1" applyProtection="1">
      <alignment horizontal="right" vertical="center" shrinkToFit="1"/>
    </xf>
    <xf numFmtId="0" fontId="16" fillId="2" borderId="38" xfId="0" applyFont="1" applyFill="1" applyBorder="1" applyAlignment="1">
      <alignment horizontal="center" vertical="center" shrinkToFit="1"/>
    </xf>
    <xf numFmtId="0" fontId="16" fillId="2" borderId="16" xfId="0" applyFont="1" applyFill="1" applyBorder="1">
      <alignment vertical="center"/>
    </xf>
    <xf numFmtId="0" fontId="8" fillId="4" borderId="32" xfId="0" applyFont="1" applyFill="1" applyBorder="1">
      <alignment vertical="center"/>
    </xf>
    <xf numFmtId="0" fontId="8" fillId="4" borderId="15" xfId="0" applyFont="1" applyFill="1" applyBorder="1">
      <alignment vertical="center"/>
    </xf>
    <xf numFmtId="0" fontId="8" fillId="4" borderId="15" xfId="0" applyFont="1" applyFill="1" applyBorder="1" applyAlignment="1">
      <alignment vertical="center" shrinkToFit="1"/>
    </xf>
    <xf numFmtId="178" fontId="8" fillId="4" borderId="15" xfId="0" applyNumberFormat="1" applyFont="1" applyFill="1" applyBorder="1" applyAlignment="1">
      <alignment vertical="center" shrinkToFit="1"/>
    </xf>
    <xf numFmtId="178" fontId="8" fillId="4" borderId="15" xfId="0" applyNumberFormat="1" applyFont="1" applyFill="1" applyBorder="1">
      <alignment vertical="center"/>
    </xf>
    <xf numFmtId="188" fontId="8" fillId="4" borderId="15" xfId="0" applyNumberFormat="1" applyFont="1" applyFill="1" applyBorder="1" applyAlignment="1">
      <alignment horizontal="right" vertical="center" shrinkToFit="1"/>
    </xf>
    <xf numFmtId="178" fontId="8" fillId="4" borderId="15" xfId="0" applyNumberFormat="1" applyFont="1" applyFill="1" applyBorder="1" applyAlignment="1">
      <alignment horizontal="right" vertical="center"/>
    </xf>
    <xf numFmtId="178" fontId="8" fillId="4" borderId="15" xfId="4" applyNumberFormat="1" applyFont="1" applyFill="1" applyBorder="1" applyAlignment="1" applyProtection="1">
      <alignment horizontal="right" vertical="center"/>
    </xf>
    <xf numFmtId="0" fontId="8" fillId="4" borderId="38" xfId="0" applyFont="1" applyFill="1" applyBorder="1">
      <alignment vertical="center"/>
    </xf>
    <xf numFmtId="0" fontId="16" fillId="0" borderId="0" xfId="0" applyFont="1" applyAlignment="1">
      <alignment horizontal="center" vertical="center"/>
    </xf>
    <xf numFmtId="0" fontId="8" fillId="2" borderId="16" xfId="0" applyFont="1" applyFill="1" applyBorder="1">
      <alignment vertical="center"/>
    </xf>
    <xf numFmtId="0" fontId="8" fillId="4" borderId="16" xfId="0" applyFont="1" applyFill="1" applyBorder="1">
      <alignment vertical="center"/>
    </xf>
    <xf numFmtId="178" fontId="8" fillId="3" borderId="8" xfId="0" applyNumberFormat="1" applyFont="1" applyFill="1" applyBorder="1" applyAlignment="1">
      <alignment horizontal="right" vertical="center" shrinkToFit="1"/>
    </xf>
    <xf numFmtId="178" fontId="8" fillId="3" borderId="58" xfId="4" applyNumberFormat="1" applyFont="1" applyFill="1" applyBorder="1" applyAlignment="1" applyProtection="1">
      <alignment horizontal="right" vertical="center"/>
    </xf>
    <xf numFmtId="178" fontId="16" fillId="3" borderId="1" xfId="0" applyNumberFormat="1" applyFont="1" applyFill="1" applyBorder="1">
      <alignment vertical="center"/>
    </xf>
    <xf numFmtId="178" fontId="8" fillId="3" borderId="9" xfId="0" applyNumberFormat="1" applyFont="1" applyFill="1" applyBorder="1" applyAlignment="1">
      <alignment horizontal="right" vertical="center" shrinkToFit="1"/>
    </xf>
    <xf numFmtId="178" fontId="8" fillId="3" borderId="25" xfId="4" applyNumberFormat="1" applyFont="1" applyFill="1" applyBorder="1" applyAlignment="1" applyProtection="1">
      <alignment horizontal="right" vertical="center"/>
    </xf>
    <xf numFmtId="0" fontId="8" fillId="4" borderId="17" xfId="0" applyFont="1" applyFill="1" applyBorder="1">
      <alignment vertical="center"/>
    </xf>
    <xf numFmtId="0" fontId="8" fillId="0" borderId="26" xfId="0" applyFont="1" applyBorder="1" applyAlignment="1">
      <alignment vertical="center" shrinkToFit="1"/>
    </xf>
    <xf numFmtId="178" fontId="8" fillId="3" borderId="10" xfId="0" applyNumberFormat="1" applyFont="1" applyFill="1" applyBorder="1" applyAlignment="1">
      <alignment horizontal="right" vertical="center" shrinkToFit="1"/>
    </xf>
    <xf numFmtId="178" fontId="8" fillId="3" borderId="59" xfId="4" applyNumberFormat="1" applyFont="1" applyFill="1" applyBorder="1" applyAlignment="1" applyProtection="1">
      <alignment horizontal="right" vertical="center"/>
    </xf>
    <xf numFmtId="178" fontId="16" fillId="0" borderId="0" xfId="0" applyNumberFormat="1" applyFont="1" applyAlignment="1">
      <alignment horizontal="center" vertical="center"/>
    </xf>
    <xf numFmtId="178" fontId="8" fillId="3" borderId="7" xfId="0" applyNumberFormat="1" applyFont="1" applyFill="1" applyBorder="1" applyAlignment="1">
      <alignment horizontal="right" vertical="center" shrinkToFit="1"/>
    </xf>
    <xf numFmtId="178" fontId="8" fillId="3" borderId="84" xfId="0" applyNumberFormat="1" applyFont="1" applyFill="1" applyBorder="1" applyAlignment="1">
      <alignment horizontal="right" vertical="center" shrinkToFit="1"/>
    </xf>
    <xf numFmtId="0" fontId="8" fillId="9" borderId="15" xfId="0" applyFont="1" applyFill="1" applyBorder="1">
      <alignment vertical="center"/>
    </xf>
    <xf numFmtId="0" fontId="8" fillId="9" borderId="15" xfId="0" applyFont="1" applyFill="1" applyBorder="1" applyAlignment="1">
      <alignment vertical="center" shrinkToFit="1"/>
    </xf>
    <xf numFmtId="178" fontId="8" fillId="9" borderId="15" xfId="0" applyNumberFormat="1" applyFont="1" applyFill="1" applyBorder="1" applyAlignment="1">
      <alignment horizontal="right" vertical="center" shrinkToFit="1"/>
    </xf>
    <xf numFmtId="178" fontId="8" fillId="9" borderId="15" xfId="0" applyNumberFormat="1" applyFont="1" applyFill="1" applyBorder="1" applyAlignment="1">
      <alignment horizontal="right" vertical="center"/>
    </xf>
    <xf numFmtId="178" fontId="8" fillId="9" borderId="15" xfId="0" applyNumberFormat="1" applyFont="1" applyFill="1" applyBorder="1">
      <alignment vertical="center"/>
    </xf>
    <xf numFmtId="188" fontId="8" fillId="9" borderId="15" xfId="0" applyNumberFormat="1" applyFont="1" applyFill="1" applyBorder="1" applyAlignment="1">
      <alignment horizontal="right" vertical="center" shrinkToFit="1"/>
    </xf>
    <xf numFmtId="178" fontId="8" fillId="9" borderId="15" xfId="4" applyNumberFormat="1" applyFont="1" applyFill="1" applyBorder="1" applyAlignment="1" applyProtection="1">
      <alignment horizontal="right" vertical="center"/>
    </xf>
    <xf numFmtId="0" fontId="8" fillId="0" borderId="0" xfId="0" applyFont="1" applyAlignment="1">
      <alignment vertical="center" textRotation="255"/>
    </xf>
    <xf numFmtId="178" fontId="8" fillId="0" borderId="0" xfId="0" applyNumberFormat="1" applyFont="1" applyAlignment="1">
      <alignment horizontal="right" vertical="center"/>
    </xf>
    <xf numFmtId="188" fontId="8" fillId="0" borderId="0" xfId="0" applyNumberFormat="1" applyFont="1" applyAlignment="1">
      <alignment horizontal="right" vertical="center" shrinkToFit="1"/>
    </xf>
    <xf numFmtId="178" fontId="8" fillId="0" borderId="0" xfId="4" applyNumberFormat="1" applyFont="1" applyFill="1" applyBorder="1" applyAlignment="1" applyProtection="1">
      <alignment horizontal="right" vertical="center"/>
    </xf>
    <xf numFmtId="0" fontId="8" fillId="2" borderId="43" xfId="0" applyFont="1" applyFill="1" applyBorder="1">
      <alignment vertical="center"/>
    </xf>
    <xf numFmtId="0" fontId="8" fillId="2" borderId="86" xfId="0" applyFont="1" applyFill="1" applyBorder="1">
      <alignment vertical="center"/>
    </xf>
    <xf numFmtId="0" fontId="8" fillId="2" borderId="3" xfId="0" applyFont="1" applyFill="1" applyBorder="1">
      <alignment vertical="center"/>
    </xf>
    <xf numFmtId="0" fontId="8" fillId="2" borderId="86" xfId="0" applyFont="1" applyFill="1" applyBorder="1" applyAlignment="1">
      <alignment vertical="center" shrinkToFit="1"/>
    </xf>
    <xf numFmtId="178" fontId="8" fillId="2" borderId="86" xfId="0" applyNumberFormat="1" applyFont="1" applyFill="1" applyBorder="1" applyAlignment="1">
      <alignment horizontal="right" vertical="center" shrinkToFit="1"/>
    </xf>
    <xf numFmtId="178" fontId="8" fillId="2" borderId="86" xfId="0" applyNumberFormat="1" applyFont="1" applyFill="1" applyBorder="1" applyAlignment="1">
      <alignment horizontal="right" vertical="center"/>
    </xf>
    <xf numFmtId="178" fontId="8" fillId="2" borderId="86" xfId="0" applyNumberFormat="1" applyFont="1" applyFill="1" applyBorder="1">
      <alignment vertical="center"/>
    </xf>
    <xf numFmtId="188" fontId="8" fillId="2" borderId="86" xfId="0" applyNumberFormat="1" applyFont="1" applyFill="1" applyBorder="1" applyAlignment="1">
      <alignment horizontal="right" vertical="center" shrinkToFit="1"/>
    </xf>
    <xf numFmtId="178" fontId="8" fillId="2" borderId="86" xfId="4" applyNumberFormat="1" applyFont="1" applyFill="1" applyBorder="1" applyAlignment="1" applyProtection="1">
      <alignment horizontal="right" vertical="center"/>
    </xf>
    <xf numFmtId="0" fontId="8" fillId="2" borderId="88" xfId="0" applyFont="1" applyFill="1" applyBorder="1">
      <alignment vertical="center"/>
    </xf>
    <xf numFmtId="0" fontId="8" fillId="2" borderId="9" xfId="0" applyFont="1" applyFill="1" applyBorder="1">
      <alignment vertical="center"/>
    </xf>
    <xf numFmtId="178" fontId="8" fillId="3" borderId="25" xfId="4" applyNumberFormat="1" applyFont="1" applyFill="1" applyBorder="1" applyAlignment="1" applyProtection="1">
      <alignment vertical="top" wrapText="1"/>
    </xf>
    <xf numFmtId="0" fontId="8" fillId="2" borderId="17" xfId="0" applyFont="1" applyFill="1" applyBorder="1">
      <alignment vertical="center"/>
    </xf>
    <xf numFmtId="0" fontId="8" fillId="2" borderId="76" xfId="0" applyFont="1" applyFill="1" applyBorder="1">
      <alignment vertical="center"/>
    </xf>
    <xf numFmtId="0" fontId="8" fillId="4" borderId="41" xfId="0" applyFont="1" applyFill="1" applyBorder="1">
      <alignment vertical="center"/>
    </xf>
    <xf numFmtId="0" fontId="8" fillId="4" borderId="42" xfId="0" applyFont="1" applyFill="1" applyBorder="1" applyAlignment="1">
      <alignment vertical="center" shrinkToFit="1"/>
    </xf>
    <xf numFmtId="0" fontId="8" fillId="4" borderId="42" xfId="0" applyFont="1" applyFill="1" applyBorder="1" applyAlignment="1">
      <alignment horizontal="center" vertical="center" shrinkToFit="1"/>
    </xf>
    <xf numFmtId="178" fontId="8" fillId="4" borderId="42" xfId="0" applyNumberFormat="1" applyFont="1" applyFill="1" applyBorder="1" applyAlignment="1">
      <alignment horizontal="right" vertical="center" shrinkToFit="1"/>
    </xf>
    <xf numFmtId="178" fontId="8" fillId="4" borderId="42" xfId="0" applyNumberFormat="1" applyFont="1" applyFill="1" applyBorder="1" applyAlignment="1">
      <alignment horizontal="right" vertical="center"/>
    </xf>
    <xf numFmtId="178" fontId="8" fillId="4" borderId="42" xfId="0" applyNumberFormat="1" applyFont="1" applyFill="1" applyBorder="1">
      <alignment vertical="center"/>
    </xf>
    <xf numFmtId="188" fontId="8" fillId="4" borderId="42" xfId="0" applyNumberFormat="1" applyFont="1" applyFill="1" applyBorder="1" applyAlignment="1">
      <alignment horizontal="right" vertical="center" shrinkToFit="1"/>
    </xf>
    <xf numFmtId="178" fontId="8" fillId="3" borderId="54" xfId="0" applyNumberFormat="1" applyFont="1" applyFill="1" applyBorder="1" applyAlignment="1">
      <alignment horizontal="right" vertical="center" shrinkToFit="1"/>
    </xf>
    <xf numFmtId="0" fontId="8" fillId="4" borderId="48" xfId="0" applyFont="1" applyFill="1" applyBorder="1">
      <alignment vertical="center"/>
    </xf>
    <xf numFmtId="0" fontId="5" fillId="0" borderId="0" xfId="0" applyFont="1">
      <alignment vertical="center"/>
    </xf>
    <xf numFmtId="0" fontId="16" fillId="2" borderId="17" xfId="0" applyFont="1" applyFill="1" applyBorder="1">
      <alignment vertical="center"/>
    </xf>
    <xf numFmtId="0" fontId="8" fillId="2" borderId="10" xfId="0" applyFont="1" applyFill="1" applyBorder="1">
      <alignment vertical="center"/>
    </xf>
    <xf numFmtId="178" fontId="8" fillId="3" borderId="14" xfId="0" applyNumberFormat="1" applyFont="1" applyFill="1" applyBorder="1" applyAlignment="1">
      <alignment horizontal="right" vertical="center" shrinkToFit="1"/>
    </xf>
    <xf numFmtId="0" fontId="8" fillId="4" borderId="66" xfId="0" applyFont="1" applyFill="1" applyBorder="1">
      <alignment vertical="center"/>
    </xf>
    <xf numFmtId="178" fontId="16" fillId="0" borderId="0" xfId="0" applyNumberFormat="1" applyFont="1" applyAlignment="1">
      <alignment vertical="center" shrinkToFit="1"/>
    </xf>
    <xf numFmtId="178" fontId="23" fillId="0" borderId="1" xfId="2" applyNumberFormat="1" applyFont="1" applyFill="1" applyBorder="1" applyAlignment="1" applyProtection="1">
      <alignment horizontal="left" vertical="center" wrapText="1"/>
      <protection locked="0"/>
    </xf>
    <xf numFmtId="0" fontId="8" fillId="4" borderId="15" xfId="0" applyFont="1" applyFill="1" applyBorder="1" applyAlignment="1" applyProtection="1">
      <alignment vertical="center" shrinkToFit="1"/>
      <protection locked="0"/>
    </xf>
    <xf numFmtId="0" fontId="8" fillId="4" borderId="15" xfId="0" applyFont="1" applyFill="1" applyBorder="1" applyProtection="1">
      <alignment vertical="center"/>
      <protection locked="0"/>
    </xf>
    <xf numFmtId="178" fontId="8" fillId="4" borderId="15" xfId="0" applyNumberFormat="1" applyFont="1" applyFill="1" applyBorder="1" applyAlignment="1" applyProtection="1">
      <alignment horizontal="right" vertical="center" shrinkToFit="1"/>
      <protection locked="0"/>
    </xf>
    <xf numFmtId="178" fontId="8" fillId="4" borderId="15" xfId="0" applyNumberFormat="1" applyFont="1" applyFill="1" applyBorder="1" applyAlignment="1" applyProtection="1">
      <alignment horizontal="right" vertical="center"/>
      <protection locked="0"/>
    </xf>
    <xf numFmtId="178" fontId="8" fillId="4" borderId="15" xfId="0" applyNumberFormat="1" applyFont="1" applyFill="1" applyBorder="1" applyProtection="1">
      <alignment vertical="center"/>
      <protection locked="0"/>
    </xf>
    <xf numFmtId="188" fontId="8" fillId="4" borderId="15" xfId="0" applyNumberFormat="1" applyFont="1" applyFill="1" applyBorder="1" applyAlignment="1" applyProtection="1">
      <alignment horizontal="right" vertical="center" shrinkToFit="1"/>
      <protection locked="0"/>
    </xf>
    <xf numFmtId="0" fontId="8" fillId="0" borderId="52" xfId="0" applyFont="1" applyBorder="1" applyAlignment="1" applyProtection="1">
      <alignment vertical="center" shrinkToFit="1"/>
      <protection locked="0"/>
    </xf>
    <xf numFmtId="0" fontId="8" fillId="0" borderId="53" xfId="0" applyFont="1" applyBorder="1" applyAlignment="1" applyProtection="1">
      <alignment vertical="center" shrinkToFit="1"/>
      <protection locked="0"/>
    </xf>
    <xf numFmtId="0" fontId="8" fillId="0" borderId="36" xfId="0" applyFont="1" applyBorder="1" applyAlignment="1" applyProtection="1">
      <alignment vertical="center" shrinkToFit="1"/>
      <protection locked="0"/>
    </xf>
    <xf numFmtId="0" fontId="8" fillId="0" borderId="50" xfId="0" applyFont="1" applyBorder="1" applyAlignment="1" applyProtection="1">
      <alignment vertical="center" shrinkToFit="1"/>
      <protection locked="0"/>
    </xf>
    <xf numFmtId="0" fontId="8" fillId="0" borderId="69" xfId="0" applyFont="1" applyBorder="1" applyAlignment="1" applyProtection="1">
      <alignment vertical="center" shrinkToFit="1"/>
      <protection locked="0"/>
    </xf>
    <xf numFmtId="0" fontId="8" fillId="0" borderId="81" xfId="0" applyFont="1" applyBorder="1" applyAlignment="1" applyProtection="1">
      <alignment vertical="center" shrinkToFit="1"/>
      <protection locked="0"/>
    </xf>
    <xf numFmtId="0" fontId="10" fillId="0" borderId="0" xfId="3" applyFont="1" applyAlignment="1" applyProtection="1">
      <alignment vertical="top" wrapText="1"/>
      <protection locked="0"/>
    </xf>
    <xf numFmtId="0" fontId="10" fillId="0" borderId="0" xfId="3" applyFont="1" applyAlignment="1" applyProtection="1">
      <alignment horizontal="left" vertical="top" wrapText="1"/>
      <protection locked="0"/>
    </xf>
    <xf numFmtId="0" fontId="13" fillId="0" borderId="0" xfId="5" applyFont="1" applyAlignment="1" applyProtection="1">
      <alignment vertical="center"/>
      <protection locked="0"/>
    </xf>
    <xf numFmtId="0" fontId="12" fillId="0" borderId="0" xfId="5" applyFont="1" applyAlignment="1" applyProtection="1">
      <alignment vertical="center"/>
      <protection locked="0"/>
    </xf>
    <xf numFmtId="0" fontId="12" fillId="0" borderId="0" xfId="5" applyFont="1" applyProtection="1">
      <protection locked="0"/>
    </xf>
    <xf numFmtId="0" fontId="11" fillId="0" borderId="0" xfId="5" applyFont="1" applyAlignment="1" applyProtection="1">
      <alignment horizontal="center" vertical="center"/>
      <protection locked="0"/>
    </xf>
    <xf numFmtId="38" fontId="11" fillId="0" borderId="0" xfId="6" applyFont="1" applyFill="1" applyBorder="1" applyAlignment="1" applyProtection="1">
      <alignment horizontal="center" vertical="center"/>
      <protection locked="0"/>
    </xf>
    <xf numFmtId="0" fontId="12" fillId="0" borderId="0" xfId="5" applyFont="1" applyAlignment="1" applyProtection="1">
      <alignment horizontal="center"/>
      <protection locked="0"/>
    </xf>
    <xf numFmtId="38" fontId="12" fillId="0" borderId="0" xfId="5" applyNumberFormat="1" applyFont="1" applyAlignment="1" applyProtection="1">
      <alignment vertical="center"/>
      <protection locked="0"/>
    </xf>
    <xf numFmtId="0" fontId="11" fillId="0" borderId="0" xfId="5" applyFont="1" applyAlignment="1" applyProtection="1">
      <alignment horizontal="right" vertical="center"/>
      <protection locked="0"/>
    </xf>
    <xf numFmtId="38" fontId="11" fillId="0" borderId="0" xfId="5" applyNumberFormat="1" applyFont="1" applyAlignment="1" applyProtection="1">
      <alignment vertical="center"/>
      <protection locked="0"/>
    </xf>
    <xf numFmtId="178" fontId="12" fillId="3" borderId="91" xfId="5" applyNumberFormat="1" applyFont="1" applyFill="1" applyBorder="1" applyAlignment="1" applyProtection="1">
      <alignment vertical="center" shrinkToFit="1"/>
      <protection locked="0"/>
    </xf>
    <xf numFmtId="185" fontId="12" fillId="0" borderId="0" xfId="5" applyNumberFormat="1" applyFont="1" applyAlignment="1" applyProtection="1">
      <alignment vertical="center"/>
      <protection locked="0"/>
    </xf>
    <xf numFmtId="180" fontId="12" fillId="3" borderId="14" xfId="5" applyNumberFormat="1" applyFont="1" applyFill="1" applyBorder="1" applyAlignment="1" applyProtection="1">
      <alignment vertical="center" shrinkToFit="1"/>
      <protection locked="0"/>
    </xf>
    <xf numFmtId="180" fontId="12" fillId="0" borderId="0" xfId="5" applyNumberFormat="1" applyFont="1" applyAlignment="1" applyProtection="1">
      <alignment vertical="center"/>
      <protection locked="0"/>
    </xf>
    <xf numFmtId="180" fontId="12" fillId="3" borderId="92" xfId="5" applyNumberFormat="1" applyFont="1" applyFill="1" applyBorder="1" applyAlignment="1" applyProtection="1">
      <alignment vertical="center" shrinkToFit="1"/>
      <protection locked="0"/>
    </xf>
    <xf numFmtId="0" fontId="11" fillId="0" borderId="0" xfId="5" applyFont="1" applyAlignment="1" applyProtection="1">
      <alignment vertical="center"/>
      <protection locked="0"/>
    </xf>
    <xf numFmtId="194" fontId="10" fillId="3" borderId="85" xfId="0" applyNumberFormat="1" applyFont="1" applyFill="1" applyBorder="1" applyAlignment="1" applyProtection="1">
      <alignment horizontal="center" vertical="center" wrapText="1"/>
      <protection locked="0"/>
    </xf>
    <xf numFmtId="0" fontId="11" fillId="0" borderId="0" xfId="5" applyFont="1" applyAlignment="1" applyProtection="1">
      <alignment vertical="center" shrinkToFit="1"/>
      <protection locked="0"/>
    </xf>
    <xf numFmtId="0" fontId="12" fillId="0" borderId="0" xfId="5" applyFont="1" applyAlignment="1" applyProtection="1">
      <alignment shrinkToFit="1"/>
      <protection locked="0"/>
    </xf>
    <xf numFmtId="0" fontId="12" fillId="4" borderId="41" xfId="5" applyFont="1" applyFill="1" applyBorder="1" applyAlignment="1" applyProtection="1">
      <alignment horizontal="center" vertical="center"/>
      <protection locked="0"/>
    </xf>
    <xf numFmtId="184" fontId="12" fillId="4" borderId="42" xfId="5" applyNumberFormat="1" applyFont="1" applyFill="1" applyBorder="1" applyAlignment="1" applyProtection="1">
      <alignment horizontal="left" vertical="center" indent="1"/>
      <protection locked="0"/>
    </xf>
    <xf numFmtId="176" fontId="12" fillId="3" borderId="4" xfId="4" applyNumberFormat="1" applyFont="1" applyFill="1" applyBorder="1" applyAlignment="1" applyProtection="1">
      <alignment vertical="center"/>
      <protection locked="0"/>
    </xf>
    <xf numFmtId="184" fontId="12" fillId="4" borderId="68" xfId="5" applyNumberFormat="1" applyFont="1" applyFill="1" applyBorder="1" applyAlignment="1" applyProtection="1">
      <alignment vertical="center"/>
      <protection locked="0"/>
    </xf>
    <xf numFmtId="184" fontId="12" fillId="4" borderId="69" xfId="5" applyNumberFormat="1" applyFont="1" applyFill="1" applyBorder="1" applyAlignment="1" applyProtection="1">
      <alignment vertical="center"/>
      <protection locked="0"/>
    </xf>
    <xf numFmtId="176" fontId="12" fillId="4" borderId="74" xfId="4" applyNumberFormat="1" applyFont="1" applyFill="1" applyBorder="1" applyAlignment="1" applyProtection="1">
      <alignment vertical="center"/>
      <protection locked="0"/>
    </xf>
    <xf numFmtId="180" fontId="12" fillId="3" borderId="14" xfId="4" applyNumberFormat="1" applyFont="1" applyFill="1" applyBorder="1" applyAlignment="1" applyProtection="1">
      <alignment vertical="center"/>
      <protection locked="0"/>
    </xf>
    <xf numFmtId="180" fontId="12" fillId="3" borderId="92" xfId="4" applyNumberFormat="1" applyFont="1" applyFill="1" applyBorder="1" applyAlignment="1" applyProtection="1">
      <alignment vertical="center"/>
      <protection locked="0"/>
    </xf>
    <xf numFmtId="0" fontId="12" fillId="4" borderId="42" xfId="5" applyFont="1" applyFill="1" applyBorder="1" applyAlignment="1" applyProtection="1">
      <alignment horizontal="center" vertical="center"/>
      <protection locked="0"/>
    </xf>
    <xf numFmtId="38" fontId="12" fillId="4" borderId="14" xfId="6" applyFont="1" applyFill="1" applyBorder="1" applyAlignment="1" applyProtection="1">
      <alignment horizontal="center" vertical="center" wrapText="1"/>
      <protection locked="0"/>
    </xf>
    <xf numFmtId="38" fontId="12" fillId="4" borderId="11" xfId="6" applyFont="1" applyFill="1" applyBorder="1" applyAlignment="1" applyProtection="1">
      <alignment horizontal="center" vertical="center"/>
      <protection locked="0"/>
    </xf>
    <xf numFmtId="38" fontId="12" fillId="3" borderId="107" xfId="6" applyFont="1" applyFill="1" applyBorder="1" applyAlignment="1" applyProtection="1">
      <alignment horizontal="right" vertical="center"/>
      <protection locked="0"/>
    </xf>
    <xf numFmtId="38" fontId="12" fillId="4" borderId="12" xfId="6" applyFont="1" applyFill="1" applyBorder="1" applyAlignment="1" applyProtection="1">
      <alignment horizontal="center" vertical="center"/>
      <protection locked="0"/>
    </xf>
    <xf numFmtId="38" fontId="12" fillId="3" borderId="5" xfId="6" applyFont="1" applyFill="1" applyBorder="1" applyAlignment="1" applyProtection="1">
      <alignment horizontal="right" vertical="center"/>
      <protection locked="0"/>
    </xf>
    <xf numFmtId="0" fontId="12" fillId="4" borderId="81" xfId="5" applyFont="1" applyFill="1" applyBorder="1" applyAlignment="1" applyProtection="1">
      <alignment vertical="center"/>
      <protection locked="0"/>
    </xf>
    <xf numFmtId="38" fontId="12" fillId="4" borderId="18" xfId="6" applyFont="1" applyFill="1" applyBorder="1" applyAlignment="1" applyProtection="1">
      <alignment horizontal="center" vertical="center"/>
      <protection locked="0"/>
    </xf>
    <xf numFmtId="38" fontId="12" fillId="3" borderId="84" xfId="6" applyFont="1" applyFill="1" applyBorder="1" applyAlignment="1" applyProtection="1">
      <alignment horizontal="right" vertical="center"/>
      <protection locked="0"/>
    </xf>
    <xf numFmtId="38" fontId="12" fillId="3" borderId="14" xfId="6" applyFont="1" applyFill="1" applyBorder="1" applyAlignment="1" applyProtection="1">
      <alignment horizontal="right" vertical="center"/>
      <protection locked="0"/>
    </xf>
    <xf numFmtId="0" fontId="12" fillId="0" borderId="0" xfId="5" applyFont="1" applyAlignment="1" applyProtection="1">
      <alignment vertical="center" shrinkToFit="1"/>
      <protection locked="0"/>
    </xf>
    <xf numFmtId="194" fontId="10" fillId="3" borderId="85" xfId="0" applyNumberFormat="1" applyFont="1" applyFill="1" applyBorder="1" applyAlignment="1" applyProtection="1">
      <alignment horizontal="center" vertical="center"/>
      <protection locked="0"/>
    </xf>
    <xf numFmtId="0" fontId="23" fillId="2" borderId="27" xfId="3" applyFont="1" applyFill="1" applyBorder="1" applyProtection="1">
      <alignment vertical="center"/>
      <protection locked="0"/>
    </xf>
    <xf numFmtId="0" fontId="8" fillId="2" borderId="122" xfId="3" applyFont="1" applyFill="1" applyBorder="1" applyProtection="1">
      <alignment vertical="center"/>
      <protection locked="0"/>
    </xf>
    <xf numFmtId="0" fontId="8" fillId="2" borderId="28" xfId="3" applyFont="1" applyFill="1" applyBorder="1" applyProtection="1">
      <alignment vertical="center"/>
      <protection locked="0"/>
    </xf>
    <xf numFmtId="0" fontId="8" fillId="8" borderId="47" xfId="3" applyFont="1" applyFill="1" applyBorder="1" applyProtection="1">
      <alignment vertical="center"/>
      <protection locked="0"/>
    </xf>
    <xf numFmtId="0" fontId="8" fillId="8" borderId="32" xfId="3" applyFont="1" applyFill="1" applyBorder="1" applyProtection="1">
      <alignment vertical="center"/>
      <protection locked="0"/>
    </xf>
    <xf numFmtId="177" fontId="8" fillId="2" borderId="37" xfId="3" applyNumberFormat="1" applyFont="1" applyFill="1" applyBorder="1" applyAlignment="1" applyProtection="1">
      <alignment horizontal="center" vertical="center"/>
      <protection locked="0"/>
    </xf>
    <xf numFmtId="0" fontId="8" fillId="2" borderId="28" xfId="3" applyFont="1" applyFill="1" applyBorder="1" applyAlignment="1" applyProtection="1">
      <alignment vertical="center" textRotation="255"/>
      <protection locked="0"/>
    </xf>
    <xf numFmtId="0" fontId="8" fillId="8" borderId="32" xfId="3" applyFont="1" applyFill="1" applyBorder="1" applyAlignment="1" applyProtection="1">
      <alignment horizontal="left" vertical="center"/>
      <protection locked="0"/>
    </xf>
    <xf numFmtId="0" fontId="8" fillId="8" borderId="15" xfId="3" applyFont="1" applyFill="1" applyBorder="1" applyAlignment="1" applyProtection="1">
      <alignment horizontal="center" vertical="center" textRotation="255"/>
      <protection locked="0"/>
    </xf>
    <xf numFmtId="0" fontId="8" fillId="8" borderId="15" xfId="3" applyFont="1" applyFill="1" applyBorder="1" applyAlignment="1" applyProtection="1">
      <alignment horizontal="center" vertical="center"/>
      <protection locked="0"/>
    </xf>
    <xf numFmtId="177" fontId="8" fillId="8" borderId="49" xfId="3" applyNumberFormat="1" applyFont="1" applyFill="1" applyBorder="1" applyAlignment="1" applyProtection="1">
      <alignment horizontal="center" vertical="center"/>
      <protection locked="0"/>
    </xf>
    <xf numFmtId="0" fontId="23" fillId="4" borderId="32" xfId="3" applyFont="1" applyFill="1" applyBorder="1" applyAlignment="1" applyProtection="1">
      <alignment horizontal="left" vertical="center"/>
      <protection locked="0"/>
    </xf>
    <xf numFmtId="0" fontId="23" fillId="4" borderId="16" xfId="3" applyFont="1" applyFill="1" applyBorder="1" applyAlignment="1" applyProtection="1">
      <alignment horizontal="left" vertical="center"/>
      <protection locked="0"/>
    </xf>
    <xf numFmtId="0" fontId="23" fillId="4" borderId="32" xfId="3" applyFont="1" applyFill="1" applyBorder="1" applyProtection="1">
      <alignment vertical="center"/>
      <protection locked="0"/>
    </xf>
    <xf numFmtId="177" fontId="8" fillId="0" borderId="0" xfId="2" applyNumberFormat="1" applyFont="1" applyBorder="1" applyProtection="1">
      <alignment vertical="center"/>
      <protection locked="0"/>
    </xf>
    <xf numFmtId="177" fontId="8" fillId="0" borderId="0" xfId="0" applyNumberFormat="1" applyFont="1" applyProtection="1">
      <alignment vertical="center"/>
      <protection locked="0"/>
    </xf>
    <xf numFmtId="0" fontId="8" fillId="0" borderId="0" xfId="0" applyFont="1" applyProtection="1">
      <alignment vertical="center"/>
      <protection locked="0"/>
    </xf>
    <xf numFmtId="0" fontId="8" fillId="8" borderId="40" xfId="3" applyFont="1" applyFill="1" applyBorder="1" applyProtection="1">
      <alignment vertical="center"/>
      <protection locked="0"/>
    </xf>
    <xf numFmtId="177" fontId="8" fillId="0" borderId="0" xfId="2" applyNumberFormat="1" applyFont="1" applyBorder="1" applyAlignment="1" applyProtection="1">
      <alignment horizontal="left" vertical="top"/>
      <protection locked="0"/>
    </xf>
    <xf numFmtId="0" fontId="8" fillId="8" borderId="16" xfId="3" applyFont="1" applyFill="1" applyBorder="1" applyProtection="1">
      <alignment vertical="center"/>
      <protection locked="0"/>
    </xf>
    <xf numFmtId="0" fontId="8" fillId="4" borderId="35" xfId="3" applyFont="1" applyFill="1" applyBorder="1" applyProtection="1">
      <alignment vertical="center"/>
      <protection locked="0"/>
    </xf>
    <xf numFmtId="0" fontId="8" fillId="4" borderId="36" xfId="3" applyFont="1" applyFill="1" applyBorder="1" applyProtection="1">
      <alignment vertical="center"/>
      <protection locked="0"/>
    </xf>
    <xf numFmtId="0" fontId="8" fillId="4" borderId="20" xfId="3" applyFont="1" applyFill="1" applyBorder="1" applyProtection="1">
      <alignment vertical="center"/>
      <protection locked="0"/>
    </xf>
    <xf numFmtId="0" fontId="8" fillId="4" borderId="20" xfId="3" applyFont="1" applyFill="1" applyBorder="1" applyAlignment="1" applyProtection="1">
      <alignment horizontal="left" vertical="center"/>
      <protection locked="0"/>
    </xf>
    <xf numFmtId="0" fontId="8" fillId="2" borderId="109" xfId="3" applyFont="1" applyFill="1" applyBorder="1" applyProtection="1">
      <alignment vertical="center"/>
      <protection locked="0"/>
    </xf>
    <xf numFmtId="0" fontId="8" fillId="8" borderId="111" xfId="3" applyFont="1" applyFill="1" applyBorder="1" applyProtection="1">
      <alignment vertical="center"/>
      <protection locked="0"/>
    </xf>
    <xf numFmtId="0" fontId="8" fillId="4" borderId="31" xfId="3" applyFont="1" applyFill="1" applyBorder="1" applyAlignment="1" applyProtection="1">
      <alignment horizontal="left" vertical="center"/>
      <protection locked="0"/>
    </xf>
    <xf numFmtId="0" fontId="8" fillId="4" borderId="127" xfId="3" applyFont="1" applyFill="1" applyBorder="1" applyProtection="1">
      <alignment vertical="center"/>
      <protection locked="0"/>
    </xf>
    <xf numFmtId="0" fontId="8" fillId="0" borderId="0" xfId="3" applyFont="1" applyAlignment="1" applyProtection="1">
      <alignment vertical="center" textRotation="255"/>
      <protection locked="0"/>
    </xf>
    <xf numFmtId="0" fontId="8" fillId="0" borderId="0" xfId="3" applyFont="1" applyProtection="1">
      <alignment vertical="center"/>
      <protection locked="0"/>
    </xf>
    <xf numFmtId="177" fontId="8" fillId="0" borderId="0" xfId="3" applyNumberFormat="1" applyFont="1" applyProtection="1">
      <alignment vertical="center"/>
      <protection locked="0"/>
    </xf>
    <xf numFmtId="0" fontId="8" fillId="0" borderId="0" xfId="3" applyFont="1" applyAlignment="1" applyProtection="1">
      <alignment horizontal="left" vertical="top"/>
      <protection locked="0"/>
    </xf>
    <xf numFmtId="0" fontId="8" fillId="2" borderId="126" xfId="3" applyFont="1" applyFill="1" applyBorder="1" applyAlignment="1" applyProtection="1">
      <alignment horizontal="center" vertical="center"/>
      <protection locked="0"/>
    </xf>
    <xf numFmtId="0" fontId="8" fillId="2" borderId="124" xfId="3" applyFont="1" applyFill="1" applyBorder="1" applyAlignment="1" applyProtection="1">
      <alignment horizontal="center" vertical="center"/>
      <protection locked="0"/>
    </xf>
    <xf numFmtId="177" fontId="8" fillId="2" borderId="124" xfId="3" applyNumberFormat="1" applyFont="1" applyFill="1" applyBorder="1" applyAlignment="1" applyProtection="1">
      <alignment horizontal="center" vertical="center"/>
      <protection locked="0"/>
    </xf>
    <xf numFmtId="177" fontId="8" fillId="2" borderId="123" xfId="3" applyNumberFormat="1" applyFont="1" applyFill="1" applyBorder="1" applyAlignment="1" applyProtection="1">
      <alignment horizontal="center" vertical="center"/>
      <protection locked="0"/>
    </xf>
    <xf numFmtId="0" fontId="8" fillId="0" borderId="0" xfId="3" applyFont="1" applyAlignment="1" applyProtection="1">
      <alignment horizontal="left" vertical="center"/>
      <protection locked="0"/>
    </xf>
    <xf numFmtId="0" fontId="8" fillId="0" borderId="0" xfId="3" applyFont="1" applyAlignment="1" applyProtection="1">
      <alignment horizontal="center" vertical="center"/>
      <protection locked="0"/>
    </xf>
    <xf numFmtId="0" fontId="8" fillId="2" borderId="122" xfId="3" applyFont="1" applyFill="1" applyBorder="1" applyAlignment="1" applyProtection="1">
      <alignment horizontal="center" vertical="center"/>
      <protection locked="0"/>
    </xf>
    <xf numFmtId="177" fontId="8" fillId="2" borderId="122" xfId="3" applyNumberFormat="1" applyFont="1" applyFill="1" applyBorder="1" applyAlignment="1" applyProtection="1">
      <alignment horizontal="center" vertical="center"/>
      <protection locked="0"/>
    </xf>
    <xf numFmtId="177" fontId="8" fillId="8" borderId="15" xfId="3" applyNumberFormat="1" applyFont="1" applyFill="1" applyBorder="1" applyAlignment="1" applyProtection="1">
      <alignment horizontal="center" vertical="center"/>
      <protection locked="0"/>
    </xf>
    <xf numFmtId="0" fontId="8" fillId="8" borderId="16" xfId="3" applyFont="1" applyFill="1" applyBorder="1" applyAlignment="1" applyProtection="1">
      <alignment horizontal="left" vertical="center"/>
      <protection locked="0"/>
    </xf>
    <xf numFmtId="0" fontId="8" fillId="4" borderId="15" xfId="3" applyFont="1" applyFill="1" applyBorder="1" applyAlignment="1" applyProtection="1">
      <alignment horizontal="center" vertical="center"/>
      <protection locked="0"/>
    </xf>
    <xf numFmtId="0" fontId="8" fillId="4" borderId="1" xfId="3" applyFont="1" applyFill="1" applyBorder="1" applyAlignment="1" applyProtection="1">
      <alignment horizontal="right" vertical="center"/>
      <protection locked="0"/>
    </xf>
    <xf numFmtId="0" fontId="34" fillId="0" borderId="0" xfId="3" applyFont="1" applyAlignment="1" applyProtection="1">
      <alignment horizontal="left" vertical="center"/>
      <protection locked="0"/>
    </xf>
    <xf numFmtId="0" fontId="8" fillId="8" borderId="16" xfId="3" applyFont="1" applyFill="1" applyBorder="1" applyAlignment="1" applyProtection="1">
      <alignment vertical="center" textRotation="255"/>
      <protection locked="0"/>
    </xf>
    <xf numFmtId="0" fontId="8" fillId="4" borderId="16" xfId="3" applyFont="1" applyFill="1" applyBorder="1" applyAlignment="1" applyProtection="1">
      <alignment vertical="center" textRotation="255" shrinkToFit="1"/>
      <protection locked="0"/>
    </xf>
    <xf numFmtId="0" fontId="8" fillId="4" borderId="46" xfId="3" applyFont="1" applyFill="1" applyBorder="1" applyAlignment="1" applyProtection="1">
      <alignment horizontal="center" vertical="center"/>
      <protection locked="0"/>
    </xf>
    <xf numFmtId="0" fontId="8" fillId="0" borderId="0" xfId="3" applyFont="1" applyAlignment="1" applyProtection="1">
      <alignment vertical="top" wrapText="1"/>
      <protection locked="0"/>
    </xf>
    <xf numFmtId="0" fontId="8" fillId="4" borderId="125" xfId="3" applyFont="1" applyFill="1" applyBorder="1" applyAlignment="1" applyProtection="1">
      <alignment horizontal="center" vertical="center"/>
      <protection locked="0"/>
    </xf>
    <xf numFmtId="3" fontId="8" fillId="0" borderId="8" xfId="3" applyNumberFormat="1" applyFont="1" applyBorder="1" applyAlignment="1" applyProtection="1">
      <alignment horizontal="right" vertical="center" shrinkToFit="1"/>
      <protection locked="0"/>
    </xf>
    <xf numFmtId="177" fontId="8" fillId="4" borderId="34" xfId="3" applyNumberFormat="1" applyFont="1" applyFill="1" applyBorder="1" applyAlignment="1" applyProtection="1">
      <alignment horizontal="left" vertical="center"/>
      <protection locked="0"/>
    </xf>
    <xf numFmtId="3" fontId="8" fillId="0" borderId="10" xfId="3" applyNumberFormat="1" applyFont="1" applyBorder="1" applyAlignment="1" applyProtection="1">
      <alignment horizontal="right" vertical="center" shrinkToFit="1"/>
      <protection locked="0"/>
    </xf>
    <xf numFmtId="177" fontId="8" fillId="4" borderId="108" xfId="3" applyNumberFormat="1" applyFont="1" applyFill="1" applyBorder="1" applyAlignment="1" applyProtection="1">
      <alignment horizontal="left" vertical="center"/>
      <protection locked="0"/>
    </xf>
    <xf numFmtId="0" fontId="8" fillId="4" borderId="21" xfId="3" applyFont="1" applyFill="1" applyBorder="1" applyAlignment="1" applyProtection="1">
      <alignment horizontal="center" vertical="center"/>
      <protection locked="0"/>
    </xf>
    <xf numFmtId="0" fontId="8" fillId="4" borderId="51" xfId="3" applyFont="1" applyFill="1" applyBorder="1" applyAlignment="1" applyProtection="1">
      <alignment horizontal="center" vertical="center"/>
      <protection locked="0"/>
    </xf>
    <xf numFmtId="191" fontId="8" fillId="4" borderId="77" xfId="1" applyNumberFormat="1" applyFont="1" applyFill="1" applyBorder="1" applyAlignment="1" applyProtection="1">
      <alignment horizontal="center" vertical="center"/>
      <protection locked="0"/>
    </xf>
    <xf numFmtId="180" fontId="8" fillId="3" borderId="87" xfId="3" applyNumberFormat="1" applyFont="1" applyFill="1" applyBorder="1" applyAlignment="1" applyProtection="1">
      <alignment vertical="top"/>
      <protection locked="0"/>
    </xf>
    <xf numFmtId="0" fontId="8" fillId="4" borderId="59" xfId="3" applyFont="1" applyFill="1" applyBorder="1" applyAlignment="1" applyProtection="1">
      <alignment horizontal="center" vertical="center"/>
      <protection locked="0"/>
    </xf>
    <xf numFmtId="0" fontId="8" fillId="4" borderId="70" xfId="3" applyFont="1" applyFill="1" applyBorder="1" applyAlignment="1" applyProtection="1">
      <alignment horizontal="center" vertical="center"/>
      <protection locked="0"/>
    </xf>
    <xf numFmtId="180" fontId="8" fillId="3" borderId="37" xfId="3" applyNumberFormat="1" applyFont="1" applyFill="1" applyBorder="1" applyProtection="1">
      <alignment vertical="center"/>
      <protection locked="0"/>
    </xf>
    <xf numFmtId="0" fontId="8" fillId="0" borderId="0" xfId="3" applyFont="1" applyAlignment="1" applyProtection="1">
      <alignment horizontal="left" vertical="top" wrapText="1"/>
      <protection locked="0"/>
    </xf>
    <xf numFmtId="0" fontId="8" fillId="4" borderId="16" xfId="3" applyFont="1" applyFill="1" applyBorder="1" applyAlignment="1" applyProtection="1">
      <alignment vertical="center" textRotation="255"/>
      <protection locked="0"/>
    </xf>
    <xf numFmtId="0" fontId="8" fillId="4" borderId="41" xfId="3" applyFont="1" applyFill="1" applyBorder="1" applyAlignment="1" applyProtection="1">
      <alignment horizontal="center" vertical="center"/>
      <protection locked="0"/>
    </xf>
    <xf numFmtId="0" fontId="8" fillId="4" borderId="42" xfId="3" applyFont="1" applyFill="1" applyBorder="1" applyAlignment="1" applyProtection="1">
      <alignment horizontal="center" vertical="center"/>
      <protection locked="0"/>
    </xf>
    <xf numFmtId="177" fontId="8" fillId="4" borderId="54" xfId="3" applyNumberFormat="1" applyFont="1" applyFill="1" applyBorder="1" applyAlignment="1" applyProtection="1">
      <alignment horizontal="center" vertical="center"/>
      <protection locked="0"/>
    </xf>
    <xf numFmtId="177" fontId="8" fillId="4" borderId="116" xfId="3" applyNumberFormat="1" applyFont="1" applyFill="1" applyBorder="1" applyAlignment="1" applyProtection="1">
      <alignment horizontal="center" vertical="center"/>
      <protection locked="0"/>
    </xf>
    <xf numFmtId="0" fontId="8" fillId="0" borderId="2" xfId="3" applyFont="1" applyBorder="1" applyProtection="1">
      <alignment vertical="center"/>
      <protection locked="0"/>
    </xf>
    <xf numFmtId="176" fontId="8" fillId="0" borderId="3" xfId="3" applyNumberFormat="1" applyFont="1" applyBorder="1" applyProtection="1">
      <alignment vertical="center"/>
      <protection locked="0"/>
    </xf>
    <xf numFmtId="0" fontId="8" fillId="4" borderId="3" xfId="3" applyFont="1" applyFill="1" applyBorder="1" applyAlignment="1" applyProtection="1">
      <alignment horizontal="center" vertical="center"/>
      <protection locked="0"/>
    </xf>
    <xf numFmtId="38" fontId="8" fillId="3" borderId="8" xfId="3" applyNumberFormat="1" applyFont="1" applyFill="1" applyBorder="1" applyProtection="1">
      <alignment vertical="center"/>
      <protection locked="0"/>
    </xf>
    <xf numFmtId="177" fontId="8" fillId="3" borderId="120" xfId="3" applyNumberFormat="1" applyFont="1" applyFill="1" applyBorder="1" applyAlignment="1" applyProtection="1">
      <alignment vertical="top"/>
      <protection locked="0"/>
    </xf>
    <xf numFmtId="0" fontId="8" fillId="0" borderId="20" xfId="3" applyFont="1" applyBorder="1" applyProtection="1">
      <alignment vertical="center"/>
      <protection locked="0"/>
    </xf>
    <xf numFmtId="176" fontId="8" fillId="0" borderId="12" xfId="3" applyNumberFormat="1" applyFont="1" applyBorder="1" applyProtection="1">
      <alignment vertical="center"/>
      <protection locked="0"/>
    </xf>
    <xf numFmtId="0" fontId="8" fillId="4" borderId="12" xfId="3" applyFont="1" applyFill="1" applyBorder="1" applyAlignment="1" applyProtection="1">
      <alignment horizontal="center" vertical="center"/>
      <protection locked="0"/>
    </xf>
    <xf numFmtId="38" fontId="8" fillId="3" borderId="9" xfId="3" applyNumberFormat="1" applyFont="1" applyFill="1" applyBorder="1" applyProtection="1">
      <alignment vertical="center"/>
      <protection locked="0"/>
    </xf>
    <xf numFmtId="177" fontId="35" fillId="3" borderId="119" xfId="3" applyNumberFormat="1" applyFont="1" applyFill="1" applyBorder="1" applyAlignment="1" applyProtection="1">
      <alignment vertical="top"/>
      <protection locked="0"/>
    </xf>
    <xf numFmtId="177" fontId="8" fillId="3" borderId="119" xfId="3" applyNumberFormat="1" applyFont="1" applyFill="1" applyBorder="1" applyAlignment="1" applyProtection="1">
      <alignment vertical="top"/>
      <protection locked="0"/>
    </xf>
    <xf numFmtId="0" fontId="8" fillId="4" borderId="24" xfId="3" applyFont="1" applyFill="1" applyBorder="1" applyAlignment="1" applyProtection="1">
      <alignment horizontal="center" vertical="center"/>
      <protection locked="0"/>
    </xf>
    <xf numFmtId="0" fontId="8" fillId="4" borderId="18" xfId="3" applyFont="1" applyFill="1" applyBorder="1" applyProtection="1">
      <alignment vertical="center"/>
      <protection locked="0"/>
    </xf>
    <xf numFmtId="0" fontId="8" fillId="4" borderId="18" xfId="3" applyFont="1" applyFill="1" applyBorder="1" applyAlignment="1" applyProtection="1">
      <alignment horizontal="center" vertical="center"/>
      <protection locked="0"/>
    </xf>
    <xf numFmtId="176" fontId="8" fillId="0" borderId="18" xfId="3" applyNumberFormat="1" applyFont="1" applyBorder="1" applyProtection="1">
      <alignment vertical="center"/>
      <protection locked="0"/>
    </xf>
    <xf numFmtId="38" fontId="8" fillId="3" borderId="19" xfId="3" applyNumberFormat="1" applyFont="1" applyFill="1" applyBorder="1" applyProtection="1">
      <alignment vertical="center"/>
      <protection locked="0"/>
    </xf>
    <xf numFmtId="0" fontId="8" fillId="4" borderId="25" xfId="3" applyFont="1" applyFill="1" applyBorder="1" applyAlignment="1" applyProtection="1">
      <alignment vertical="center" textRotation="255"/>
      <protection locked="0"/>
    </xf>
    <xf numFmtId="38" fontId="8" fillId="3" borderId="14" xfId="3" applyNumberFormat="1" applyFont="1" applyFill="1" applyBorder="1" applyProtection="1">
      <alignment vertical="center"/>
      <protection locked="0"/>
    </xf>
    <xf numFmtId="177" fontId="8" fillId="3" borderId="30" xfId="3" applyNumberFormat="1" applyFont="1" applyFill="1" applyBorder="1" applyAlignment="1" applyProtection="1">
      <alignment vertical="top"/>
      <protection locked="0"/>
    </xf>
    <xf numFmtId="38" fontId="8" fillId="0" borderId="14" xfId="3" applyNumberFormat="1" applyFont="1" applyBorder="1" applyProtection="1">
      <alignment vertical="center"/>
      <protection locked="0"/>
    </xf>
    <xf numFmtId="0" fontId="8" fillId="8" borderId="17" xfId="3" applyFont="1" applyFill="1" applyBorder="1" applyAlignment="1" applyProtection="1">
      <alignment vertical="center" textRotation="255"/>
      <protection locked="0"/>
    </xf>
    <xf numFmtId="0" fontId="8" fillId="4" borderId="59" xfId="3" applyFont="1" applyFill="1" applyBorder="1" applyAlignment="1" applyProtection="1">
      <alignment vertical="center" textRotation="255"/>
      <protection locked="0"/>
    </xf>
    <xf numFmtId="177" fontId="8" fillId="3" borderId="37" xfId="3" applyNumberFormat="1" applyFont="1" applyFill="1" applyBorder="1" applyAlignment="1" applyProtection="1">
      <alignment vertical="top"/>
      <protection locked="0"/>
    </xf>
    <xf numFmtId="0" fontId="8" fillId="8" borderId="15" xfId="3" applyFont="1" applyFill="1" applyBorder="1" applyAlignment="1" applyProtection="1">
      <alignment horizontal="left" vertical="center"/>
      <protection locked="0"/>
    </xf>
    <xf numFmtId="177" fontId="8" fillId="8" borderId="15" xfId="3" applyNumberFormat="1" applyFont="1" applyFill="1" applyBorder="1" applyAlignment="1" applyProtection="1">
      <alignment horizontal="left" vertical="center"/>
      <protection locked="0"/>
    </xf>
    <xf numFmtId="177" fontId="8" fillId="8" borderId="29" xfId="3" applyNumberFormat="1" applyFont="1" applyFill="1" applyBorder="1" applyAlignment="1" applyProtection="1">
      <alignment horizontal="right" vertical="top"/>
      <protection locked="0"/>
    </xf>
    <xf numFmtId="0" fontId="8" fillId="4" borderId="15" xfId="3" applyFont="1" applyFill="1" applyBorder="1" applyAlignment="1" applyProtection="1">
      <alignment horizontal="left" vertical="center"/>
      <protection locked="0"/>
    </xf>
    <xf numFmtId="177" fontId="8" fillId="4" borderId="15" xfId="3" applyNumberFormat="1" applyFont="1" applyFill="1" applyBorder="1" applyAlignment="1" applyProtection="1">
      <alignment horizontal="left" vertical="center"/>
      <protection locked="0"/>
    </xf>
    <xf numFmtId="177" fontId="8" fillId="4" borderId="29" xfId="3" applyNumberFormat="1" applyFont="1" applyFill="1" applyBorder="1" applyAlignment="1" applyProtection="1">
      <alignment horizontal="right" vertical="top"/>
      <protection locked="0"/>
    </xf>
    <xf numFmtId="0" fontId="8" fillId="0" borderId="2" xfId="3" applyFont="1" applyBorder="1" applyAlignment="1" applyProtection="1">
      <alignment vertical="center" wrapText="1"/>
      <protection locked="0"/>
    </xf>
    <xf numFmtId="177" fontId="8" fillId="0" borderId="8" xfId="3" applyNumberFormat="1" applyFont="1" applyBorder="1" applyProtection="1">
      <alignment vertical="center"/>
      <protection locked="0"/>
    </xf>
    <xf numFmtId="0" fontId="8" fillId="0" borderId="20" xfId="3" applyFont="1" applyBorder="1" applyAlignment="1" applyProtection="1">
      <alignment vertical="center" wrapText="1"/>
      <protection locked="0"/>
    </xf>
    <xf numFmtId="177" fontId="8" fillId="0" borderId="9" xfId="3" applyNumberFormat="1" applyFont="1" applyBorder="1" applyProtection="1">
      <alignment vertical="center"/>
      <protection locked="0"/>
    </xf>
    <xf numFmtId="0" fontId="8" fillId="4" borderId="17" xfId="3" applyFont="1" applyFill="1" applyBorder="1" applyAlignment="1" applyProtection="1">
      <alignment vertical="center" textRotation="255"/>
      <protection locked="0"/>
    </xf>
    <xf numFmtId="0" fontId="8" fillId="0" borderId="6" xfId="3" applyFont="1" applyBorder="1" applyAlignment="1" applyProtection="1">
      <alignment vertical="center" wrapText="1"/>
      <protection locked="0"/>
    </xf>
    <xf numFmtId="177" fontId="8" fillId="0" borderId="10" xfId="3" applyNumberFormat="1" applyFont="1" applyBorder="1" applyProtection="1">
      <alignment vertical="center"/>
      <protection locked="0"/>
    </xf>
    <xf numFmtId="0" fontId="8" fillId="4" borderId="15" xfId="3" applyFont="1" applyFill="1" applyBorder="1" applyProtection="1">
      <alignment vertical="center"/>
      <protection locked="0"/>
    </xf>
    <xf numFmtId="177" fontId="8" fillId="4" borderId="15" xfId="3" applyNumberFormat="1" applyFont="1" applyFill="1" applyBorder="1" applyProtection="1">
      <alignment vertical="center"/>
      <protection locked="0"/>
    </xf>
    <xf numFmtId="177" fontId="8" fillId="4" borderId="30" xfId="3" applyNumberFormat="1" applyFont="1" applyFill="1" applyBorder="1" applyAlignment="1" applyProtection="1">
      <alignment horizontal="right" vertical="top"/>
      <protection locked="0"/>
    </xf>
    <xf numFmtId="177" fontId="8" fillId="0" borderId="4" xfId="3" applyNumberFormat="1" applyFont="1" applyBorder="1" applyProtection="1">
      <alignment vertical="center"/>
      <protection locked="0"/>
    </xf>
    <xf numFmtId="177" fontId="8" fillId="0" borderId="5" xfId="3" applyNumberFormat="1" applyFont="1" applyBorder="1" applyProtection="1">
      <alignment vertical="center"/>
      <protection locked="0"/>
    </xf>
    <xf numFmtId="0" fontId="8" fillId="4" borderId="17" xfId="3" applyFont="1" applyFill="1" applyBorder="1" applyAlignment="1" applyProtection="1">
      <alignment vertical="center" textRotation="255" shrinkToFit="1"/>
      <protection locked="0"/>
    </xf>
    <xf numFmtId="177" fontId="8" fillId="0" borderId="7" xfId="3" applyNumberFormat="1" applyFont="1" applyBorder="1" applyProtection="1">
      <alignment vertical="center"/>
      <protection locked="0"/>
    </xf>
    <xf numFmtId="177" fontId="8" fillId="4" borderId="29" xfId="3" applyNumberFormat="1" applyFont="1" applyFill="1" applyBorder="1" applyAlignment="1" applyProtection="1">
      <alignment vertical="top"/>
      <protection locked="0"/>
    </xf>
    <xf numFmtId="0" fontId="8" fillId="2" borderId="109" xfId="3" applyFont="1" applyFill="1" applyBorder="1" applyAlignment="1" applyProtection="1">
      <alignment vertical="center" textRotation="255"/>
      <protection locked="0"/>
    </xf>
    <xf numFmtId="0" fontId="8" fillId="8" borderId="111" xfId="3" applyFont="1" applyFill="1" applyBorder="1" applyAlignment="1" applyProtection="1">
      <alignment vertical="center" textRotation="255"/>
      <protection locked="0"/>
    </xf>
    <xf numFmtId="0" fontId="8" fillId="4" borderId="111" xfId="3" applyFont="1" applyFill="1" applyBorder="1" applyAlignment="1" applyProtection="1">
      <alignment vertical="center" textRotation="255" shrinkToFit="1"/>
      <protection locked="0"/>
    </xf>
    <xf numFmtId="0" fontId="8" fillId="0" borderId="31" xfId="3" applyFont="1" applyBorder="1" applyAlignment="1" applyProtection="1">
      <alignment vertical="center" wrapText="1"/>
      <protection locked="0"/>
    </xf>
    <xf numFmtId="177" fontId="8" fillId="0" borderId="118" xfId="3" applyNumberFormat="1" applyFont="1" applyBorder="1" applyProtection="1">
      <alignment vertical="center"/>
      <protection locked="0"/>
    </xf>
    <xf numFmtId="0" fontId="36" fillId="0" borderId="0" xfId="0" applyFont="1" applyAlignment="1">
      <alignment vertical="center" wrapText="1"/>
    </xf>
    <xf numFmtId="0" fontId="20" fillId="5" borderId="137" xfId="0" applyFont="1" applyFill="1" applyBorder="1" applyAlignment="1">
      <alignment horizontal="center" vertical="center"/>
    </xf>
    <xf numFmtId="0" fontId="24" fillId="4" borderId="141" xfId="0" applyFont="1" applyFill="1" applyBorder="1" applyAlignment="1">
      <alignment horizontal="center" vertical="center" shrinkToFit="1"/>
    </xf>
    <xf numFmtId="0" fontId="37" fillId="0" borderId="0" xfId="0" applyFont="1">
      <alignment vertical="center"/>
    </xf>
    <xf numFmtId="0" fontId="8" fillId="0" borderId="26" xfId="0" applyFont="1" applyBorder="1" applyAlignment="1">
      <alignment horizontal="center" vertical="center"/>
    </xf>
    <xf numFmtId="0" fontId="23" fillId="0" borderId="0" xfId="0" applyFont="1" applyAlignment="1">
      <alignment vertical="center" wrapText="1"/>
    </xf>
    <xf numFmtId="0" fontId="38" fillId="4" borderId="58" xfId="0" applyFont="1" applyFill="1" applyBorder="1" applyAlignment="1">
      <alignment horizontal="center" vertical="center" shrinkToFit="1"/>
    </xf>
    <xf numFmtId="0" fontId="24" fillId="0" borderId="0" xfId="0" applyFont="1" applyAlignment="1" applyProtection="1">
      <alignment vertical="center" wrapText="1"/>
      <protection locked="0"/>
    </xf>
    <xf numFmtId="0" fontId="23" fillId="0" borderId="28" xfId="0" applyFont="1" applyBorder="1" applyAlignment="1" applyProtection="1">
      <alignment vertical="top"/>
      <protection locked="0"/>
    </xf>
    <xf numFmtId="178" fontId="16" fillId="0" borderId="1" xfId="0" applyNumberFormat="1" applyFont="1" applyBorder="1">
      <alignment vertical="center"/>
    </xf>
    <xf numFmtId="0" fontId="10" fillId="0" borderId="0" xfId="3" applyFont="1" applyAlignment="1" applyProtection="1">
      <alignment vertical="center" textRotation="255"/>
      <protection locked="0"/>
    </xf>
    <xf numFmtId="0" fontId="10" fillId="0" borderId="0" xfId="3" applyFont="1" applyProtection="1">
      <alignment vertical="center"/>
      <protection locked="0"/>
    </xf>
    <xf numFmtId="177" fontId="10" fillId="0" borderId="0" xfId="3" applyNumberFormat="1" applyFont="1" applyProtection="1">
      <alignment vertical="center"/>
      <protection locked="0"/>
    </xf>
    <xf numFmtId="0" fontId="10" fillId="0" borderId="0" xfId="3" applyFont="1" applyAlignment="1" applyProtection="1">
      <alignment horizontal="left" vertical="top"/>
      <protection locked="0"/>
    </xf>
    <xf numFmtId="0" fontId="41" fillId="0" borderId="0" xfId="3" applyFont="1" applyProtection="1">
      <alignment vertical="center"/>
      <protection locked="0"/>
    </xf>
    <xf numFmtId="0" fontId="38" fillId="0" borderId="0" xfId="0" applyFont="1" applyProtection="1">
      <alignment vertical="center"/>
      <protection locked="0"/>
    </xf>
    <xf numFmtId="0" fontId="8" fillId="0" borderId="0" xfId="3" applyFont="1" applyAlignment="1" applyProtection="1">
      <alignment vertical="top"/>
      <protection locked="0"/>
    </xf>
    <xf numFmtId="0" fontId="34" fillId="0" borderId="0" xfId="0" applyFont="1">
      <alignment vertical="center"/>
    </xf>
    <xf numFmtId="176" fontId="27" fillId="4" borderId="39" xfId="0" applyNumberFormat="1" applyFont="1" applyFill="1" applyBorder="1" applyAlignment="1">
      <alignment horizontal="center" vertical="center"/>
    </xf>
    <xf numFmtId="0" fontId="34" fillId="0" borderId="0" xfId="0" applyFont="1" applyAlignment="1">
      <alignment vertical="center" wrapText="1"/>
    </xf>
    <xf numFmtId="0" fontId="0" fillId="0" borderId="0" xfId="3" applyFont="1">
      <alignment vertical="center"/>
    </xf>
    <xf numFmtId="178" fontId="22" fillId="3" borderId="144" xfId="0" applyNumberFormat="1" applyFont="1" applyFill="1" applyBorder="1" applyAlignment="1">
      <alignment vertical="center" shrinkToFit="1"/>
    </xf>
    <xf numFmtId="178" fontId="22" fillId="3" borderId="33" xfId="0" applyNumberFormat="1" applyFont="1" applyFill="1" applyBorder="1" applyAlignment="1">
      <alignment vertical="center" shrinkToFit="1"/>
    </xf>
    <xf numFmtId="178" fontId="22" fillId="3" borderId="35" xfId="0" applyNumberFormat="1" applyFont="1" applyFill="1" applyBorder="1" applyAlignment="1">
      <alignment vertical="center" shrinkToFit="1"/>
    </xf>
    <xf numFmtId="178" fontId="22" fillId="3" borderId="68" xfId="0" applyNumberFormat="1" applyFont="1" applyFill="1" applyBorder="1" applyAlignment="1">
      <alignment vertical="center" shrinkToFit="1"/>
    </xf>
    <xf numFmtId="195" fontId="22" fillId="3" borderId="145" xfId="0" applyNumberFormat="1" applyFont="1" applyFill="1" applyBorder="1" applyAlignment="1">
      <alignment vertical="center" shrinkToFit="1"/>
    </xf>
    <xf numFmtId="195" fontId="22" fillId="3" borderId="90" xfId="0" applyNumberFormat="1" applyFont="1" applyFill="1" applyBorder="1" applyAlignment="1">
      <alignment vertical="center" shrinkToFit="1"/>
    </xf>
    <xf numFmtId="195" fontId="22" fillId="3" borderId="74" xfId="0" applyNumberFormat="1" applyFont="1" applyFill="1" applyBorder="1" applyAlignment="1">
      <alignment vertical="center" shrinkToFit="1"/>
    </xf>
    <xf numFmtId="195" fontId="22" fillId="3" borderId="136" xfId="0" applyNumberFormat="1" applyFont="1" applyFill="1" applyBorder="1" applyAlignment="1">
      <alignment vertical="center" shrinkToFit="1"/>
    </xf>
    <xf numFmtId="195" fontId="22" fillId="3" borderId="74" xfId="0" quotePrefix="1" applyNumberFormat="1" applyFont="1" applyFill="1" applyBorder="1" applyAlignment="1">
      <alignment vertical="center" shrinkToFit="1"/>
    </xf>
    <xf numFmtId="178" fontId="8" fillId="3" borderId="8" xfId="0" applyNumberFormat="1" applyFont="1" applyFill="1" applyBorder="1" applyAlignment="1">
      <alignment vertical="center" shrinkToFit="1"/>
    </xf>
    <xf numFmtId="195" fontId="8" fillId="3" borderId="75" xfId="0" applyNumberFormat="1" applyFont="1" applyFill="1" applyBorder="1" applyAlignment="1">
      <alignment vertical="center" shrinkToFit="1"/>
    </xf>
    <xf numFmtId="178" fontId="8" fillId="3" borderId="9" xfId="0" applyNumberFormat="1" applyFont="1" applyFill="1" applyBorder="1" applyAlignment="1">
      <alignment vertical="center" shrinkToFit="1"/>
    </xf>
    <xf numFmtId="195" fontId="8" fillId="3" borderId="90" xfId="0" applyNumberFormat="1" applyFont="1" applyFill="1" applyBorder="1" applyAlignment="1">
      <alignment vertical="center" shrinkToFit="1"/>
    </xf>
    <xf numFmtId="178" fontId="8" fillId="3" borderId="10" xfId="0" applyNumberFormat="1" applyFont="1" applyFill="1" applyBorder="1" applyAlignment="1">
      <alignment vertical="center" shrinkToFit="1"/>
    </xf>
    <xf numFmtId="195" fontId="8" fillId="3" borderId="74" xfId="0" applyNumberFormat="1" applyFont="1" applyFill="1" applyBorder="1" applyAlignment="1">
      <alignment vertical="center" shrinkToFit="1"/>
    </xf>
    <xf numFmtId="178" fontId="8" fillId="3" borderId="54" xfId="0" applyNumberFormat="1" applyFont="1" applyFill="1" applyBorder="1" applyAlignment="1">
      <alignment vertical="center" shrinkToFit="1"/>
    </xf>
    <xf numFmtId="195" fontId="8" fillId="3" borderId="48" xfId="0" applyNumberFormat="1" applyFont="1" applyFill="1" applyBorder="1" applyAlignment="1">
      <alignment vertical="center" shrinkToFit="1"/>
    </xf>
    <xf numFmtId="178" fontId="8" fillId="3" borderId="142" xfId="4" applyNumberFormat="1" applyFont="1" applyFill="1" applyBorder="1" applyAlignment="1" applyProtection="1">
      <alignment vertical="center" shrinkToFit="1"/>
    </xf>
    <xf numFmtId="195" fontId="8" fillId="3" borderId="136" xfId="4" applyNumberFormat="1" applyFont="1" applyFill="1" applyBorder="1" applyAlignment="1" applyProtection="1">
      <alignment vertical="center" shrinkToFit="1"/>
    </xf>
    <xf numFmtId="0" fontId="24" fillId="0" borderId="1" xfId="0" applyFont="1" applyBorder="1">
      <alignment vertical="center"/>
    </xf>
    <xf numFmtId="0" fontId="37" fillId="0" borderId="0" xfId="0" applyFont="1" applyAlignment="1">
      <alignment horizontal="center" vertical="center"/>
    </xf>
    <xf numFmtId="0" fontId="25" fillId="0" borderId="0" xfId="0" applyFont="1">
      <alignment vertical="center"/>
    </xf>
    <xf numFmtId="0" fontId="38" fillId="0" borderId="0" xfId="0" applyFont="1" applyAlignment="1">
      <alignment horizontal="left" vertical="center"/>
    </xf>
    <xf numFmtId="0" fontId="25" fillId="0" borderId="39" xfId="0" applyFont="1" applyBorder="1">
      <alignment vertical="center"/>
    </xf>
    <xf numFmtId="0" fontId="47" fillId="7" borderId="1" xfId="0" applyFont="1" applyFill="1" applyBorder="1" applyAlignment="1">
      <alignment horizontal="center" vertical="center" shrinkToFit="1"/>
    </xf>
    <xf numFmtId="38" fontId="48" fillId="13" borderId="1" xfId="4" applyFont="1" applyFill="1" applyBorder="1" applyAlignment="1">
      <alignment horizontal="center" vertical="center"/>
    </xf>
    <xf numFmtId="180" fontId="48" fillId="13" borderId="1" xfId="9" applyNumberFormat="1" applyFont="1" applyFill="1" applyBorder="1" applyAlignment="1">
      <alignment horizontal="center" vertical="center"/>
    </xf>
    <xf numFmtId="0" fontId="47" fillId="0" borderId="0" xfId="0" applyFont="1" applyAlignment="1">
      <alignment horizontal="center" vertical="center"/>
    </xf>
    <xf numFmtId="0" fontId="47" fillId="0" borderId="0" xfId="0" applyFont="1">
      <alignment vertical="center"/>
    </xf>
    <xf numFmtId="0" fontId="30" fillId="0" borderId="0" xfId="0" applyFont="1">
      <alignment vertical="center"/>
    </xf>
    <xf numFmtId="0" fontId="33" fillId="0" borderId="0" xfId="0" applyFont="1">
      <alignment vertical="center"/>
    </xf>
    <xf numFmtId="0" fontId="47" fillId="7" borderId="41" xfId="0" applyFont="1" applyFill="1" applyBorder="1" applyAlignment="1">
      <alignment horizontal="center" vertical="center"/>
    </xf>
    <xf numFmtId="0" fontId="47" fillId="7" borderId="42" xfId="0" applyFont="1" applyFill="1" applyBorder="1" applyAlignment="1">
      <alignment horizontal="center" vertical="center"/>
    </xf>
    <xf numFmtId="0" fontId="47" fillId="7" borderId="54" xfId="0" applyFont="1" applyFill="1" applyBorder="1" applyAlignment="1">
      <alignment horizontal="center" vertical="center"/>
    </xf>
    <xf numFmtId="0" fontId="47" fillId="7" borderId="14" xfId="0" applyFont="1" applyFill="1" applyBorder="1" applyAlignment="1">
      <alignment horizontal="center" vertical="center"/>
    </xf>
    <xf numFmtId="38" fontId="25" fillId="0" borderId="41" xfId="4" applyFont="1" applyFill="1" applyBorder="1" applyAlignment="1">
      <alignment horizontal="center" vertical="center"/>
    </xf>
    <xf numFmtId="38" fontId="33" fillId="13" borderId="42" xfId="4" applyFont="1" applyFill="1" applyBorder="1" applyAlignment="1">
      <alignment horizontal="center" vertical="center"/>
    </xf>
    <xf numFmtId="38" fontId="25" fillId="0" borderId="54" xfId="4" applyFont="1" applyFill="1" applyBorder="1" applyAlignment="1">
      <alignment horizontal="center" vertical="center"/>
    </xf>
    <xf numFmtId="38" fontId="48" fillId="13" borderId="14" xfId="4" applyFont="1" applyFill="1" applyBorder="1" applyAlignment="1">
      <alignment horizontal="center" vertical="center"/>
    </xf>
    <xf numFmtId="0" fontId="47" fillId="7" borderId="41" xfId="0" applyFont="1" applyFill="1" applyBorder="1" applyAlignment="1">
      <alignment horizontal="center" vertical="center" shrinkToFit="1"/>
    </xf>
    <xf numFmtId="0" fontId="47" fillId="7" borderId="42" xfId="0" applyFont="1" applyFill="1" applyBorder="1" applyAlignment="1">
      <alignment horizontal="center" vertical="center" shrinkToFit="1"/>
    </xf>
    <xf numFmtId="0" fontId="47" fillId="7" borderId="14" xfId="0" applyFont="1" applyFill="1" applyBorder="1" applyAlignment="1">
      <alignment horizontal="center" vertical="center" shrinkToFit="1"/>
    </xf>
    <xf numFmtId="180" fontId="47" fillId="7" borderId="41" xfId="0" applyNumberFormat="1" applyFont="1" applyFill="1" applyBorder="1" applyAlignment="1">
      <alignment horizontal="center" vertical="center" shrinkToFit="1"/>
    </xf>
    <xf numFmtId="180" fontId="49" fillId="7" borderId="42" xfId="0" applyNumberFormat="1" applyFont="1" applyFill="1" applyBorder="1" applyAlignment="1">
      <alignment horizontal="center" vertical="center" shrinkToFit="1"/>
    </xf>
    <xf numFmtId="0" fontId="49" fillId="7" borderId="14" xfId="0" applyFont="1" applyFill="1" applyBorder="1" applyAlignment="1">
      <alignment horizontal="center" vertical="center" shrinkToFit="1"/>
    </xf>
    <xf numFmtId="56" fontId="50" fillId="13" borderId="147" xfId="0" applyNumberFormat="1" applyFont="1" applyFill="1" applyBorder="1" applyAlignment="1">
      <alignment horizontal="center" vertical="center"/>
    </xf>
    <xf numFmtId="196" fontId="50" fillId="13" borderId="148" xfId="0" applyNumberFormat="1" applyFont="1" applyFill="1" applyBorder="1" applyAlignment="1">
      <alignment horizontal="center" vertical="center"/>
    </xf>
    <xf numFmtId="20" fontId="50" fillId="13" borderId="149" xfId="0" applyNumberFormat="1" applyFont="1" applyFill="1" applyBorder="1" applyAlignment="1">
      <alignment horizontal="center" vertical="center"/>
    </xf>
    <xf numFmtId="0" fontId="50" fillId="13" borderId="147" xfId="0" quotePrefix="1" applyFont="1" applyFill="1" applyBorder="1" applyAlignment="1">
      <alignment horizontal="center" vertical="center"/>
    </xf>
    <xf numFmtId="0" fontId="51" fillId="13" borderId="148" xfId="0" applyFont="1" applyFill="1" applyBorder="1" applyAlignment="1">
      <alignment horizontal="center" vertical="center"/>
    </xf>
    <xf numFmtId="0" fontId="50" fillId="13" borderId="148" xfId="0" quotePrefix="1" applyFont="1" applyFill="1" applyBorder="1" applyAlignment="1">
      <alignment horizontal="center" vertical="center"/>
    </xf>
    <xf numFmtId="0" fontId="50" fillId="13" borderId="149" xfId="0" applyFont="1" applyFill="1" applyBorder="1" applyAlignment="1">
      <alignment horizontal="center" vertical="center"/>
    </xf>
    <xf numFmtId="180" fontId="50" fillId="13" borderId="147" xfId="0" applyNumberFormat="1" applyFont="1" applyFill="1" applyBorder="1" applyAlignment="1">
      <alignment horizontal="center" vertical="center"/>
    </xf>
    <xf numFmtId="180" fontId="50" fillId="13" borderId="149" xfId="0" applyNumberFormat="1" applyFont="1" applyFill="1" applyBorder="1" applyAlignment="1">
      <alignment horizontal="center" vertical="center"/>
    </xf>
    <xf numFmtId="20" fontId="25" fillId="0" borderId="91" xfId="0" applyNumberFormat="1" applyFont="1" applyBorder="1" applyAlignment="1">
      <alignment horizontal="center" vertical="center"/>
    </xf>
    <xf numFmtId="38" fontId="25" fillId="0" borderId="97" xfId="4" applyFont="1" applyFill="1" applyBorder="1" applyAlignment="1">
      <alignment horizontal="center" vertical="center"/>
    </xf>
    <xf numFmtId="0" fontId="33" fillId="13" borderId="100" xfId="0" applyFont="1" applyFill="1" applyBorder="1" applyAlignment="1">
      <alignment horizontal="center" vertical="center"/>
    </xf>
    <xf numFmtId="38" fontId="25" fillId="0" borderId="100" xfId="4" applyFont="1" applyFill="1" applyBorder="1" applyAlignment="1">
      <alignment horizontal="center" vertical="center"/>
    </xf>
    <xf numFmtId="38" fontId="48" fillId="13" borderId="91" xfId="4" applyFont="1" applyFill="1" applyBorder="1" applyAlignment="1">
      <alignment horizontal="center" vertical="center"/>
    </xf>
    <xf numFmtId="180" fontId="47" fillId="13" borderId="97" xfId="0" applyNumberFormat="1" applyFont="1" applyFill="1" applyBorder="1" applyAlignment="1">
      <alignment horizontal="center" vertical="center"/>
    </xf>
    <xf numFmtId="180" fontId="47" fillId="13" borderId="91" xfId="0" applyNumberFormat="1" applyFont="1" applyFill="1" applyBorder="1" applyAlignment="1">
      <alignment horizontal="center" vertical="center"/>
    </xf>
    <xf numFmtId="20" fontId="25" fillId="0" borderId="5" xfId="0" applyNumberFormat="1" applyFont="1" applyBorder="1" applyAlignment="1">
      <alignment horizontal="center" vertical="center"/>
    </xf>
    <xf numFmtId="38" fontId="25" fillId="0" borderId="20" xfId="4" applyFont="1" applyFill="1" applyBorder="1" applyAlignment="1">
      <alignment horizontal="center" vertical="center"/>
    </xf>
    <xf numFmtId="0" fontId="33" fillId="13" borderId="12" xfId="0" applyFont="1" applyFill="1" applyBorder="1" applyAlignment="1">
      <alignment horizontal="center" vertical="center"/>
    </xf>
    <xf numFmtId="38" fontId="25" fillId="0" borderId="12" xfId="4" applyFont="1" applyFill="1" applyBorder="1" applyAlignment="1">
      <alignment horizontal="center" vertical="center"/>
    </xf>
    <xf numFmtId="38" fontId="48" fillId="13" borderId="5" xfId="4" applyFont="1" applyFill="1" applyBorder="1" applyAlignment="1">
      <alignment horizontal="center" vertical="center"/>
    </xf>
    <xf numFmtId="180" fontId="47" fillId="13" borderId="20" xfId="0" applyNumberFormat="1" applyFont="1" applyFill="1" applyBorder="1" applyAlignment="1">
      <alignment horizontal="center" vertical="center"/>
    </xf>
    <xf numFmtId="180" fontId="47" fillId="13" borderId="5" xfId="0" applyNumberFormat="1" applyFont="1" applyFill="1" applyBorder="1" applyAlignment="1">
      <alignment horizontal="center" vertical="center"/>
    </xf>
    <xf numFmtId="20" fontId="25" fillId="0" borderId="92" xfId="0" applyNumberFormat="1" applyFont="1" applyBorder="1" applyAlignment="1">
      <alignment horizontal="center" vertical="center"/>
    </xf>
    <xf numFmtId="38" fontId="25" fillId="0" borderId="70" xfId="4" applyFont="1" applyFill="1" applyBorder="1" applyAlignment="1">
      <alignment horizontal="center" vertical="center"/>
    </xf>
    <xf numFmtId="0" fontId="33" fillId="13" borderId="71" xfId="0" applyFont="1" applyFill="1" applyBorder="1" applyAlignment="1">
      <alignment horizontal="center" vertical="center"/>
    </xf>
    <xf numFmtId="38" fontId="25" fillId="0" borderId="71" xfId="4" applyFont="1" applyFill="1" applyBorder="1" applyAlignment="1">
      <alignment horizontal="center" vertical="center"/>
    </xf>
    <xf numFmtId="38" fontId="48" fillId="13" borderId="92" xfId="4" applyFont="1" applyFill="1" applyBorder="1" applyAlignment="1">
      <alignment horizontal="center" vertical="center"/>
    </xf>
    <xf numFmtId="180" fontId="47" fillId="13" borderId="70" xfId="0" applyNumberFormat="1" applyFont="1" applyFill="1" applyBorder="1" applyAlignment="1">
      <alignment horizontal="center" vertical="center"/>
    </xf>
    <xf numFmtId="180" fontId="47" fillId="13" borderId="92" xfId="0" applyNumberFormat="1" applyFont="1" applyFill="1" applyBorder="1" applyAlignment="1">
      <alignment horizontal="center" vertical="center"/>
    </xf>
    <xf numFmtId="38" fontId="48" fillId="13" borderId="41" xfId="4" applyFont="1" applyFill="1" applyBorder="1" applyAlignment="1">
      <alignment horizontal="center" vertical="center"/>
    </xf>
    <xf numFmtId="0" fontId="33" fillId="13" borderId="42" xfId="0" applyFont="1" applyFill="1" applyBorder="1" applyAlignment="1">
      <alignment horizontal="center" vertical="center"/>
    </xf>
    <xf numFmtId="38" fontId="48" fillId="13" borderId="42" xfId="4" applyFont="1" applyFill="1" applyBorder="1" applyAlignment="1">
      <alignment horizontal="center" vertical="center"/>
    </xf>
    <xf numFmtId="0" fontId="33" fillId="13" borderId="40" xfId="0" applyFont="1" applyFill="1" applyBorder="1" applyAlignment="1">
      <alignment horizontal="center" vertical="center"/>
    </xf>
    <xf numFmtId="56" fontId="16" fillId="0" borderId="0" xfId="0" applyNumberFormat="1" applyFont="1" applyAlignment="1">
      <alignment horizontal="center" vertical="center"/>
    </xf>
    <xf numFmtId="0" fontId="33" fillId="0" borderId="0" xfId="0" applyFont="1" applyAlignment="1">
      <alignment horizontal="center" vertical="center"/>
    </xf>
    <xf numFmtId="180" fontId="47" fillId="13" borderId="41" xfId="0" applyNumberFormat="1" applyFont="1" applyFill="1" applyBorder="1" applyAlignment="1">
      <alignment horizontal="center" vertical="center"/>
    </xf>
    <xf numFmtId="180" fontId="47" fillId="13" borderId="14" xfId="0" applyNumberFormat="1" applyFont="1" applyFill="1" applyBorder="1" applyAlignment="1">
      <alignment horizontal="center" vertical="center"/>
    </xf>
    <xf numFmtId="56" fontId="25" fillId="0" borderId="0" xfId="0" applyNumberFormat="1" applyFont="1" applyAlignment="1">
      <alignment horizontal="center" vertical="center"/>
    </xf>
    <xf numFmtId="38" fontId="48" fillId="0" borderId="0" xfId="4" applyFont="1" applyFill="1" applyBorder="1" applyAlignment="1">
      <alignment horizontal="center" vertical="center"/>
    </xf>
    <xf numFmtId="180" fontId="47" fillId="0" borderId="0" xfId="0" applyNumberFormat="1" applyFont="1" applyAlignment="1">
      <alignment horizontal="center" vertical="center"/>
    </xf>
    <xf numFmtId="0" fontId="8" fillId="0" borderId="0" xfId="0" applyFont="1" applyAlignment="1">
      <alignment horizontal="left" vertical="top" wrapText="1"/>
    </xf>
    <xf numFmtId="0" fontId="53"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38" fillId="0" borderId="0" xfId="0" applyFont="1">
      <alignment vertical="center"/>
    </xf>
    <xf numFmtId="0" fontId="15" fillId="0" borderId="0" xfId="0" applyFont="1" applyAlignment="1">
      <alignment horizontal="right" vertical="center"/>
    </xf>
    <xf numFmtId="0" fontId="8" fillId="0" borderId="0" xfId="0" applyFont="1" applyAlignment="1">
      <alignment horizontal="center" vertical="center"/>
    </xf>
    <xf numFmtId="182" fontId="15" fillId="0" borderId="0" xfId="0" applyNumberFormat="1" applyFont="1" applyAlignment="1">
      <alignment horizontal="right" vertical="center"/>
    </xf>
    <xf numFmtId="0" fontId="15" fillId="0" borderId="0" xfId="0" applyFont="1" applyAlignment="1">
      <alignment horizontal="left" vertical="center"/>
    </xf>
    <xf numFmtId="49" fontId="15" fillId="3" borderId="0" xfId="0" applyNumberFormat="1" applyFont="1" applyFill="1" applyAlignment="1">
      <alignment horizontal="center" vertical="center"/>
    </xf>
    <xf numFmtId="0" fontId="15" fillId="0" borderId="0" xfId="0" applyFont="1" applyAlignment="1">
      <alignment horizontal="center" vertical="center"/>
    </xf>
    <xf numFmtId="197" fontId="15" fillId="3" borderId="0" xfId="0" applyNumberFormat="1" applyFont="1" applyFill="1" applyAlignment="1">
      <alignment horizontal="center" vertical="center"/>
    </xf>
    <xf numFmtId="0" fontId="15" fillId="0" borderId="0" xfId="0" applyFont="1" applyAlignment="1">
      <alignment horizontal="center" vertical="center" wrapText="1" shrinkToFit="1"/>
    </xf>
    <xf numFmtId="0" fontId="15" fillId="0" borderId="0" xfId="0" applyFont="1" applyAlignment="1">
      <alignment horizontal="center" vertical="center" shrinkToFit="1"/>
    </xf>
    <xf numFmtId="0" fontId="15" fillId="0" borderId="0" xfId="0" applyFont="1" applyAlignment="1">
      <alignment vertical="center" wrapText="1"/>
    </xf>
    <xf numFmtId="0" fontId="15" fillId="0" borderId="0" xfId="0" applyFont="1" applyAlignment="1">
      <alignment horizontal="left" vertical="center" wrapText="1"/>
    </xf>
    <xf numFmtId="0" fontId="18" fillId="0" borderId="0" xfId="0" applyFont="1" applyAlignment="1">
      <alignment horizontal="center" vertical="center" wrapText="1"/>
    </xf>
    <xf numFmtId="0" fontId="55" fillId="0" borderId="0" xfId="0" applyFont="1">
      <alignment vertical="center"/>
    </xf>
    <xf numFmtId="198" fontId="19" fillId="0" borderId="0" xfId="0" applyNumberFormat="1" applyFont="1" applyAlignment="1">
      <alignment horizontal="left" vertical="center"/>
    </xf>
    <xf numFmtId="198" fontId="19" fillId="0" borderId="0" xfId="0" applyNumberFormat="1" applyFont="1">
      <alignment vertical="center"/>
    </xf>
    <xf numFmtId="198" fontId="54" fillId="0" borderId="0" xfId="0" applyNumberFormat="1" applyFont="1" applyAlignment="1">
      <alignment horizontal="left" vertical="center"/>
    </xf>
    <xf numFmtId="0" fontId="20" fillId="0" borderId="0" xfId="0" applyFont="1">
      <alignment vertical="center"/>
    </xf>
    <xf numFmtId="198" fontId="8" fillId="0" borderId="0" xfId="0" applyNumberFormat="1" applyFont="1">
      <alignment vertical="center"/>
    </xf>
    <xf numFmtId="198" fontId="18" fillId="0" borderId="0" xfId="0" applyNumberFormat="1" applyFont="1" applyAlignment="1">
      <alignment horizontal="left" vertical="center"/>
    </xf>
    <xf numFmtId="198" fontId="18" fillId="0" borderId="0" xfId="0" applyNumberFormat="1" applyFont="1">
      <alignment vertical="center"/>
    </xf>
    <xf numFmtId="0" fontId="57" fillId="0" borderId="0" xfId="0" applyFont="1">
      <alignment vertical="center"/>
    </xf>
    <xf numFmtId="0" fontId="8" fillId="3" borderId="40" xfId="0" applyFont="1" applyFill="1" applyBorder="1" applyProtection="1">
      <alignment vertical="center"/>
      <protection locked="0"/>
    </xf>
    <xf numFmtId="0" fontId="0" fillId="0" borderId="16" xfId="0" applyBorder="1">
      <alignment vertical="center"/>
    </xf>
    <xf numFmtId="0" fontId="0" fillId="0" borderId="39" xfId="0" applyBorder="1">
      <alignment vertical="center"/>
    </xf>
    <xf numFmtId="0" fontId="0" fillId="0" borderId="155" xfId="0" applyBorder="1" applyAlignment="1">
      <alignment horizontal="center" vertical="center"/>
    </xf>
    <xf numFmtId="0" fontId="0" fillId="0" borderId="155" xfId="0" applyBorder="1">
      <alignment vertical="center"/>
    </xf>
    <xf numFmtId="0" fontId="22" fillId="0" borderId="0" xfId="0" applyFont="1">
      <alignment vertical="center"/>
    </xf>
    <xf numFmtId="0" fontId="28" fillId="0" borderId="16" xfId="0" applyFont="1" applyBorder="1">
      <alignment vertical="center"/>
    </xf>
    <xf numFmtId="0" fontId="28" fillId="0" borderId="0" xfId="0" applyFont="1" applyAlignment="1">
      <alignment vertical="top"/>
    </xf>
    <xf numFmtId="0" fontId="28" fillId="0" borderId="16" xfId="0" applyFont="1" applyBorder="1" applyAlignment="1">
      <alignment vertical="top"/>
    </xf>
    <xf numFmtId="0" fontId="36" fillId="0" borderId="0" xfId="0" applyFont="1">
      <alignment vertical="center"/>
    </xf>
    <xf numFmtId="0" fontId="28" fillId="0" borderId="0" xfId="0" applyFont="1">
      <alignment vertical="center"/>
    </xf>
    <xf numFmtId="0" fontId="26" fillId="0" borderId="0" xfId="0" applyFont="1">
      <alignment vertical="center"/>
    </xf>
    <xf numFmtId="0" fontId="8" fillId="0" borderId="1" xfId="0" applyFont="1" applyBorder="1">
      <alignment vertical="center"/>
    </xf>
    <xf numFmtId="178" fontId="22" fillId="0" borderId="146" xfId="0" applyNumberFormat="1" applyFont="1" applyBorder="1" applyAlignment="1">
      <alignment vertical="center" shrinkToFit="1"/>
    </xf>
    <xf numFmtId="0" fontId="15" fillId="0" borderId="0" xfId="0" applyFont="1" applyAlignment="1">
      <alignment vertical="top" wrapText="1"/>
    </xf>
    <xf numFmtId="196" fontId="25" fillId="3" borderId="100" xfId="0" applyNumberFormat="1" applyFont="1" applyFill="1" applyBorder="1" applyAlignment="1">
      <alignment horizontal="center" vertical="center"/>
    </xf>
    <xf numFmtId="196" fontId="25" fillId="3" borderId="12" xfId="0" applyNumberFormat="1" applyFont="1" applyFill="1" applyBorder="1" applyAlignment="1">
      <alignment horizontal="center" vertical="center"/>
    </xf>
    <xf numFmtId="31" fontId="25" fillId="0" borderId="97" xfId="0" applyNumberFormat="1" applyFont="1" applyBorder="1" applyAlignment="1">
      <alignment horizontal="center" vertical="center"/>
    </xf>
    <xf numFmtId="31" fontId="25" fillId="0" borderId="20" xfId="0" applyNumberFormat="1" applyFont="1" applyBorder="1" applyAlignment="1">
      <alignment horizontal="center" vertical="center"/>
    </xf>
    <xf numFmtId="31" fontId="25" fillId="0" borderId="70" xfId="0" applyNumberFormat="1" applyFont="1" applyBorder="1" applyAlignment="1">
      <alignment horizontal="center" vertical="center"/>
    </xf>
    <xf numFmtId="0" fontId="22" fillId="5" borderId="1" xfId="0" applyFont="1" applyFill="1" applyBorder="1" applyAlignment="1">
      <alignment horizontal="center" vertical="center" wrapText="1"/>
    </xf>
    <xf numFmtId="14" fontId="29" fillId="0" borderId="1" xfId="0" applyNumberFormat="1" applyFont="1" applyBorder="1" applyAlignment="1">
      <alignment horizontal="center" vertical="center" wrapText="1"/>
    </xf>
    <xf numFmtId="178" fontId="8" fillId="3" borderId="54" xfId="0" applyNumberFormat="1" applyFont="1" applyFill="1" applyBorder="1">
      <alignment vertical="center"/>
    </xf>
    <xf numFmtId="178" fontId="8" fillId="3" borderId="48" xfId="0" applyNumberFormat="1" applyFont="1" applyFill="1" applyBorder="1">
      <alignment vertical="center"/>
    </xf>
    <xf numFmtId="0" fontId="8" fillId="4" borderId="1" xfId="0" applyFont="1" applyFill="1" applyBorder="1" applyAlignment="1">
      <alignment horizontal="center" vertical="center"/>
    </xf>
    <xf numFmtId="0" fontId="8" fillId="4" borderId="47" xfId="0" applyFont="1" applyFill="1" applyBorder="1" applyAlignment="1">
      <alignment horizontal="center" vertical="center"/>
    </xf>
    <xf numFmtId="178" fontId="8" fillId="3" borderId="14" xfId="0" applyNumberFormat="1" applyFont="1" applyFill="1" applyBorder="1">
      <alignment vertical="center"/>
    </xf>
    <xf numFmtId="178" fontId="8" fillId="3" borderId="1" xfId="0" applyNumberFormat="1" applyFont="1" applyFill="1" applyBorder="1">
      <alignment vertical="center"/>
    </xf>
    <xf numFmtId="178" fontId="8" fillId="3" borderId="142" xfId="4" applyNumberFormat="1" applyFont="1" applyFill="1" applyBorder="1" applyAlignment="1" applyProtection="1">
      <alignment horizontal="right" vertical="center"/>
    </xf>
    <xf numFmtId="178" fontId="8" fillId="3" borderId="136" xfId="4" applyNumberFormat="1" applyFont="1" applyFill="1" applyBorder="1" applyAlignment="1" applyProtection="1">
      <alignment horizontal="right" vertical="center"/>
    </xf>
    <xf numFmtId="178" fontId="8" fillId="3" borderId="9" xfId="0" applyNumberFormat="1" applyFont="1" applyFill="1" applyBorder="1">
      <alignment vertical="center"/>
    </xf>
    <xf numFmtId="178" fontId="8" fillId="3" borderId="90" xfId="0" applyNumberFormat="1" applyFont="1" applyFill="1" applyBorder="1">
      <alignment vertical="center"/>
    </xf>
    <xf numFmtId="0" fontId="8" fillId="4" borderId="55" xfId="0" applyFont="1" applyFill="1" applyBorder="1" applyAlignment="1">
      <alignment horizontal="center" vertical="center"/>
    </xf>
    <xf numFmtId="0" fontId="8" fillId="4" borderId="115" xfId="0" applyFont="1" applyFill="1" applyBorder="1" applyAlignment="1">
      <alignment horizontal="center" vertical="center"/>
    </xf>
    <xf numFmtId="178" fontId="8" fillId="3" borderId="10" xfId="0" applyNumberFormat="1" applyFont="1" applyFill="1" applyBorder="1">
      <alignment vertical="center"/>
    </xf>
    <xf numFmtId="178" fontId="8" fillId="3" borderId="69" xfId="0" applyNumberFormat="1" applyFont="1" applyFill="1" applyBorder="1">
      <alignment vertical="center"/>
    </xf>
    <xf numFmtId="178" fontId="8" fillId="3" borderId="74" xfId="0" applyNumberFormat="1" applyFont="1" applyFill="1" applyBorder="1">
      <alignment vertical="center"/>
    </xf>
    <xf numFmtId="0" fontId="24" fillId="4" borderId="35" xfId="0" applyFont="1" applyFill="1" applyBorder="1" applyAlignment="1">
      <alignment horizontal="center" vertical="center" wrapText="1"/>
    </xf>
    <xf numFmtId="0" fontId="24" fillId="4" borderId="50" xfId="0" applyFont="1" applyFill="1" applyBorder="1" applyAlignment="1">
      <alignment horizontal="center" vertical="center" wrapText="1"/>
    </xf>
    <xf numFmtId="178" fontId="8" fillId="3" borderId="36" xfId="0" applyNumberFormat="1" applyFont="1" applyFill="1" applyBorder="1">
      <alignment vertical="center"/>
    </xf>
    <xf numFmtId="178" fontId="8" fillId="3" borderId="19" xfId="0" applyNumberFormat="1" applyFont="1" applyFill="1" applyBorder="1">
      <alignment vertical="center"/>
    </xf>
    <xf numFmtId="178" fontId="8" fillId="3" borderId="56" xfId="0" applyNumberFormat="1" applyFont="1" applyFill="1" applyBorder="1">
      <alignment vertical="center"/>
    </xf>
    <xf numFmtId="178" fontId="8" fillId="3" borderId="72" xfId="0" applyNumberFormat="1" applyFont="1" applyFill="1" applyBorder="1">
      <alignment vertical="center"/>
    </xf>
    <xf numFmtId="0" fontId="22" fillId="0" borderId="138" xfId="0" applyFont="1" applyBorder="1" applyAlignment="1">
      <alignment horizontal="right" vertical="center"/>
    </xf>
    <xf numFmtId="0" fontId="22" fillId="0" borderId="139" xfId="0" applyFont="1" applyBorder="1" applyAlignment="1">
      <alignment horizontal="right" vertical="center"/>
    </xf>
    <xf numFmtId="178" fontId="22" fillId="4" borderId="140" xfId="0" applyNumberFormat="1" applyFont="1" applyFill="1" applyBorder="1" applyAlignment="1">
      <alignment horizontal="right" vertical="center"/>
    </xf>
    <xf numFmtId="0" fontId="22" fillId="4" borderId="40" xfId="0" applyFont="1" applyFill="1" applyBorder="1" applyAlignment="1">
      <alignment horizontal="right" vertical="center"/>
    </xf>
    <xf numFmtId="0" fontId="22" fillId="4" borderId="48" xfId="0" applyFont="1" applyFill="1" applyBorder="1" applyAlignment="1">
      <alignment horizontal="right" vertical="center"/>
    </xf>
    <xf numFmtId="176" fontId="8" fillId="4" borderId="42" xfId="0" applyNumberFormat="1" applyFont="1" applyFill="1" applyBorder="1" applyAlignment="1">
      <alignment horizontal="center" vertical="center"/>
    </xf>
    <xf numFmtId="176" fontId="8" fillId="4" borderId="54" xfId="0" applyNumberFormat="1"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176" fontId="8" fillId="4" borderId="14" xfId="0" applyNumberFormat="1" applyFont="1" applyFill="1" applyBorder="1" applyAlignment="1">
      <alignment horizontal="center" vertical="center"/>
    </xf>
    <xf numFmtId="178" fontId="8" fillId="3" borderId="8" xfId="0" applyNumberFormat="1" applyFont="1" applyFill="1" applyBorder="1">
      <alignment vertical="center"/>
    </xf>
    <xf numFmtId="178" fontId="8" fillId="3" borderId="75" xfId="0" applyNumberFormat="1" applyFont="1" applyFill="1" applyBorder="1">
      <alignment vertical="center"/>
    </xf>
    <xf numFmtId="0" fontId="24" fillId="4" borderId="33" xfId="0" applyFont="1" applyFill="1" applyBorder="1" applyAlignment="1">
      <alignment horizontal="center" vertical="center" wrapText="1"/>
    </xf>
    <xf numFmtId="0" fontId="24" fillId="4" borderId="53" xfId="0" applyFont="1" applyFill="1" applyBorder="1" applyAlignment="1">
      <alignment horizontal="center" vertical="center" wrapText="1"/>
    </xf>
    <xf numFmtId="178" fontId="8" fillId="3" borderId="52" xfId="0" applyNumberFormat="1" applyFont="1" applyFill="1" applyBorder="1">
      <alignment vertical="center"/>
    </xf>
    <xf numFmtId="178" fontId="22" fillId="0" borderId="128" xfId="0" applyNumberFormat="1" applyFont="1" applyBorder="1" applyAlignment="1">
      <alignment horizontal="right" vertical="center" shrinkToFit="1"/>
    </xf>
    <xf numFmtId="178" fontId="22" fillId="3" borderId="45" xfId="0" applyNumberFormat="1" applyFont="1" applyFill="1" applyBorder="1" applyAlignment="1">
      <alignment horizontal="right" vertical="center" shrinkToFit="1"/>
    </xf>
    <xf numFmtId="178" fontId="22" fillId="0" borderId="133" xfId="0" applyNumberFormat="1" applyFont="1" applyBorder="1" applyAlignment="1">
      <alignment horizontal="center" vertical="center" shrinkToFit="1"/>
    </xf>
    <xf numFmtId="178" fontId="22" fillId="0" borderId="134" xfId="0" applyNumberFormat="1" applyFont="1" applyBorder="1" applyAlignment="1">
      <alignment horizontal="center" vertical="center" shrinkToFit="1"/>
    </xf>
    <xf numFmtId="178" fontId="22" fillId="0" borderId="135" xfId="0" applyNumberFormat="1" applyFont="1" applyBorder="1" applyAlignment="1">
      <alignment horizontal="center" vertical="center" shrinkToFit="1"/>
    </xf>
    <xf numFmtId="178" fontId="22" fillId="3" borderId="21" xfId="0" applyNumberFormat="1" applyFont="1" applyFill="1" applyBorder="1" applyAlignment="1">
      <alignment horizontal="right" vertical="center" shrinkToFit="1"/>
    </xf>
    <xf numFmtId="178" fontId="22" fillId="3" borderId="68" xfId="0" quotePrefix="1" applyNumberFormat="1" applyFont="1" applyFill="1" applyBorder="1" applyAlignment="1">
      <alignment vertical="center" wrapText="1"/>
    </xf>
    <xf numFmtId="178" fontId="22" fillId="3" borderId="69" xfId="0" quotePrefix="1" applyNumberFormat="1" applyFont="1" applyFill="1" applyBorder="1" applyAlignment="1">
      <alignment vertical="center" wrapText="1"/>
    </xf>
    <xf numFmtId="178" fontId="22" fillId="3" borderId="74" xfId="0" quotePrefix="1" applyNumberFormat="1" applyFont="1" applyFill="1" applyBorder="1" applyAlignment="1">
      <alignment vertical="center" wrapText="1"/>
    </xf>
    <xf numFmtId="0" fontId="27" fillId="5" borderId="16" xfId="0" applyFont="1" applyFill="1" applyBorder="1" applyAlignment="1">
      <alignment horizontal="center" vertical="center"/>
    </xf>
    <xf numFmtId="0" fontId="27" fillId="5" borderId="39" xfId="0" applyFont="1" applyFill="1" applyBorder="1" applyAlignment="1">
      <alignment horizontal="center" vertical="center"/>
    </xf>
    <xf numFmtId="176" fontId="27" fillId="5" borderId="16" xfId="0" applyNumberFormat="1" applyFont="1" applyFill="1" applyBorder="1" applyAlignment="1">
      <alignment horizontal="center" vertical="center"/>
    </xf>
    <xf numFmtId="176" fontId="27" fillId="5" borderId="0" xfId="0" applyNumberFormat="1" applyFont="1" applyFill="1" applyAlignment="1">
      <alignment horizontal="center" vertical="center"/>
    </xf>
    <xf numFmtId="176" fontId="27" fillId="5" borderId="39" xfId="0" applyNumberFormat="1" applyFont="1" applyFill="1" applyBorder="1" applyAlignment="1">
      <alignment horizontal="center" vertical="center"/>
    </xf>
    <xf numFmtId="176" fontId="27" fillId="5" borderId="17" xfId="0" applyNumberFormat="1" applyFont="1" applyFill="1" applyBorder="1" applyAlignment="1">
      <alignment horizontal="center" vertical="center"/>
    </xf>
    <xf numFmtId="176" fontId="27" fillId="5" borderId="66" xfId="0" applyNumberFormat="1" applyFont="1" applyFill="1" applyBorder="1" applyAlignment="1">
      <alignment horizontal="center" vertical="center"/>
    </xf>
    <xf numFmtId="0" fontId="29" fillId="4" borderId="16" xfId="0" applyFont="1" applyFill="1" applyBorder="1" applyAlignment="1">
      <alignment horizontal="center" vertical="center"/>
    </xf>
    <xf numFmtId="0" fontId="29" fillId="4" borderId="0" xfId="0" applyFont="1" applyFill="1" applyAlignment="1">
      <alignment horizontal="center" vertical="center"/>
    </xf>
    <xf numFmtId="0" fontId="29" fillId="4" borderId="39" xfId="0" applyFont="1" applyFill="1" applyBorder="1" applyAlignment="1">
      <alignment horizontal="center" vertical="center"/>
    </xf>
    <xf numFmtId="176" fontId="44" fillId="12" borderId="16" xfId="0" applyNumberFormat="1" applyFont="1" applyFill="1" applyBorder="1" applyAlignment="1">
      <alignment horizontal="center" vertical="center"/>
    </xf>
    <xf numFmtId="176" fontId="44" fillId="12" borderId="0" xfId="0" applyNumberFormat="1" applyFont="1" applyFill="1" applyAlignment="1">
      <alignment horizontal="center" vertical="center"/>
    </xf>
    <xf numFmtId="176" fontId="44" fillId="12" borderId="39" xfId="0" applyNumberFormat="1" applyFont="1" applyFill="1" applyBorder="1" applyAlignment="1">
      <alignment horizontal="center" vertical="center"/>
    </xf>
    <xf numFmtId="0" fontId="29" fillId="4" borderId="17" xfId="0" applyFont="1" applyFill="1" applyBorder="1" applyAlignment="1">
      <alignment horizontal="center" vertical="center"/>
    </xf>
    <xf numFmtId="0" fontId="29" fillId="4" borderId="26" xfId="0" applyFont="1" applyFill="1" applyBorder="1" applyAlignment="1">
      <alignment horizontal="center" vertical="center"/>
    </xf>
    <xf numFmtId="0" fontId="29" fillId="4" borderId="66" xfId="0" applyFont="1" applyFill="1" applyBorder="1" applyAlignment="1">
      <alignment horizontal="center" vertical="center"/>
    </xf>
    <xf numFmtId="176" fontId="44" fillId="12" borderId="17" xfId="0" applyNumberFormat="1" applyFont="1" applyFill="1" applyBorder="1" applyAlignment="1">
      <alignment horizontal="center" vertical="center"/>
    </xf>
    <xf numFmtId="176" fontId="44" fillId="12" borderId="26" xfId="0" applyNumberFormat="1" applyFont="1" applyFill="1" applyBorder="1" applyAlignment="1">
      <alignment horizontal="center" vertical="center"/>
    </xf>
    <xf numFmtId="176" fontId="44" fillId="12" borderId="66" xfId="0" applyNumberFormat="1" applyFont="1" applyFill="1" applyBorder="1" applyAlignment="1">
      <alignment horizontal="center" vertical="center"/>
    </xf>
    <xf numFmtId="178" fontId="22" fillId="0" borderId="129" xfId="0" applyNumberFormat="1" applyFont="1" applyBorder="1" applyAlignment="1">
      <alignment horizontal="right" vertical="center" shrinkToFit="1"/>
    </xf>
    <xf numFmtId="178" fontId="22" fillId="3" borderId="51" xfId="0" applyNumberFormat="1" applyFont="1" applyFill="1" applyBorder="1" applyAlignment="1">
      <alignment horizontal="right" vertical="center" shrinkToFit="1"/>
    </xf>
    <xf numFmtId="178" fontId="22" fillId="0" borderId="130" xfId="0" applyNumberFormat="1" applyFont="1" applyBorder="1" applyAlignment="1">
      <alignment horizontal="center" vertical="center" shrinkToFit="1"/>
    </xf>
    <xf numFmtId="178" fontId="22" fillId="0" borderId="131" xfId="0" applyNumberFormat="1" applyFont="1" applyBorder="1" applyAlignment="1">
      <alignment horizontal="center" vertical="center" shrinkToFit="1"/>
    </xf>
    <xf numFmtId="178" fontId="22" fillId="0" borderId="132" xfId="0" applyNumberFormat="1" applyFont="1" applyBorder="1" applyAlignment="1">
      <alignment horizontal="center" vertical="center" shrinkToFit="1"/>
    </xf>
    <xf numFmtId="176" fontId="27" fillId="5" borderId="26" xfId="0" applyNumberFormat="1" applyFont="1" applyFill="1" applyBorder="1" applyAlignment="1">
      <alignment horizontal="center" vertical="center"/>
    </xf>
    <xf numFmtId="0" fontId="8" fillId="0" borderId="16" xfId="0" applyFont="1" applyBorder="1" applyAlignment="1">
      <alignment vertical="top" wrapTex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0" xfId="0" applyFont="1" applyBorder="1" applyAlignment="1">
      <alignment horizontal="left" vertical="center" shrinkToFit="1"/>
    </xf>
    <xf numFmtId="0" fontId="8" fillId="5" borderId="25" xfId="0" applyFont="1" applyFill="1" applyBorder="1" applyAlignment="1">
      <alignment horizontal="center" vertical="center" textRotation="255"/>
    </xf>
    <xf numFmtId="0" fontId="8" fillId="5" borderId="59" xfId="0" applyFont="1" applyFill="1" applyBorder="1" applyAlignment="1">
      <alignment horizontal="center" vertical="center" textRotation="255"/>
    </xf>
    <xf numFmtId="0" fontId="24" fillId="0" borderId="102" xfId="0" applyFont="1" applyBorder="1" applyAlignment="1" applyProtection="1">
      <alignment horizontal="left" vertical="center" wrapText="1"/>
      <protection locked="0"/>
    </xf>
    <xf numFmtId="0" fontId="24" fillId="0" borderId="103" xfId="0" applyFont="1" applyBorder="1" applyAlignment="1" applyProtection="1">
      <alignment horizontal="left" vertical="center" wrapText="1"/>
      <protection locked="0"/>
    </xf>
    <xf numFmtId="0" fontId="8" fillId="0" borderId="105" xfId="0" applyFont="1" applyBorder="1" applyAlignment="1" applyProtection="1">
      <alignment horizontal="left" vertical="center" wrapText="1"/>
      <protection locked="0"/>
    </xf>
    <xf numFmtId="0" fontId="8" fillId="0" borderId="106" xfId="0" applyFont="1" applyBorder="1" applyAlignment="1" applyProtection="1">
      <alignment horizontal="left" vertical="center" wrapText="1"/>
      <protection locked="0"/>
    </xf>
    <xf numFmtId="0" fontId="8" fillId="5" borderId="1"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0" xfId="0" applyFont="1" applyFill="1" applyBorder="1" applyAlignment="1">
      <alignment horizontal="center" vertical="center"/>
    </xf>
    <xf numFmtId="0" fontId="25" fillId="5" borderId="48" xfId="0" applyFont="1" applyFill="1" applyBorder="1" applyAlignment="1">
      <alignment horizontal="center" vertical="center"/>
    </xf>
    <xf numFmtId="0" fontId="8" fillId="0" borderId="47" xfId="0" applyFont="1" applyBorder="1">
      <alignment vertical="center"/>
    </xf>
    <xf numFmtId="0" fontId="8" fillId="0" borderId="40" xfId="0" applyFont="1" applyBorder="1">
      <alignment vertical="center"/>
    </xf>
    <xf numFmtId="0" fontId="8" fillId="0" borderId="48" xfId="0" applyFont="1" applyBorder="1">
      <alignment vertical="center"/>
    </xf>
    <xf numFmtId="0" fontId="8" fillId="5" borderId="58"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59" xfId="0" applyFont="1" applyFill="1" applyBorder="1" applyAlignment="1">
      <alignment horizontal="center" vertical="center" wrapText="1"/>
    </xf>
    <xf numFmtId="0" fontId="16" fillId="0" borderId="40" xfId="0" applyFont="1" applyBorder="1">
      <alignment vertical="center"/>
    </xf>
    <xf numFmtId="0" fontId="16" fillId="0" borderId="48" xfId="0" applyFont="1" applyBorder="1">
      <alignment vertical="center"/>
    </xf>
    <xf numFmtId="0" fontId="8" fillId="0" borderId="47" xfId="0" applyFont="1" applyBorder="1" applyAlignment="1" applyProtection="1">
      <alignment horizontal="left" vertical="center" shrinkToFit="1"/>
      <protection locked="0"/>
    </xf>
    <xf numFmtId="0" fontId="16" fillId="0" borderId="40" xfId="0" applyFont="1" applyBorder="1" applyAlignment="1" applyProtection="1">
      <alignment vertical="center" shrinkToFit="1"/>
      <protection locked="0"/>
    </xf>
    <xf numFmtId="0" fontId="16" fillId="0" borderId="48" xfId="0" applyFont="1" applyBorder="1" applyAlignment="1" applyProtection="1">
      <alignment vertical="center" shrinkToFit="1"/>
      <protection locked="0"/>
    </xf>
    <xf numFmtId="0" fontId="8" fillId="0" borderId="32"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15" xfId="0" applyFont="1" applyBorder="1" applyAlignment="1">
      <alignment horizontal="left" vertical="center" shrinkToFit="1"/>
    </xf>
    <xf numFmtId="0" fontId="16" fillId="11" borderId="58" xfId="0" applyFont="1" applyFill="1" applyBorder="1" applyAlignment="1">
      <alignment horizontal="center" vertical="center" wrapText="1"/>
    </xf>
    <xf numFmtId="0" fontId="16" fillId="11" borderId="25" xfId="0" applyFont="1" applyFill="1" applyBorder="1" applyAlignment="1">
      <alignment horizontal="center" vertical="center" wrapText="1"/>
    </xf>
    <xf numFmtId="0" fontId="16" fillId="11" borderId="59" xfId="0" applyFont="1" applyFill="1" applyBorder="1" applyAlignment="1">
      <alignment horizontal="center" vertical="center" wrapText="1"/>
    </xf>
    <xf numFmtId="0" fontId="27" fillId="5" borderId="66" xfId="0" applyFont="1" applyFill="1" applyBorder="1" applyAlignment="1">
      <alignment horizontal="center" vertical="center"/>
    </xf>
    <xf numFmtId="0" fontId="8" fillId="0" borderId="1" xfId="0" applyFont="1" applyBorder="1" applyAlignment="1" applyProtection="1">
      <alignment horizontal="left" vertical="center" wrapText="1"/>
      <protection locked="0"/>
    </xf>
    <xf numFmtId="0" fontId="8" fillId="0" borderId="1" xfId="0" applyFont="1" applyBorder="1" applyAlignment="1">
      <alignment vertical="center" wrapText="1"/>
    </xf>
    <xf numFmtId="0" fontId="22" fillId="0" borderId="47" xfId="0" applyFont="1" applyBorder="1" applyAlignment="1">
      <alignment vertical="center" wrapText="1"/>
    </xf>
    <xf numFmtId="0" fontId="22" fillId="0" borderId="40" xfId="0" applyFont="1" applyBorder="1" applyAlignment="1">
      <alignment vertical="center" wrapText="1"/>
    </xf>
    <xf numFmtId="0" fontId="22" fillId="0" borderId="48" xfId="0" applyFont="1" applyBorder="1" applyAlignment="1">
      <alignment vertical="center" wrapText="1"/>
    </xf>
    <xf numFmtId="0" fontId="8" fillId="0" borderId="1" xfId="0" applyFont="1" applyBorder="1" applyProtection="1">
      <alignment vertical="center"/>
      <protection locked="0"/>
    </xf>
    <xf numFmtId="0" fontId="22" fillId="0" borderId="1" xfId="0" applyFont="1" applyBorder="1" applyAlignment="1" applyProtection="1">
      <alignment horizontal="left" vertical="center" wrapText="1"/>
      <protection locked="0"/>
    </xf>
    <xf numFmtId="0" fontId="22" fillId="4" borderId="58" xfId="0" applyFont="1" applyFill="1" applyBorder="1" applyAlignment="1">
      <alignment horizontal="center" vertical="center" textRotation="255"/>
    </xf>
    <xf numFmtId="0" fontId="20" fillId="0" borderId="25" xfId="0" applyFont="1" applyBorder="1" applyAlignment="1">
      <alignment horizontal="center" vertical="center" textRotation="255"/>
    </xf>
    <xf numFmtId="0" fontId="20" fillId="0" borderId="59" xfId="0" applyFont="1" applyBorder="1" applyAlignment="1">
      <alignment horizontal="center" vertical="center" textRotation="255"/>
    </xf>
    <xf numFmtId="0" fontId="22" fillId="0" borderId="47"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0" xfId="0" applyFont="1" applyBorder="1" applyAlignment="1" applyProtection="1">
      <alignment vertical="center" wrapText="1"/>
      <protection locked="0"/>
    </xf>
    <xf numFmtId="0" fontId="20" fillId="0" borderId="48" xfId="0" applyFont="1" applyBorder="1" applyAlignment="1" applyProtection="1">
      <alignment vertical="center" wrapText="1"/>
      <protection locked="0"/>
    </xf>
    <xf numFmtId="0" fontId="22" fillId="0" borderId="33" xfId="0" applyFont="1" applyBorder="1" applyAlignment="1" applyProtection="1">
      <alignment horizontal="left" vertical="center" wrapText="1"/>
      <protection locked="0"/>
    </xf>
    <xf numFmtId="0" fontId="22" fillId="0" borderId="75"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2" fillId="0" borderId="66" xfId="0" applyFont="1" applyBorder="1" applyAlignment="1" applyProtection="1">
      <alignment horizontal="left" vertical="center" wrapText="1"/>
      <protection locked="0"/>
    </xf>
    <xf numFmtId="0" fontId="8" fillId="5" borderId="58" xfId="0" applyFont="1" applyFill="1" applyBorder="1" applyAlignment="1">
      <alignment horizontal="center" vertical="center" textRotation="255"/>
    </xf>
    <xf numFmtId="0" fontId="8" fillId="0" borderId="40" xfId="0" applyFont="1" applyBorder="1" applyAlignment="1">
      <alignment horizontal="left" vertical="center"/>
    </xf>
    <xf numFmtId="0" fontId="8" fillId="0" borderId="48" xfId="0" applyFont="1" applyBorder="1" applyAlignment="1">
      <alignment horizontal="left" vertical="center"/>
    </xf>
    <xf numFmtId="0" fontId="8" fillId="0" borderId="0" xfId="0" applyFont="1" applyAlignment="1">
      <alignment horizontal="left" vertical="center" wrapText="1"/>
    </xf>
    <xf numFmtId="0" fontId="17" fillId="0" borderId="0" xfId="0" applyFont="1" applyAlignment="1">
      <alignment horizontal="center" vertical="top" wrapText="1"/>
    </xf>
    <xf numFmtId="49" fontId="8" fillId="0" borderId="0" xfId="0" applyNumberFormat="1" applyFont="1" applyAlignment="1" applyProtection="1">
      <alignment horizontal="right" vertical="center"/>
      <protection locked="0"/>
    </xf>
    <xf numFmtId="182" fontId="15" fillId="0" borderId="0" xfId="0" applyNumberFormat="1" applyFont="1" applyAlignment="1">
      <alignment horizontal="center" vertical="center" shrinkToFit="1"/>
    </xf>
    <xf numFmtId="0" fontId="15" fillId="0" borderId="0" xfId="0" applyFont="1" applyAlignment="1">
      <alignment horizontal="left" vertical="top" wrapText="1"/>
    </xf>
    <xf numFmtId="0" fontId="18" fillId="0" borderId="0" xfId="0" applyFont="1">
      <alignment vertical="center"/>
    </xf>
    <xf numFmtId="0" fontId="23" fillId="0" borderId="0" xfId="0" applyFont="1" applyAlignment="1">
      <alignment vertical="top" wrapText="1"/>
    </xf>
    <xf numFmtId="0" fontId="8" fillId="5" borderId="1" xfId="0" applyFont="1" applyFill="1" applyBorder="1" applyAlignment="1">
      <alignment horizontal="center" vertical="center" wrapText="1"/>
    </xf>
    <xf numFmtId="0" fontId="8" fillId="0" borderId="47"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22" fillId="0" borderId="32" xfId="0" applyFont="1" applyBorder="1" applyAlignment="1" applyProtection="1">
      <alignment vertical="center" wrapText="1"/>
      <protection locked="0"/>
    </xf>
    <xf numFmtId="0" fontId="16" fillId="0" borderId="15" xfId="0" applyFont="1" applyBorder="1" applyAlignment="1" applyProtection="1">
      <alignment vertical="center" wrapText="1"/>
      <protection locked="0"/>
    </xf>
    <xf numFmtId="0" fontId="16" fillId="0" borderId="38" xfId="0" applyFont="1" applyBorder="1" applyAlignment="1" applyProtection="1">
      <alignment vertical="center" wrapText="1"/>
      <protection locked="0"/>
    </xf>
    <xf numFmtId="0" fontId="8" fillId="0" borderId="21" xfId="0" applyFont="1" applyBorder="1" applyAlignment="1" applyProtection="1">
      <alignment horizontal="left" vertical="center" wrapText="1"/>
      <protection locked="0"/>
    </xf>
    <xf numFmtId="178" fontId="8" fillId="3" borderId="114" xfId="0" applyNumberFormat="1" applyFont="1" applyFill="1" applyBorder="1" applyAlignment="1">
      <alignment vertical="center" shrinkToFit="1"/>
    </xf>
    <xf numFmtId="178" fontId="8" fillId="3" borderId="15" xfId="0" applyNumberFormat="1" applyFont="1" applyFill="1" applyBorder="1" applyAlignment="1">
      <alignment vertical="center" shrinkToFit="1"/>
    </xf>
    <xf numFmtId="178" fontId="8" fillId="3" borderId="82" xfId="0" applyNumberFormat="1" applyFont="1" applyFill="1" applyBorder="1" applyAlignment="1">
      <alignment vertical="center" shrinkToFit="1"/>
    </xf>
    <xf numFmtId="178" fontId="8" fillId="3" borderId="0" xfId="0" applyNumberFormat="1" applyFont="1" applyFill="1" applyAlignment="1">
      <alignment vertical="center" shrinkToFit="1"/>
    </xf>
    <xf numFmtId="178" fontId="8" fillId="3" borderId="143" xfId="0" applyNumberFormat="1" applyFont="1" applyFill="1" applyBorder="1" applyAlignment="1">
      <alignment vertical="center" shrinkToFit="1"/>
    </xf>
    <xf numFmtId="178" fontId="8" fillId="3" borderId="26" xfId="0" applyNumberFormat="1" applyFont="1" applyFill="1" applyBorder="1" applyAlignment="1">
      <alignment vertical="center" shrinkToFit="1"/>
    </xf>
    <xf numFmtId="195" fontId="8" fillId="3" borderId="38" xfId="0" applyNumberFormat="1" applyFont="1" applyFill="1" applyBorder="1" applyAlignment="1">
      <alignment vertical="center" shrinkToFit="1"/>
    </xf>
    <xf numFmtId="195" fontId="8" fillId="3" borderId="39" xfId="0" applyNumberFormat="1" applyFont="1" applyFill="1" applyBorder="1" applyAlignment="1">
      <alignment vertical="center" shrinkToFit="1"/>
    </xf>
    <xf numFmtId="195" fontId="8" fillId="3" borderId="66" xfId="0" applyNumberFormat="1" applyFont="1" applyFill="1" applyBorder="1" applyAlignment="1">
      <alignment vertical="center" shrinkToFit="1"/>
    </xf>
    <xf numFmtId="178" fontId="22" fillId="3" borderId="68" xfId="0" quotePrefix="1" applyNumberFormat="1" applyFont="1" applyFill="1" applyBorder="1" applyAlignment="1">
      <alignment vertical="center" shrinkToFit="1"/>
    </xf>
    <xf numFmtId="178" fontId="22" fillId="3" borderId="69" xfId="0" quotePrefix="1" applyNumberFormat="1" applyFont="1" applyFill="1" applyBorder="1" applyAlignment="1">
      <alignment vertical="center" shrinkToFit="1"/>
    </xf>
    <xf numFmtId="178" fontId="8" fillId="3" borderId="54" xfId="0" applyNumberFormat="1" applyFont="1" applyFill="1" applyBorder="1" applyAlignment="1">
      <alignment vertical="center" shrinkToFit="1"/>
    </xf>
    <xf numFmtId="178" fontId="8" fillId="3" borderId="40" xfId="0" applyNumberFormat="1" applyFont="1" applyFill="1" applyBorder="1" applyAlignment="1">
      <alignment vertical="center" shrinkToFit="1"/>
    </xf>
    <xf numFmtId="178" fontId="8" fillId="3" borderId="8" xfId="0" applyNumberFormat="1" applyFont="1" applyFill="1" applyBorder="1" applyAlignment="1">
      <alignment vertical="center" shrinkToFit="1"/>
    </xf>
    <xf numFmtId="178" fontId="8" fillId="3" borderId="52" xfId="0" applyNumberFormat="1" applyFont="1" applyFill="1" applyBorder="1" applyAlignment="1">
      <alignment vertical="center" shrinkToFit="1"/>
    </xf>
    <xf numFmtId="178" fontId="8" fillId="3" borderId="9" xfId="0" applyNumberFormat="1" applyFont="1" applyFill="1" applyBorder="1" applyAlignment="1">
      <alignment vertical="center" shrinkToFit="1"/>
    </xf>
    <xf numFmtId="178" fontId="8" fillId="3" borderId="36" xfId="0" applyNumberFormat="1" applyFont="1" applyFill="1" applyBorder="1" applyAlignment="1">
      <alignment vertical="center" shrinkToFit="1"/>
    </xf>
    <xf numFmtId="178" fontId="8" fillId="3" borderId="10" xfId="0" applyNumberFormat="1" applyFont="1" applyFill="1" applyBorder="1" applyAlignment="1">
      <alignment vertical="center" shrinkToFit="1"/>
    </xf>
    <xf numFmtId="178" fontId="8" fillId="3" borderId="69" xfId="0" applyNumberFormat="1" applyFont="1" applyFill="1" applyBorder="1" applyAlignment="1">
      <alignment vertical="center" shrinkToFit="1"/>
    </xf>
    <xf numFmtId="0" fontId="8" fillId="3" borderId="1" xfId="0" applyFont="1" applyFill="1" applyBorder="1" applyAlignment="1">
      <alignment vertical="center" wrapText="1"/>
    </xf>
    <xf numFmtId="0" fontId="22" fillId="3" borderId="47" xfId="0" applyFont="1" applyFill="1" applyBorder="1" applyAlignment="1">
      <alignment vertical="center" wrapText="1"/>
    </xf>
    <xf numFmtId="0" fontId="22" fillId="3" borderId="40" xfId="0" applyFont="1" applyFill="1" applyBorder="1" applyAlignment="1">
      <alignment vertical="center" wrapText="1"/>
    </xf>
    <xf numFmtId="0" fontId="22" fillId="3" borderId="48" xfId="0" applyFont="1" applyFill="1" applyBorder="1" applyAlignment="1">
      <alignment vertical="center" wrapText="1"/>
    </xf>
    <xf numFmtId="0" fontId="8" fillId="3" borderId="1" xfId="0" applyFont="1" applyFill="1" applyBorder="1" applyProtection="1">
      <alignment vertical="center"/>
      <protection locked="0"/>
    </xf>
    <xf numFmtId="0" fontId="15" fillId="0" borderId="0" xfId="0" applyFont="1" applyAlignment="1">
      <alignment horizontal="center" vertical="top" wrapText="1"/>
    </xf>
    <xf numFmtId="0" fontId="8" fillId="0" borderId="16" xfId="0" applyFont="1" applyBorder="1" applyAlignment="1">
      <alignment vertical="top"/>
    </xf>
    <xf numFmtId="0" fontId="23" fillId="0" borderId="16" xfId="0" applyFont="1" applyBorder="1" applyAlignment="1">
      <alignment horizontal="left" vertical="top" wrapText="1"/>
    </xf>
    <xf numFmtId="0" fontId="23" fillId="0" borderId="0" xfId="0" applyFont="1" applyAlignment="1">
      <alignment horizontal="left" vertical="top" wrapText="1"/>
    </xf>
    <xf numFmtId="0" fontId="16" fillId="4" borderId="65"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protection locked="0"/>
    </xf>
    <xf numFmtId="0" fontId="16" fillId="4" borderId="109" xfId="0" applyFont="1" applyFill="1" applyBorder="1" applyAlignment="1" applyProtection="1">
      <alignment horizontal="center" vertical="center"/>
      <protection locked="0"/>
    </xf>
    <xf numFmtId="0" fontId="16" fillId="4" borderId="80" xfId="0" applyFont="1" applyFill="1" applyBorder="1" applyAlignment="1" applyProtection="1">
      <alignment horizontal="center" vertical="center"/>
      <protection locked="0"/>
    </xf>
    <xf numFmtId="0" fontId="16" fillId="4" borderId="110" xfId="0" applyFont="1" applyFill="1" applyBorder="1" applyAlignment="1" applyProtection="1">
      <alignment horizontal="center" vertical="center"/>
      <protection locked="0"/>
    </xf>
    <xf numFmtId="0" fontId="8" fillId="0" borderId="32"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111" xfId="0" applyFont="1" applyBorder="1" applyAlignment="1" applyProtection="1">
      <alignment horizontal="left" vertical="top" wrapText="1"/>
      <protection locked="0"/>
    </xf>
    <xf numFmtId="0" fontId="8" fillId="0" borderId="80" xfId="0" applyFont="1" applyBorder="1" applyAlignment="1" applyProtection="1">
      <alignment horizontal="left" vertical="top" wrapText="1"/>
      <protection locked="0"/>
    </xf>
    <xf numFmtId="0" fontId="8" fillId="0" borderId="112"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0" fontId="8" fillId="0" borderId="57" xfId="0" applyFont="1" applyBorder="1" applyAlignment="1" applyProtection="1">
      <alignment horizontal="left" vertical="top" wrapText="1"/>
      <protection locked="0"/>
    </xf>
    <xf numFmtId="0" fontId="8" fillId="0" borderId="82"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13" xfId="0" applyFont="1" applyBorder="1" applyAlignment="1" applyProtection="1">
      <alignment horizontal="left" vertical="top" wrapText="1"/>
      <protection locked="0"/>
    </xf>
    <xf numFmtId="0" fontId="8" fillId="0" borderId="93" xfId="0" applyFont="1" applyBorder="1" applyAlignment="1" applyProtection="1">
      <alignment horizontal="left" vertical="top" wrapText="1"/>
      <protection locked="0"/>
    </xf>
    <xf numFmtId="0" fontId="8" fillId="0" borderId="94" xfId="0" applyFont="1" applyBorder="1" applyAlignment="1" applyProtection="1">
      <alignment horizontal="left" vertical="top" wrapText="1"/>
      <protection locked="0"/>
    </xf>
    <xf numFmtId="0" fontId="30" fillId="4" borderId="24" xfId="0" applyFont="1" applyFill="1" applyBorder="1" applyAlignment="1" applyProtection="1">
      <alignment horizontal="center" vertical="center" textRotation="255" wrapText="1"/>
      <protection locked="0"/>
    </xf>
    <xf numFmtId="0" fontId="30" fillId="4" borderId="97" xfId="0" applyFont="1" applyFill="1" applyBorder="1" applyAlignment="1" applyProtection="1">
      <alignment horizontal="center" vertical="center" textRotation="255" wrapText="1"/>
      <protection locked="0"/>
    </xf>
    <xf numFmtId="0" fontId="30" fillId="4" borderId="98" xfId="0" applyFont="1" applyFill="1" applyBorder="1" applyAlignment="1" applyProtection="1">
      <alignment horizontal="center" vertical="center" textRotation="255" wrapText="1"/>
      <protection locked="0"/>
    </xf>
    <xf numFmtId="0" fontId="16" fillId="4" borderId="32" xfId="0" applyFont="1" applyFill="1" applyBorder="1" applyAlignment="1" applyProtection="1">
      <alignment horizontal="left" vertical="top" indent="1"/>
      <protection locked="0"/>
    </xf>
    <xf numFmtId="0" fontId="16" fillId="0" borderId="15" xfId="0" applyFont="1" applyBorder="1" applyAlignment="1" applyProtection="1">
      <alignment horizontal="left" vertical="center" indent="1"/>
      <protection locked="0"/>
    </xf>
    <xf numFmtId="0" fontId="16" fillId="0" borderId="29" xfId="0" applyFont="1" applyBorder="1" applyAlignment="1" applyProtection="1">
      <alignment horizontal="left" vertical="center" indent="1"/>
      <protection locked="0"/>
    </xf>
    <xf numFmtId="0" fontId="8" fillId="0" borderId="55" xfId="0" applyFont="1" applyBorder="1" applyAlignment="1" applyProtection="1">
      <alignment horizontal="left" vertical="top" wrapText="1"/>
      <protection locked="0"/>
    </xf>
    <xf numFmtId="0" fontId="8" fillId="0" borderId="56" xfId="0" applyFont="1" applyBorder="1" applyAlignment="1" applyProtection="1">
      <alignment horizontal="left" vertical="top"/>
      <protection locked="0"/>
    </xf>
    <xf numFmtId="0" fontId="8" fillId="0" borderId="57"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30" xfId="0" applyFont="1" applyBorder="1" applyAlignment="1" applyProtection="1">
      <alignment horizontal="left" vertical="top"/>
      <protection locked="0"/>
    </xf>
    <xf numFmtId="0" fontId="8" fillId="0" borderId="17" xfId="0" applyFont="1" applyBorder="1" applyAlignment="1" applyProtection="1">
      <alignment horizontal="left" vertical="top"/>
      <protection locked="0"/>
    </xf>
    <xf numFmtId="0" fontId="8" fillId="0" borderId="26" xfId="0" applyFont="1" applyBorder="1" applyAlignment="1" applyProtection="1">
      <alignment horizontal="left" vertical="top"/>
      <protection locked="0"/>
    </xf>
    <xf numFmtId="0" fontId="8" fillId="0" borderId="37" xfId="0" applyFont="1" applyBorder="1" applyAlignment="1" applyProtection="1">
      <alignment horizontal="left" vertical="top"/>
      <protection locked="0"/>
    </xf>
    <xf numFmtId="0" fontId="16" fillId="4" borderId="33" xfId="0" applyFont="1" applyFill="1" applyBorder="1" applyAlignment="1" applyProtection="1">
      <alignment horizontal="left" vertical="top" wrapText="1" indent="1"/>
      <protection locked="0"/>
    </xf>
    <xf numFmtId="0" fontId="16" fillId="0" borderId="52" xfId="0" applyFont="1" applyBorder="1" applyAlignment="1" applyProtection="1">
      <alignment horizontal="left" vertical="center" indent="1"/>
      <protection locked="0"/>
    </xf>
    <xf numFmtId="0" fontId="16" fillId="0" borderId="34" xfId="0" applyFont="1" applyBorder="1" applyAlignment="1" applyProtection="1">
      <alignment horizontal="left" vertical="center" indent="1"/>
      <protection locked="0"/>
    </xf>
    <xf numFmtId="0" fontId="33" fillId="4" borderId="97" xfId="0" applyFont="1" applyFill="1" applyBorder="1" applyAlignment="1" applyProtection="1">
      <alignment horizontal="center" vertical="center" textRotation="255" wrapText="1"/>
      <protection locked="0"/>
    </xf>
    <xf numFmtId="0" fontId="16" fillId="4" borderId="46" xfId="0" applyFont="1" applyFill="1" applyBorder="1" applyAlignment="1" applyProtection="1">
      <alignment horizontal="left" vertical="center" indent="1"/>
      <protection locked="0"/>
    </xf>
    <xf numFmtId="0" fontId="16" fillId="4" borderId="33" xfId="0" applyFont="1" applyFill="1" applyBorder="1" applyAlignment="1" applyProtection="1">
      <alignment horizontal="left" vertical="center" indent="1"/>
      <protection locked="0"/>
    </xf>
    <xf numFmtId="0" fontId="16" fillId="4" borderId="60" xfId="0" applyFont="1" applyFill="1" applyBorder="1" applyAlignment="1" applyProtection="1">
      <alignment horizontal="left" vertical="center" indent="1"/>
      <protection locked="0"/>
    </xf>
    <xf numFmtId="0" fontId="8" fillId="0" borderId="16" xfId="0" applyFont="1" applyBorder="1" applyAlignment="1" applyProtection="1">
      <alignment horizontal="left" vertical="top" wrapText="1"/>
      <protection locked="0"/>
    </xf>
    <xf numFmtId="0" fontId="16" fillId="4" borderId="47" xfId="0" applyFont="1" applyFill="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4" borderId="62" xfId="0" applyFont="1" applyFill="1" applyBorder="1" applyAlignment="1" applyProtection="1">
      <alignment horizontal="center" vertical="center" textRotation="255"/>
      <protection locked="0"/>
    </xf>
    <xf numFmtId="0" fontId="16" fillId="4" borderId="63" xfId="0" applyFont="1" applyFill="1" applyBorder="1" applyAlignment="1" applyProtection="1">
      <alignment horizontal="center" vertical="center" textRotation="255"/>
      <protection locked="0"/>
    </xf>
    <xf numFmtId="0" fontId="16" fillId="0" borderId="63" xfId="0" applyFont="1" applyBorder="1" applyAlignment="1" applyProtection="1">
      <alignment horizontal="center" vertical="center" textRotation="255"/>
      <protection locked="0"/>
    </xf>
    <xf numFmtId="0" fontId="16" fillId="0" borderId="64" xfId="0" applyFont="1" applyBorder="1" applyAlignment="1" applyProtection="1">
      <alignment horizontal="center" vertical="center" textRotation="255"/>
      <protection locked="0"/>
    </xf>
    <xf numFmtId="183" fontId="16" fillId="4" borderId="33" xfId="0" applyNumberFormat="1" applyFont="1" applyFill="1" applyBorder="1" applyAlignment="1" applyProtection="1">
      <alignment horizontal="left" vertical="center" shrinkToFit="1"/>
      <protection locked="0"/>
    </xf>
    <xf numFmtId="0" fontId="16" fillId="0" borderId="52"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190" fontId="8" fillId="3" borderId="47" xfId="0" applyNumberFormat="1" applyFont="1" applyFill="1" applyBorder="1" applyAlignment="1" applyProtection="1">
      <alignment horizontal="center" vertical="center"/>
      <protection locked="0"/>
    </xf>
    <xf numFmtId="190" fontId="8" fillId="3" borderId="40" xfId="0" applyNumberFormat="1" applyFont="1" applyFill="1" applyBorder="1" applyProtection="1">
      <alignment vertical="center"/>
      <protection locked="0"/>
    </xf>
    <xf numFmtId="190" fontId="8" fillId="3" borderId="40" xfId="0" applyNumberFormat="1" applyFont="1" applyFill="1" applyBorder="1" applyAlignment="1" applyProtection="1">
      <alignment horizontal="center" vertical="center"/>
      <protection locked="0"/>
    </xf>
    <xf numFmtId="0" fontId="16" fillId="0" borderId="0" xfId="0" applyFont="1" applyAlignment="1" applyProtection="1">
      <alignment vertical="top" wrapText="1"/>
      <protection locked="0"/>
    </xf>
    <xf numFmtId="0" fontId="8" fillId="0" borderId="17"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38" fillId="0" borderId="28" xfId="0" applyFont="1" applyBorder="1" applyAlignment="1" applyProtection="1">
      <alignment vertical="top" wrapText="1"/>
      <protection locked="0"/>
    </xf>
    <xf numFmtId="0" fontId="23" fillId="4" borderId="58" xfId="0" applyFont="1" applyFill="1" applyBorder="1" applyAlignment="1">
      <alignment horizontal="center" vertical="center"/>
    </xf>
    <xf numFmtId="194" fontId="8" fillId="3" borderId="58" xfId="0" applyNumberFormat="1" applyFont="1" applyFill="1" applyBorder="1" applyAlignment="1">
      <alignment horizontal="left" vertical="center" wrapText="1"/>
    </xf>
    <xf numFmtId="0" fontId="16" fillId="4" borderId="44" xfId="0" applyFont="1" applyFill="1" applyBorder="1" applyAlignment="1" applyProtection="1">
      <alignment horizontal="left" vertical="center" indent="1"/>
      <protection locked="0"/>
    </xf>
    <xf numFmtId="0" fontId="16" fillId="4" borderId="83" xfId="0" applyFont="1" applyFill="1" applyBorder="1" applyAlignment="1" applyProtection="1">
      <alignment horizontal="left" vertical="center" indent="1"/>
      <protection locked="0"/>
    </xf>
    <xf numFmtId="0" fontId="16" fillId="4" borderId="61" xfId="0" applyFont="1" applyFill="1" applyBorder="1" applyAlignment="1" applyProtection="1">
      <alignment horizontal="left" vertical="center" indent="1"/>
      <protection locked="0"/>
    </xf>
    <xf numFmtId="0" fontId="30" fillId="4" borderId="99" xfId="0" applyFont="1" applyFill="1" applyBorder="1" applyAlignment="1" applyProtection="1">
      <alignment horizontal="center" vertical="center" textRotation="255" wrapText="1"/>
      <protection locked="0"/>
    </xf>
    <xf numFmtId="0" fontId="8" fillId="0" borderId="95" xfId="0" applyFont="1" applyBorder="1" applyAlignment="1" applyProtection="1">
      <alignment horizontal="left" vertical="top" wrapText="1"/>
      <protection locked="0"/>
    </xf>
    <xf numFmtId="0" fontId="8" fillId="0" borderId="96" xfId="0" applyFont="1" applyBorder="1" applyAlignment="1" applyProtection="1">
      <alignment horizontal="left" vertical="top" wrapText="1"/>
      <protection locked="0"/>
    </xf>
    <xf numFmtId="0" fontId="0" fillId="0" borderId="156" xfId="0" applyBorder="1">
      <alignment vertical="center"/>
    </xf>
    <xf numFmtId="0" fontId="0" fillId="0" borderId="155" xfId="0" applyBorder="1">
      <alignment vertical="center"/>
    </xf>
    <xf numFmtId="0" fontId="0" fillId="0" borderId="157" xfId="0" applyBorder="1">
      <alignment vertical="center"/>
    </xf>
    <xf numFmtId="0" fontId="0" fillId="0" borderId="150" xfId="0" applyBorder="1">
      <alignment vertical="center"/>
    </xf>
    <xf numFmtId="0" fontId="0" fillId="0" borderId="151" xfId="0" applyBorder="1">
      <alignment vertical="center"/>
    </xf>
    <xf numFmtId="0" fontId="0" fillId="0" borderId="136" xfId="0" applyBorder="1">
      <alignment vertical="center"/>
    </xf>
    <xf numFmtId="0" fontId="0" fillId="3" borderId="16" xfId="0" applyFill="1" applyBorder="1" applyAlignment="1">
      <alignment vertical="top" wrapText="1"/>
    </xf>
    <xf numFmtId="0" fontId="0" fillId="3" borderId="0" xfId="0" applyFill="1" applyAlignment="1">
      <alignment vertical="top" wrapText="1"/>
    </xf>
    <xf numFmtId="0" fontId="0" fillId="3" borderId="39" xfId="0" applyFill="1" applyBorder="1" applyAlignment="1">
      <alignment vertical="top" wrapText="1"/>
    </xf>
    <xf numFmtId="0" fontId="0" fillId="3" borderId="152" xfId="0" applyFill="1" applyBorder="1" applyAlignment="1">
      <alignment vertical="top" wrapText="1"/>
    </xf>
    <xf numFmtId="0" fontId="0" fillId="3" borderId="153" xfId="0" applyFill="1" applyBorder="1" applyAlignment="1">
      <alignment vertical="top" wrapText="1"/>
    </xf>
    <xf numFmtId="0" fontId="0" fillId="3" borderId="154" xfId="0" applyFill="1" applyBorder="1" applyAlignment="1">
      <alignment vertical="top" wrapText="1"/>
    </xf>
    <xf numFmtId="0" fontId="0" fillId="0" borderId="16" xfId="0" applyBorder="1" applyAlignment="1">
      <alignment vertical="top"/>
    </xf>
    <xf numFmtId="0" fontId="0" fillId="0" borderId="0" xfId="0" applyAlignment="1">
      <alignment vertical="top"/>
    </xf>
    <xf numFmtId="0" fontId="0" fillId="0" borderId="39" xfId="0" applyBorder="1" applyAlignment="1">
      <alignment vertical="top"/>
    </xf>
    <xf numFmtId="0" fontId="0" fillId="0" borderId="17" xfId="0" applyBorder="1" applyAlignment="1">
      <alignment vertical="top"/>
    </xf>
    <xf numFmtId="0" fontId="0" fillId="0" borderId="26" xfId="0" applyBorder="1" applyAlignment="1">
      <alignment vertical="top"/>
    </xf>
    <xf numFmtId="0" fontId="0" fillId="0" borderId="66" xfId="0" applyBorder="1" applyAlignment="1">
      <alignment vertical="top"/>
    </xf>
    <xf numFmtId="0" fontId="0" fillId="0" borderId="156" xfId="0" applyBorder="1" applyAlignment="1">
      <alignment vertical="center" shrinkToFit="1"/>
    </xf>
    <xf numFmtId="0" fontId="0" fillId="0" borderId="155" xfId="0" applyBorder="1" applyAlignment="1">
      <alignment vertical="center" shrinkToFit="1"/>
    </xf>
    <xf numFmtId="0" fontId="0" fillId="0" borderId="157" xfId="0" applyBorder="1" applyAlignment="1">
      <alignment vertical="center" shrinkToFit="1"/>
    </xf>
    <xf numFmtId="0" fontId="25"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10" borderId="32" xfId="0" applyFont="1" applyFill="1" applyBorder="1" applyAlignment="1" applyProtection="1">
      <alignment horizontal="left" vertical="top" wrapText="1"/>
      <protection locked="0"/>
    </xf>
    <xf numFmtId="0" fontId="16" fillId="10" borderId="15" xfId="0" applyFont="1" applyFill="1" applyBorder="1" applyAlignment="1" applyProtection="1">
      <alignment horizontal="left" vertical="top"/>
      <protection locked="0"/>
    </xf>
    <xf numFmtId="0" fontId="16" fillId="10" borderId="38" xfId="0" applyFont="1" applyFill="1" applyBorder="1" applyAlignment="1" applyProtection="1">
      <alignment horizontal="left" vertical="top"/>
      <protection locked="0"/>
    </xf>
    <xf numFmtId="0" fontId="16" fillId="10" borderId="16" xfId="0" applyFont="1" applyFill="1" applyBorder="1" applyAlignment="1" applyProtection="1">
      <alignment horizontal="left" vertical="top"/>
      <protection locked="0"/>
    </xf>
    <xf numFmtId="0" fontId="16" fillId="10" borderId="0" xfId="0" applyFont="1" applyFill="1" applyAlignment="1" applyProtection="1">
      <alignment horizontal="left" vertical="top"/>
      <protection locked="0"/>
    </xf>
    <xf numFmtId="0" fontId="16" fillId="10" borderId="39" xfId="0" applyFont="1" applyFill="1" applyBorder="1" applyAlignment="1" applyProtection="1">
      <alignment horizontal="left" vertical="top"/>
      <protection locked="0"/>
    </xf>
    <xf numFmtId="0" fontId="16" fillId="10" borderId="17" xfId="0" applyFont="1" applyFill="1" applyBorder="1" applyAlignment="1" applyProtection="1">
      <alignment horizontal="left" vertical="top"/>
      <protection locked="0"/>
    </xf>
    <xf numFmtId="0" fontId="16" fillId="10" borderId="26" xfId="0" applyFont="1" applyFill="1" applyBorder="1" applyAlignment="1" applyProtection="1">
      <alignment horizontal="left" vertical="top"/>
      <protection locked="0"/>
    </xf>
    <xf numFmtId="0" fontId="16" fillId="10" borderId="66" xfId="0" applyFont="1" applyFill="1" applyBorder="1" applyAlignment="1" applyProtection="1">
      <alignment horizontal="left" vertical="top"/>
      <protection locked="0"/>
    </xf>
    <xf numFmtId="0" fontId="16" fillId="10" borderId="47" xfId="0" applyFont="1" applyFill="1" applyBorder="1" applyProtection="1">
      <alignment vertical="center"/>
      <protection locked="0"/>
    </xf>
    <xf numFmtId="0" fontId="16" fillId="0" borderId="48" xfId="0" applyFont="1" applyBorder="1" applyProtection="1">
      <alignment vertical="center"/>
      <protection locked="0"/>
    </xf>
    <xf numFmtId="0" fontId="16" fillId="0" borderId="32"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6" fillId="0" borderId="66" xfId="0" applyFont="1" applyBorder="1" applyAlignment="1" applyProtection="1">
      <alignment horizontal="left" vertical="top" wrapText="1"/>
      <protection locked="0"/>
    </xf>
    <xf numFmtId="178" fontId="8" fillId="3" borderId="26" xfId="0" applyNumberFormat="1" applyFont="1" applyFill="1" applyBorder="1" applyAlignment="1">
      <alignment vertical="center" wrapText="1" shrinkToFit="1"/>
    </xf>
    <xf numFmtId="0" fontId="8" fillId="3" borderId="26" xfId="0" applyFont="1" applyFill="1" applyBorder="1" applyAlignment="1">
      <alignment vertical="center" wrapText="1" shrinkToFit="1"/>
    </xf>
    <xf numFmtId="0" fontId="8" fillId="2" borderId="1" xfId="0" applyFont="1" applyFill="1" applyBorder="1" applyAlignment="1">
      <alignment horizontal="center" vertical="center" wrapText="1"/>
    </xf>
    <xf numFmtId="0" fontId="16" fillId="9" borderId="58" xfId="0" applyFont="1" applyFill="1" applyBorder="1" applyAlignment="1" applyProtection="1">
      <alignment horizontal="center" vertical="center" shrinkToFit="1"/>
      <protection locked="0"/>
    </xf>
    <xf numFmtId="0" fontId="16" fillId="9" borderId="25" xfId="0" applyFont="1" applyFill="1" applyBorder="1" applyAlignment="1" applyProtection="1">
      <alignment horizontal="center" vertical="center" shrinkToFit="1"/>
      <protection locked="0"/>
    </xf>
    <xf numFmtId="0" fontId="16" fillId="9" borderId="59" xfId="0" applyFont="1" applyFill="1" applyBorder="1" applyAlignment="1" applyProtection="1">
      <alignment horizontal="center" vertical="center" shrinkToFit="1"/>
      <protection locked="0"/>
    </xf>
    <xf numFmtId="178" fontId="8" fillId="4" borderId="1" xfId="2" applyNumberFormat="1" applyFont="1" applyFill="1" applyBorder="1" applyAlignment="1" applyProtection="1">
      <alignment horizontal="center" vertical="center" shrinkToFit="1"/>
    </xf>
    <xf numFmtId="178" fontId="16" fillId="2" borderId="1" xfId="0" applyNumberFormat="1" applyFont="1" applyFill="1" applyBorder="1" applyAlignment="1">
      <alignment horizontal="center" vertical="center" shrinkToFit="1"/>
    </xf>
    <xf numFmtId="0" fontId="8" fillId="9" borderId="32" xfId="0" applyFont="1" applyFill="1" applyBorder="1">
      <alignment vertical="center"/>
    </xf>
    <xf numFmtId="0" fontId="8" fillId="9" borderId="15" xfId="0" applyFont="1" applyFill="1" applyBorder="1">
      <alignment vertical="center"/>
    </xf>
    <xf numFmtId="0" fontId="8" fillId="2" borderId="16" xfId="0" applyFont="1" applyFill="1" applyBorder="1">
      <alignment vertical="center"/>
    </xf>
    <xf numFmtId="0" fontId="8" fillId="0" borderId="0" xfId="0" applyFont="1">
      <alignment vertical="center"/>
    </xf>
    <xf numFmtId="0" fontId="8" fillId="0" borderId="16" xfId="0" applyFont="1" applyBorder="1">
      <alignment vertical="center"/>
    </xf>
    <xf numFmtId="0" fontId="8" fillId="0" borderId="17" xfId="0" applyFont="1" applyBorder="1">
      <alignment vertical="center"/>
    </xf>
    <xf numFmtId="0" fontId="8" fillId="0" borderId="26" xfId="0" applyFont="1" applyBorder="1">
      <alignment vertical="center"/>
    </xf>
    <xf numFmtId="0" fontId="24" fillId="2" borderId="25" xfId="3" applyFont="1" applyFill="1" applyBorder="1">
      <alignment vertical="center"/>
    </xf>
    <xf numFmtId="0" fontId="16" fillId="0" borderId="59" xfId="0" applyFont="1" applyBorder="1">
      <alignment vertical="center"/>
    </xf>
    <xf numFmtId="0" fontId="8" fillId="5" borderId="55" xfId="3" applyFont="1" applyFill="1" applyBorder="1" applyAlignment="1">
      <alignment horizontal="left" vertical="center"/>
    </xf>
    <xf numFmtId="0" fontId="8" fillId="0" borderId="56" xfId="0" applyFont="1" applyBorder="1">
      <alignment vertical="center"/>
    </xf>
    <xf numFmtId="0" fontId="8" fillId="0" borderId="72" xfId="0" applyFont="1" applyBorder="1">
      <alignment vertical="center"/>
    </xf>
    <xf numFmtId="0" fontId="8" fillId="5" borderId="33" xfId="3" applyFont="1" applyFill="1" applyBorder="1" applyAlignment="1">
      <alignment horizontal="left" vertical="center"/>
    </xf>
    <xf numFmtId="0" fontId="8" fillId="0" borderId="52" xfId="0" applyFont="1" applyBorder="1">
      <alignment vertical="center"/>
    </xf>
    <xf numFmtId="0" fontId="8" fillId="0" borderId="75" xfId="0" applyFont="1" applyBorder="1">
      <alignment vertical="center"/>
    </xf>
    <xf numFmtId="0" fontId="8" fillId="5" borderId="47" xfId="3" applyFont="1" applyFill="1" applyBorder="1" applyAlignment="1">
      <alignment horizontal="left" vertical="center"/>
    </xf>
    <xf numFmtId="0" fontId="8" fillId="5" borderId="68" xfId="3" applyFont="1" applyFill="1" applyBorder="1" applyAlignment="1">
      <alignment horizontal="left" vertical="center"/>
    </xf>
    <xf numFmtId="0" fontId="8" fillId="0" borderId="69" xfId="0" applyFont="1" applyBorder="1">
      <alignment vertical="center"/>
    </xf>
    <xf numFmtId="0" fontId="8" fillId="0" borderId="74" xfId="0" applyFont="1" applyBorder="1">
      <alignment vertical="center"/>
    </xf>
    <xf numFmtId="38" fontId="23" fillId="2" borderId="122" xfId="4" applyFont="1" applyFill="1" applyBorder="1" applyAlignment="1" applyProtection="1">
      <alignment horizontal="right" vertical="center"/>
      <protection locked="0"/>
    </xf>
    <xf numFmtId="38" fontId="23" fillId="2" borderId="78" xfId="4" applyFont="1" applyFill="1" applyBorder="1" applyAlignment="1" applyProtection="1">
      <alignment horizontal="right" vertical="center"/>
      <protection locked="0"/>
    </xf>
    <xf numFmtId="38" fontId="8" fillId="8" borderId="40" xfId="4" applyFont="1" applyFill="1" applyBorder="1" applyAlignment="1" applyProtection="1">
      <alignment horizontal="right" vertical="center"/>
      <protection locked="0"/>
    </xf>
    <xf numFmtId="38" fontId="8" fillId="8" borderId="49" xfId="4" applyFont="1" applyFill="1" applyBorder="1" applyAlignment="1" applyProtection="1">
      <alignment horizontal="right" vertical="center"/>
      <protection locked="0"/>
    </xf>
    <xf numFmtId="38" fontId="8" fillId="8" borderId="0" xfId="4" applyFont="1" applyFill="1" applyBorder="1" applyAlignment="1" applyProtection="1">
      <alignment horizontal="right" vertical="center"/>
      <protection locked="0"/>
    </xf>
    <xf numFmtId="38" fontId="8" fillId="8" borderId="30" xfId="4" applyFont="1" applyFill="1" applyBorder="1" applyAlignment="1" applyProtection="1">
      <alignment horizontal="right" vertical="center"/>
      <protection locked="0"/>
    </xf>
    <xf numFmtId="38" fontId="8" fillId="3" borderId="12" xfId="4" applyFont="1" applyFill="1" applyBorder="1" applyAlignment="1" applyProtection="1">
      <alignment horizontal="right" vertical="center" wrapText="1"/>
      <protection locked="0"/>
    </xf>
    <xf numFmtId="38" fontId="8" fillId="3" borderId="23" xfId="4" applyFont="1" applyFill="1" applyBorder="1" applyAlignment="1" applyProtection="1">
      <alignment horizontal="right" vertical="center" wrapText="1"/>
      <protection locked="0"/>
    </xf>
    <xf numFmtId="0" fontId="8" fillId="0" borderId="12" xfId="3" applyFont="1" applyBorder="1" applyAlignment="1" applyProtection="1">
      <alignment horizontal="left" vertical="center" wrapText="1"/>
      <protection locked="0"/>
    </xf>
    <xf numFmtId="0" fontId="8" fillId="4" borderId="41" xfId="3" applyFont="1" applyFill="1" applyBorder="1" applyAlignment="1" applyProtection="1">
      <alignment horizontal="center" vertical="center"/>
      <protection locked="0"/>
    </xf>
    <xf numFmtId="0" fontId="8" fillId="4" borderId="42" xfId="3" applyFont="1" applyFill="1" applyBorder="1" applyAlignment="1" applyProtection="1">
      <alignment horizontal="center" vertical="center"/>
      <protection locked="0"/>
    </xf>
    <xf numFmtId="0" fontId="8" fillId="4" borderId="41" xfId="3" applyFont="1" applyFill="1" applyBorder="1" applyAlignment="1" applyProtection="1">
      <alignment horizontal="right" vertical="center"/>
      <protection locked="0"/>
    </xf>
    <xf numFmtId="0" fontId="8" fillId="4" borderId="42" xfId="3" applyFont="1" applyFill="1" applyBorder="1" applyAlignment="1" applyProtection="1">
      <alignment horizontal="right" vertical="center"/>
      <protection locked="0"/>
    </xf>
    <xf numFmtId="178" fontId="8" fillId="3" borderId="26" xfId="3" applyNumberFormat="1" applyFont="1" applyFill="1" applyBorder="1" applyProtection="1">
      <alignment vertical="center"/>
      <protection locked="0"/>
    </xf>
    <xf numFmtId="0" fontId="8" fillId="2" borderId="27" xfId="3" applyFont="1" applyFill="1" applyBorder="1" applyAlignment="1" applyProtection="1">
      <alignment horizontal="left" vertical="center"/>
      <protection locked="0"/>
    </xf>
    <xf numFmtId="0" fontId="8" fillId="2" borderId="122" xfId="3" applyFont="1" applyFill="1" applyBorder="1" applyAlignment="1" applyProtection="1">
      <alignment horizontal="left" vertical="center"/>
      <protection locked="0"/>
    </xf>
    <xf numFmtId="0" fontId="23" fillId="4" borderId="32" xfId="3" applyFont="1" applyFill="1" applyBorder="1" applyAlignment="1" applyProtection="1">
      <alignment horizontal="left" vertical="center"/>
      <protection locked="0"/>
    </xf>
    <xf numFmtId="0" fontId="23" fillId="4" borderId="15" xfId="3" applyFont="1" applyFill="1" applyBorder="1" applyAlignment="1" applyProtection="1">
      <alignment horizontal="left" vertical="center"/>
      <protection locked="0"/>
    </xf>
    <xf numFmtId="1" fontId="8" fillId="4" borderId="15" xfId="1" applyNumberFormat="1" applyFont="1" applyFill="1" applyBorder="1" applyAlignment="1" applyProtection="1">
      <alignment horizontal="center" vertical="center"/>
      <protection locked="0"/>
    </xf>
    <xf numFmtId="0" fontId="8" fillId="4" borderId="58" xfId="3" applyFont="1" applyFill="1" applyBorder="1" applyAlignment="1" applyProtection="1">
      <alignment horizontal="center" vertical="center"/>
      <protection locked="0"/>
    </xf>
    <xf numFmtId="0" fontId="8" fillId="4" borderId="59" xfId="3" applyFont="1" applyFill="1" applyBorder="1" applyAlignment="1" applyProtection="1">
      <alignment horizontal="center" vertical="center"/>
      <protection locked="0"/>
    </xf>
    <xf numFmtId="0" fontId="8" fillId="0" borderId="0" xfId="3" applyFont="1" applyAlignment="1" applyProtection="1">
      <alignment horizontal="left" vertical="top" wrapText="1"/>
      <protection locked="0"/>
    </xf>
    <xf numFmtId="0" fontId="8" fillId="0" borderId="0" xfId="3" applyFont="1" applyAlignment="1" applyProtection="1">
      <alignment horizontal="left" vertical="top"/>
      <protection locked="0"/>
    </xf>
    <xf numFmtId="38" fontId="8" fillId="3" borderId="11" xfId="4" applyFont="1" applyFill="1" applyBorder="1" applyAlignment="1" applyProtection="1">
      <alignment horizontal="right" vertical="center"/>
      <protection locked="0"/>
    </xf>
    <xf numFmtId="38" fontId="8" fillId="3" borderId="22" xfId="4" applyFont="1" applyFill="1" applyBorder="1" applyAlignment="1" applyProtection="1">
      <alignment horizontal="right" vertical="center"/>
      <protection locked="0"/>
    </xf>
    <xf numFmtId="38" fontId="8" fillId="3" borderId="12" xfId="4" applyFont="1" applyFill="1" applyBorder="1" applyAlignment="1" applyProtection="1">
      <alignment horizontal="right" vertical="center"/>
      <protection locked="0"/>
    </xf>
    <xf numFmtId="38" fontId="8" fillId="3" borderId="23" xfId="4" applyFont="1" applyFill="1" applyBorder="1" applyAlignment="1" applyProtection="1">
      <alignment horizontal="right" vertical="center"/>
      <protection locked="0"/>
    </xf>
    <xf numFmtId="38" fontId="8" fillId="3" borderId="67" xfId="4" applyFont="1" applyFill="1" applyBorder="1" applyAlignment="1" applyProtection="1">
      <alignment horizontal="right" vertical="center"/>
      <protection locked="0"/>
    </xf>
    <xf numFmtId="38" fontId="8" fillId="3" borderId="79" xfId="4" applyFont="1" applyFill="1" applyBorder="1" applyAlignment="1" applyProtection="1">
      <alignment horizontal="right" vertical="center"/>
      <protection locked="0"/>
    </xf>
    <xf numFmtId="0" fontId="8" fillId="0" borderId="13" xfId="3" applyFont="1" applyBorder="1" applyAlignment="1" applyProtection="1">
      <alignment horizontal="left" vertical="center" wrapText="1"/>
      <protection locked="0"/>
    </xf>
    <xf numFmtId="0" fontId="8" fillId="0" borderId="3" xfId="3" applyFont="1" applyBorder="1" applyAlignment="1" applyProtection="1">
      <alignment horizontal="left" vertical="center" wrapText="1"/>
      <protection locked="0"/>
    </xf>
    <xf numFmtId="177" fontId="8" fillId="3" borderId="120" xfId="3" applyNumberFormat="1" applyFont="1" applyFill="1" applyBorder="1" applyAlignment="1" applyProtection="1">
      <alignment horizontal="right" vertical="top"/>
      <protection locked="0"/>
    </xf>
    <xf numFmtId="177" fontId="8" fillId="3" borderId="119" xfId="3" applyNumberFormat="1" applyFont="1" applyFill="1" applyBorder="1" applyAlignment="1" applyProtection="1">
      <alignment horizontal="right" vertical="top"/>
      <protection locked="0"/>
    </xf>
    <xf numFmtId="177" fontId="8" fillId="3" borderId="121" xfId="3" applyNumberFormat="1" applyFont="1" applyFill="1" applyBorder="1" applyAlignment="1" applyProtection="1">
      <alignment horizontal="right" vertical="top"/>
      <protection locked="0"/>
    </xf>
    <xf numFmtId="177" fontId="8" fillId="3" borderId="117" xfId="3" applyNumberFormat="1" applyFont="1" applyFill="1" applyBorder="1" applyAlignment="1" applyProtection="1">
      <alignment horizontal="right" vertical="top"/>
      <protection locked="0"/>
    </xf>
    <xf numFmtId="0" fontId="8" fillId="0" borderId="67" xfId="3" applyFont="1" applyBorder="1" applyAlignment="1" applyProtection="1">
      <alignment horizontal="left" vertical="center" wrapText="1"/>
      <protection locked="0"/>
    </xf>
    <xf numFmtId="0" fontId="8" fillId="4" borderId="15" xfId="3" applyFont="1" applyFill="1" applyBorder="1" applyAlignment="1" applyProtection="1">
      <alignment horizontal="center" vertical="center"/>
      <protection locked="0"/>
    </xf>
    <xf numFmtId="0" fontId="8" fillId="8" borderId="25" xfId="3" applyFont="1" applyFill="1" applyBorder="1" applyAlignment="1" applyProtection="1">
      <alignment horizontal="center" vertical="top" textRotation="255"/>
      <protection locked="0"/>
    </xf>
    <xf numFmtId="0" fontId="8" fillId="0" borderId="0" xfId="3" applyFont="1" applyAlignment="1" applyProtection="1">
      <alignment vertical="top" wrapText="1"/>
      <protection locked="0"/>
    </xf>
    <xf numFmtId="1" fontId="34" fillId="4" borderId="40" xfId="1" applyNumberFormat="1" applyFont="1" applyFill="1" applyBorder="1" applyAlignment="1" applyProtection="1">
      <alignment horizontal="center" vertical="center"/>
      <protection locked="0"/>
    </xf>
    <xf numFmtId="1" fontId="34" fillId="4" borderId="49" xfId="1" applyNumberFormat="1" applyFont="1" applyFill="1" applyBorder="1" applyAlignment="1" applyProtection="1">
      <alignment horizontal="center" vertical="center"/>
      <protection locked="0"/>
    </xf>
    <xf numFmtId="177" fontId="34" fillId="4" borderId="40" xfId="3" applyNumberFormat="1" applyFont="1" applyFill="1" applyBorder="1" applyAlignment="1" applyProtection="1">
      <alignment horizontal="center" vertical="center"/>
      <protection locked="0"/>
    </xf>
    <xf numFmtId="177" fontId="34" fillId="4" borderId="49" xfId="3" applyNumberFormat="1" applyFont="1" applyFill="1" applyBorder="1" applyAlignment="1" applyProtection="1">
      <alignment horizontal="center" vertical="center"/>
      <protection locked="0"/>
    </xf>
    <xf numFmtId="177" fontId="8" fillId="0" borderId="10" xfId="3" applyNumberFormat="1" applyFont="1" applyBorder="1" applyAlignment="1" applyProtection="1">
      <alignment horizontal="left" vertical="center" indent="1"/>
      <protection locked="0"/>
    </xf>
    <xf numFmtId="177" fontId="8" fillId="0" borderId="108" xfId="3" applyNumberFormat="1" applyFont="1" applyBorder="1" applyAlignment="1" applyProtection="1">
      <alignment horizontal="left" vertical="center" indent="1"/>
      <protection locked="0"/>
    </xf>
    <xf numFmtId="0" fontId="8" fillId="2" borderId="124" xfId="3" applyFont="1" applyFill="1" applyBorder="1" applyAlignment="1" applyProtection="1">
      <alignment horizontal="center" vertical="center"/>
      <protection locked="0"/>
    </xf>
    <xf numFmtId="177" fontId="22" fillId="4" borderId="40" xfId="3" applyNumberFormat="1" applyFont="1" applyFill="1" applyBorder="1" applyAlignment="1" applyProtection="1">
      <alignment horizontal="center" vertical="center" shrinkToFit="1"/>
      <protection locked="0"/>
    </xf>
    <xf numFmtId="177" fontId="22" fillId="4" borderId="49" xfId="3" applyNumberFormat="1" applyFont="1" applyFill="1" applyBorder="1" applyAlignment="1" applyProtection="1">
      <alignment horizontal="center" vertical="center" shrinkToFit="1"/>
      <protection locked="0"/>
    </xf>
    <xf numFmtId="176" fontId="8" fillId="3" borderId="29" xfId="3" applyNumberFormat="1" applyFont="1" applyFill="1" applyBorder="1" applyProtection="1">
      <alignment vertical="center"/>
      <protection locked="0"/>
    </xf>
    <xf numFmtId="176" fontId="8" fillId="3" borderId="37" xfId="3" applyNumberFormat="1" applyFont="1" applyFill="1" applyBorder="1" applyProtection="1">
      <alignment vertical="center"/>
      <protection locked="0"/>
    </xf>
    <xf numFmtId="0" fontId="8" fillId="0" borderId="40" xfId="3" applyFont="1" applyBorder="1" applyAlignment="1" applyProtection="1">
      <alignment horizontal="center" vertical="center"/>
      <protection locked="0"/>
    </xf>
    <xf numFmtId="0" fontId="8" fillId="0" borderId="73" xfId="3" applyFont="1" applyBorder="1" applyAlignment="1" applyProtection="1">
      <alignment horizontal="center" vertical="center"/>
      <protection locked="0"/>
    </xf>
    <xf numFmtId="193" fontId="8" fillId="3" borderId="52" xfId="3" applyNumberFormat="1" applyFont="1" applyFill="1" applyBorder="1" applyAlignment="1" applyProtection="1">
      <alignment horizontal="right" vertical="center" shrinkToFit="1"/>
      <protection locked="0"/>
    </xf>
    <xf numFmtId="178" fontId="8" fillId="3" borderId="89" xfId="1" applyNumberFormat="1" applyFont="1" applyFill="1" applyBorder="1" applyAlignment="1" applyProtection="1">
      <alignment horizontal="right" vertical="center"/>
      <protection locked="0"/>
    </xf>
    <xf numFmtId="192" fontId="8" fillId="0" borderId="69" xfId="3" applyNumberFormat="1" applyFont="1" applyBorder="1" applyAlignment="1" applyProtection="1">
      <alignment horizontal="right" vertical="center" shrinkToFit="1"/>
      <protection locked="0"/>
    </xf>
    <xf numFmtId="0" fontId="8" fillId="4" borderId="43" xfId="3" applyFont="1" applyFill="1" applyBorder="1" applyAlignment="1" applyProtection="1">
      <alignment horizontal="center" vertical="center" wrapText="1"/>
      <protection locked="0"/>
    </xf>
    <xf numFmtId="0" fontId="8" fillId="4" borderId="70" xfId="3" applyFont="1" applyFill="1" applyBorder="1" applyAlignment="1" applyProtection="1">
      <alignment horizontal="center" vertical="center"/>
      <protection locked="0"/>
    </xf>
    <xf numFmtId="176" fontId="8" fillId="4" borderId="33" xfId="3" applyNumberFormat="1" applyFont="1" applyFill="1" applyBorder="1" applyAlignment="1" applyProtection="1">
      <alignment horizontal="center" vertical="center" shrinkToFit="1"/>
      <protection locked="0"/>
    </xf>
    <xf numFmtId="176" fontId="8" fillId="4" borderId="52" xfId="3" applyNumberFormat="1" applyFont="1" applyFill="1" applyBorder="1" applyAlignment="1" applyProtection="1">
      <alignment horizontal="center" vertical="center" shrinkToFit="1"/>
      <protection locked="0"/>
    </xf>
    <xf numFmtId="176" fontId="8" fillId="4" borderId="53" xfId="3" applyNumberFormat="1" applyFont="1" applyFill="1" applyBorder="1" applyAlignment="1" applyProtection="1">
      <alignment horizontal="center" vertical="center" shrinkToFit="1"/>
      <protection locked="0"/>
    </xf>
    <xf numFmtId="176" fontId="8" fillId="4" borderId="68" xfId="3" applyNumberFormat="1" applyFont="1" applyFill="1" applyBorder="1" applyAlignment="1" applyProtection="1">
      <alignment horizontal="center" vertical="center" shrinkToFit="1"/>
      <protection locked="0"/>
    </xf>
    <xf numFmtId="176" fontId="8" fillId="4" borderId="69" xfId="3" applyNumberFormat="1" applyFont="1" applyFill="1" applyBorder="1" applyAlignment="1" applyProtection="1">
      <alignment horizontal="center" vertical="center" shrinkToFit="1"/>
      <protection locked="0"/>
    </xf>
    <xf numFmtId="176" fontId="8" fillId="4" borderId="81" xfId="3" applyNumberFormat="1" applyFont="1" applyFill="1" applyBorder="1" applyAlignment="1" applyProtection="1">
      <alignment horizontal="center" vertical="center" shrinkToFit="1"/>
      <protection locked="0"/>
    </xf>
    <xf numFmtId="193" fontId="8" fillId="0" borderId="68" xfId="3" applyNumberFormat="1" applyFont="1" applyBorder="1" applyAlignment="1" applyProtection="1">
      <alignment horizontal="right" vertical="center" shrinkToFit="1"/>
      <protection locked="0"/>
    </xf>
    <xf numFmtId="193" fontId="8" fillId="0" borderId="69" xfId="3" applyNumberFormat="1" applyFont="1" applyBorder="1" applyAlignment="1" applyProtection="1">
      <alignment horizontal="right" vertical="center" shrinkToFit="1"/>
      <protection locked="0"/>
    </xf>
    <xf numFmtId="193" fontId="8" fillId="0" borderId="81" xfId="3" applyNumberFormat="1" applyFont="1" applyBorder="1" applyAlignment="1" applyProtection="1">
      <alignment horizontal="right" vertical="center" shrinkToFit="1"/>
      <protection locked="0"/>
    </xf>
    <xf numFmtId="0" fontId="8" fillId="3" borderId="32" xfId="3" applyFont="1" applyFill="1" applyBorder="1" applyAlignment="1" applyProtection="1">
      <alignment horizontal="center" vertical="center" shrinkToFit="1"/>
      <protection locked="0"/>
    </xf>
    <xf numFmtId="0" fontId="8" fillId="3" borderId="15" xfId="3" applyFont="1" applyFill="1" applyBorder="1" applyAlignment="1" applyProtection="1">
      <alignment horizontal="center" vertical="center" shrinkToFit="1"/>
      <protection locked="0"/>
    </xf>
    <xf numFmtId="0" fontId="8" fillId="3" borderId="52" xfId="3" applyFont="1" applyFill="1" applyBorder="1" applyAlignment="1" applyProtection="1">
      <alignment horizontal="center" vertical="center" shrinkToFit="1"/>
      <protection locked="0"/>
    </xf>
    <xf numFmtId="0" fontId="8" fillId="3" borderId="34" xfId="3" applyFont="1" applyFill="1" applyBorder="1" applyAlignment="1" applyProtection="1">
      <alignment horizontal="center" vertical="center" shrinkToFit="1"/>
      <protection locked="0"/>
    </xf>
    <xf numFmtId="194" fontId="12" fillId="3" borderId="54" xfId="5" applyNumberFormat="1" applyFont="1" applyFill="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194" fontId="11" fillId="5" borderId="47" xfId="0" applyNumberFormat="1" applyFont="1" applyFill="1" applyBorder="1" applyAlignment="1" applyProtection="1">
      <alignment horizontal="center" vertical="center" shrinkToFit="1"/>
      <protection locked="0"/>
    </xf>
    <xf numFmtId="0" fontId="11" fillId="5" borderId="40" xfId="0" applyFont="1" applyFill="1" applyBorder="1" applyAlignment="1" applyProtection="1">
      <alignment horizontal="center" vertical="center" shrinkToFit="1"/>
      <protection locked="0"/>
    </xf>
    <xf numFmtId="0" fontId="10" fillId="0" borderId="48" xfId="0" applyFont="1" applyBorder="1" applyAlignment="1" applyProtection="1">
      <alignment horizontal="center" vertical="center" wrapText="1"/>
      <protection locked="0"/>
    </xf>
    <xf numFmtId="0" fontId="11" fillId="5" borderId="73" xfId="0" applyFont="1" applyFill="1" applyBorder="1" applyAlignment="1" applyProtection="1">
      <alignment horizontal="center" vertical="center" shrinkToFit="1"/>
      <protection locked="0"/>
    </xf>
    <xf numFmtId="181" fontId="12" fillId="0" borderId="20" xfId="5" applyNumberFormat="1" applyFont="1" applyBorder="1" applyAlignment="1" applyProtection="1">
      <alignment horizontal="center" vertical="center" shrinkToFit="1"/>
      <protection locked="0"/>
    </xf>
    <xf numFmtId="181" fontId="12" fillId="0" borderId="12" xfId="5" applyNumberFormat="1" applyFont="1" applyBorder="1" applyAlignment="1" applyProtection="1">
      <alignment horizontal="center" vertical="center" shrinkToFit="1"/>
      <protection locked="0"/>
    </xf>
    <xf numFmtId="0" fontId="12" fillId="4" borderId="24" xfId="5" applyFont="1" applyFill="1" applyBorder="1" applyAlignment="1" applyProtection="1">
      <alignment horizontal="right" vertical="center"/>
      <protection locked="0"/>
    </xf>
    <xf numFmtId="0" fontId="12" fillId="4" borderId="18" xfId="5" applyFont="1" applyFill="1" applyBorder="1" applyAlignment="1" applyProtection="1">
      <alignment horizontal="right" vertical="center"/>
      <protection locked="0"/>
    </xf>
    <xf numFmtId="0" fontId="12" fillId="4" borderId="19" xfId="5" applyFont="1" applyFill="1" applyBorder="1" applyAlignment="1" applyProtection="1">
      <alignment horizontal="right" vertical="center"/>
      <protection locked="0"/>
    </xf>
    <xf numFmtId="0" fontId="12" fillId="4" borderId="47" xfId="5" applyFont="1" applyFill="1" applyBorder="1" applyAlignment="1" applyProtection="1">
      <alignment horizontal="center" vertical="center"/>
      <protection locked="0"/>
    </xf>
    <xf numFmtId="0" fontId="12" fillId="4" borderId="40" xfId="5" applyFont="1" applyFill="1" applyBorder="1" applyAlignment="1" applyProtection="1">
      <alignment horizontal="center" vertical="center"/>
      <protection locked="0"/>
    </xf>
    <xf numFmtId="0" fontId="12" fillId="4" borderId="73" xfId="5" applyFont="1" applyFill="1" applyBorder="1" applyAlignment="1" applyProtection="1">
      <alignment horizontal="center" vertical="center"/>
      <protection locked="0"/>
    </xf>
    <xf numFmtId="0" fontId="12" fillId="4" borderId="97" xfId="5" applyFont="1" applyFill="1" applyBorder="1" applyAlignment="1" applyProtection="1">
      <alignment horizontal="right" vertical="center" shrinkToFit="1"/>
      <protection locked="0"/>
    </xf>
    <xf numFmtId="0" fontId="12" fillId="4" borderId="100" xfId="5" applyFont="1" applyFill="1" applyBorder="1" applyAlignment="1" applyProtection="1">
      <alignment horizontal="right" vertical="center" shrinkToFit="1"/>
      <protection locked="0"/>
    </xf>
    <xf numFmtId="0" fontId="12" fillId="4" borderId="41" xfId="5" applyFont="1" applyFill="1" applyBorder="1" applyAlignment="1" applyProtection="1">
      <alignment horizontal="center" vertical="center"/>
      <protection locked="0"/>
    </xf>
    <xf numFmtId="0" fontId="12" fillId="4" borderId="42" xfId="5" applyFont="1" applyFill="1" applyBorder="1" applyAlignment="1" applyProtection="1">
      <alignment horizontal="center" vertical="center"/>
      <protection locked="0"/>
    </xf>
    <xf numFmtId="181" fontId="12" fillId="0" borderId="77" xfId="5" applyNumberFormat="1" applyFont="1" applyBorder="1" applyAlignment="1" applyProtection="1">
      <alignment horizontal="center" vertical="center" shrinkToFit="1"/>
      <protection locked="0"/>
    </xf>
    <xf numFmtId="181" fontId="12" fillId="0" borderId="11" xfId="5" applyNumberFormat="1" applyFont="1" applyBorder="1" applyAlignment="1" applyProtection="1">
      <alignment horizontal="center" vertical="center" shrinkToFit="1"/>
      <protection locked="0"/>
    </xf>
    <xf numFmtId="184" fontId="12" fillId="4" borderId="73" xfId="5" applyNumberFormat="1" applyFont="1" applyFill="1" applyBorder="1" applyAlignment="1" applyProtection="1">
      <alignment horizontal="center" vertical="center" wrapText="1"/>
      <protection locked="0"/>
    </xf>
    <xf numFmtId="184" fontId="12" fillId="4" borderId="42" xfId="5" applyNumberFormat="1" applyFont="1" applyFill="1" applyBorder="1" applyAlignment="1" applyProtection="1">
      <alignment horizontal="center" vertical="center" wrapText="1"/>
      <protection locked="0"/>
    </xf>
    <xf numFmtId="0" fontId="12" fillId="4" borderId="70" xfId="5" applyFont="1" applyFill="1" applyBorder="1" applyAlignment="1" applyProtection="1">
      <alignment horizontal="center" vertical="center"/>
      <protection locked="0"/>
    </xf>
    <xf numFmtId="0" fontId="12" fillId="4" borderId="71" xfId="5" applyFont="1" applyFill="1" applyBorder="1" applyAlignment="1" applyProtection="1">
      <alignment horizontal="center" vertical="center"/>
      <protection locked="0"/>
    </xf>
    <xf numFmtId="187" fontId="12" fillId="3" borderId="71" xfId="5" applyNumberFormat="1" applyFont="1" applyFill="1" applyBorder="1" applyAlignment="1" applyProtection="1">
      <alignment vertical="center"/>
      <protection locked="0"/>
    </xf>
    <xf numFmtId="187" fontId="12" fillId="3" borderId="92" xfId="5" applyNumberFormat="1" applyFont="1" applyFill="1" applyBorder="1" applyAlignment="1" applyProtection="1">
      <alignment vertical="center"/>
      <protection locked="0"/>
    </xf>
    <xf numFmtId="184" fontId="12" fillId="4" borderId="76" xfId="5" applyNumberFormat="1" applyFont="1" applyFill="1" applyBorder="1" applyAlignment="1" applyProtection="1">
      <alignment horizontal="center" vertical="center" wrapText="1"/>
      <protection locked="0"/>
    </xf>
    <xf numFmtId="184" fontId="12" fillId="4" borderId="71" xfId="5" applyNumberFormat="1" applyFont="1" applyFill="1" applyBorder="1" applyAlignment="1" applyProtection="1">
      <alignment horizontal="center" vertical="center" wrapText="1"/>
      <protection locked="0"/>
    </xf>
    <xf numFmtId="0" fontId="12" fillId="4" borderId="43" xfId="5" applyFont="1" applyFill="1" applyBorder="1" applyAlignment="1" applyProtection="1">
      <alignment horizontal="center" vertical="center"/>
      <protection locked="0"/>
    </xf>
    <xf numFmtId="0" fontId="12" fillId="4" borderId="86" xfId="5" applyFont="1" applyFill="1" applyBorder="1" applyAlignment="1" applyProtection="1">
      <alignment horizontal="center" vertical="center"/>
      <protection locked="0"/>
    </xf>
    <xf numFmtId="0" fontId="12" fillId="4" borderId="85" xfId="5" applyFont="1" applyFill="1" applyBorder="1" applyAlignment="1" applyProtection="1">
      <alignment horizontal="center" vertical="center"/>
      <protection locked="0"/>
    </xf>
    <xf numFmtId="0" fontId="12" fillId="4" borderId="6" xfId="5" applyFont="1" applyFill="1" applyBorder="1" applyAlignment="1" applyProtection="1">
      <alignment horizontal="center" vertical="center"/>
      <protection locked="0"/>
    </xf>
    <xf numFmtId="0" fontId="12" fillId="4" borderId="13" xfId="5" applyFont="1" applyFill="1" applyBorder="1" applyAlignment="1" applyProtection="1">
      <alignment horizontal="center" vertical="center"/>
      <protection locked="0"/>
    </xf>
    <xf numFmtId="178" fontId="12" fillId="3" borderId="13" xfId="5" applyNumberFormat="1" applyFont="1" applyFill="1" applyBorder="1" applyAlignment="1" applyProtection="1">
      <alignment vertical="center"/>
      <protection locked="0"/>
    </xf>
    <xf numFmtId="178" fontId="12" fillId="3" borderId="10" xfId="5" applyNumberFormat="1" applyFont="1" applyFill="1" applyBorder="1" applyAlignment="1" applyProtection="1">
      <alignment vertical="center"/>
      <protection locked="0"/>
    </xf>
    <xf numFmtId="187" fontId="12" fillId="3" borderId="42" xfId="5" applyNumberFormat="1" applyFont="1" applyFill="1" applyBorder="1" applyAlignment="1" applyProtection="1">
      <alignment vertical="center"/>
      <protection locked="0"/>
    </xf>
    <xf numFmtId="187" fontId="12" fillId="3" borderId="14" xfId="5" applyNumberFormat="1" applyFont="1" applyFill="1" applyBorder="1" applyAlignment="1" applyProtection="1">
      <alignment vertical="center"/>
      <protection locked="0"/>
    </xf>
    <xf numFmtId="178" fontId="12" fillId="0" borderId="42" xfId="5" applyNumberFormat="1" applyFont="1" applyBorder="1" applyAlignment="1" applyProtection="1">
      <alignment vertical="center"/>
      <protection locked="0"/>
    </xf>
    <xf numFmtId="0" fontId="12" fillId="4" borderId="2" xfId="5" applyFont="1" applyFill="1" applyBorder="1" applyAlignment="1" applyProtection="1">
      <alignment horizontal="center" vertical="center"/>
      <protection locked="0"/>
    </xf>
    <xf numFmtId="0" fontId="12" fillId="4" borderId="3" xfId="5" applyFont="1" applyFill="1" applyBorder="1" applyAlignment="1" applyProtection="1">
      <alignment horizontal="center" vertical="center"/>
      <protection locked="0"/>
    </xf>
    <xf numFmtId="178" fontId="12" fillId="3" borderId="3" xfId="5" applyNumberFormat="1" applyFont="1" applyFill="1" applyBorder="1" applyAlignment="1" applyProtection="1">
      <alignment vertical="center"/>
      <protection locked="0"/>
    </xf>
    <xf numFmtId="178" fontId="12" fillId="3" borderId="8" xfId="5" applyNumberFormat="1" applyFont="1" applyFill="1" applyBorder="1" applyAlignment="1" applyProtection="1">
      <alignment vertical="center"/>
      <protection locked="0"/>
    </xf>
    <xf numFmtId="184" fontId="12" fillId="4" borderId="33" xfId="5" applyNumberFormat="1" applyFont="1" applyFill="1" applyBorder="1" applyAlignment="1" applyProtection="1">
      <alignment horizontal="center" vertical="center" shrinkToFit="1"/>
      <protection locked="0"/>
    </xf>
    <xf numFmtId="184" fontId="12" fillId="4" borderId="53" xfId="5" applyNumberFormat="1" applyFont="1" applyFill="1" applyBorder="1" applyAlignment="1" applyProtection="1">
      <alignment horizontal="center" vertical="center" shrinkToFit="1"/>
      <protection locked="0"/>
    </xf>
    <xf numFmtId="186" fontId="12" fillId="0" borderId="13" xfId="5" applyNumberFormat="1" applyFont="1" applyBorder="1" applyAlignment="1" applyProtection="1">
      <alignment vertical="center"/>
      <protection locked="0"/>
    </xf>
    <xf numFmtId="184" fontId="12" fillId="0" borderId="13" xfId="5" applyNumberFormat="1" applyFont="1" applyBorder="1" applyAlignment="1" applyProtection="1">
      <alignment horizontal="left" vertical="center" indent="1"/>
      <protection locked="0"/>
    </xf>
    <xf numFmtId="184" fontId="12" fillId="0" borderId="7" xfId="5" applyNumberFormat="1" applyFont="1" applyBorder="1" applyAlignment="1" applyProtection="1">
      <alignment horizontal="left" vertical="center" indent="1"/>
      <protection locked="0"/>
    </xf>
    <xf numFmtId="189" fontId="12" fillId="3" borderId="54" xfId="5" applyNumberFormat="1" applyFont="1" applyFill="1" applyBorder="1" applyAlignment="1" applyProtection="1">
      <alignment horizontal="center" vertical="center" wrapText="1"/>
      <protection locked="0"/>
    </xf>
    <xf numFmtId="189" fontId="10" fillId="0" borderId="48" xfId="0" applyNumberFormat="1" applyFont="1" applyBorder="1" applyAlignment="1" applyProtection="1">
      <alignment horizontal="center" vertical="center" wrapText="1"/>
      <protection locked="0"/>
    </xf>
    <xf numFmtId="0" fontId="12" fillId="4" borderId="47" xfId="5" applyFont="1" applyFill="1" applyBorder="1" applyAlignment="1" applyProtection="1">
      <alignment horizontal="center" vertical="center" shrinkToFit="1"/>
      <protection locked="0"/>
    </xf>
    <xf numFmtId="0" fontId="12" fillId="4" borderId="73" xfId="5" applyFont="1" applyFill="1" applyBorder="1" applyAlignment="1" applyProtection="1">
      <alignment horizontal="center" vertical="center" shrinkToFit="1"/>
      <protection locked="0"/>
    </xf>
    <xf numFmtId="186" fontId="12" fillId="0" borderId="54" xfId="5" applyNumberFormat="1" applyFont="1" applyBorder="1" applyAlignment="1" applyProtection="1">
      <alignment vertical="center" shrinkToFit="1"/>
      <protection locked="0"/>
    </xf>
    <xf numFmtId="186" fontId="12" fillId="0" borderId="73" xfId="5" applyNumberFormat="1" applyFont="1" applyBorder="1" applyAlignment="1" applyProtection="1">
      <alignment vertical="center" shrinkToFit="1"/>
      <protection locked="0"/>
    </xf>
    <xf numFmtId="184" fontId="12" fillId="0" borderId="54" xfId="5" applyNumberFormat="1" applyFont="1" applyBorder="1" applyAlignment="1" applyProtection="1">
      <alignment horizontal="left" vertical="center" shrinkToFit="1"/>
      <protection locked="0"/>
    </xf>
    <xf numFmtId="184" fontId="12" fillId="0" borderId="40" xfId="5" applyNumberFormat="1" applyFont="1" applyBorder="1" applyAlignment="1" applyProtection="1">
      <alignment horizontal="left" vertical="center" shrinkToFit="1"/>
      <protection locked="0"/>
    </xf>
    <xf numFmtId="184" fontId="12" fillId="0" borderId="48" xfId="5" applyNumberFormat="1" applyFont="1" applyBorder="1" applyAlignment="1" applyProtection="1">
      <alignment horizontal="left" vertical="center" shrinkToFit="1"/>
      <protection locked="0"/>
    </xf>
    <xf numFmtId="0" fontId="12" fillId="4" borderId="43" xfId="5" applyFont="1" applyFill="1" applyBorder="1" applyAlignment="1" applyProtection="1">
      <alignment horizontal="center" vertical="center" shrinkToFit="1"/>
      <protection locked="0"/>
    </xf>
    <xf numFmtId="0" fontId="12" fillId="4" borderId="86" xfId="5" applyFont="1" applyFill="1" applyBorder="1" applyAlignment="1" applyProtection="1">
      <alignment horizontal="center" vertical="center" shrinkToFit="1"/>
      <protection locked="0"/>
    </xf>
    <xf numFmtId="0" fontId="12" fillId="4" borderId="41" xfId="5" applyFont="1" applyFill="1" applyBorder="1" applyAlignment="1" applyProtection="1">
      <alignment horizontal="center" vertical="center" shrinkToFit="1"/>
      <protection locked="0"/>
    </xf>
    <xf numFmtId="0" fontId="12" fillId="4" borderId="42" xfId="5" applyFont="1" applyFill="1" applyBorder="1" applyAlignment="1" applyProtection="1">
      <alignment horizontal="center" vertical="center" shrinkToFit="1"/>
      <protection locked="0"/>
    </xf>
    <xf numFmtId="0" fontId="12" fillId="4" borderId="6" xfId="5" applyFont="1" applyFill="1" applyBorder="1" applyAlignment="1" applyProtection="1">
      <alignment horizontal="center" vertical="center" shrinkToFit="1"/>
      <protection locked="0"/>
    </xf>
    <xf numFmtId="0" fontId="12" fillId="4" borderId="13" xfId="5" applyFont="1" applyFill="1" applyBorder="1" applyAlignment="1" applyProtection="1">
      <alignment horizontal="center" vertical="center" shrinkToFit="1"/>
      <protection locked="0"/>
    </xf>
    <xf numFmtId="186" fontId="12" fillId="0" borderId="13" xfId="5" applyNumberFormat="1" applyFont="1" applyBorder="1" applyAlignment="1" applyProtection="1">
      <alignment vertical="center" shrinkToFit="1"/>
      <protection locked="0"/>
    </xf>
    <xf numFmtId="184" fontId="12" fillId="0" borderId="13" xfId="5" applyNumberFormat="1" applyFont="1" applyBorder="1" applyAlignment="1" applyProtection="1">
      <alignment horizontal="left" vertical="center" shrinkToFit="1"/>
      <protection locked="0"/>
    </xf>
    <xf numFmtId="184" fontId="12" fillId="0" borderId="7" xfId="5" applyNumberFormat="1" applyFont="1" applyBorder="1" applyAlignment="1" applyProtection="1">
      <alignment horizontal="left" vertical="center" shrinkToFit="1"/>
      <protection locked="0"/>
    </xf>
    <xf numFmtId="0" fontId="12" fillId="4" borderId="54" xfId="5" applyFont="1" applyFill="1" applyBorder="1" applyAlignment="1" applyProtection="1">
      <alignment horizontal="center" vertical="center" shrinkToFit="1"/>
      <protection locked="0"/>
    </xf>
    <xf numFmtId="38" fontId="12" fillId="3" borderId="42" xfId="5" applyNumberFormat="1" applyFont="1" applyFill="1" applyBorder="1" applyAlignment="1" applyProtection="1">
      <alignment horizontal="center" vertical="center" shrinkToFit="1"/>
      <protection locked="0"/>
    </xf>
    <xf numFmtId="38" fontId="12" fillId="3" borderId="14" xfId="5" applyNumberFormat="1" applyFont="1" applyFill="1" applyBorder="1" applyAlignment="1" applyProtection="1">
      <alignment horizontal="center" vertical="center" shrinkToFit="1"/>
      <protection locked="0"/>
    </xf>
    <xf numFmtId="0" fontId="11" fillId="0" borderId="0" xfId="5" applyFont="1" applyAlignment="1" applyProtection="1">
      <alignment horizontal="center" vertical="center"/>
      <protection locked="0"/>
    </xf>
    <xf numFmtId="178" fontId="12" fillId="3" borderId="86" xfId="5" applyNumberFormat="1" applyFont="1" applyFill="1" applyBorder="1" applyAlignment="1" applyProtection="1">
      <alignment vertical="center" shrinkToFit="1"/>
      <protection locked="0"/>
    </xf>
    <xf numFmtId="178" fontId="12" fillId="3" borderId="85" xfId="5" applyNumberFormat="1" applyFont="1" applyFill="1" applyBorder="1" applyAlignment="1" applyProtection="1">
      <alignment vertical="center" shrinkToFit="1"/>
      <protection locked="0"/>
    </xf>
    <xf numFmtId="0" fontId="12" fillId="4" borderId="88" xfId="5" applyFont="1" applyFill="1" applyBorder="1" applyAlignment="1" applyProtection="1">
      <alignment horizontal="center" vertical="center" shrinkToFit="1"/>
      <protection locked="0"/>
    </xf>
    <xf numFmtId="0" fontId="12" fillId="4" borderId="100" xfId="5" applyFont="1" applyFill="1" applyBorder="1" applyAlignment="1" applyProtection="1">
      <alignment horizontal="center" vertical="center" shrinkToFit="1"/>
      <protection locked="0"/>
    </xf>
    <xf numFmtId="178" fontId="12" fillId="3" borderId="42" xfId="5" applyNumberFormat="1" applyFont="1" applyFill="1" applyBorder="1" applyAlignment="1" applyProtection="1">
      <alignment vertical="center" shrinkToFit="1"/>
      <protection locked="0"/>
    </xf>
    <xf numFmtId="178" fontId="12" fillId="3" borderId="14" xfId="5" applyNumberFormat="1" applyFont="1" applyFill="1" applyBorder="1" applyAlignment="1" applyProtection="1">
      <alignment vertical="center" shrinkToFit="1"/>
      <protection locked="0"/>
    </xf>
    <xf numFmtId="0" fontId="12" fillId="4" borderId="70" xfId="5" applyFont="1" applyFill="1" applyBorder="1" applyAlignment="1" applyProtection="1">
      <alignment horizontal="center" vertical="center" shrinkToFit="1"/>
      <protection locked="0"/>
    </xf>
    <xf numFmtId="0" fontId="12" fillId="4" borderId="71" xfId="5" applyFont="1" applyFill="1" applyBorder="1" applyAlignment="1" applyProtection="1">
      <alignment horizontal="center" vertical="center" shrinkToFit="1"/>
      <protection locked="0"/>
    </xf>
    <xf numFmtId="178" fontId="12" fillId="3" borderId="71" xfId="5" applyNumberFormat="1" applyFont="1" applyFill="1" applyBorder="1" applyAlignment="1" applyProtection="1">
      <alignment vertical="center" shrinkToFit="1"/>
      <protection locked="0"/>
    </xf>
    <xf numFmtId="178" fontId="12" fillId="3" borderId="92" xfId="5" applyNumberFormat="1" applyFont="1" applyFill="1" applyBorder="1" applyAlignment="1" applyProtection="1">
      <alignment vertical="center" shrinkToFit="1"/>
      <protection locked="0"/>
    </xf>
    <xf numFmtId="0" fontId="12" fillId="4" borderId="76" xfId="5" applyFont="1" applyFill="1" applyBorder="1" applyAlignment="1" applyProtection="1">
      <alignment horizontal="center" vertical="center" shrinkToFit="1"/>
      <protection locked="0"/>
    </xf>
    <xf numFmtId="0" fontId="10" fillId="0" borderId="0" xfId="3" applyFont="1" applyAlignment="1" applyProtection="1">
      <alignment horizontal="left" vertical="top" wrapText="1"/>
      <protection locked="0"/>
    </xf>
    <xf numFmtId="186" fontId="12" fillId="0" borderId="71" xfId="5" applyNumberFormat="1" applyFont="1" applyBorder="1" applyAlignment="1" applyProtection="1">
      <alignment vertical="center"/>
      <protection locked="0"/>
    </xf>
    <xf numFmtId="184" fontId="12" fillId="0" borderId="71" xfId="5" applyNumberFormat="1" applyFont="1" applyBorder="1" applyAlignment="1" applyProtection="1">
      <alignment horizontal="left" vertical="center" indent="1"/>
      <protection locked="0"/>
    </xf>
    <xf numFmtId="184" fontId="12" fillId="0" borderId="92" xfId="5" applyNumberFormat="1" applyFont="1" applyBorder="1" applyAlignment="1" applyProtection="1">
      <alignment horizontal="left" vertical="center" indent="1"/>
      <protection locked="0"/>
    </xf>
    <xf numFmtId="176" fontId="12" fillId="3" borderId="13" xfId="5" applyNumberFormat="1" applyFont="1" applyFill="1" applyBorder="1" applyAlignment="1" applyProtection="1">
      <alignment vertical="center"/>
      <protection locked="0"/>
    </xf>
    <xf numFmtId="176" fontId="12" fillId="3" borderId="10" xfId="5" applyNumberFormat="1" applyFont="1" applyFill="1" applyBorder="1" applyAlignment="1" applyProtection="1">
      <alignment vertical="center"/>
      <protection locked="0"/>
    </xf>
    <xf numFmtId="0" fontId="47" fillId="7" borderId="1" xfId="0" applyFont="1" applyFill="1" applyBorder="1" applyAlignment="1">
      <alignment horizontal="center" vertical="center"/>
    </xf>
    <xf numFmtId="0" fontId="30" fillId="3" borderId="58" xfId="0" applyFont="1" applyFill="1" applyBorder="1" applyAlignment="1">
      <alignment horizontal="center" vertical="center" shrinkToFit="1"/>
    </xf>
    <xf numFmtId="56" fontId="25" fillId="13" borderId="1" xfId="0" applyNumberFormat="1" applyFont="1" applyFill="1" applyBorder="1" applyAlignment="1">
      <alignment horizontal="center" vertical="center"/>
    </xf>
    <xf numFmtId="0" fontId="40" fillId="0" borderId="0" xfId="0" applyFont="1" applyAlignment="1">
      <alignment horizontal="left" vertical="center"/>
    </xf>
    <xf numFmtId="0" fontId="16" fillId="0" borderId="1" xfId="0" applyFont="1" applyBorder="1" applyAlignment="1">
      <alignment horizontal="left" vertical="center"/>
    </xf>
    <xf numFmtId="0" fontId="25" fillId="3" borderId="1" xfId="0" applyFont="1" applyFill="1" applyBorder="1">
      <alignment vertical="center"/>
    </xf>
    <xf numFmtId="0" fontId="25" fillId="3" borderId="1" xfId="0" applyFont="1" applyFill="1" applyBorder="1" applyAlignment="1">
      <alignment vertical="center" wrapText="1"/>
    </xf>
    <xf numFmtId="0" fontId="47" fillId="7" borderId="47" xfId="0" applyFont="1" applyFill="1" applyBorder="1" applyAlignment="1">
      <alignment horizontal="center" vertical="center" shrinkToFit="1"/>
    </xf>
    <xf numFmtId="0" fontId="47" fillId="7" borderId="48" xfId="0" applyFont="1" applyFill="1" applyBorder="1" applyAlignment="1">
      <alignment horizontal="center" vertical="center" shrinkToFit="1"/>
    </xf>
    <xf numFmtId="38" fontId="48" fillId="13" borderId="1" xfId="4" applyFont="1" applyFill="1" applyBorder="1" applyAlignment="1">
      <alignment horizontal="center" vertical="center"/>
    </xf>
    <xf numFmtId="38" fontId="48" fillId="14" borderId="1" xfId="4" applyFont="1" applyFill="1" applyBorder="1" applyAlignment="1">
      <alignment horizontal="center" vertical="center"/>
    </xf>
    <xf numFmtId="182" fontId="15" fillId="3" borderId="0" xfId="0" applyNumberFormat="1" applyFont="1" applyFill="1" applyAlignment="1">
      <alignment horizontal="right" vertical="center"/>
    </xf>
    <xf numFmtId="0" fontId="8" fillId="0" borderId="0" xfId="0" applyFont="1" applyAlignment="1">
      <alignment horizontal="left" vertical="top" wrapText="1"/>
    </xf>
    <xf numFmtId="0" fontId="54" fillId="0" borderId="0" xfId="0" applyFont="1" applyAlignment="1">
      <alignment horizontal="distributed" vertical="center"/>
    </xf>
    <xf numFmtId="0" fontId="54" fillId="0" borderId="0" xfId="0" applyFont="1" applyAlignment="1">
      <alignment horizontal="distributed" vertical="center" wrapText="1"/>
    </xf>
    <xf numFmtId="0" fontId="54" fillId="0" borderId="0" xfId="0" applyFont="1" applyAlignment="1">
      <alignment horizontal="center" vertical="center" shrinkToFit="1"/>
    </xf>
    <xf numFmtId="0" fontId="15" fillId="0" borderId="0" xfId="0" applyFont="1" applyAlignment="1">
      <alignment horizontal="right" vertical="center"/>
    </xf>
    <xf numFmtId="0" fontId="15" fillId="0" borderId="0" xfId="0" applyFont="1" applyAlignment="1">
      <alignment horizontal="left" vertical="center"/>
    </xf>
    <xf numFmtId="0" fontId="15" fillId="3" borderId="0" xfId="0" applyFont="1" applyFill="1" applyAlignment="1">
      <alignment horizontal="left" vertical="center" wrapText="1"/>
    </xf>
    <xf numFmtId="0" fontId="15" fillId="0" borderId="0" xfId="0" applyFont="1" applyAlignment="1">
      <alignment horizontal="left" vertical="center" wrapText="1"/>
    </xf>
    <xf numFmtId="0" fontId="18" fillId="0" borderId="0" xfId="0" applyFont="1" applyAlignment="1">
      <alignment horizontal="center" vertical="center" wrapText="1"/>
    </xf>
    <xf numFmtId="0" fontId="15" fillId="3" borderId="0" xfId="0" applyFont="1" applyFill="1" applyAlignment="1">
      <alignment horizontal="left" vertical="center"/>
    </xf>
    <xf numFmtId="198" fontId="54" fillId="3" borderId="0" xfId="0" applyNumberFormat="1" applyFont="1" applyFill="1" applyAlignment="1">
      <alignment horizontal="left" vertical="center"/>
    </xf>
    <xf numFmtId="0" fontId="18" fillId="7" borderId="47" xfId="0" applyFont="1" applyFill="1" applyBorder="1">
      <alignment vertical="center"/>
    </xf>
    <xf numFmtId="0" fontId="18" fillId="7" borderId="48" xfId="0" applyFont="1" applyFill="1" applyBorder="1">
      <alignment vertical="center"/>
    </xf>
    <xf numFmtId="0" fontId="18" fillId="0" borderId="47" xfId="0" applyFont="1" applyBorder="1" applyAlignment="1">
      <alignment horizontal="left" vertical="center"/>
    </xf>
    <xf numFmtId="0" fontId="18" fillId="0" borderId="40" xfId="0" applyFont="1" applyBorder="1" applyAlignment="1">
      <alignment horizontal="left" vertical="center"/>
    </xf>
    <xf numFmtId="0" fontId="18" fillId="0" borderId="48" xfId="0" applyFont="1" applyBorder="1" applyAlignment="1">
      <alignment horizontal="left" vertical="center"/>
    </xf>
    <xf numFmtId="0" fontId="18" fillId="7" borderId="47" xfId="0" applyFont="1" applyFill="1" applyBorder="1" applyAlignment="1">
      <alignment horizontal="left" vertical="center"/>
    </xf>
    <xf numFmtId="0" fontId="18" fillId="7" borderId="48" xfId="0" applyFont="1" applyFill="1" applyBorder="1" applyAlignment="1">
      <alignment horizontal="left" vertical="center"/>
    </xf>
    <xf numFmtId="179" fontId="56" fillId="0" borderId="47" xfId="0" applyNumberFormat="1" applyFont="1" applyBorder="1" applyAlignment="1">
      <alignment horizontal="left" vertical="center"/>
    </xf>
    <xf numFmtId="179" fontId="56" fillId="0" borderId="48" xfId="0" applyNumberFormat="1" applyFont="1" applyBorder="1" applyAlignment="1">
      <alignment horizontal="left" vertical="center"/>
    </xf>
    <xf numFmtId="0" fontId="18" fillId="0" borderId="47" xfId="0" applyFont="1" applyBorder="1" applyAlignment="1">
      <alignment horizontal="left" vertical="center" wrapText="1"/>
    </xf>
    <xf numFmtId="0" fontId="18" fillId="0" borderId="40" xfId="0" applyFont="1" applyBorder="1" applyAlignment="1">
      <alignment horizontal="left" vertical="center" wrapText="1"/>
    </xf>
    <xf numFmtId="0" fontId="18" fillId="0" borderId="48" xfId="0" applyFont="1" applyBorder="1" applyAlignment="1">
      <alignment horizontal="left" vertical="center" wrapText="1"/>
    </xf>
    <xf numFmtId="0" fontId="18" fillId="7" borderId="40" xfId="0" applyFont="1" applyFill="1" applyBorder="1">
      <alignment vertical="center"/>
    </xf>
    <xf numFmtId="0" fontId="18" fillId="0" borderId="73" xfId="0" applyFont="1" applyBorder="1" applyAlignment="1">
      <alignment horizontal="left" vertical="center"/>
    </xf>
    <xf numFmtId="0" fontId="18" fillId="0" borderId="54" xfId="0" applyFont="1" applyBorder="1" applyAlignment="1">
      <alignment horizontal="left" vertical="center"/>
    </xf>
    <xf numFmtId="199" fontId="56" fillId="0" borderId="47" xfId="0" applyNumberFormat="1" applyFont="1" applyBorder="1" applyAlignment="1">
      <alignment horizontal="left" vertical="center"/>
    </xf>
    <xf numFmtId="199" fontId="56" fillId="0" borderId="40" xfId="0" applyNumberFormat="1" applyFont="1" applyBorder="1" applyAlignment="1">
      <alignment horizontal="left" vertical="center"/>
    </xf>
    <xf numFmtId="199" fontId="56" fillId="0" borderId="48" xfId="0" applyNumberFormat="1" applyFont="1" applyBorder="1" applyAlignment="1">
      <alignment horizontal="left"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xf>
    <xf numFmtId="0" fontId="15" fillId="0" borderId="0" xfId="0" applyFont="1" applyFill="1" applyAlignment="1">
      <alignment horizontal="left" vertical="top" wrapText="1"/>
    </xf>
    <xf numFmtId="178" fontId="0" fillId="3" borderId="0" xfId="0" applyNumberFormat="1" applyFill="1" applyAlignment="1">
      <alignment horizontal="left" vertical="center"/>
    </xf>
    <xf numFmtId="0" fontId="0" fillId="3" borderId="0" xfId="0" applyFill="1" applyAlignment="1">
      <alignment horizontal="left" vertical="center"/>
    </xf>
    <xf numFmtId="0" fontId="0" fillId="0" borderId="0" xfId="0" applyFill="1">
      <alignment vertical="center"/>
    </xf>
    <xf numFmtId="0" fontId="0" fillId="0" borderId="0" xfId="0" applyFill="1" applyAlignment="1">
      <alignment horizontal="left" vertical="center"/>
    </xf>
    <xf numFmtId="178" fontId="0" fillId="0" borderId="0" xfId="0" applyNumberFormat="1" applyFill="1" applyAlignment="1">
      <alignment horizontal="left" vertical="center"/>
    </xf>
    <xf numFmtId="0" fontId="0" fillId="0" borderId="0" xfId="0" applyAlignment="1">
      <alignment horizontal="right" vertical="center"/>
    </xf>
  </cellXfs>
  <cellStyles count="10">
    <cellStyle name="パーセント" xfId="9" builtinId="5"/>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s>
  <dxfs count="52">
    <dxf>
      <fill>
        <patternFill>
          <bgColor rgb="FFFFC000"/>
        </patternFill>
      </fill>
    </dxf>
    <dxf>
      <fill>
        <patternFill>
          <bgColor theme="0" tint="-0.14996795556505021"/>
        </patternFill>
      </fill>
    </dxf>
    <dxf>
      <fill>
        <patternFill>
          <bgColor rgb="FFFFFFCC"/>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FFFFCC"/>
        </patternFill>
      </fill>
    </dxf>
    <dxf>
      <fill>
        <patternFill>
          <bgColor rgb="FFEAEAEA"/>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theme="7" tint="0.79998168889431442"/>
        </patternFill>
      </fill>
    </dxf>
    <dxf>
      <fill>
        <patternFill>
          <bgColor rgb="FFCCFFFF"/>
        </patternFill>
      </fill>
    </dxf>
    <dxf>
      <fill>
        <patternFill>
          <bgColor rgb="FFCCFFFF"/>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1"/>
    </tableStyle>
    <tableStyle name="ピボットテーブル スタイル 1" table="0" count="2" xr9:uid="{00000000-0011-0000-FFFF-FFFF01000000}">
      <tableStyleElement type="wholeTable" dxfId="50"/>
      <tableStyleElement type="headerRow" dxfId="49"/>
    </tableStyle>
  </tableStyles>
  <colors>
    <mruColors>
      <color rgb="FFCCFFFF"/>
      <color rgb="FFFFFFCC"/>
      <color rgb="FFE7E6E6"/>
      <color rgb="FFEAEAEA"/>
      <color rgb="FFDDDDDD"/>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cac3cb7-f465-4494-b5c9-5e5e50fad153\R5_13_kikin_engeki_jisseki_v0427.xlsx" TargetMode="External"/><Relationship Id="rId1" Type="http://schemas.openxmlformats.org/officeDocument/2006/relationships/externalLinkPath" Target="file:///C:\Users\h-suzuki\AppData\Local\Temp\MicrosoftEdgeDownloads\1cac3cb7-f465-4494-b5c9-5e5e50fad153\R5_13_kikin_engeki_jisseki_v042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h-suzuki\Desktop\R4_jisseki_kokusai_kaigai\R4_jisseki_1-kaigai_v1007.xlsx" TargetMode="External"/><Relationship Id="rId1" Type="http://schemas.openxmlformats.org/officeDocument/2006/relationships/externalLinkPath" Target="file:///\\N011HDPNS001\UserData\h-suzuki\Desktop\R4_jisseki_kokusai_kaigai\R4_jisseki_1-kaigai_v100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 Id="rId1" Type="http://schemas.openxmlformats.org/officeDocument/2006/relationships/externalLinkPath" Target="file:///C:\Users\h-suzuki\AppData\Local\Temp\MicrosoftEdgeDownloads\17c43888-5c54-4380-b347-b1834c952921\(&#26368;&#32066;)&#12304;&#25391;&#33288;&#20250;&#20462;&#27491;0331&#12305;&#23455;&#32318;&#22577;&#21578;&#26360;&#12288;&#20462;&#27491;4_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kimura\AppData\Local\Temp\MicrosoftEdgeDownloads\29d4d1f8-f92e-40c7-90b7-ef9b23e48441\21_R3_jisseki_kokusai_kaigai\21_R3_jisseki_kokusai_kaiga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tjjac-my.sharepoint.com/&#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K:\&#22522;&#37329;&#37096;\&#33464;&#34899;&#27963;&#21205;&#21161;&#25104;&#35506;\&#9679;&#20491;&#20154;&#12501;&#12457;&#12523;&#12480;\&#37428;&#26408;&#26149;\&#20316;&#26989;&#29992;\1_R5_jisseki_kaigai_v0501.xlsx" TargetMode="External"/><Relationship Id="rId1" Type="http://schemas.openxmlformats.org/officeDocument/2006/relationships/externalLinkPath" Target="https://ntjjac-my.sharepoint.com/personal/m-senda_ntj_jac_go_jp/Documents/00&#12288;&#12356;&#12429;&#12356;&#12429;&#20316;&#26989;&#29992;&#65288;&#21315;&#30000;&#65289;/R5&#23455;&#32318;&#22577;&#21578;&#26360;&#12481;&#12455;&#12483;&#12463;/1_R5_jisseki_kaigai_v05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22269;&#38555;(&#20316;&#26989;&#29992;)\1&#19978;&#21322;&#26399;\&#27096;&#24335;\0921_1\R4_yobo_3-kokusai(kyodo-kokunai)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付け欄"/>
      <sheetName val="総表"/>
      <sheetName val="個表"/>
      <sheetName val="収入"/>
      <sheetName val="別紙　入場料詳細"/>
      <sheetName val="支出"/>
      <sheetName val="当日来場者数内訳"/>
      <sheetName val="支払申請書"/>
      <sheetName val="《非表示》記載可能経費一覧"/>
      <sheetName val="《非表示》分野・ジャンル"/>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ow r="2">
          <cell r="C2" t="str">
            <v>[1]一般枠</v>
          </cell>
          <cell r="D2" t="str">
            <v>[2]ネクストステージ枠</v>
          </cell>
          <cell r="E2" t="str">
            <v>[3]新設劇団枠</v>
          </cell>
        </row>
        <row r="4">
          <cell r="C4" t="str">
            <v>現代演劇</v>
          </cell>
        </row>
        <row r="5">
          <cell r="C5" t="str">
            <v>児童演劇</v>
          </cell>
        </row>
        <row r="6">
          <cell r="C6" t="str">
            <v>人形劇</v>
          </cell>
        </row>
        <row r="7">
          <cell r="C7" t="str">
            <v>ミュージカル</v>
          </cell>
        </row>
        <row r="8">
          <cell r="C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sheetData sheetId="1"/>
      <sheetData sheetId="2"/>
      <sheetData sheetId="3"/>
      <sheetData sheetId="4"/>
      <sheetData sheetId="5"/>
      <sheetData sheetId="6"/>
      <sheetData sheetId="7"/>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コピー欄"/>
      <sheetName val="総表"/>
      <sheetName val="個表"/>
      <sheetName val="支出決算書"/>
      <sheetName val="【非表示】経費一覧"/>
      <sheetName val="収支報告書"/>
      <sheetName val="別紙入場料詳細"/>
      <sheetName val="支払申請書"/>
      <sheetName val="【非表示】分野・ジャンル"/>
    </sheetNames>
    <sheetDataSet>
      <sheetData sheetId="0" refreshError="1"/>
      <sheetData sheetId="1" refreshError="1"/>
      <sheetData sheetId="2"/>
      <sheetData sheetId="3" refreshError="1"/>
      <sheetData sheetId="4" refreshError="1"/>
      <sheetData sheetId="5">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6" refreshError="1"/>
      <sheetData sheetId="7" refreshError="1"/>
      <sheetData sheetId="8"/>
      <sheetData sheetId="9">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交付申請書総表コピー欄"/>
      <sheetName val="【非表示】計画変更承認申請書"/>
      <sheetName val="【非表示】別紙　変更内容"/>
      <sheetName val="【非表示】計画変更承認予算書"/>
      <sheetName val="総表"/>
      <sheetName val="個表"/>
      <sheetName val="支出決算書"/>
      <sheetName val="収支報告書"/>
      <sheetName val="別紙入場料詳細"/>
      <sheetName val="変更理由書"/>
      <sheetName val="変更理由書記入例"/>
      <sheetName val="支払申請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ow r="56">
          <cell r="C56" t="str">
            <v>大道具費</v>
          </cell>
        </row>
        <row r="57">
          <cell r="C57" t="str">
            <v>小道具費</v>
          </cell>
        </row>
        <row r="58">
          <cell r="C58" t="str">
            <v>舞台スタッフ費</v>
          </cell>
        </row>
        <row r="59">
          <cell r="C59" t="str">
            <v>道具スタッフ費</v>
          </cell>
        </row>
        <row r="60">
          <cell r="C60" t="str">
            <v>人形製作費</v>
          </cell>
        </row>
        <row r="61">
          <cell r="C61" t="str">
            <v>衣装費</v>
          </cell>
        </row>
        <row r="62">
          <cell r="C62" t="str">
            <v>装束料</v>
          </cell>
        </row>
        <row r="63">
          <cell r="C63" t="str">
            <v>衣装スタッフ費</v>
          </cell>
        </row>
        <row r="64">
          <cell r="C64" t="str">
            <v>履物費</v>
          </cell>
        </row>
        <row r="65">
          <cell r="C65" t="str">
            <v>かつら（床山）費</v>
          </cell>
        </row>
        <row r="66">
          <cell r="C66" t="str">
            <v>メイク費</v>
          </cell>
        </row>
        <row r="67">
          <cell r="C67" t="str">
            <v>照明費</v>
          </cell>
        </row>
        <row r="68">
          <cell r="C68" t="str">
            <v>照明スタッフ費</v>
          </cell>
        </row>
        <row r="69">
          <cell r="C69" t="str">
            <v>音響費</v>
          </cell>
        </row>
        <row r="70">
          <cell r="C70" t="str">
            <v>音響スタッフ費</v>
          </cell>
        </row>
        <row r="71">
          <cell r="C71" t="str">
            <v>映像費</v>
          </cell>
        </row>
        <row r="72">
          <cell r="C72" t="str">
            <v>映像スタッフ費</v>
          </cell>
        </row>
        <row r="73">
          <cell r="C73" t="str">
            <v>特殊効果費</v>
          </cell>
        </row>
        <row r="74">
          <cell r="C74" t="str">
            <v>機材借料</v>
          </cell>
        </row>
        <row r="75">
          <cell r="C75" t="str">
            <v>字幕費</v>
          </cell>
        </row>
        <row r="76">
          <cell r="C76" t="str">
            <v>渡航費</v>
          </cell>
        </row>
        <row r="77">
          <cell r="C77" t="str">
            <v>海外現地交通費</v>
          </cell>
        </row>
        <row r="78">
          <cell r="C78" t="str">
            <v>海外宿泊費</v>
          </cell>
        </row>
        <row r="79">
          <cell r="C79" t="str">
            <v>感染症予防用品購入費</v>
          </cell>
        </row>
        <row r="80">
          <cell r="C80" t="str">
            <v>消毒関係消耗品購入費</v>
          </cell>
        </row>
        <row r="81">
          <cell r="C81" t="str">
            <v>消毒作業費</v>
          </cell>
        </row>
        <row r="82">
          <cell r="C82" t="str">
            <v>感染症対策機材購入・借用費</v>
          </cell>
        </row>
        <row r="83">
          <cell r="C83" t="str">
            <v>検査費</v>
          </cell>
        </row>
      </sheetData>
      <sheetData sheetId="14">
        <row r="1">
          <cell r="A1" t="str">
            <v>音楽</v>
          </cell>
          <cell r="B1" t="str">
            <v>舞踊</v>
          </cell>
          <cell r="C1" t="str">
            <v>演劇</v>
          </cell>
          <cell r="D1" t="str">
            <v>伝統芸能</v>
          </cell>
          <cell r="E1" t="str">
            <v>大衆芸能</v>
          </cell>
          <cell r="F1" t="str">
            <v>多分野共同等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交付申請書総表貼り付け欄"/>
      <sheetName val="総表"/>
      <sheetName val="個表"/>
      <sheetName val="個表別紙"/>
      <sheetName val="支出決算書"/>
      <sheetName val="【非表示】経費一覧"/>
      <sheetName val="収支報告書"/>
      <sheetName val="別紙1 入場料詳細"/>
      <sheetName val="別紙2 当日来場者数内訳"/>
      <sheetName val="支払申請書"/>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ow r="55">
          <cell r="C55" t="str">
            <v>大道具費</v>
          </cell>
        </row>
        <row r="56">
          <cell r="C56" t="str">
            <v>小道具費</v>
          </cell>
        </row>
        <row r="57">
          <cell r="C57" t="str">
            <v>人形製作費</v>
          </cell>
        </row>
        <row r="58">
          <cell r="C58" t="str">
            <v>舞台スタッフ費</v>
          </cell>
        </row>
        <row r="59">
          <cell r="C59" t="str">
            <v>衣装費・装束料</v>
          </cell>
        </row>
        <row r="60">
          <cell r="C60" t="str">
            <v>衣装スタッフ費</v>
          </cell>
        </row>
        <row r="61">
          <cell r="C61" t="str">
            <v>履物費</v>
          </cell>
        </row>
        <row r="62">
          <cell r="C62" t="str">
            <v>かつら（床山）費</v>
          </cell>
        </row>
        <row r="63">
          <cell r="C63" t="str">
            <v>メイク費</v>
          </cell>
        </row>
        <row r="64">
          <cell r="C64" t="str">
            <v>照明費</v>
          </cell>
        </row>
        <row r="65">
          <cell r="C65" t="str">
            <v>照明スタッフ費</v>
          </cell>
        </row>
        <row r="66">
          <cell r="C66" t="str">
            <v>音響費</v>
          </cell>
        </row>
        <row r="67">
          <cell r="C67" t="str">
            <v>音響スタッフ費</v>
          </cell>
        </row>
        <row r="68">
          <cell r="C68" t="str">
            <v>映像費</v>
          </cell>
        </row>
        <row r="69">
          <cell r="C69" t="str">
            <v>映像スタッフ費</v>
          </cell>
        </row>
        <row r="70">
          <cell r="C70" t="str">
            <v>特殊効果費</v>
          </cell>
        </row>
        <row r="71">
          <cell r="C71" t="str">
            <v>機材借料</v>
          </cell>
        </row>
        <row r="72">
          <cell r="C72" t="str">
            <v>字幕費</v>
          </cell>
        </row>
        <row r="73">
          <cell r="C73" t="str">
            <v>会場設営費</v>
          </cell>
        </row>
        <row r="74">
          <cell r="C74" t="str">
            <v>渡航費</v>
          </cell>
        </row>
        <row r="75">
          <cell r="C75" t="str">
            <v>海外現地交通費</v>
          </cell>
        </row>
        <row r="76">
          <cell r="C76" t="str">
            <v>海外宿泊費</v>
          </cell>
        </row>
        <row r="77">
          <cell r="C77" t="str">
            <v>感染症予防用品購入費</v>
          </cell>
        </row>
        <row r="78">
          <cell r="C78" t="str">
            <v>消毒関係消耗品購入費</v>
          </cell>
        </row>
        <row r="79">
          <cell r="C79" t="str">
            <v>消毒作業費</v>
          </cell>
        </row>
        <row r="80">
          <cell r="C80" t="str">
            <v>感染症対策機材購入・借用費</v>
          </cell>
        </row>
        <row r="81">
          <cell r="C81" t="str">
            <v>検査費</v>
          </cell>
        </row>
      </sheetData>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ｂ)"/>
      <sheetName val="総表1"/>
      <sheetName val="総表"/>
      <sheetName val="datas"/>
      <sheetName val="個表"/>
      <sheetName val="支出予算書"/>
      <sheetName val="【非表示】経費一覧"/>
      <sheetName val="収支計画書"/>
      <sheetName val="別紙入場料詳細"/>
      <sheetName val="団体概要"/>
      <sheetName val="団体概要別紙"/>
      <sheetName val="団体概要【中核団体】"/>
      <sheetName val="団体概要別紙【中核団体】"/>
      <sheetName val="個人略歴1"/>
      <sheetName val="個人略歴2"/>
      <sheetName val="確認書"/>
      <sheetName val="【非表示】分野・ジャンル"/>
    </sheetNames>
    <sheetDataSet>
      <sheetData sheetId="0"/>
      <sheetData sheetId="1"/>
      <sheetData sheetId="2"/>
      <sheetData sheetId="3"/>
      <sheetData sheetId="4"/>
      <sheetData sheetId="5"/>
      <sheetData sheetId="6">
        <row r="16">
          <cell r="C16" t="str">
            <v>演出料</v>
          </cell>
        </row>
        <row r="17">
          <cell r="C17" t="str">
            <v>演出助手料</v>
          </cell>
        </row>
        <row r="18">
          <cell r="C18" t="str">
            <v>構成料</v>
          </cell>
        </row>
        <row r="19">
          <cell r="C19" t="str">
            <v>ドラマトゥルク料</v>
          </cell>
        </row>
        <row r="20">
          <cell r="C20" t="str">
            <v>振付料</v>
          </cell>
        </row>
        <row r="21">
          <cell r="C21" t="str">
            <v>振付助手料</v>
          </cell>
        </row>
        <row r="22">
          <cell r="C22" t="str">
            <v>脚本料</v>
          </cell>
        </row>
        <row r="23">
          <cell r="C23" t="str">
            <v>台本料</v>
          </cell>
        </row>
        <row r="24">
          <cell r="C24" t="str">
            <v>台本印刷料</v>
          </cell>
        </row>
        <row r="25">
          <cell r="C25" t="str">
            <v>脚色料</v>
          </cell>
        </row>
        <row r="26">
          <cell r="C26" t="str">
            <v>補綴料</v>
          </cell>
        </row>
        <row r="27">
          <cell r="C27" t="str">
            <v>翻訳料</v>
          </cell>
        </row>
        <row r="28">
          <cell r="C28" t="str">
            <v>舞台監督料</v>
          </cell>
        </row>
        <row r="29">
          <cell r="C29" t="str">
            <v>舞台監督助手料</v>
          </cell>
        </row>
        <row r="30">
          <cell r="C30" t="str">
            <v>舞台美術デザイン料</v>
          </cell>
        </row>
        <row r="31">
          <cell r="C31" t="str">
            <v>人形美術デザイン料</v>
          </cell>
        </row>
        <row r="32">
          <cell r="C32" t="str">
            <v>照明プラン料</v>
          </cell>
        </row>
        <row r="33">
          <cell r="C33" t="str">
            <v>衣装デザイン料</v>
          </cell>
        </row>
        <row r="34">
          <cell r="C34" t="str">
            <v>音響プラン料</v>
          </cell>
        </row>
        <row r="35">
          <cell r="C35" t="str">
            <v>音楽プラン料</v>
          </cell>
        </row>
        <row r="36">
          <cell r="C36" t="str">
            <v>映像プラン料</v>
          </cell>
        </row>
        <row r="37">
          <cell r="C37" t="str">
            <v>特殊効果プラン料</v>
          </cell>
        </row>
        <row r="38">
          <cell r="C38" t="str">
            <v>バレエマスター料</v>
          </cell>
        </row>
        <row r="39">
          <cell r="C39" t="str">
            <v>バレエミストレス料</v>
          </cell>
        </row>
        <row r="40">
          <cell r="C40" t="str">
            <v>プロンプター料</v>
          </cell>
        </row>
        <row r="41">
          <cell r="C41" t="str">
            <v>原語指導料</v>
          </cell>
        </row>
        <row r="42">
          <cell r="C42" t="str">
            <v>言語指導料</v>
          </cell>
        </row>
        <row r="43">
          <cell r="C43" t="str">
            <v>方言指導料</v>
          </cell>
        </row>
        <row r="44">
          <cell r="C44" t="str">
            <v>剣術指導料</v>
          </cell>
        </row>
        <row r="45">
          <cell r="C45" t="str">
            <v>所作指導料</v>
          </cell>
        </row>
        <row r="46">
          <cell r="C46" t="str">
            <v>合唱指導料</v>
          </cell>
        </row>
        <row r="47">
          <cell r="C47" t="str">
            <v>歌唱指導料</v>
          </cell>
        </row>
        <row r="48">
          <cell r="C48" t="str">
            <v>振付指導料</v>
          </cell>
        </row>
        <row r="49">
          <cell r="C49" t="str">
            <v>字幕原稿翻訳料</v>
          </cell>
        </row>
        <row r="50">
          <cell r="C50" t="str">
            <v>字幕原稿作成料</v>
          </cell>
        </row>
        <row r="51">
          <cell r="C51" t="str">
            <v>著作権使用料</v>
          </cell>
        </row>
        <row r="52">
          <cell r="C52" t="str">
            <v>ライセンス料</v>
          </cell>
        </row>
        <row r="53">
          <cell r="C53" t="str">
            <v>ロイヤリティ</v>
          </cell>
        </row>
        <row r="54">
          <cell r="C54" t="str">
            <v>企画制作料</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A9DA-088C-40E8-BA27-038CD9DE56FF}">
  <sheetPr>
    <tabColor theme="7" tint="0.79998168889431442"/>
    <pageSetUpPr fitToPage="1"/>
  </sheetPr>
  <dimension ref="A1:A12"/>
  <sheetViews>
    <sheetView workbookViewId="0">
      <selection activeCell="C13" sqref="C13"/>
    </sheetView>
  </sheetViews>
  <sheetFormatPr defaultColWidth="8.625" defaultRowHeight="18.75"/>
  <cols>
    <col min="1" max="16384" width="8.625" style="2"/>
  </cols>
  <sheetData>
    <row r="1" spans="1:1">
      <c r="A1" s="470" t="s">
        <v>416</v>
      </c>
    </row>
    <row r="2" spans="1:1">
      <c r="A2" s="470" t="s">
        <v>417</v>
      </c>
    </row>
    <row r="3" spans="1:1">
      <c r="A3" s="470"/>
    </row>
    <row r="4" spans="1:1">
      <c r="A4" s="470" t="s">
        <v>418</v>
      </c>
    </row>
    <row r="6" spans="1:1">
      <c r="A6" s="2" t="s">
        <v>419</v>
      </c>
    </row>
    <row r="7" spans="1:1">
      <c r="A7" s="2" t="s">
        <v>420</v>
      </c>
    </row>
    <row r="8" spans="1:1">
      <c r="A8" s="2" t="s">
        <v>421</v>
      </c>
    </row>
    <row r="9" spans="1:1">
      <c r="A9" s="2" t="s">
        <v>422</v>
      </c>
    </row>
    <row r="10" spans="1:1">
      <c r="A10" s="470" t="s">
        <v>423</v>
      </c>
    </row>
    <row r="11" spans="1:1">
      <c r="A11" s="470" t="s">
        <v>424</v>
      </c>
    </row>
    <row r="12" spans="1:1">
      <c r="A12" s="2" t="s">
        <v>425</v>
      </c>
    </row>
  </sheetData>
  <phoneticPr fontId="6"/>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456"/>
  <sheetViews>
    <sheetView view="pageBreakPreview" zoomScale="80" zoomScaleNormal="80" zoomScaleSheetLayoutView="80" workbookViewId="0">
      <selection activeCell="L26" sqref="L26"/>
    </sheetView>
  </sheetViews>
  <sheetFormatPr defaultColWidth="9" defaultRowHeight="20.100000000000001" customHeight="1"/>
  <cols>
    <col min="1" max="1" width="8.625" style="297" customWidth="1"/>
    <col min="2" max="2" width="4.625" style="297" customWidth="1"/>
    <col min="3" max="3" width="6.625" style="297" customWidth="1"/>
    <col min="4" max="4" width="10.625" style="297" customWidth="1"/>
    <col min="5" max="5" width="4.625" style="297" customWidth="1"/>
    <col min="6" max="6" width="8.625" style="297" customWidth="1"/>
    <col min="7" max="7" width="16.625" style="297" customWidth="1"/>
    <col min="8" max="8" width="3.625" style="297" customWidth="1"/>
    <col min="9" max="10" width="8.625" style="297" customWidth="1"/>
    <col min="11" max="11" width="6.625" style="297" customWidth="1"/>
    <col min="12" max="12" width="10.625" style="297" customWidth="1"/>
    <col min="13" max="13" width="4.625" style="297" customWidth="1"/>
    <col min="14" max="14" width="8.625" style="297" customWidth="1"/>
    <col min="15" max="15" width="14.625" style="297" customWidth="1"/>
    <col min="16" max="16" width="51.875" style="297" customWidth="1"/>
    <col min="17" max="16384" width="9" style="298"/>
  </cols>
  <sheetData>
    <row r="1" spans="1:16" ht="39.950000000000003" customHeight="1">
      <c r="A1" s="296" t="s">
        <v>68</v>
      </c>
      <c r="B1" s="296"/>
      <c r="C1" s="296"/>
      <c r="D1" s="296"/>
      <c r="E1" s="296"/>
      <c r="F1" s="296"/>
      <c r="G1" s="296"/>
    </row>
    <row r="2" spans="1:16" s="301" customFormat="1" ht="20.100000000000001" customHeight="1">
      <c r="A2" s="299"/>
      <c r="B2" s="299"/>
      <c r="C2" s="299"/>
      <c r="D2" s="299"/>
      <c r="E2" s="299"/>
      <c r="F2" s="299"/>
      <c r="G2" s="299"/>
      <c r="H2" s="299"/>
      <c r="I2" s="299"/>
      <c r="J2" s="299"/>
      <c r="K2" s="299"/>
      <c r="L2" s="299"/>
      <c r="M2" s="299"/>
      <c r="N2" s="299"/>
      <c r="O2" s="299"/>
      <c r="P2" s="300"/>
    </row>
    <row r="3" spans="1:16" ht="20.100000000000001" customHeight="1">
      <c r="A3" s="1038" t="s">
        <v>69</v>
      </c>
      <c r="B3" s="1039"/>
      <c r="C3" s="1039"/>
      <c r="D3" s="1039"/>
      <c r="E3" s="1046">
        <f ca="1">SUMIF($A$8:$O$1087,"合計",OFFSET($A$8:$O$1087,0,6))</f>
        <v>0</v>
      </c>
      <c r="F3" s="1046"/>
      <c r="G3" s="1047"/>
      <c r="H3" s="302"/>
      <c r="I3" s="1048"/>
      <c r="J3" s="1048"/>
      <c r="K3" s="1048"/>
      <c r="L3" s="1048"/>
      <c r="M3" s="1048"/>
      <c r="N3" s="303"/>
      <c r="O3" s="304"/>
    </row>
    <row r="4" spans="1:16" ht="20.100000000000001" customHeight="1">
      <c r="A4" s="1036" t="s">
        <v>70</v>
      </c>
      <c r="B4" s="1037"/>
      <c r="C4" s="1049">
        <f ca="1">SUMIF($A$8:$O$1087,"公演回数",OFFSET($A$8:$O$1087,0,2))</f>
        <v>0</v>
      </c>
      <c r="D4" s="1050"/>
      <c r="E4" s="1051" t="s">
        <v>71</v>
      </c>
      <c r="F4" s="1052"/>
      <c r="G4" s="305">
        <f ca="1">SUMIF($A$8:$O$1087,"使用席数×公演回数(a)",OFFSET($A$8:$O$1087,0,2))</f>
        <v>0</v>
      </c>
      <c r="H4" s="306"/>
      <c r="I4" s="299"/>
      <c r="J4" s="299"/>
      <c r="K4" s="299"/>
      <c r="L4" s="299"/>
      <c r="M4" s="299"/>
      <c r="N4" s="303"/>
      <c r="O4" s="304"/>
    </row>
    <row r="5" spans="1:16" ht="20.100000000000001" customHeight="1">
      <c r="A5" s="1038" t="s">
        <v>72</v>
      </c>
      <c r="B5" s="1039"/>
      <c r="C5" s="1053">
        <f ca="1">SUMIF($A$8:$O$1087,"販売枚数(b)",OFFSET($A$8:$O$1087,0,2))</f>
        <v>0</v>
      </c>
      <c r="D5" s="1054"/>
      <c r="E5" s="1030" t="s">
        <v>73</v>
      </c>
      <c r="F5" s="1039"/>
      <c r="G5" s="307" t="str">
        <f ca="1">IFERROR(C5/G4,"")</f>
        <v/>
      </c>
      <c r="H5" s="308"/>
      <c r="I5" s="299"/>
      <c r="J5" s="299"/>
      <c r="K5" s="299"/>
      <c r="L5" s="299"/>
      <c r="M5" s="299"/>
      <c r="N5" s="303"/>
      <c r="O5" s="304"/>
    </row>
    <row r="6" spans="1:16" ht="20.100000000000001" customHeight="1">
      <c r="A6" s="1055" t="s">
        <v>74</v>
      </c>
      <c r="B6" s="1056"/>
      <c r="C6" s="1057">
        <f ca="1">SUMIF($A$8:$O$1087,"総入場者数(c)",OFFSET($A$8:$O$1087,0,2))</f>
        <v>0</v>
      </c>
      <c r="D6" s="1058"/>
      <c r="E6" s="1059" t="s">
        <v>75</v>
      </c>
      <c r="F6" s="1056"/>
      <c r="G6" s="309" t="str">
        <f ca="1">IFERROR(C6/G4,"")</f>
        <v/>
      </c>
      <c r="H6" s="308"/>
      <c r="I6" s="1048"/>
      <c r="J6" s="1048"/>
      <c r="K6" s="1048"/>
      <c r="L6" s="1048"/>
      <c r="M6" s="1048"/>
      <c r="N6" s="1048"/>
      <c r="O6" s="1048"/>
    </row>
    <row r="7" spans="1:16" ht="20.100000000000001" customHeight="1">
      <c r="A7" s="297">
        <v>1</v>
      </c>
      <c r="H7" s="310"/>
      <c r="I7" s="299">
        <v>2</v>
      </c>
      <c r="J7" s="299"/>
      <c r="K7" s="299"/>
      <c r="L7" s="299"/>
      <c r="M7" s="299"/>
      <c r="N7" s="303"/>
      <c r="O7" s="304"/>
    </row>
    <row r="8" spans="1:16" s="313" customFormat="1" ht="30" customHeight="1">
      <c r="A8" s="1036" t="s">
        <v>319</v>
      </c>
      <c r="B8" s="1037"/>
      <c r="C8" s="980">
        <f>個表B!B6</f>
        <v>0</v>
      </c>
      <c r="D8" s="981"/>
      <c r="E8" s="982" t="s">
        <v>312</v>
      </c>
      <c r="F8" s="983"/>
      <c r="G8" s="311">
        <f>個表B!B7</f>
        <v>0</v>
      </c>
      <c r="H8" s="312"/>
      <c r="I8" s="1036" t="s">
        <v>319</v>
      </c>
      <c r="J8" s="1037"/>
      <c r="K8" s="980">
        <f>個表B!B11</f>
        <v>0</v>
      </c>
      <c r="L8" s="981"/>
      <c r="M8" s="982" t="s">
        <v>312</v>
      </c>
      <c r="N8" s="983"/>
      <c r="O8" s="311">
        <f>個表B!B12</f>
        <v>0</v>
      </c>
      <c r="P8" s="1060" t="s">
        <v>76</v>
      </c>
    </row>
    <row r="9" spans="1:16" s="313" customFormat="1" ht="30" customHeight="1">
      <c r="A9" s="1038" t="s">
        <v>325</v>
      </c>
      <c r="B9" s="1039"/>
      <c r="C9" s="1027" t="str">
        <f>IF(個表B!B9="","",個表B!B9)</f>
        <v/>
      </c>
      <c r="D9" s="1028"/>
      <c r="E9" s="1038" t="s">
        <v>77</v>
      </c>
      <c r="F9" s="1045"/>
      <c r="G9" s="14">
        <f>個表B!B8</f>
        <v>0</v>
      </c>
      <c r="H9" s="312"/>
      <c r="I9" s="1038" t="s">
        <v>325</v>
      </c>
      <c r="J9" s="1039"/>
      <c r="K9" s="1027" t="str">
        <f>IF(個表B!B14="","",個表B!B14)</f>
        <v/>
      </c>
      <c r="L9" s="1028"/>
      <c r="M9" s="1038" t="s">
        <v>77</v>
      </c>
      <c r="N9" s="1045"/>
      <c r="O9" s="14">
        <f>個表B!B13</f>
        <v>0</v>
      </c>
      <c r="P9" s="1060"/>
    </row>
    <row r="10" spans="1:16" ht="20.100000000000001" customHeight="1">
      <c r="A10" s="1002" t="s">
        <v>78</v>
      </c>
      <c r="B10" s="1003"/>
      <c r="C10" s="1061"/>
      <c r="D10" s="1061"/>
      <c r="E10" s="1062"/>
      <c r="F10" s="1062"/>
      <c r="G10" s="1063"/>
      <c r="H10" s="310"/>
      <c r="I10" s="1011" t="s">
        <v>78</v>
      </c>
      <c r="J10" s="1012"/>
      <c r="K10" s="1024"/>
      <c r="L10" s="1024"/>
      <c r="M10" s="1025"/>
      <c r="N10" s="1025"/>
      <c r="O10" s="1026"/>
      <c r="P10" s="1060"/>
    </row>
    <row r="11" spans="1:16" ht="20.100000000000001" customHeight="1">
      <c r="A11" s="314" t="s">
        <v>79</v>
      </c>
      <c r="B11" s="997" t="s">
        <v>80</v>
      </c>
      <c r="C11" s="997"/>
      <c r="D11" s="1017"/>
      <c r="E11" s="1017"/>
      <c r="F11" s="315" t="s">
        <v>3</v>
      </c>
      <c r="G11" s="15"/>
      <c r="I11" s="314" t="s">
        <v>79</v>
      </c>
      <c r="J11" s="997" t="s">
        <v>80</v>
      </c>
      <c r="K11" s="997"/>
      <c r="L11" s="1017"/>
      <c r="M11" s="1017"/>
      <c r="N11" s="315" t="s">
        <v>3</v>
      </c>
      <c r="O11" s="15"/>
      <c r="P11" s="1060"/>
    </row>
    <row r="12" spans="1:16" ht="20.100000000000001" customHeight="1">
      <c r="A12" s="1018" t="s">
        <v>81</v>
      </c>
      <c r="B12" s="1019"/>
      <c r="C12" s="1020">
        <f>C10-D11-G11</f>
        <v>0</v>
      </c>
      <c r="D12" s="1021"/>
      <c r="E12" s="1022" t="s">
        <v>82</v>
      </c>
      <c r="F12" s="1023"/>
      <c r="G12" s="316" t="str">
        <f>IF(C12*C13=0,"",C12*C13)</f>
        <v/>
      </c>
      <c r="H12" s="310"/>
      <c r="I12" s="1018" t="s">
        <v>81</v>
      </c>
      <c r="J12" s="1019"/>
      <c r="K12" s="1020">
        <f>K10-L11-O11</f>
        <v>0</v>
      </c>
      <c r="L12" s="1021"/>
      <c r="M12" s="1022" t="s">
        <v>82</v>
      </c>
      <c r="N12" s="1023"/>
      <c r="O12" s="316" t="str">
        <f>IF(K12*K13=0,"",K12*K13)</f>
        <v/>
      </c>
      <c r="P12" s="1060"/>
    </row>
    <row r="13" spans="1:16" ht="20.100000000000001" customHeight="1">
      <c r="A13" s="1011" t="s">
        <v>83</v>
      </c>
      <c r="B13" s="1012"/>
      <c r="C13" s="1064">
        <f>個表B!C9</f>
        <v>0</v>
      </c>
      <c r="D13" s="1065"/>
      <c r="E13" s="317"/>
      <c r="F13" s="318"/>
      <c r="G13" s="319"/>
      <c r="H13" s="310"/>
      <c r="I13" s="1011" t="s">
        <v>83</v>
      </c>
      <c r="J13" s="1012"/>
      <c r="K13" s="1013">
        <f>個表B!C14</f>
        <v>0</v>
      </c>
      <c r="L13" s="1014"/>
      <c r="M13" s="317"/>
      <c r="N13" s="318"/>
      <c r="O13" s="319"/>
      <c r="P13" s="1060"/>
    </row>
    <row r="14" spans="1:16" ht="20.100000000000001" customHeight="1">
      <c r="A14" s="996" t="s">
        <v>84</v>
      </c>
      <c r="B14" s="997"/>
      <c r="C14" s="1015" t="str">
        <f>IF(G12="","",SUM(F18:F27))</f>
        <v/>
      </c>
      <c r="D14" s="1016"/>
      <c r="E14" s="1000" t="s">
        <v>85</v>
      </c>
      <c r="F14" s="1001"/>
      <c r="G14" s="320" t="str">
        <f>IF(G12="","",C14/G12)</f>
        <v/>
      </c>
      <c r="H14" s="310"/>
      <c r="I14" s="996" t="s">
        <v>84</v>
      </c>
      <c r="J14" s="997"/>
      <c r="K14" s="1015" t="str">
        <f>IF(O12="","",SUM(N18:N27))</f>
        <v/>
      </c>
      <c r="L14" s="1016"/>
      <c r="M14" s="1000" t="s">
        <v>85</v>
      </c>
      <c r="N14" s="1001"/>
      <c r="O14" s="320" t="str">
        <f>IF(O12="","",K14/O12)</f>
        <v/>
      </c>
      <c r="P14" s="1060"/>
    </row>
    <row r="15" spans="1:16" ht="20.100000000000001" customHeight="1">
      <c r="A15" s="1002" t="s">
        <v>86</v>
      </c>
      <c r="B15" s="1003"/>
      <c r="C15" s="1004" t="str">
        <f>IF(G12="","",SUM(F18:F28))</f>
        <v/>
      </c>
      <c r="D15" s="1005"/>
      <c r="E15" s="1006" t="s">
        <v>87</v>
      </c>
      <c r="F15" s="1007"/>
      <c r="G15" s="321" t="str">
        <f>IF(G12="","",C15/G12)</f>
        <v/>
      </c>
      <c r="H15" s="310"/>
      <c r="I15" s="1002" t="s">
        <v>86</v>
      </c>
      <c r="J15" s="1003"/>
      <c r="K15" s="1004" t="str">
        <f>IF(O12="","",SUM(N18:N28))</f>
        <v/>
      </c>
      <c r="L15" s="1005"/>
      <c r="M15" s="1006" t="s">
        <v>87</v>
      </c>
      <c r="N15" s="1007"/>
      <c r="O15" s="321" t="str">
        <f>IF(O12="","",K15/O12)</f>
        <v/>
      </c>
      <c r="P15" s="1060"/>
    </row>
    <row r="16" spans="1:16" ht="20.100000000000001" customHeight="1">
      <c r="A16" s="1008" t="s">
        <v>349</v>
      </c>
      <c r="B16" s="1009"/>
      <c r="C16" s="1009"/>
      <c r="D16" s="1009"/>
      <c r="E16" s="1009"/>
      <c r="F16" s="1009"/>
      <c r="G16" s="1010"/>
      <c r="H16" s="310"/>
      <c r="I16" s="1008" t="s">
        <v>349</v>
      </c>
      <c r="J16" s="1009"/>
      <c r="K16" s="1009"/>
      <c r="L16" s="1009"/>
      <c r="M16" s="1009"/>
      <c r="N16" s="1009"/>
      <c r="O16" s="1010"/>
      <c r="P16" s="1060"/>
    </row>
    <row r="17" spans="1:16" ht="20.100000000000001" customHeight="1">
      <c r="A17" s="996" t="s">
        <v>88</v>
      </c>
      <c r="B17" s="997"/>
      <c r="C17" s="997"/>
      <c r="D17" s="322" t="s">
        <v>380</v>
      </c>
      <c r="E17" s="322" t="s">
        <v>67</v>
      </c>
      <c r="F17" s="322" t="s">
        <v>89</v>
      </c>
      <c r="G17" s="323" t="s">
        <v>90</v>
      </c>
      <c r="H17" s="310"/>
      <c r="I17" s="996" t="s">
        <v>88</v>
      </c>
      <c r="J17" s="997"/>
      <c r="K17" s="997"/>
      <c r="L17" s="322" t="s">
        <v>380</v>
      </c>
      <c r="M17" s="322" t="s">
        <v>67</v>
      </c>
      <c r="N17" s="322" t="s">
        <v>89</v>
      </c>
      <c r="O17" s="323" t="s">
        <v>90</v>
      </c>
      <c r="P17" s="1060"/>
    </row>
    <row r="18" spans="1:16" ht="20.100000000000001" customHeight="1">
      <c r="A18" s="998"/>
      <c r="B18" s="999"/>
      <c r="C18" s="999"/>
      <c r="D18" s="16"/>
      <c r="E18" s="324" t="s">
        <v>67</v>
      </c>
      <c r="F18" s="17"/>
      <c r="G18" s="325">
        <f>D18*F18</f>
        <v>0</v>
      </c>
      <c r="H18" s="310"/>
      <c r="I18" s="998"/>
      <c r="J18" s="999"/>
      <c r="K18" s="999"/>
      <c r="L18" s="16"/>
      <c r="M18" s="324" t="s">
        <v>67</v>
      </c>
      <c r="N18" s="17"/>
      <c r="O18" s="325">
        <f>L18*N18</f>
        <v>0</v>
      </c>
      <c r="P18" s="1060"/>
    </row>
    <row r="19" spans="1:16" ht="20.100000000000001" customHeight="1">
      <c r="A19" s="986"/>
      <c r="B19" s="987"/>
      <c r="C19" s="987"/>
      <c r="D19" s="18"/>
      <c r="E19" s="326" t="s">
        <v>67</v>
      </c>
      <c r="F19" s="18"/>
      <c r="G19" s="327">
        <f t="shared" ref="G19:G27" si="0">D19*F19</f>
        <v>0</v>
      </c>
      <c r="H19" s="310"/>
      <c r="I19" s="986"/>
      <c r="J19" s="987"/>
      <c r="K19" s="987"/>
      <c r="L19" s="18"/>
      <c r="M19" s="326" t="s">
        <v>67</v>
      </c>
      <c r="N19" s="18"/>
      <c r="O19" s="327">
        <f t="shared" ref="O19:O27" si="1">L19*N19</f>
        <v>0</v>
      </c>
      <c r="P19" s="1060"/>
    </row>
    <row r="20" spans="1:16" ht="20.100000000000001" customHeight="1">
      <c r="A20" s="986"/>
      <c r="B20" s="987"/>
      <c r="C20" s="987"/>
      <c r="D20" s="18"/>
      <c r="E20" s="326" t="s">
        <v>67</v>
      </c>
      <c r="F20" s="18"/>
      <c r="G20" s="327">
        <f t="shared" si="0"/>
        <v>0</v>
      </c>
      <c r="H20" s="310"/>
      <c r="I20" s="986"/>
      <c r="J20" s="987"/>
      <c r="K20" s="987"/>
      <c r="L20" s="18"/>
      <c r="M20" s="326" t="s">
        <v>67</v>
      </c>
      <c r="N20" s="18"/>
      <c r="O20" s="327">
        <f t="shared" si="1"/>
        <v>0</v>
      </c>
      <c r="P20" s="1060"/>
    </row>
    <row r="21" spans="1:16" ht="20.100000000000001" customHeight="1">
      <c r="A21" s="986"/>
      <c r="B21" s="987"/>
      <c r="C21" s="987"/>
      <c r="D21" s="18"/>
      <c r="E21" s="326" t="s">
        <v>67</v>
      </c>
      <c r="F21" s="18"/>
      <c r="G21" s="327">
        <f t="shared" si="0"/>
        <v>0</v>
      </c>
      <c r="H21" s="310"/>
      <c r="I21" s="986"/>
      <c r="J21" s="987"/>
      <c r="K21" s="987"/>
      <c r="L21" s="18"/>
      <c r="M21" s="326" t="s">
        <v>67</v>
      </c>
      <c r="N21" s="18"/>
      <c r="O21" s="327">
        <f t="shared" si="1"/>
        <v>0</v>
      </c>
      <c r="P21" s="1060"/>
    </row>
    <row r="22" spans="1:16" ht="20.100000000000001" customHeight="1">
      <c r="A22" s="986"/>
      <c r="B22" s="987"/>
      <c r="C22" s="987"/>
      <c r="D22" s="18"/>
      <c r="E22" s="326" t="s">
        <v>67</v>
      </c>
      <c r="F22" s="18"/>
      <c r="G22" s="327">
        <f t="shared" si="0"/>
        <v>0</v>
      </c>
      <c r="H22" s="310"/>
      <c r="I22" s="986"/>
      <c r="J22" s="987"/>
      <c r="K22" s="987"/>
      <c r="L22" s="18"/>
      <c r="M22" s="326" t="s">
        <v>67</v>
      </c>
      <c r="N22" s="18"/>
      <c r="O22" s="327">
        <f t="shared" si="1"/>
        <v>0</v>
      </c>
      <c r="P22" s="1060"/>
    </row>
    <row r="23" spans="1:16" ht="20.100000000000001" customHeight="1">
      <c r="A23" s="986"/>
      <c r="B23" s="987"/>
      <c r="C23" s="987"/>
      <c r="D23" s="18"/>
      <c r="E23" s="326" t="s">
        <v>67</v>
      </c>
      <c r="F23" s="18"/>
      <c r="G23" s="327">
        <f t="shared" si="0"/>
        <v>0</v>
      </c>
      <c r="H23" s="310"/>
      <c r="I23" s="986"/>
      <c r="J23" s="987"/>
      <c r="K23" s="987"/>
      <c r="L23" s="18"/>
      <c r="M23" s="326" t="s">
        <v>67</v>
      </c>
      <c r="N23" s="18"/>
      <c r="O23" s="327">
        <f t="shared" si="1"/>
        <v>0</v>
      </c>
      <c r="P23" s="1060"/>
    </row>
    <row r="24" spans="1:16" ht="20.100000000000001" customHeight="1">
      <c r="A24" s="986"/>
      <c r="B24" s="987"/>
      <c r="C24" s="987"/>
      <c r="D24" s="18"/>
      <c r="E24" s="326" t="s">
        <v>67</v>
      </c>
      <c r="F24" s="18"/>
      <c r="G24" s="327">
        <f t="shared" si="0"/>
        <v>0</v>
      </c>
      <c r="H24" s="310"/>
      <c r="I24" s="986"/>
      <c r="J24" s="987"/>
      <c r="K24" s="987"/>
      <c r="L24" s="18"/>
      <c r="M24" s="326" t="s">
        <v>67</v>
      </c>
      <c r="N24" s="18"/>
      <c r="O24" s="327">
        <f t="shared" si="1"/>
        <v>0</v>
      </c>
      <c r="P24" s="1060"/>
    </row>
    <row r="25" spans="1:16" ht="20.100000000000001" customHeight="1">
      <c r="A25" s="986"/>
      <c r="B25" s="987"/>
      <c r="C25" s="987"/>
      <c r="D25" s="18"/>
      <c r="E25" s="326" t="s">
        <v>67</v>
      </c>
      <c r="F25" s="18"/>
      <c r="G25" s="327">
        <f t="shared" si="0"/>
        <v>0</v>
      </c>
      <c r="H25" s="310"/>
      <c r="I25" s="986"/>
      <c r="J25" s="987"/>
      <c r="K25" s="987"/>
      <c r="L25" s="18"/>
      <c r="M25" s="326" t="s">
        <v>67</v>
      </c>
      <c r="N25" s="18"/>
      <c r="O25" s="327">
        <f t="shared" si="1"/>
        <v>0</v>
      </c>
      <c r="P25" s="1060"/>
    </row>
    <row r="26" spans="1:16" ht="20.100000000000001" customHeight="1">
      <c r="A26" s="986"/>
      <c r="B26" s="987"/>
      <c r="C26" s="987"/>
      <c r="D26" s="18"/>
      <c r="E26" s="326" t="s">
        <v>67</v>
      </c>
      <c r="F26" s="18"/>
      <c r="G26" s="327">
        <f t="shared" si="0"/>
        <v>0</v>
      </c>
      <c r="H26" s="310"/>
      <c r="I26" s="986"/>
      <c r="J26" s="987"/>
      <c r="K26" s="987"/>
      <c r="L26" s="18"/>
      <c r="M26" s="326" t="s">
        <v>67</v>
      </c>
      <c r="N26" s="18"/>
      <c r="O26" s="327">
        <f t="shared" si="1"/>
        <v>0</v>
      </c>
      <c r="P26" s="1060"/>
    </row>
    <row r="27" spans="1:16" ht="20.100000000000001" customHeight="1">
      <c r="A27" s="986"/>
      <c r="B27" s="987"/>
      <c r="C27" s="987"/>
      <c r="D27" s="18"/>
      <c r="E27" s="326" t="s">
        <v>67</v>
      </c>
      <c r="F27" s="18"/>
      <c r="G27" s="327">
        <f t="shared" si="0"/>
        <v>0</v>
      </c>
      <c r="H27" s="310"/>
      <c r="I27" s="986"/>
      <c r="J27" s="987"/>
      <c r="K27" s="987"/>
      <c r="L27" s="18"/>
      <c r="M27" s="326" t="s">
        <v>67</v>
      </c>
      <c r="N27" s="18"/>
      <c r="O27" s="327">
        <f t="shared" si="1"/>
        <v>0</v>
      </c>
      <c r="P27" s="1060"/>
    </row>
    <row r="28" spans="1:16" ht="20.100000000000001" customHeight="1">
      <c r="A28" s="988" t="s">
        <v>91</v>
      </c>
      <c r="B28" s="989"/>
      <c r="C28" s="990"/>
      <c r="D28" s="328"/>
      <c r="E28" s="329" t="s">
        <v>67</v>
      </c>
      <c r="F28" s="19"/>
      <c r="G28" s="330">
        <f>D28*F28</f>
        <v>0</v>
      </c>
      <c r="H28" s="310"/>
      <c r="I28" s="988" t="s">
        <v>91</v>
      </c>
      <c r="J28" s="989"/>
      <c r="K28" s="990"/>
      <c r="L28" s="328"/>
      <c r="M28" s="329" t="s">
        <v>67</v>
      </c>
      <c r="N28" s="19"/>
      <c r="O28" s="330">
        <f>L28*N28</f>
        <v>0</v>
      </c>
      <c r="P28" s="1060"/>
    </row>
    <row r="29" spans="1:16" ht="20.100000000000001" customHeight="1">
      <c r="A29" s="991" t="s">
        <v>92</v>
      </c>
      <c r="B29" s="992"/>
      <c r="C29" s="992"/>
      <c r="D29" s="992"/>
      <c r="E29" s="992"/>
      <c r="F29" s="993"/>
      <c r="G29" s="331">
        <f>SUM(G18:G28)</f>
        <v>0</v>
      </c>
      <c r="H29" s="310"/>
      <c r="I29" s="991" t="s">
        <v>92</v>
      </c>
      <c r="J29" s="992"/>
      <c r="K29" s="992"/>
      <c r="L29" s="992"/>
      <c r="M29" s="992"/>
      <c r="N29" s="993"/>
      <c r="O29" s="331">
        <f>SUM(O18:O28)</f>
        <v>0</v>
      </c>
      <c r="P29" s="295"/>
    </row>
    <row r="30" spans="1:16" ht="20.100000000000001" customHeight="1">
      <c r="A30" s="994" t="s">
        <v>330</v>
      </c>
      <c r="B30" s="995"/>
      <c r="C30" s="995"/>
      <c r="D30" s="995"/>
      <c r="E30" s="995"/>
      <c r="F30" s="995"/>
      <c r="G30" s="20"/>
      <c r="H30" s="310"/>
      <c r="I30" s="994" t="s">
        <v>330</v>
      </c>
      <c r="J30" s="995"/>
      <c r="K30" s="995"/>
      <c r="L30" s="995"/>
      <c r="M30" s="995"/>
      <c r="N30" s="995"/>
      <c r="O30" s="20"/>
      <c r="P30" s="295"/>
    </row>
    <row r="31" spans="1:16" ht="20.100000000000001" customHeight="1">
      <c r="A31" s="996" t="s">
        <v>64</v>
      </c>
      <c r="B31" s="997"/>
      <c r="C31" s="997"/>
      <c r="D31" s="997"/>
      <c r="E31" s="997"/>
      <c r="F31" s="997"/>
      <c r="G31" s="331">
        <f>G29+G30</f>
        <v>0</v>
      </c>
      <c r="H31" s="310"/>
      <c r="I31" s="996" t="s">
        <v>64</v>
      </c>
      <c r="J31" s="997"/>
      <c r="K31" s="997"/>
      <c r="L31" s="997"/>
      <c r="M31" s="997"/>
      <c r="N31" s="997"/>
      <c r="O31" s="331">
        <f>O29+O30</f>
        <v>0</v>
      </c>
      <c r="P31" s="295"/>
    </row>
    <row r="32" spans="1:16" ht="20.100000000000001" customHeight="1">
      <c r="A32" s="299">
        <v>3</v>
      </c>
      <c r="B32" s="299"/>
      <c r="C32" s="299"/>
      <c r="D32" s="299"/>
      <c r="E32" s="299"/>
      <c r="F32" s="303"/>
      <c r="G32" s="304"/>
      <c r="H32" s="304"/>
      <c r="I32" s="299">
        <v>4</v>
      </c>
      <c r="J32" s="299"/>
      <c r="K32" s="299"/>
      <c r="L32" s="299"/>
      <c r="M32" s="299"/>
      <c r="N32" s="303"/>
      <c r="O32" s="304"/>
      <c r="P32" s="294"/>
    </row>
    <row r="33" spans="1:16" s="313" customFormat="1" ht="30" customHeight="1">
      <c r="A33" s="1036" t="s">
        <v>319</v>
      </c>
      <c r="B33" s="1037"/>
      <c r="C33" s="980">
        <f>個表B!B16</f>
        <v>0</v>
      </c>
      <c r="D33" s="981"/>
      <c r="E33" s="982" t="s">
        <v>312</v>
      </c>
      <c r="F33" s="983"/>
      <c r="G33" s="311">
        <f>個表B!B17</f>
        <v>0</v>
      </c>
      <c r="H33" s="312"/>
      <c r="I33" s="1036" t="s">
        <v>319</v>
      </c>
      <c r="J33" s="1037"/>
      <c r="K33" s="980">
        <f>個表B!B21</f>
        <v>0</v>
      </c>
      <c r="L33" s="981"/>
      <c r="M33" s="982" t="s">
        <v>312</v>
      </c>
      <c r="N33" s="983"/>
      <c r="O33" s="311">
        <f>個表B!B22</f>
        <v>0</v>
      </c>
      <c r="P33" s="332"/>
    </row>
    <row r="34" spans="1:16" s="313" customFormat="1" ht="30" customHeight="1">
      <c r="A34" s="1038" t="s">
        <v>325</v>
      </c>
      <c r="B34" s="1039"/>
      <c r="C34" s="1027" t="str">
        <f>IF(個表B!B19="","",個表B!B19)</f>
        <v/>
      </c>
      <c r="D34" s="1028"/>
      <c r="E34" s="1038" t="s">
        <v>77</v>
      </c>
      <c r="F34" s="1045"/>
      <c r="G34" s="14">
        <f>個表B!B18</f>
        <v>0</v>
      </c>
      <c r="H34" s="312"/>
      <c r="I34" s="1038" t="s">
        <v>325</v>
      </c>
      <c r="J34" s="1039"/>
      <c r="K34" s="1027" t="str">
        <f>IF(個表B!B24="","",個表B!B24)</f>
        <v/>
      </c>
      <c r="L34" s="1028"/>
      <c r="M34" s="1038" t="s">
        <v>77</v>
      </c>
      <c r="N34" s="1045"/>
      <c r="O34" s="14">
        <f>個表B!B23</f>
        <v>0</v>
      </c>
      <c r="P34" s="332"/>
    </row>
    <row r="35" spans="1:16" ht="20.100000000000001" customHeight="1">
      <c r="A35" s="1011" t="s">
        <v>78</v>
      </c>
      <c r="B35" s="1012"/>
      <c r="C35" s="1024"/>
      <c r="D35" s="1024"/>
      <c r="E35" s="1025"/>
      <c r="F35" s="1025"/>
      <c r="G35" s="1026"/>
      <c r="H35" s="310"/>
      <c r="I35" s="1011" t="s">
        <v>78</v>
      </c>
      <c r="J35" s="1012"/>
      <c r="K35" s="1024"/>
      <c r="L35" s="1024"/>
      <c r="M35" s="1025"/>
      <c r="N35" s="1025"/>
      <c r="O35" s="1026"/>
    </row>
    <row r="36" spans="1:16" ht="20.100000000000001" customHeight="1">
      <c r="A36" s="314" t="s">
        <v>79</v>
      </c>
      <c r="B36" s="997" t="s">
        <v>80</v>
      </c>
      <c r="C36" s="997"/>
      <c r="D36" s="1017"/>
      <c r="E36" s="1017"/>
      <c r="F36" s="315" t="s">
        <v>3</v>
      </c>
      <c r="G36" s="15"/>
      <c r="I36" s="314" t="s">
        <v>79</v>
      </c>
      <c r="J36" s="997" t="s">
        <v>80</v>
      </c>
      <c r="K36" s="997"/>
      <c r="L36" s="1017"/>
      <c r="M36" s="1017"/>
      <c r="N36" s="315" t="s">
        <v>3</v>
      </c>
      <c r="O36" s="15"/>
    </row>
    <row r="37" spans="1:16" ht="20.100000000000001" customHeight="1">
      <c r="A37" s="1018" t="s">
        <v>81</v>
      </c>
      <c r="B37" s="1019"/>
      <c r="C37" s="1020">
        <f>C35-D36-G36</f>
        <v>0</v>
      </c>
      <c r="D37" s="1021"/>
      <c r="E37" s="1022" t="s">
        <v>82</v>
      </c>
      <c r="F37" s="1023"/>
      <c r="G37" s="316" t="str">
        <f>IF(C37*C38=0,"",C37*C38)</f>
        <v/>
      </c>
      <c r="H37" s="310"/>
      <c r="I37" s="1018" t="s">
        <v>81</v>
      </c>
      <c r="J37" s="1019"/>
      <c r="K37" s="1020">
        <f>K35-L36-O36</f>
        <v>0</v>
      </c>
      <c r="L37" s="1021"/>
      <c r="M37" s="1022" t="s">
        <v>82</v>
      </c>
      <c r="N37" s="1023"/>
      <c r="O37" s="316" t="str">
        <f>IF(K37*K38=0,"",K37*K38)</f>
        <v/>
      </c>
    </row>
    <row r="38" spans="1:16" ht="20.100000000000001" customHeight="1">
      <c r="A38" s="1011" t="s">
        <v>83</v>
      </c>
      <c r="B38" s="1012"/>
      <c r="C38" s="1013">
        <f>個表B!C19</f>
        <v>0</v>
      </c>
      <c r="D38" s="1014"/>
      <c r="E38" s="317"/>
      <c r="F38" s="318"/>
      <c r="G38" s="319"/>
      <c r="H38" s="310"/>
      <c r="I38" s="1011" t="s">
        <v>83</v>
      </c>
      <c r="J38" s="1012"/>
      <c r="K38" s="1013">
        <f>個表B!C24</f>
        <v>0</v>
      </c>
      <c r="L38" s="1014"/>
      <c r="M38" s="317"/>
      <c r="N38" s="318"/>
      <c r="O38" s="319"/>
    </row>
    <row r="39" spans="1:16" ht="20.100000000000001" customHeight="1">
      <c r="A39" s="996" t="s">
        <v>84</v>
      </c>
      <c r="B39" s="997"/>
      <c r="C39" s="1015" t="str">
        <f>IF(G37="","",SUM(F43:F52))</f>
        <v/>
      </c>
      <c r="D39" s="1016"/>
      <c r="E39" s="1000" t="s">
        <v>85</v>
      </c>
      <c r="F39" s="1001"/>
      <c r="G39" s="320" t="str">
        <f>IF(G37="","",C39/G37)</f>
        <v/>
      </c>
      <c r="H39" s="310"/>
      <c r="I39" s="996" t="s">
        <v>84</v>
      </c>
      <c r="J39" s="997"/>
      <c r="K39" s="1015" t="str">
        <f>IF(O37="","",SUM(N43:N52))</f>
        <v/>
      </c>
      <c r="L39" s="1016"/>
      <c r="M39" s="1000" t="s">
        <v>85</v>
      </c>
      <c r="N39" s="1001"/>
      <c r="O39" s="320" t="str">
        <f>IF(O37="","",K39/O37)</f>
        <v/>
      </c>
    </row>
    <row r="40" spans="1:16" ht="20.100000000000001" customHeight="1">
      <c r="A40" s="1002" t="s">
        <v>86</v>
      </c>
      <c r="B40" s="1003"/>
      <c r="C40" s="1004" t="str">
        <f>IF(G37="","",SUM(F43:F53))</f>
        <v/>
      </c>
      <c r="D40" s="1005"/>
      <c r="E40" s="1006" t="s">
        <v>87</v>
      </c>
      <c r="F40" s="1007"/>
      <c r="G40" s="321" t="str">
        <f>IF(G37="","",C40/G37)</f>
        <v/>
      </c>
      <c r="H40" s="310"/>
      <c r="I40" s="1002" t="s">
        <v>86</v>
      </c>
      <c r="J40" s="1003"/>
      <c r="K40" s="1004" t="str">
        <f>IF(O37="","",SUM(N43:N53))</f>
        <v/>
      </c>
      <c r="L40" s="1005"/>
      <c r="M40" s="1006" t="s">
        <v>87</v>
      </c>
      <c r="N40" s="1007"/>
      <c r="O40" s="321" t="str">
        <f>IF(O37="","",K40/O37)</f>
        <v/>
      </c>
    </row>
    <row r="41" spans="1:16" ht="20.100000000000001" customHeight="1">
      <c r="A41" s="1008" t="s">
        <v>349</v>
      </c>
      <c r="B41" s="1009"/>
      <c r="C41" s="1009"/>
      <c r="D41" s="1009"/>
      <c r="E41" s="1009"/>
      <c r="F41" s="1009"/>
      <c r="G41" s="1010"/>
      <c r="H41" s="310"/>
      <c r="I41" s="1008" t="s">
        <v>349</v>
      </c>
      <c r="J41" s="1009"/>
      <c r="K41" s="1009"/>
      <c r="L41" s="1009"/>
      <c r="M41" s="1009"/>
      <c r="N41" s="1009"/>
      <c r="O41" s="1010"/>
    </row>
    <row r="42" spans="1:16" ht="20.100000000000001" customHeight="1">
      <c r="A42" s="996" t="s">
        <v>88</v>
      </c>
      <c r="B42" s="997"/>
      <c r="C42" s="997"/>
      <c r="D42" s="322" t="s">
        <v>380</v>
      </c>
      <c r="E42" s="322" t="s">
        <v>67</v>
      </c>
      <c r="F42" s="322" t="s">
        <v>89</v>
      </c>
      <c r="G42" s="323" t="s">
        <v>90</v>
      </c>
      <c r="H42" s="310"/>
      <c r="I42" s="996" t="s">
        <v>88</v>
      </c>
      <c r="J42" s="997"/>
      <c r="K42" s="997"/>
      <c r="L42" s="322" t="s">
        <v>380</v>
      </c>
      <c r="M42" s="322" t="s">
        <v>67</v>
      </c>
      <c r="N42" s="322" t="s">
        <v>89</v>
      </c>
      <c r="O42" s="323" t="s">
        <v>90</v>
      </c>
    </row>
    <row r="43" spans="1:16" ht="20.100000000000001" customHeight="1">
      <c r="A43" s="998"/>
      <c r="B43" s="999"/>
      <c r="C43" s="999"/>
      <c r="D43" s="16"/>
      <c r="E43" s="324" t="s">
        <v>67</v>
      </c>
      <c r="F43" s="17"/>
      <c r="G43" s="325">
        <f>D43*F43</f>
        <v>0</v>
      </c>
      <c r="H43" s="310"/>
      <c r="I43" s="998"/>
      <c r="J43" s="999"/>
      <c r="K43" s="999"/>
      <c r="L43" s="16"/>
      <c r="M43" s="324" t="s">
        <v>67</v>
      </c>
      <c r="N43" s="17"/>
      <c r="O43" s="325">
        <f>L43*N43</f>
        <v>0</v>
      </c>
    </row>
    <row r="44" spans="1:16" ht="20.100000000000001" customHeight="1">
      <c r="A44" s="986"/>
      <c r="B44" s="987"/>
      <c r="C44" s="987"/>
      <c r="D44" s="18"/>
      <c r="E44" s="326" t="s">
        <v>67</v>
      </c>
      <c r="F44" s="18"/>
      <c r="G44" s="327">
        <f t="shared" ref="G44:G52" si="2">D44*F44</f>
        <v>0</v>
      </c>
      <c r="H44" s="310"/>
      <c r="I44" s="986"/>
      <c r="J44" s="987"/>
      <c r="K44" s="987"/>
      <c r="L44" s="18"/>
      <c r="M44" s="326" t="s">
        <v>67</v>
      </c>
      <c r="N44" s="18"/>
      <c r="O44" s="327">
        <f t="shared" ref="O44:O52" si="3">L44*N44</f>
        <v>0</v>
      </c>
    </row>
    <row r="45" spans="1:16" ht="20.100000000000001" customHeight="1">
      <c r="A45" s="986"/>
      <c r="B45" s="987"/>
      <c r="C45" s="987"/>
      <c r="D45" s="18"/>
      <c r="E45" s="326" t="s">
        <v>67</v>
      </c>
      <c r="F45" s="18"/>
      <c r="G45" s="327">
        <f t="shared" si="2"/>
        <v>0</v>
      </c>
      <c r="H45" s="310"/>
      <c r="I45" s="986"/>
      <c r="J45" s="987"/>
      <c r="K45" s="987"/>
      <c r="L45" s="18"/>
      <c r="M45" s="326" t="s">
        <v>67</v>
      </c>
      <c r="N45" s="18"/>
      <c r="O45" s="327">
        <f t="shared" si="3"/>
        <v>0</v>
      </c>
    </row>
    <row r="46" spans="1:16" ht="20.100000000000001" customHeight="1">
      <c r="A46" s="986"/>
      <c r="B46" s="987"/>
      <c r="C46" s="987"/>
      <c r="D46" s="18"/>
      <c r="E46" s="326" t="s">
        <v>67</v>
      </c>
      <c r="F46" s="18"/>
      <c r="G46" s="327">
        <f t="shared" si="2"/>
        <v>0</v>
      </c>
      <c r="H46" s="310"/>
      <c r="I46" s="986"/>
      <c r="J46" s="987"/>
      <c r="K46" s="987"/>
      <c r="L46" s="18"/>
      <c r="M46" s="326" t="s">
        <v>67</v>
      </c>
      <c r="N46" s="18"/>
      <c r="O46" s="327">
        <f t="shared" si="3"/>
        <v>0</v>
      </c>
    </row>
    <row r="47" spans="1:16" ht="20.100000000000001" customHeight="1">
      <c r="A47" s="986"/>
      <c r="B47" s="987"/>
      <c r="C47" s="987"/>
      <c r="D47" s="18"/>
      <c r="E47" s="326" t="s">
        <v>67</v>
      </c>
      <c r="F47" s="18"/>
      <c r="G47" s="327">
        <f t="shared" si="2"/>
        <v>0</v>
      </c>
      <c r="H47" s="310"/>
      <c r="I47" s="986"/>
      <c r="J47" s="987"/>
      <c r="K47" s="987"/>
      <c r="L47" s="18"/>
      <c r="M47" s="326" t="s">
        <v>67</v>
      </c>
      <c r="N47" s="18"/>
      <c r="O47" s="327">
        <f t="shared" si="3"/>
        <v>0</v>
      </c>
    </row>
    <row r="48" spans="1:16" ht="20.100000000000001" customHeight="1">
      <c r="A48" s="986"/>
      <c r="B48" s="987"/>
      <c r="C48" s="987"/>
      <c r="D48" s="18"/>
      <c r="E48" s="326" t="s">
        <v>67</v>
      </c>
      <c r="F48" s="18"/>
      <c r="G48" s="327">
        <f t="shared" si="2"/>
        <v>0</v>
      </c>
      <c r="H48" s="310"/>
      <c r="I48" s="986"/>
      <c r="J48" s="987"/>
      <c r="K48" s="987"/>
      <c r="L48" s="18"/>
      <c r="M48" s="326" t="s">
        <v>67</v>
      </c>
      <c r="N48" s="18"/>
      <c r="O48" s="327">
        <f t="shared" si="3"/>
        <v>0</v>
      </c>
    </row>
    <row r="49" spans="1:16" ht="20.100000000000001" customHeight="1">
      <c r="A49" s="986"/>
      <c r="B49" s="987"/>
      <c r="C49" s="987"/>
      <c r="D49" s="18"/>
      <c r="E49" s="326" t="s">
        <v>67</v>
      </c>
      <c r="F49" s="18"/>
      <c r="G49" s="327">
        <f t="shared" si="2"/>
        <v>0</v>
      </c>
      <c r="H49" s="310"/>
      <c r="I49" s="986"/>
      <c r="J49" s="987"/>
      <c r="K49" s="987"/>
      <c r="L49" s="18"/>
      <c r="M49" s="326" t="s">
        <v>67</v>
      </c>
      <c r="N49" s="18"/>
      <c r="O49" s="327">
        <f t="shared" si="3"/>
        <v>0</v>
      </c>
    </row>
    <row r="50" spans="1:16" ht="20.100000000000001" customHeight="1">
      <c r="A50" s="986"/>
      <c r="B50" s="987"/>
      <c r="C50" s="987"/>
      <c r="D50" s="18"/>
      <c r="E50" s="326" t="s">
        <v>67</v>
      </c>
      <c r="F50" s="18"/>
      <c r="G50" s="327">
        <f t="shared" si="2"/>
        <v>0</v>
      </c>
      <c r="H50" s="310"/>
      <c r="I50" s="986"/>
      <c r="J50" s="987"/>
      <c r="K50" s="987"/>
      <c r="L50" s="18"/>
      <c r="M50" s="326" t="s">
        <v>67</v>
      </c>
      <c r="N50" s="18"/>
      <c r="O50" s="327">
        <f t="shared" si="3"/>
        <v>0</v>
      </c>
    </row>
    <row r="51" spans="1:16" ht="20.100000000000001" customHeight="1">
      <c r="A51" s="986"/>
      <c r="B51" s="987"/>
      <c r="C51" s="987"/>
      <c r="D51" s="18"/>
      <c r="E51" s="326" t="s">
        <v>67</v>
      </c>
      <c r="F51" s="18"/>
      <c r="G51" s="327">
        <f t="shared" si="2"/>
        <v>0</v>
      </c>
      <c r="H51" s="310"/>
      <c r="I51" s="986"/>
      <c r="J51" s="987"/>
      <c r="K51" s="987"/>
      <c r="L51" s="18"/>
      <c r="M51" s="326" t="s">
        <v>67</v>
      </c>
      <c r="N51" s="18"/>
      <c r="O51" s="327">
        <f t="shared" si="3"/>
        <v>0</v>
      </c>
    </row>
    <row r="52" spans="1:16" ht="20.100000000000001" customHeight="1">
      <c r="A52" s="986"/>
      <c r="B52" s="987"/>
      <c r="C52" s="987"/>
      <c r="D52" s="18"/>
      <c r="E52" s="326" t="s">
        <v>67</v>
      </c>
      <c r="F52" s="18"/>
      <c r="G52" s="327">
        <f t="shared" si="2"/>
        <v>0</v>
      </c>
      <c r="H52" s="310"/>
      <c r="I52" s="986"/>
      <c r="J52" s="987"/>
      <c r="K52" s="987"/>
      <c r="L52" s="18"/>
      <c r="M52" s="326" t="s">
        <v>67</v>
      </c>
      <c r="N52" s="18"/>
      <c r="O52" s="327">
        <f t="shared" si="3"/>
        <v>0</v>
      </c>
    </row>
    <row r="53" spans="1:16" ht="20.100000000000001" customHeight="1">
      <c r="A53" s="988" t="s">
        <v>91</v>
      </c>
      <c r="B53" s="989"/>
      <c r="C53" s="990"/>
      <c r="D53" s="328"/>
      <c r="E53" s="329" t="s">
        <v>67</v>
      </c>
      <c r="F53" s="19"/>
      <c r="G53" s="330">
        <f>D53*F53</f>
        <v>0</v>
      </c>
      <c r="H53" s="310"/>
      <c r="I53" s="988" t="s">
        <v>91</v>
      </c>
      <c r="J53" s="989"/>
      <c r="K53" s="990"/>
      <c r="L53" s="328"/>
      <c r="M53" s="329" t="s">
        <v>67</v>
      </c>
      <c r="N53" s="19"/>
      <c r="O53" s="330">
        <f>L53*N53</f>
        <v>0</v>
      </c>
    </row>
    <row r="54" spans="1:16" ht="20.100000000000001" customHeight="1">
      <c r="A54" s="991" t="s">
        <v>92</v>
      </c>
      <c r="B54" s="992"/>
      <c r="C54" s="992"/>
      <c r="D54" s="992"/>
      <c r="E54" s="992"/>
      <c r="F54" s="993"/>
      <c r="G54" s="331">
        <f>SUM(G43:G53)</f>
        <v>0</v>
      </c>
      <c r="H54" s="310"/>
      <c r="I54" s="991" t="s">
        <v>92</v>
      </c>
      <c r="J54" s="992"/>
      <c r="K54" s="992"/>
      <c r="L54" s="992"/>
      <c r="M54" s="992"/>
      <c r="N54" s="993"/>
      <c r="O54" s="331">
        <f>SUM(O43:O53)</f>
        <v>0</v>
      </c>
    </row>
    <row r="55" spans="1:16" ht="20.100000000000001" customHeight="1">
      <c r="A55" s="994" t="s">
        <v>330</v>
      </c>
      <c r="B55" s="995"/>
      <c r="C55" s="995"/>
      <c r="D55" s="995"/>
      <c r="E55" s="995"/>
      <c r="F55" s="995"/>
      <c r="G55" s="20"/>
      <c r="H55" s="310"/>
      <c r="I55" s="994" t="s">
        <v>330</v>
      </c>
      <c r="J55" s="995"/>
      <c r="K55" s="995"/>
      <c r="L55" s="995"/>
      <c r="M55" s="995"/>
      <c r="N55" s="995"/>
      <c r="O55" s="20"/>
    </row>
    <row r="56" spans="1:16" ht="20.100000000000001" customHeight="1">
      <c r="A56" s="996" t="s">
        <v>64</v>
      </c>
      <c r="B56" s="997"/>
      <c r="C56" s="997"/>
      <c r="D56" s="997"/>
      <c r="E56" s="997"/>
      <c r="F56" s="997"/>
      <c r="G56" s="331">
        <f>G54+G55</f>
        <v>0</v>
      </c>
      <c r="H56" s="310"/>
      <c r="I56" s="996" t="s">
        <v>64</v>
      </c>
      <c r="J56" s="997"/>
      <c r="K56" s="997"/>
      <c r="L56" s="997"/>
      <c r="M56" s="997"/>
      <c r="N56" s="997"/>
      <c r="O56" s="331">
        <f>O54+O55</f>
        <v>0</v>
      </c>
    </row>
    <row r="57" spans="1:16" ht="20.100000000000001" customHeight="1">
      <c r="A57" s="297">
        <v>5</v>
      </c>
      <c r="I57" s="297">
        <v>6</v>
      </c>
    </row>
    <row r="58" spans="1:16" s="313" customFormat="1" ht="30" customHeight="1">
      <c r="A58" s="1036" t="s">
        <v>319</v>
      </c>
      <c r="B58" s="1037"/>
      <c r="C58" s="980">
        <f>個表B!B26</f>
        <v>0</v>
      </c>
      <c r="D58" s="981"/>
      <c r="E58" s="982" t="s">
        <v>312</v>
      </c>
      <c r="F58" s="983"/>
      <c r="G58" s="311">
        <f>個表B!B27</f>
        <v>0</v>
      </c>
      <c r="H58" s="312"/>
      <c r="I58" s="1036" t="s">
        <v>319</v>
      </c>
      <c r="J58" s="1037"/>
      <c r="K58" s="980">
        <f>個表B!B36</f>
        <v>0</v>
      </c>
      <c r="L58" s="981"/>
      <c r="M58" s="982" t="s">
        <v>312</v>
      </c>
      <c r="N58" s="983"/>
      <c r="O58" s="311">
        <f>個表B!B37</f>
        <v>0</v>
      </c>
      <c r="P58" s="332"/>
    </row>
    <row r="59" spans="1:16" s="313" customFormat="1" ht="30" customHeight="1">
      <c r="A59" s="1038" t="s">
        <v>325</v>
      </c>
      <c r="B59" s="1039"/>
      <c r="C59" s="1027" t="str">
        <f>IF(個表B!B29="","",個表B!B29)</f>
        <v/>
      </c>
      <c r="D59" s="1028"/>
      <c r="E59" s="1038" t="s">
        <v>77</v>
      </c>
      <c r="F59" s="1045"/>
      <c r="G59" s="14">
        <f>個表B!B28</f>
        <v>0</v>
      </c>
      <c r="H59" s="312"/>
      <c r="I59" s="1038" t="s">
        <v>325</v>
      </c>
      <c r="J59" s="1039"/>
      <c r="K59" s="1027" t="str">
        <f>IF(個表B!B39="","",個表B!B39)</f>
        <v/>
      </c>
      <c r="L59" s="1028"/>
      <c r="M59" s="1038" t="s">
        <v>77</v>
      </c>
      <c r="N59" s="1045"/>
      <c r="O59" s="14">
        <f>個表B!B38</f>
        <v>0</v>
      </c>
      <c r="P59" s="332"/>
    </row>
    <row r="60" spans="1:16" ht="20.100000000000001" customHeight="1">
      <c r="A60" s="1011" t="s">
        <v>78</v>
      </c>
      <c r="B60" s="1012"/>
      <c r="C60" s="1024"/>
      <c r="D60" s="1024"/>
      <c r="E60" s="1025"/>
      <c r="F60" s="1025"/>
      <c r="G60" s="1026"/>
      <c r="H60" s="310"/>
      <c r="I60" s="1011" t="s">
        <v>78</v>
      </c>
      <c r="J60" s="1012"/>
      <c r="K60" s="1024"/>
      <c r="L60" s="1024"/>
      <c r="M60" s="1025"/>
      <c r="N60" s="1025"/>
      <c r="O60" s="1026"/>
    </row>
    <row r="61" spans="1:16" ht="20.100000000000001" customHeight="1">
      <c r="A61" s="314" t="s">
        <v>79</v>
      </c>
      <c r="B61" s="997" t="s">
        <v>80</v>
      </c>
      <c r="C61" s="997"/>
      <c r="D61" s="1017"/>
      <c r="E61" s="1017"/>
      <c r="F61" s="315" t="s">
        <v>3</v>
      </c>
      <c r="G61" s="15"/>
      <c r="I61" s="314" t="s">
        <v>79</v>
      </c>
      <c r="J61" s="997" t="s">
        <v>80</v>
      </c>
      <c r="K61" s="997"/>
      <c r="L61" s="1017"/>
      <c r="M61" s="1017"/>
      <c r="N61" s="315" t="s">
        <v>3</v>
      </c>
      <c r="O61" s="15"/>
    </row>
    <row r="62" spans="1:16" ht="20.100000000000001" customHeight="1">
      <c r="A62" s="1018" t="s">
        <v>81</v>
      </c>
      <c r="B62" s="1019"/>
      <c r="C62" s="1020">
        <f>C60-D61-G61</f>
        <v>0</v>
      </c>
      <c r="D62" s="1021"/>
      <c r="E62" s="1022" t="s">
        <v>82</v>
      </c>
      <c r="F62" s="1023"/>
      <c r="G62" s="316" t="str">
        <f>IF(C62*C63=0,"",C62*C63)</f>
        <v/>
      </c>
      <c r="H62" s="310"/>
      <c r="I62" s="1018" t="s">
        <v>81</v>
      </c>
      <c r="J62" s="1019"/>
      <c r="K62" s="1020">
        <f>K60-L61-O61</f>
        <v>0</v>
      </c>
      <c r="L62" s="1021"/>
      <c r="M62" s="1022" t="s">
        <v>82</v>
      </c>
      <c r="N62" s="1023"/>
      <c r="O62" s="316" t="str">
        <f>IF(K62*K63=0,"",K62*K63)</f>
        <v/>
      </c>
    </row>
    <row r="63" spans="1:16" ht="20.100000000000001" customHeight="1">
      <c r="A63" s="1011" t="s">
        <v>83</v>
      </c>
      <c r="B63" s="1012"/>
      <c r="C63" s="1013">
        <f>個表B!C29</f>
        <v>0</v>
      </c>
      <c r="D63" s="1014"/>
      <c r="E63" s="317"/>
      <c r="F63" s="318"/>
      <c r="G63" s="319"/>
      <c r="H63" s="310"/>
      <c r="I63" s="1011" t="s">
        <v>83</v>
      </c>
      <c r="J63" s="1012"/>
      <c r="K63" s="1013">
        <f>個表B!C39</f>
        <v>0</v>
      </c>
      <c r="L63" s="1014"/>
      <c r="M63" s="317"/>
      <c r="N63" s="318"/>
      <c r="O63" s="319"/>
    </row>
    <row r="64" spans="1:16" ht="20.100000000000001" customHeight="1">
      <c r="A64" s="996" t="s">
        <v>84</v>
      </c>
      <c r="B64" s="997"/>
      <c r="C64" s="1015" t="str">
        <f>IF(G62="","",SUM(F68:F77))</f>
        <v/>
      </c>
      <c r="D64" s="1016"/>
      <c r="E64" s="1000" t="s">
        <v>85</v>
      </c>
      <c r="F64" s="1001"/>
      <c r="G64" s="320" t="str">
        <f>IF(G62="","",C64/G62)</f>
        <v/>
      </c>
      <c r="H64" s="310"/>
      <c r="I64" s="996" t="s">
        <v>84</v>
      </c>
      <c r="J64" s="997"/>
      <c r="K64" s="1015" t="str">
        <f>IF(O62="","",SUM(N68:N77))</f>
        <v/>
      </c>
      <c r="L64" s="1016"/>
      <c r="M64" s="1000" t="s">
        <v>85</v>
      </c>
      <c r="N64" s="1001"/>
      <c r="O64" s="320" t="str">
        <f>IF(O62="","",K64/O62)</f>
        <v/>
      </c>
    </row>
    <row r="65" spans="1:15" ht="20.100000000000001" customHeight="1">
      <c r="A65" s="1002" t="s">
        <v>86</v>
      </c>
      <c r="B65" s="1003"/>
      <c r="C65" s="1004" t="str">
        <f>IF(G62="","",SUM(F68:F78))</f>
        <v/>
      </c>
      <c r="D65" s="1005"/>
      <c r="E65" s="1006" t="s">
        <v>87</v>
      </c>
      <c r="F65" s="1007"/>
      <c r="G65" s="321" t="str">
        <f>IF(G62="","",C65/G62)</f>
        <v/>
      </c>
      <c r="H65" s="310"/>
      <c r="I65" s="1002" t="s">
        <v>86</v>
      </c>
      <c r="J65" s="1003"/>
      <c r="K65" s="1004" t="str">
        <f>IF(O62="","",SUM(N68:N78))</f>
        <v/>
      </c>
      <c r="L65" s="1005"/>
      <c r="M65" s="1006" t="s">
        <v>87</v>
      </c>
      <c r="N65" s="1007"/>
      <c r="O65" s="321" t="str">
        <f>IF(O62="","",K65/O62)</f>
        <v/>
      </c>
    </row>
    <row r="66" spans="1:15" ht="20.100000000000001" customHeight="1">
      <c r="A66" s="1008" t="s">
        <v>349</v>
      </c>
      <c r="B66" s="1009"/>
      <c r="C66" s="1009"/>
      <c r="D66" s="1009"/>
      <c r="E66" s="1009"/>
      <c r="F66" s="1009"/>
      <c r="G66" s="1010"/>
      <c r="H66" s="310"/>
      <c r="I66" s="1008" t="s">
        <v>349</v>
      </c>
      <c r="J66" s="1009"/>
      <c r="K66" s="1009"/>
      <c r="L66" s="1009"/>
      <c r="M66" s="1009"/>
      <c r="N66" s="1009"/>
      <c r="O66" s="1010"/>
    </row>
    <row r="67" spans="1:15" ht="20.100000000000001" customHeight="1">
      <c r="A67" s="996" t="s">
        <v>88</v>
      </c>
      <c r="B67" s="997"/>
      <c r="C67" s="997"/>
      <c r="D67" s="322" t="s">
        <v>380</v>
      </c>
      <c r="E67" s="322" t="s">
        <v>67</v>
      </c>
      <c r="F67" s="322" t="s">
        <v>89</v>
      </c>
      <c r="G67" s="323" t="s">
        <v>90</v>
      </c>
      <c r="H67" s="310"/>
      <c r="I67" s="996" t="s">
        <v>88</v>
      </c>
      <c r="J67" s="997"/>
      <c r="K67" s="997"/>
      <c r="L67" s="322" t="s">
        <v>380</v>
      </c>
      <c r="M67" s="322" t="s">
        <v>67</v>
      </c>
      <c r="N67" s="322" t="s">
        <v>89</v>
      </c>
      <c r="O67" s="323" t="s">
        <v>90</v>
      </c>
    </row>
    <row r="68" spans="1:15" ht="20.100000000000001" customHeight="1">
      <c r="A68" s="998"/>
      <c r="B68" s="999"/>
      <c r="C68" s="999"/>
      <c r="D68" s="16"/>
      <c r="E68" s="324" t="s">
        <v>67</v>
      </c>
      <c r="F68" s="17"/>
      <c r="G68" s="325">
        <f>D68*F68</f>
        <v>0</v>
      </c>
      <c r="H68" s="310"/>
      <c r="I68" s="998"/>
      <c r="J68" s="999"/>
      <c r="K68" s="999"/>
      <c r="L68" s="16"/>
      <c r="M68" s="324" t="s">
        <v>67</v>
      </c>
      <c r="N68" s="17"/>
      <c r="O68" s="325">
        <f>L68*N68</f>
        <v>0</v>
      </c>
    </row>
    <row r="69" spans="1:15" ht="20.100000000000001" customHeight="1">
      <c r="A69" s="986"/>
      <c r="B69" s="987"/>
      <c r="C69" s="987"/>
      <c r="D69" s="18"/>
      <c r="E69" s="326" t="s">
        <v>67</v>
      </c>
      <c r="F69" s="18"/>
      <c r="G69" s="327">
        <f t="shared" ref="G69:G77" si="4">D69*F69</f>
        <v>0</v>
      </c>
      <c r="H69" s="310"/>
      <c r="I69" s="986"/>
      <c r="J69" s="987"/>
      <c r="K69" s="987"/>
      <c r="L69" s="18"/>
      <c r="M69" s="326" t="s">
        <v>67</v>
      </c>
      <c r="N69" s="18"/>
      <c r="O69" s="327">
        <f t="shared" ref="O69:O77" si="5">L69*N69</f>
        <v>0</v>
      </c>
    </row>
    <row r="70" spans="1:15" ht="20.100000000000001" customHeight="1">
      <c r="A70" s="986"/>
      <c r="B70" s="987"/>
      <c r="C70" s="987"/>
      <c r="D70" s="18"/>
      <c r="E70" s="326" t="s">
        <v>67</v>
      </c>
      <c r="F70" s="18"/>
      <c r="G70" s="327">
        <f t="shared" si="4"/>
        <v>0</v>
      </c>
      <c r="H70" s="310"/>
      <c r="I70" s="986"/>
      <c r="J70" s="987"/>
      <c r="K70" s="987"/>
      <c r="L70" s="18"/>
      <c r="M70" s="326" t="s">
        <v>67</v>
      </c>
      <c r="N70" s="18"/>
      <c r="O70" s="327">
        <f t="shared" si="5"/>
        <v>0</v>
      </c>
    </row>
    <row r="71" spans="1:15" ht="20.100000000000001" customHeight="1">
      <c r="A71" s="986"/>
      <c r="B71" s="987"/>
      <c r="C71" s="987"/>
      <c r="D71" s="18"/>
      <c r="E71" s="326" t="s">
        <v>67</v>
      </c>
      <c r="F71" s="18"/>
      <c r="G71" s="327">
        <f t="shared" si="4"/>
        <v>0</v>
      </c>
      <c r="H71" s="310"/>
      <c r="I71" s="986"/>
      <c r="J71" s="987"/>
      <c r="K71" s="987"/>
      <c r="L71" s="18"/>
      <c r="M71" s="326" t="s">
        <v>67</v>
      </c>
      <c r="N71" s="18"/>
      <c r="O71" s="327">
        <f t="shared" si="5"/>
        <v>0</v>
      </c>
    </row>
    <row r="72" spans="1:15" ht="20.100000000000001" customHeight="1">
      <c r="A72" s="986"/>
      <c r="B72" s="987"/>
      <c r="C72" s="987"/>
      <c r="D72" s="18"/>
      <c r="E72" s="326" t="s">
        <v>67</v>
      </c>
      <c r="F72" s="18"/>
      <c r="G72" s="327">
        <f t="shared" si="4"/>
        <v>0</v>
      </c>
      <c r="H72" s="310"/>
      <c r="I72" s="986"/>
      <c r="J72" s="987"/>
      <c r="K72" s="987"/>
      <c r="L72" s="18"/>
      <c r="M72" s="326" t="s">
        <v>67</v>
      </c>
      <c r="N72" s="18"/>
      <c r="O72" s="327">
        <f t="shared" si="5"/>
        <v>0</v>
      </c>
    </row>
    <row r="73" spans="1:15" ht="20.100000000000001" customHeight="1">
      <c r="A73" s="986"/>
      <c r="B73" s="987"/>
      <c r="C73" s="987"/>
      <c r="D73" s="18"/>
      <c r="E73" s="326" t="s">
        <v>67</v>
      </c>
      <c r="F73" s="18"/>
      <c r="G73" s="327">
        <f t="shared" si="4"/>
        <v>0</v>
      </c>
      <c r="H73" s="310"/>
      <c r="I73" s="986"/>
      <c r="J73" s="987"/>
      <c r="K73" s="987"/>
      <c r="L73" s="18"/>
      <c r="M73" s="326" t="s">
        <v>67</v>
      </c>
      <c r="N73" s="18"/>
      <c r="O73" s="327">
        <f t="shared" si="5"/>
        <v>0</v>
      </c>
    </row>
    <row r="74" spans="1:15" ht="20.100000000000001" customHeight="1">
      <c r="A74" s="986"/>
      <c r="B74" s="987"/>
      <c r="C74" s="987"/>
      <c r="D74" s="18"/>
      <c r="E74" s="326" t="s">
        <v>67</v>
      </c>
      <c r="F74" s="18"/>
      <c r="G74" s="327">
        <f t="shared" si="4"/>
        <v>0</v>
      </c>
      <c r="H74" s="310"/>
      <c r="I74" s="986"/>
      <c r="J74" s="987"/>
      <c r="K74" s="987"/>
      <c r="L74" s="18"/>
      <c r="M74" s="326" t="s">
        <v>67</v>
      </c>
      <c r="N74" s="18"/>
      <c r="O74" s="327">
        <f t="shared" si="5"/>
        <v>0</v>
      </c>
    </row>
    <row r="75" spans="1:15" ht="20.100000000000001" customHeight="1">
      <c r="A75" s="986"/>
      <c r="B75" s="987"/>
      <c r="C75" s="987"/>
      <c r="D75" s="18"/>
      <c r="E75" s="326" t="s">
        <v>67</v>
      </c>
      <c r="F75" s="18"/>
      <c r="G75" s="327">
        <f t="shared" si="4"/>
        <v>0</v>
      </c>
      <c r="H75" s="310"/>
      <c r="I75" s="986"/>
      <c r="J75" s="987"/>
      <c r="K75" s="987"/>
      <c r="L75" s="18"/>
      <c r="M75" s="326" t="s">
        <v>67</v>
      </c>
      <c r="N75" s="18"/>
      <c r="O75" s="327">
        <f t="shared" si="5"/>
        <v>0</v>
      </c>
    </row>
    <row r="76" spans="1:15" ht="20.100000000000001" customHeight="1">
      <c r="A76" s="986"/>
      <c r="B76" s="987"/>
      <c r="C76" s="987"/>
      <c r="D76" s="18"/>
      <c r="E76" s="326" t="s">
        <v>67</v>
      </c>
      <c r="F76" s="18"/>
      <c r="G76" s="327">
        <f t="shared" si="4"/>
        <v>0</v>
      </c>
      <c r="H76" s="310"/>
      <c r="I76" s="986"/>
      <c r="J76" s="987"/>
      <c r="K76" s="987"/>
      <c r="L76" s="18"/>
      <c r="M76" s="326" t="s">
        <v>67</v>
      </c>
      <c r="N76" s="18"/>
      <c r="O76" s="327">
        <f t="shared" si="5"/>
        <v>0</v>
      </c>
    </row>
    <row r="77" spans="1:15" ht="20.100000000000001" customHeight="1">
      <c r="A77" s="986"/>
      <c r="B77" s="987"/>
      <c r="C77" s="987"/>
      <c r="D77" s="18"/>
      <c r="E77" s="326" t="s">
        <v>67</v>
      </c>
      <c r="F77" s="18"/>
      <c r="G77" s="327">
        <f t="shared" si="4"/>
        <v>0</v>
      </c>
      <c r="H77" s="310"/>
      <c r="I77" s="986"/>
      <c r="J77" s="987"/>
      <c r="K77" s="987"/>
      <c r="L77" s="18"/>
      <c r="M77" s="326" t="s">
        <v>67</v>
      </c>
      <c r="N77" s="18"/>
      <c r="O77" s="327">
        <f t="shared" si="5"/>
        <v>0</v>
      </c>
    </row>
    <row r="78" spans="1:15" ht="20.100000000000001" customHeight="1">
      <c r="A78" s="988" t="s">
        <v>91</v>
      </c>
      <c r="B78" s="989"/>
      <c r="C78" s="990"/>
      <c r="D78" s="328"/>
      <c r="E78" s="329" t="s">
        <v>67</v>
      </c>
      <c r="F78" s="19"/>
      <c r="G78" s="330">
        <f>D78*F78</f>
        <v>0</v>
      </c>
      <c r="H78" s="310"/>
      <c r="I78" s="988" t="s">
        <v>91</v>
      </c>
      <c r="J78" s="989"/>
      <c r="K78" s="990"/>
      <c r="L78" s="328"/>
      <c r="M78" s="329" t="s">
        <v>67</v>
      </c>
      <c r="N78" s="19"/>
      <c r="O78" s="330">
        <f>L78*N78</f>
        <v>0</v>
      </c>
    </row>
    <row r="79" spans="1:15" ht="20.100000000000001" customHeight="1">
      <c r="A79" s="991" t="s">
        <v>92</v>
      </c>
      <c r="B79" s="992"/>
      <c r="C79" s="992"/>
      <c r="D79" s="992"/>
      <c r="E79" s="992"/>
      <c r="F79" s="993"/>
      <c r="G79" s="331">
        <f>SUM(G68:G78)</f>
        <v>0</v>
      </c>
      <c r="H79" s="310"/>
      <c r="I79" s="991" t="s">
        <v>92</v>
      </c>
      <c r="J79" s="992"/>
      <c r="K79" s="992"/>
      <c r="L79" s="992"/>
      <c r="M79" s="992"/>
      <c r="N79" s="993"/>
      <c r="O79" s="331">
        <f>SUM(O68:O78)</f>
        <v>0</v>
      </c>
    </row>
    <row r="80" spans="1:15" ht="20.100000000000001" customHeight="1">
      <c r="A80" s="994" t="s">
        <v>330</v>
      </c>
      <c r="B80" s="995"/>
      <c r="C80" s="995"/>
      <c r="D80" s="995"/>
      <c r="E80" s="995"/>
      <c r="F80" s="995"/>
      <c r="G80" s="20"/>
      <c r="H80" s="310"/>
      <c r="I80" s="994" t="s">
        <v>330</v>
      </c>
      <c r="J80" s="995"/>
      <c r="K80" s="995"/>
      <c r="L80" s="995"/>
      <c r="M80" s="995"/>
      <c r="N80" s="995"/>
      <c r="O80" s="20"/>
    </row>
    <row r="81" spans="1:16" ht="20.100000000000001" customHeight="1">
      <c r="A81" s="996" t="s">
        <v>64</v>
      </c>
      <c r="B81" s="997"/>
      <c r="C81" s="997"/>
      <c r="D81" s="997"/>
      <c r="E81" s="997"/>
      <c r="F81" s="997"/>
      <c r="G81" s="331">
        <f>G79+G80</f>
        <v>0</v>
      </c>
      <c r="H81" s="310"/>
      <c r="I81" s="996" t="s">
        <v>64</v>
      </c>
      <c r="J81" s="997"/>
      <c r="K81" s="997"/>
      <c r="L81" s="997"/>
      <c r="M81" s="997"/>
      <c r="N81" s="997"/>
      <c r="O81" s="331">
        <f>O79+O80</f>
        <v>0</v>
      </c>
    </row>
    <row r="82" spans="1:16" ht="20.100000000000001" customHeight="1">
      <c r="A82" s="297">
        <v>7</v>
      </c>
      <c r="I82" s="297">
        <v>8</v>
      </c>
    </row>
    <row r="83" spans="1:16" s="313" customFormat="1" ht="30" customHeight="1">
      <c r="A83" s="1036" t="s">
        <v>319</v>
      </c>
      <c r="B83" s="1037"/>
      <c r="C83" s="980">
        <f>個表B!B41</f>
        <v>0</v>
      </c>
      <c r="D83" s="981"/>
      <c r="E83" s="982" t="s">
        <v>312</v>
      </c>
      <c r="F83" s="983"/>
      <c r="G83" s="311">
        <f>個表B!B42</f>
        <v>0</v>
      </c>
      <c r="H83" s="312"/>
      <c r="I83" s="1036" t="s">
        <v>319</v>
      </c>
      <c r="J83" s="1037"/>
      <c r="K83" s="980">
        <f>個表B!B46</f>
        <v>0</v>
      </c>
      <c r="L83" s="981"/>
      <c r="M83" s="982" t="s">
        <v>312</v>
      </c>
      <c r="N83" s="983"/>
      <c r="O83" s="311">
        <f>個表B!B47</f>
        <v>0</v>
      </c>
      <c r="P83" s="332"/>
    </row>
    <row r="84" spans="1:16" s="313" customFormat="1" ht="30" customHeight="1">
      <c r="A84" s="1038" t="s">
        <v>325</v>
      </c>
      <c r="B84" s="1039"/>
      <c r="C84" s="1027" t="str">
        <f>IF(個表B!B44="","",個表B!B44)</f>
        <v/>
      </c>
      <c r="D84" s="1028"/>
      <c r="E84" s="1038" t="s">
        <v>77</v>
      </c>
      <c r="F84" s="1045"/>
      <c r="G84" s="14">
        <f>個表B!B43</f>
        <v>0</v>
      </c>
      <c r="H84" s="312"/>
      <c r="I84" s="1038" t="s">
        <v>325</v>
      </c>
      <c r="J84" s="1039"/>
      <c r="K84" s="1027" t="str">
        <f>IF(個表B!B49="","",個表B!B49)</f>
        <v/>
      </c>
      <c r="L84" s="1028"/>
      <c r="M84" s="1038" t="s">
        <v>77</v>
      </c>
      <c r="N84" s="1045"/>
      <c r="O84" s="14">
        <f>個表B!B48</f>
        <v>0</v>
      </c>
      <c r="P84" s="332"/>
    </row>
    <row r="85" spans="1:16" ht="20.100000000000001" customHeight="1">
      <c r="A85" s="1011" t="s">
        <v>78</v>
      </c>
      <c r="B85" s="1012"/>
      <c r="C85" s="1024"/>
      <c r="D85" s="1024"/>
      <c r="E85" s="1025"/>
      <c r="F85" s="1025"/>
      <c r="G85" s="1026"/>
      <c r="H85" s="310"/>
      <c r="I85" s="1011" t="s">
        <v>78</v>
      </c>
      <c r="J85" s="1012"/>
      <c r="K85" s="1024"/>
      <c r="L85" s="1024"/>
      <c r="M85" s="1025"/>
      <c r="N85" s="1025"/>
      <c r="O85" s="1026"/>
    </row>
    <row r="86" spans="1:16" ht="20.100000000000001" customHeight="1">
      <c r="A86" s="314" t="s">
        <v>79</v>
      </c>
      <c r="B86" s="997" t="s">
        <v>80</v>
      </c>
      <c r="C86" s="997"/>
      <c r="D86" s="1017"/>
      <c r="E86" s="1017"/>
      <c r="F86" s="315" t="s">
        <v>3</v>
      </c>
      <c r="G86" s="15"/>
      <c r="I86" s="314" t="s">
        <v>79</v>
      </c>
      <c r="J86" s="997" t="s">
        <v>80</v>
      </c>
      <c r="K86" s="997"/>
      <c r="L86" s="1017"/>
      <c r="M86" s="1017"/>
      <c r="N86" s="315" t="s">
        <v>3</v>
      </c>
      <c r="O86" s="15"/>
    </row>
    <row r="87" spans="1:16" ht="20.100000000000001" customHeight="1">
      <c r="A87" s="1018" t="s">
        <v>81</v>
      </c>
      <c r="B87" s="1019"/>
      <c r="C87" s="1020">
        <f>C85-D86-G86</f>
        <v>0</v>
      </c>
      <c r="D87" s="1021"/>
      <c r="E87" s="1022" t="s">
        <v>82</v>
      </c>
      <c r="F87" s="1023"/>
      <c r="G87" s="316" t="str">
        <f>IF(C87*C88=0,"",C87*C88)</f>
        <v/>
      </c>
      <c r="H87" s="310"/>
      <c r="I87" s="1018" t="s">
        <v>81</v>
      </c>
      <c r="J87" s="1019"/>
      <c r="K87" s="1020">
        <f>K85-L86-O86</f>
        <v>0</v>
      </c>
      <c r="L87" s="1021"/>
      <c r="M87" s="1022" t="s">
        <v>82</v>
      </c>
      <c r="N87" s="1023"/>
      <c r="O87" s="316" t="str">
        <f>IF(K87*K88=0,"",K87*K88)</f>
        <v/>
      </c>
    </row>
    <row r="88" spans="1:16" ht="20.100000000000001" customHeight="1">
      <c r="A88" s="1011" t="s">
        <v>83</v>
      </c>
      <c r="B88" s="1012"/>
      <c r="C88" s="1013">
        <f>個表B!C44</f>
        <v>0</v>
      </c>
      <c r="D88" s="1014"/>
      <c r="E88" s="317"/>
      <c r="F88" s="318"/>
      <c r="G88" s="319"/>
      <c r="H88" s="310"/>
      <c r="I88" s="1011" t="s">
        <v>83</v>
      </c>
      <c r="J88" s="1012"/>
      <c r="K88" s="1013">
        <f>個表B!C49</f>
        <v>0</v>
      </c>
      <c r="L88" s="1014"/>
      <c r="M88" s="317"/>
      <c r="N88" s="318"/>
      <c r="O88" s="319"/>
    </row>
    <row r="89" spans="1:16" ht="20.100000000000001" customHeight="1">
      <c r="A89" s="996" t="s">
        <v>84</v>
      </c>
      <c r="B89" s="997"/>
      <c r="C89" s="1015" t="str">
        <f>IF(G87="","",SUM(F93:F102))</f>
        <v/>
      </c>
      <c r="D89" s="1016"/>
      <c r="E89" s="1000" t="s">
        <v>85</v>
      </c>
      <c r="F89" s="1001"/>
      <c r="G89" s="320" t="str">
        <f>IF(G87="","",C89/G87)</f>
        <v/>
      </c>
      <c r="H89" s="310"/>
      <c r="I89" s="996" t="s">
        <v>84</v>
      </c>
      <c r="J89" s="997"/>
      <c r="K89" s="1015" t="str">
        <f>IF(O87="","",SUM(N93:N102))</f>
        <v/>
      </c>
      <c r="L89" s="1016"/>
      <c r="M89" s="1000" t="s">
        <v>85</v>
      </c>
      <c r="N89" s="1001"/>
      <c r="O89" s="320" t="str">
        <f>IF(O87="","",K89/O87)</f>
        <v/>
      </c>
    </row>
    <row r="90" spans="1:16" ht="20.100000000000001" customHeight="1">
      <c r="A90" s="1002" t="s">
        <v>86</v>
      </c>
      <c r="B90" s="1003"/>
      <c r="C90" s="1004" t="str">
        <f>IF(G87="","",SUM(F93:F103))</f>
        <v/>
      </c>
      <c r="D90" s="1005"/>
      <c r="E90" s="1006" t="s">
        <v>87</v>
      </c>
      <c r="F90" s="1007"/>
      <c r="G90" s="321" t="str">
        <f>IF(G87="","",C90/G87)</f>
        <v/>
      </c>
      <c r="H90" s="310"/>
      <c r="I90" s="1002" t="s">
        <v>86</v>
      </c>
      <c r="J90" s="1003"/>
      <c r="K90" s="1004" t="str">
        <f>IF(O87="","",SUM(N93:N103))</f>
        <v/>
      </c>
      <c r="L90" s="1005"/>
      <c r="M90" s="1006" t="s">
        <v>87</v>
      </c>
      <c r="N90" s="1007"/>
      <c r="O90" s="321" t="str">
        <f>IF(O87="","",K90/O87)</f>
        <v/>
      </c>
    </row>
    <row r="91" spans="1:16" ht="20.100000000000001" customHeight="1">
      <c r="A91" s="1008" t="s">
        <v>349</v>
      </c>
      <c r="B91" s="1009"/>
      <c r="C91" s="1009"/>
      <c r="D91" s="1009"/>
      <c r="E91" s="1009"/>
      <c r="F91" s="1009"/>
      <c r="G91" s="1010"/>
      <c r="H91" s="310"/>
      <c r="I91" s="1008" t="s">
        <v>349</v>
      </c>
      <c r="J91" s="1009"/>
      <c r="K91" s="1009"/>
      <c r="L91" s="1009"/>
      <c r="M91" s="1009"/>
      <c r="N91" s="1009"/>
      <c r="O91" s="1010"/>
    </row>
    <row r="92" spans="1:16" ht="20.100000000000001" customHeight="1">
      <c r="A92" s="996" t="s">
        <v>88</v>
      </c>
      <c r="B92" s="997"/>
      <c r="C92" s="997"/>
      <c r="D92" s="322" t="s">
        <v>380</v>
      </c>
      <c r="E92" s="322" t="s">
        <v>67</v>
      </c>
      <c r="F92" s="322" t="s">
        <v>89</v>
      </c>
      <c r="G92" s="323" t="s">
        <v>90</v>
      </c>
      <c r="H92" s="310"/>
      <c r="I92" s="996" t="s">
        <v>88</v>
      </c>
      <c r="J92" s="997"/>
      <c r="K92" s="997"/>
      <c r="L92" s="322" t="s">
        <v>380</v>
      </c>
      <c r="M92" s="322" t="s">
        <v>67</v>
      </c>
      <c r="N92" s="322" t="s">
        <v>89</v>
      </c>
      <c r="O92" s="323" t="s">
        <v>90</v>
      </c>
    </row>
    <row r="93" spans="1:16" ht="20.100000000000001" customHeight="1">
      <c r="A93" s="998"/>
      <c r="B93" s="999"/>
      <c r="C93" s="999"/>
      <c r="D93" s="16"/>
      <c r="E93" s="324" t="s">
        <v>67</v>
      </c>
      <c r="F93" s="17"/>
      <c r="G93" s="325">
        <f>D93*F93</f>
        <v>0</v>
      </c>
      <c r="H93" s="310"/>
      <c r="I93" s="998"/>
      <c r="J93" s="999"/>
      <c r="K93" s="999"/>
      <c r="L93" s="16"/>
      <c r="M93" s="324" t="s">
        <v>67</v>
      </c>
      <c r="N93" s="17"/>
      <c r="O93" s="325">
        <f>L93*N93</f>
        <v>0</v>
      </c>
    </row>
    <row r="94" spans="1:16" ht="20.100000000000001" customHeight="1">
      <c r="A94" s="986"/>
      <c r="B94" s="987"/>
      <c r="C94" s="987"/>
      <c r="D94" s="18"/>
      <c r="E94" s="326" t="s">
        <v>67</v>
      </c>
      <c r="F94" s="18"/>
      <c r="G94" s="327">
        <f t="shared" ref="G94:G102" si="6">D94*F94</f>
        <v>0</v>
      </c>
      <c r="H94" s="310"/>
      <c r="I94" s="986"/>
      <c r="J94" s="987"/>
      <c r="K94" s="987"/>
      <c r="L94" s="18"/>
      <c r="M94" s="326" t="s">
        <v>67</v>
      </c>
      <c r="N94" s="18"/>
      <c r="O94" s="327">
        <f t="shared" ref="O94:O102" si="7">L94*N94</f>
        <v>0</v>
      </c>
    </row>
    <row r="95" spans="1:16" ht="20.100000000000001" customHeight="1">
      <c r="A95" s="986"/>
      <c r="B95" s="987"/>
      <c r="C95" s="987"/>
      <c r="D95" s="18"/>
      <c r="E95" s="326" t="s">
        <v>67</v>
      </c>
      <c r="F95" s="18"/>
      <c r="G95" s="327">
        <f t="shared" si="6"/>
        <v>0</v>
      </c>
      <c r="H95" s="310"/>
      <c r="I95" s="986"/>
      <c r="J95" s="987"/>
      <c r="K95" s="987"/>
      <c r="L95" s="18"/>
      <c r="M95" s="326" t="s">
        <v>67</v>
      </c>
      <c r="N95" s="18"/>
      <c r="O95" s="327">
        <f t="shared" si="7"/>
        <v>0</v>
      </c>
    </row>
    <row r="96" spans="1:16" ht="20.100000000000001" customHeight="1">
      <c r="A96" s="986"/>
      <c r="B96" s="987"/>
      <c r="C96" s="987"/>
      <c r="D96" s="18"/>
      <c r="E96" s="326" t="s">
        <v>67</v>
      </c>
      <c r="F96" s="18"/>
      <c r="G96" s="327">
        <f t="shared" si="6"/>
        <v>0</v>
      </c>
      <c r="H96" s="310"/>
      <c r="I96" s="986"/>
      <c r="J96" s="987"/>
      <c r="K96" s="987"/>
      <c r="L96" s="18"/>
      <c r="M96" s="326" t="s">
        <v>67</v>
      </c>
      <c r="N96" s="18"/>
      <c r="O96" s="327">
        <f t="shared" si="7"/>
        <v>0</v>
      </c>
    </row>
    <row r="97" spans="1:16" ht="20.100000000000001" customHeight="1">
      <c r="A97" s="986"/>
      <c r="B97" s="987"/>
      <c r="C97" s="987"/>
      <c r="D97" s="18"/>
      <c r="E97" s="326" t="s">
        <v>67</v>
      </c>
      <c r="F97" s="18"/>
      <c r="G97" s="327">
        <f t="shared" si="6"/>
        <v>0</v>
      </c>
      <c r="H97" s="310"/>
      <c r="I97" s="986"/>
      <c r="J97" s="987"/>
      <c r="K97" s="987"/>
      <c r="L97" s="18"/>
      <c r="M97" s="326" t="s">
        <v>67</v>
      </c>
      <c r="N97" s="18"/>
      <c r="O97" s="327">
        <f t="shared" si="7"/>
        <v>0</v>
      </c>
    </row>
    <row r="98" spans="1:16" ht="20.100000000000001" customHeight="1">
      <c r="A98" s="986"/>
      <c r="B98" s="987"/>
      <c r="C98" s="987"/>
      <c r="D98" s="18"/>
      <c r="E98" s="326" t="s">
        <v>67</v>
      </c>
      <c r="F98" s="18"/>
      <c r="G98" s="327">
        <f t="shared" si="6"/>
        <v>0</v>
      </c>
      <c r="H98" s="310"/>
      <c r="I98" s="986"/>
      <c r="J98" s="987"/>
      <c r="K98" s="987"/>
      <c r="L98" s="18"/>
      <c r="M98" s="326" t="s">
        <v>67</v>
      </c>
      <c r="N98" s="18"/>
      <c r="O98" s="327">
        <f t="shared" si="7"/>
        <v>0</v>
      </c>
    </row>
    <row r="99" spans="1:16" ht="20.100000000000001" customHeight="1">
      <c r="A99" s="986"/>
      <c r="B99" s="987"/>
      <c r="C99" s="987"/>
      <c r="D99" s="18"/>
      <c r="E99" s="326" t="s">
        <v>67</v>
      </c>
      <c r="F99" s="18"/>
      <c r="G99" s="327">
        <f t="shared" si="6"/>
        <v>0</v>
      </c>
      <c r="H99" s="310"/>
      <c r="I99" s="986"/>
      <c r="J99" s="987"/>
      <c r="K99" s="987"/>
      <c r="L99" s="18"/>
      <c r="M99" s="326" t="s">
        <v>67</v>
      </c>
      <c r="N99" s="18"/>
      <c r="O99" s="327">
        <f t="shared" si="7"/>
        <v>0</v>
      </c>
    </row>
    <row r="100" spans="1:16" ht="20.100000000000001" customHeight="1">
      <c r="A100" s="986"/>
      <c r="B100" s="987"/>
      <c r="C100" s="987"/>
      <c r="D100" s="18"/>
      <c r="E100" s="326" t="s">
        <v>67</v>
      </c>
      <c r="F100" s="18"/>
      <c r="G100" s="327">
        <f t="shared" si="6"/>
        <v>0</v>
      </c>
      <c r="H100" s="310"/>
      <c r="I100" s="986"/>
      <c r="J100" s="987"/>
      <c r="K100" s="987"/>
      <c r="L100" s="18"/>
      <c r="M100" s="326" t="s">
        <v>67</v>
      </c>
      <c r="N100" s="18"/>
      <c r="O100" s="327">
        <f t="shared" si="7"/>
        <v>0</v>
      </c>
    </row>
    <row r="101" spans="1:16" ht="20.100000000000001" customHeight="1">
      <c r="A101" s="986"/>
      <c r="B101" s="987"/>
      <c r="C101" s="987"/>
      <c r="D101" s="18"/>
      <c r="E101" s="326" t="s">
        <v>67</v>
      </c>
      <c r="F101" s="18"/>
      <c r="G101" s="327">
        <f t="shared" si="6"/>
        <v>0</v>
      </c>
      <c r="H101" s="310"/>
      <c r="I101" s="986"/>
      <c r="J101" s="987"/>
      <c r="K101" s="987"/>
      <c r="L101" s="18"/>
      <c r="M101" s="326" t="s">
        <v>67</v>
      </c>
      <c r="N101" s="18"/>
      <c r="O101" s="327">
        <f t="shared" si="7"/>
        <v>0</v>
      </c>
    </row>
    <row r="102" spans="1:16" ht="20.100000000000001" customHeight="1">
      <c r="A102" s="986"/>
      <c r="B102" s="987"/>
      <c r="C102" s="987"/>
      <c r="D102" s="18"/>
      <c r="E102" s="326" t="s">
        <v>67</v>
      </c>
      <c r="F102" s="18"/>
      <c r="G102" s="327">
        <f t="shared" si="6"/>
        <v>0</v>
      </c>
      <c r="H102" s="310"/>
      <c r="I102" s="986"/>
      <c r="J102" s="987"/>
      <c r="K102" s="987"/>
      <c r="L102" s="18"/>
      <c r="M102" s="326" t="s">
        <v>67</v>
      </c>
      <c r="N102" s="18"/>
      <c r="O102" s="327">
        <f t="shared" si="7"/>
        <v>0</v>
      </c>
    </row>
    <row r="103" spans="1:16" ht="20.100000000000001" customHeight="1">
      <c r="A103" s="988" t="s">
        <v>91</v>
      </c>
      <c r="B103" s="989"/>
      <c r="C103" s="990"/>
      <c r="D103" s="328"/>
      <c r="E103" s="329" t="s">
        <v>67</v>
      </c>
      <c r="F103" s="19"/>
      <c r="G103" s="330">
        <f>D103*F103</f>
        <v>0</v>
      </c>
      <c r="H103" s="310"/>
      <c r="I103" s="988" t="s">
        <v>91</v>
      </c>
      <c r="J103" s="989"/>
      <c r="K103" s="990"/>
      <c r="L103" s="328"/>
      <c r="M103" s="329" t="s">
        <v>67</v>
      </c>
      <c r="N103" s="19"/>
      <c r="O103" s="330">
        <f>L103*N103</f>
        <v>0</v>
      </c>
    </row>
    <row r="104" spans="1:16" ht="20.100000000000001" customHeight="1">
      <c r="A104" s="991" t="s">
        <v>92</v>
      </c>
      <c r="B104" s="992"/>
      <c r="C104" s="992"/>
      <c r="D104" s="992"/>
      <c r="E104" s="992"/>
      <c r="F104" s="993"/>
      <c r="G104" s="331">
        <f>SUM(G93:G103)</f>
        <v>0</v>
      </c>
      <c r="H104" s="310"/>
      <c r="I104" s="991" t="s">
        <v>92</v>
      </c>
      <c r="J104" s="992"/>
      <c r="K104" s="992"/>
      <c r="L104" s="992"/>
      <c r="M104" s="992"/>
      <c r="N104" s="993"/>
      <c r="O104" s="331">
        <f>SUM(O93:O103)</f>
        <v>0</v>
      </c>
    </row>
    <row r="105" spans="1:16" ht="20.100000000000001" customHeight="1">
      <c r="A105" s="994" t="s">
        <v>330</v>
      </c>
      <c r="B105" s="995"/>
      <c r="C105" s="995"/>
      <c r="D105" s="995"/>
      <c r="E105" s="995"/>
      <c r="F105" s="995"/>
      <c r="G105" s="20"/>
      <c r="H105" s="310"/>
      <c r="I105" s="994" t="s">
        <v>330</v>
      </c>
      <c r="J105" s="995"/>
      <c r="K105" s="995"/>
      <c r="L105" s="995"/>
      <c r="M105" s="995"/>
      <c r="N105" s="995"/>
      <c r="O105" s="20"/>
    </row>
    <row r="106" spans="1:16" ht="20.100000000000001" customHeight="1">
      <c r="A106" s="996" t="s">
        <v>64</v>
      </c>
      <c r="B106" s="997"/>
      <c r="C106" s="997"/>
      <c r="D106" s="997"/>
      <c r="E106" s="997"/>
      <c r="F106" s="997"/>
      <c r="G106" s="331">
        <f>G104+G105</f>
        <v>0</v>
      </c>
      <c r="H106" s="310"/>
      <c r="I106" s="996" t="s">
        <v>64</v>
      </c>
      <c r="J106" s="997"/>
      <c r="K106" s="997"/>
      <c r="L106" s="997"/>
      <c r="M106" s="997"/>
      <c r="N106" s="997"/>
      <c r="O106" s="331">
        <f>O104+O105</f>
        <v>0</v>
      </c>
    </row>
    <row r="107" spans="1:16" ht="20.100000000000001" customHeight="1">
      <c r="A107" s="297">
        <v>9</v>
      </c>
      <c r="I107" s="297">
        <v>10</v>
      </c>
    </row>
    <row r="108" spans="1:16" s="313" customFormat="1" ht="30" customHeight="1">
      <c r="A108" s="1036" t="s">
        <v>319</v>
      </c>
      <c r="B108" s="1037"/>
      <c r="C108" s="980">
        <f>個表B!B51</f>
        <v>0</v>
      </c>
      <c r="D108" s="981"/>
      <c r="E108" s="982" t="s">
        <v>312</v>
      </c>
      <c r="F108" s="983"/>
      <c r="G108" s="311">
        <f>個表B!B52</f>
        <v>0</v>
      </c>
      <c r="H108" s="312"/>
      <c r="I108" s="1036" t="s">
        <v>319</v>
      </c>
      <c r="J108" s="1037"/>
      <c r="K108" s="980">
        <f>個表B!B56</f>
        <v>0</v>
      </c>
      <c r="L108" s="981"/>
      <c r="M108" s="982" t="s">
        <v>312</v>
      </c>
      <c r="N108" s="983"/>
      <c r="O108" s="311">
        <f>個表B!B57</f>
        <v>0</v>
      </c>
      <c r="P108" s="332"/>
    </row>
    <row r="109" spans="1:16" s="313" customFormat="1" ht="30" customHeight="1">
      <c r="A109" s="1038" t="s">
        <v>325</v>
      </c>
      <c r="B109" s="1039"/>
      <c r="C109" s="1027" t="str">
        <f>IF(個表B!B54="","",個表B!B54)</f>
        <v/>
      </c>
      <c r="D109" s="1028"/>
      <c r="E109" s="1038" t="s">
        <v>77</v>
      </c>
      <c r="F109" s="1045"/>
      <c r="G109" s="14">
        <f>個表B!B53</f>
        <v>0</v>
      </c>
      <c r="H109" s="312"/>
      <c r="I109" s="1038" t="s">
        <v>325</v>
      </c>
      <c r="J109" s="1039"/>
      <c r="K109" s="1027" t="str">
        <f>IF(個表B!B59="","",個表B!B59)</f>
        <v/>
      </c>
      <c r="L109" s="1028"/>
      <c r="M109" s="1038" t="s">
        <v>77</v>
      </c>
      <c r="N109" s="1045"/>
      <c r="O109" s="14">
        <f>個表B!B58</f>
        <v>0</v>
      </c>
      <c r="P109" s="332"/>
    </row>
    <row r="110" spans="1:16" ht="20.100000000000001" customHeight="1">
      <c r="A110" s="1011" t="s">
        <v>78</v>
      </c>
      <c r="B110" s="1012"/>
      <c r="C110" s="1024"/>
      <c r="D110" s="1024"/>
      <c r="E110" s="1025"/>
      <c r="F110" s="1025"/>
      <c r="G110" s="1026"/>
      <c r="H110" s="310"/>
      <c r="I110" s="1011" t="s">
        <v>78</v>
      </c>
      <c r="J110" s="1012"/>
      <c r="K110" s="1024"/>
      <c r="L110" s="1024"/>
      <c r="M110" s="1025"/>
      <c r="N110" s="1025"/>
      <c r="O110" s="1026"/>
    </row>
    <row r="111" spans="1:16" ht="20.100000000000001" customHeight="1">
      <c r="A111" s="314" t="s">
        <v>79</v>
      </c>
      <c r="B111" s="997" t="s">
        <v>80</v>
      </c>
      <c r="C111" s="997"/>
      <c r="D111" s="1017"/>
      <c r="E111" s="1017"/>
      <c r="F111" s="315" t="s">
        <v>3</v>
      </c>
      <c r="G111" s="15"/>
      <c r="I111" s="314" t="s">
        <v>79</v>
      </c>
      <c r="J111" s="997" t="s">
        <v>80</v>
      </c>
      <c r="K111" s="997"/>
      <c r="L111" s="1017"/>
      <c r="M111" s="1017"/>
      <c r="N111" s="315" t="s">
        <v>3</v>
      </c>
      <c r="O111" s="15"/>
    </row>
    <row r="112" spans="1:16" ht="20.100000000000001" customHeight="1">
      <c r="A112" s="1018" t="s">
        <v>81</v>
      </c>
      <c r="B112" s="1019"/>
      <c r="C112" s="1020">
        <f>C110-D111-G111</f>
        <v>0</v>
      </c>
      <c r="D112" s="1021"/>
      <c r="E112" s="1022" t="s">
        <v>82</v>
      </c>
      <c r="F112" s="1023"/>
      <c r="G112" s="316" t="str">
        <f>IF(C112*C113=0,"",C112*C113)</f>
        <v/>
      </c>
      <c r="H112" s="310"/>
      <c r="I112" s="1018" t="s">
        <v>81</v>
      </c>
      <c r="J112" s="1019"/>
      <c r="K112" s="1020">
        <f>K110-L111-O111</f>
        <v>0</v>
      </c>
      <c r="L112" s="1021"/>
      <c r="M112" s="1022" t="s">
        <v>82</v>
      </c>
      <c r="N112" s="1023"/>
      <c r="O112" s="316" t="str">
        <f>IF(K112*K113=0,"",K112*K113)</f>
        <v/>
      </c>
    </row>
    <row r="113" spans="1:15" ht="20.100000000000001" customHeight="1">
      <c r="A113" s="1011" t="s">
        <v>83</v>
      </c>
      <c r="B113" s="1012"/>
      <c r="C113" s="1013">
        <f>個表B!C54</f>
        <v>0</v>
      </c>
      <c r="D113" s="1014"/>
      <c r="E113" s="317"/>
      <c r="F113" s="318"/>
      <c r="G113" s="319"/>
      <c r="H113" s="310"/>
      <c r="I113" s="1011" t="s">
        <v>83</v>
      </c>
      <c r="J113" s="1012"/>
      <c r="K113" s="1013">
        <f>個表B!C59</f>
        <v>0</v>
      </c>
      <c r="L113" s="1014"/>
      <c r="M113" s="317"/>
      <c r="N113" s="318"/>
      <c r="O113" s="319"/>
    </row>
    <row r="114" spans="1:15" ht="20.100000000000001" customHeight="1">
      <c r="A114" s="996" t="s">
        <v>84</v>
      </c>
      <c r="B114" s="997"/>
      <c r="C114" s="1015" t="str">
        <f>IF(G112="","",SUM(F118:F127))</f>
        <v/>
      </c>
      <c r="D114" s="1016"/>
      <c r="E114" s="1000" t="s">
        <v>85</v>
      </c>
      <c r="F114" s="1001"/>
      <c r="G114" s="320" t="str">
        <f>IF(G112="","",C114/G112)</f>
        <v/>
      </c>
      <c r="H114" s="310"/>
      <c r="I114" s="996" t="s">
        <v>84</v>
      </c>
      <c r="J114" s="997"/>
      <c r="K114" s="1015" t="str">
        <f>IF(O112="","",SUM(N118:N127))</f>
        <v/>
      </c>
      <c r="L114" s="1016"/>
      <c r="M114" s="1000" t="s">
        <v>85</v>
      </c>
      <c r="N114" s="1001"/>
      <c r="O114" s="320" t="str">
        <f>IF(O112="","",K114/O112)</f>
        <v/>
      </c>
    </row>
    <row r="115" spans="1:15" ht="20.100000000000001" customHeight="1">
      <c r="A115" s="1002" t="s">
        <v>86</v>
      </c>
      <c r="B115" s="1003"/>
      <c r="C115" s="1004" t="str">
        <f>IF(G112="","",SUM(F118:F128))</f>
        <v/>
      </c>
      <c r="D115" s="1005"/>
      <c r="E115" s="1006" t="s">
        <v>87</v>
      </c>
      <c r="F115" s="1007"/>
      <c r="G115" s="321" t="str">
        <f>IF(G112="","",C115/G112)</f>
        <v/>
      </c>
      <c r="H115" s="310"/>
      <c r="I115" s="1002" t="s">
        <v>86</v>
      </c>
      <c r="J115" s="1003"/>
      <c r="K115" s="1004" t="str">
        <f>IF(O112="","",SUM(N118:N128))</f>
        <v/>
      </c>
      <c r="L115" s="1005"/>
      <c r="M115" s="1006" t="s">
        <v>87</v>
      </c>
      <c r="N115" s="1007"/>
      <c r="O115" s="321" t="str">
        <f>IF(O112="","",K115/O112)</f>
        <v/>
      </c>
    </row>
    <row r="116" spans="1:15" ht="20.100000000000001" customHeight="1">
      <c r="A116" s="1008" t="s">
        <v>349</v>
      </c>
      <c r="B116" s="1009"/>
      <c r="C116" s="1009"/>
      <c r="D116" s="1009"/>
      <c r="E116" s="1009"/>
      <c r="F116" s="1009"/>
      <c r="G116" s="1010"/>
      <c r="H116" s="310"/>
      <c r="I116" s="1008" t="s">
        <v>349</v>
      </c>
      <c r="J116" s="1009"/>
      <c r="K116" s="1009"/>
      <c r="L116" s="1009"/>
      <c r="M116" s="1009"/>
      <c r="N116" s="1009"/>
      <c r="O116" s="1010"/>
    </row>
    <row r="117" spans="1:15" ht="20.100000000000001" customHeight="1">
      <c r="A117" s="996" t="s">
        <v>88</v>
      </c>
      <c r="B117" s="997"/>
      <c r="C117" s="997"/>
      <c r="D117" s="322" t="s">
        <v>380</v>
      </c>
      <c r="E117" s="322" t="s">
        <v>67</v>
      </c>
      <c r="F117" s="322" t="s">
        <v>89</v>
      </c>
      <c r="G117" s="323" t="s">
        <v>90</v>
      </c>
      <c r="H117" s="310"/>
      <c r="I117" s="996" t="s">
        <v>88</v>
      </c>
      <c r="J117" s="997"/>
      <c r="K117" s="997"/>
      <c r="L117" s="322" t="s">
        <v>380</v>
      </c>
      <c r="M117" s="322" t="s">
        <v>67</v>
      </c>
      <c r="N117" s="322" t="s">
        <v>89</v>
      </c>
      <c r="O117" s="323" t="s">
        <v>90</v>
      </c>
    </row>
    <row r="118" spans="1:15" ht="20.100000000000001" customHeight="1">
      <c r="A118" s="998"/>
      <c r="B118" s="999"/>
      <c r="C118" s="999"/>
      <c r="D118" s="16"/>
      <c r="E118" s="324" t="s">
        <v>67</v>
      </c>
      <c r="F118" s="17"/>
      <c r="G118" s="325">
        <f>D118*F118</f>
        <v>0</v>
      </c>
      <c r="H118" s="310"/>
      <c r="I118" s="998"/>
      <c r="J118" s="999"/>
      <c r="K118" s="999"/>
      <c r="L118" s="16"/>
      <c r="M118" s="324" t="s">
        <v>67</v>
      </c>
      <c r="N118" s="17"/>
      <c r="O118" s="325">
        <f>L118*N118</f>
        <v>0</v>
      </c>
    </row>
    <row r="119" spans="1:15" ht="20.100000000000001" customHeight="1">
      <c r="A119" s="986"/>
      <c r="B119" s="987"/>
      <c r="C119" s="987"/>
      <c r="D119" s="18"/>
      <c r="E119" s="326" t="s">
        <v>67</v>
      </c>
      <c r="F119" s="18"/>
      <c r="G119" s="327">
        <f t="shared" ref="G119:G127" si="8">D119*F119</f>
        <v>0</v>
      </c>
      <c r="H119" s="310"/>
      <c r="I119" s="986"/>
      <c r="J119" s="987"/>
      <c r="K119" s="987"/>
      <c r="L119" s="18"/>
      <c r="M119" s="326" t="s">
        <v>67</v>
      </c>
      <c r="N119" s="18"/>
      <c r="O119" s="327">
        <f t="shared" ref="O119:O127" si="9">L119*N119</f>
        <v>0</v>
      </c>
    </row>
    <row r="120" spans="1:15" ht="20.100000000000001" customHeight="1">
      <c r="A120" s="986"/>
      <c r="B120" s="987"/>
      <c r="C120" s="987"/>
      <c r="D120" s="18"/>
      <c r="E120" s="326" t="s">
        <v>67</v>
      </c>
      <c r="F120" s="18"/>
      <c r="G120" s="327">
        <f t="shared" si="8"/>
        <v>0</v>
      </c>
      <c r="H120" s="310"/>
      <c r="I120" s="986"/>
      <c r="J120" s="987"/>
      <c r="K120" s="987"/>
      <c r="L120" s="18"/>
      <c r="M120" s="326" t="s">
        <v>67</v>
      </c>
      <c r="N120" s="18"/>
      <c r="O120" s="327">
        <f t="shared" si="9"/>
        <v>0</v>
      </c>
    </row>
    <row r="121" spans="1:15" ht="20.100000000000001" customHeight="1">
      <c r="A121" s="986"/>
      <c r="B121" s="987"/>
      <c r="C121" s="987"/>
      <c r="D121" s="18"/>
      <c r="E121" s="326" t="s">
        <v>67</v>
      </c>
      <c r="F121" s="18"/>
      <c r="G121" s="327">
        <f t="shared" si="8"/>
        <v>0</v>
      </c>
      <c r="H121" s="310"/>
      <c r="I121" s="986"/>
      <c r="J121" s="987"/>
      <c r="K121" s="987"/>
      <c r="L121" s="18"/>
      <c r="M121" s="326" t="s">
        <v>67</v>
      </c>
      <c r="N121" s="18"/>
      <c r="O121" s="327">
        <f t="shared" si="9"/>
        <v>0</v>
      </c>
    </row>
    <row r="122" spans="1:15" ht="20.100000000000001" customHeight="1">
      <c r="A122" s="986"/>
      <c r="B122" s="987"/>
      <c r="C122" s="987"/>
      <c r="D122" s="18"/>
      <c r="E122" s="326" t="s">
        <v>67</v>
      </c>
      <c r="F122" s="18"/>
      <c r="G122" s="327">
        <f t="shared" si="8"/>
        <v>0</v>
      </c>
      <c r="H122" s="310"/>
      <c r="I122" s="986"/>
      <c r="J122" s="987"/>
      <c r="K122" s="987"/>
      <c r="L122" s="18"/>
      <c r="M122" s="326" t="s">
        <v>67</v>
      </c>
      <c r="N122" s="18"/>
      <c r="O122" s="327">
        <f t="shared" si="9"/>
        <v>0</v>
      </c>
    </row>
    <row r="123" spans="1:15" ht="20.100000000000001" customHeight="1">
      <c r="A123" s="986"/>
      <c r="B123" s="987"/>
      <c r="C123" s="987"/>
      <c r="D123" s="18"/>
      <c r="E123" s="326" t="s">
        <v>67</v>
      </c>
      <c r="F123" s="18"/>
      <c r="G123" s="327">
        <f t="shared" si="8"/>
        <v>0</v>
      </c>
      <c r="H123" s="310"/>
      <c r="I123" s="986"/>
      <c r="J123" s="987"/>
      <c r="K123" s="987"/>
      <c r="L123" s="18"/>
      <c r="M123" s="326" t="s">
        <v>67</v>
      </c>
      <c r="N123" s="18"/>
      <c r="O123" s="327">
        <f t="shared" si="9"/>
        <v>0</v>
      </c>
    </row>
    <row r="124" spans="1:15" ht="20.100000000000001" customHeight="1">
      <c r="A124" s="986"/>
      <c r="B124" s="987"/>
      <c r="C124" s="987"/>
      <c r="D124" s="18"/>
      <c r="E124" s="326" t="s">
        <v>67</v>
      </c>
      <c r="F124" s="18"/>
      <c r="G124" s="327">
        <f t="shared" si="8"/>
        <v>0</v>
      </c>
      <c r="H124" s="310"/>
      <c r="I124" s="986"/>
      <c r="J124" s="987"/>
      <c r="K124" s="987"/>
      <c r="L124" s="18"/>
      <c r="M124" s="326" t="s">
        <v>67</v>
      </c>
      <c r="N124" s="18"/>
      <c r="O124" s="327">
        <f t="shared" si="9"/>
        <v>0</v>
      </c>
    </row>
    <row r="125" spans="1:15" ht="20.100000000000001" customHeight="1">
      <c r="A125" s="986"/>
      <c r="B125" s="987"/>
      <c r="C125" s="987"/>
      <c r="D125" s="18"/>
      <c r="E125" s="326" t="s">
        <v>67</v>
      </c>
      <c r="F125" s="18"/>
      <c r="G125" s="327">
        <f t="shared" si="8"/>
        <v>0</v>
      </c>
      <c r="H125" s="310"/>
      <c r="I125" s="986"/>
      <c r="J125" s="987"/>
      <c r="K125" s="987"/>
      <c r="L125" s="18"/>
      <c r="M125" s="326" t="s">
        <v>67</v>
      </c>
      <c r="N125" s="18"/>
      <c r="O125" s="327">
        <f t="shared" si="9"/>
        <v>0</v>
      </c>
    </row>
    <row r="126" spans="1:15" ht="20.100000000000001" customHeight="1">
      <c r="A126" s="986"/>
      <c r="B126" s="987"/>
      <c r="C126" s="987"/>
      <c r="D126" s="18"/>
      <c r="E126" s="326" t="s">
        <v>67</v>
      </c>
      <c r="F126" s="18"/>
      <c r="G126" s="327">
        <f t="shared" si="8"/>
        <v>0</v>
      </c>
      <c r="H126" s="310"/>
      <c r="I126" s="986"/>
      <c r="J126" s="987"/>
      <c r="K126" s="987"/>
      <c r="L126" s="18"/>
      <c r="M126" s="326" t="s">
        <v>67</v>
      </c>
      <c r="N126" s="18"/>
      <c r="O126" s="327">
        <f t="shared" si="9"/>
        <v>0</v>
      </c>
    </row>
    <row r="127" spans="1:15" ht="20.100000000000001" customHeight="1">
      <c r="A127" s="986"/>
      <c r="B127" s="987"/>
      <c r="C127" s="987"/>
      <c r="D127" s="18"/>
      <c r="E127" s="326" t="s">
        <v>67</v>
      </c>
      <c r="F127" s="18"/>
      <c r="G127" s="327">
        <f t="shared" si="8"/>
        <v>0</v>
      </c>
      <c r="H127" s="310"/>
      <c r="I127" s="986"/>
      <c r="J127" s="987"/>
      <c r="K127" s="987"/>
      <c r="L127" s="18"/>
      <c r="M127" s="326" t="s">
        <v>67</v>
      </c>
      <c r="N127" s="18"/>
      <c r="O127" s="327">
        <f t="shared" si="9"/>
        <v>0</v>
      </c>
    </row>
    <row r="128" spans="1:15" ht="20.100000000000001" customHeight="1">
      <c r="A128" s="988" t="s">
        <v>91</v>
      </c>
      <c r="B128" s="989"/>
      <c r="C128" s="990"/>
      <c r="D128" s="328"/>
      <c r="E128" s="329" t="s">
        <v>67</v>
      </c>
      <c r="F128" s="19"/>
      <c r="G128" s="330">
        <f>D128*F128</f>
        <v>0</v>
      </c>
      <c r="H128" s="310"/>
      <c r="I128" s="988" t="s">
        <v>91</v>
      </c>
      <c r="J128" s="989"/>
      <c r="K128" s="990"/>
      <c r="L128" s="328"/>
      <c r="M128" s="329" t="s">
        <v>67</v>
      </c>
      <c r="N128" s="19"/>
      <c r="O128" s="330">
        <f>L128*N128</f>
        <v>0</v>
      </c>
    </row>
    <row r="129" spans="1:16" ht="20.100000000000001" customHeight="1">
      <c r="A129" s="991" t="s">
        <v>92</v>
      </c>
      <c r="B129" s="992"/>
      <c r="C129" s="992"/>
      <c r="D129" s="992"/>
      <c r="E129" s="992"/>
      <c r="F129" s="993"/>
      <c r="G129" s="331">
        <f>SUM(G118:G128)</f>
        <v>0</v>
      </c>
      <c r="H129" s="310"/>
      <c r="I129" s="991" t="s">
        <v>92</v>
      </c>
      <c r="J129" s="992"/>
      <c r="K129" s="992"/>
      <c r="L129" s="992"/>
      <c r="M129" s="992"/>
      <c r="N129" s="993"/>
      <c r="O129" s="331">
        <f>SUM(O118:O128)</f>
        <v>0</v>
      </c>
    </row>
    <row r="130" spans="1:16" ht="20.100000000000001" customHeight="1">
      <c r="A130" s="994" t="s">
        <v>330</v>
      </c>
      <c r="B130" s="995"/>
      <c r="C130" s="995"/>
      <c r="D130" s="995"/>
      <c r="E130" s="995"/>
      <c r="F130" s="995"/>
      <c r="G130" s="20"/>
      <c r="H130" s="310"/>
      <c r="I130" s="994" t="s">
        <v>330</v>
      </c>
      <c r="J130" s="995"/>
      <c r="K130" s="995"/>
      <c r="L130" s="995"/>
      <c r="M130" s="995"/>
      <c r="N130" s="995"/>
      <c r="O130" s="20"/>
    </row>
    <row r="131" spans="1:16" ht="20.100000000000001" customHeight="1">
      <c r="A131" s="996" t="s">
        <v>64</v>
      </c>
      <c r="B131" s="997"/>
      <c r="C131" s="997"/>
      <c r="D131" s="997"/>
      <c r="E131" s="997"/>
      <c r="F131" s="997"/>
      <c r="G131" s="331">
        <f>G129+G130</f>
        <v>0</v>
      </c>
      <c r="H131" s="310"/>
      <c r="I131" s="996" t="s">
        <v>64</v>
      </c>
      <c r="J131" s="997"/>
      <c r="K131" s="997"/>
      <c r="L131" s="997"/>
      <c r="M131" s="997"/>
      <c r="N131" s="997"/>
      <c r="O131" s="331">
        <f>O129+O130</f>
        <v>0</v>
      </c>
    </row>
    <row r="132" spans="1:16" ht="20.100000000000001" customHeight="1">
      <c r="A132" s="297">
        <v>11</v>
      </c>
      <c r="I132" s="297">
        <v>12</v>
      </c>
    </row>
    <row r="133" spans="1:16" s="313" customFormat="1" ht="30" customHeight="1">
      <c r="A133" s="1036" t="s">
        <v>319</v>
      </c>
      <c r="B133" s="1037"/>
      <c r="C133" s="980">
        <f>個表B!B66</f>
        <v>0</v>
      </c>
      <c r="D133" s="981"/>
      <c r="E133" s="982" t="s">
        <v>312</v>
      </c>
      <c r="F133" s="983"/>
      <c r="G133" s="311">
        <f>個表B!B67</f>
        <v>0</v>
      </c>
      <c r="H133" s="312"/>
      <c r="I133" s="1036" t="s">
        <v>319</v>
      </c>
      <c r="J133" s="1037"/>
      <c r="K133" s="980">
        <f>個表B!B71</f>
        <v>0</v>
      </c>
      <c r="L133" s="981"/>
      <c r="M133" s="982" t="s">
        <v>312</v>
      </c>
      <c r="N133" s="983"/>
      <c r="O133" s="311">
        <f>個表B!B72</f>
        <v>0</v>
      </c>
      <c r="P133" s="332"/>
    </row>
    <row r="134" spans="1:16" s="313" customFormat="1" ht="30" customHeight="1">
      <c r="A134" s="1038" t="s">
        <v>325</v>
      </c>
      <c r="B134" s="1039"/>
      <c r="C134" s="1027" t="str">
        <f>IF(個表B!B69="","",個表B!B69)</f>
        <v/>
      </c>
      <c r="D134" s="1028"/>
      <c r="E134" s="1038" t="s">
        <v>77</v>
      </c>
      <c r="F134" s="1045"/>
      <c r="G134" s="14">
        <f>個表B!B68</f>
        <v>0</v>
      </c>
      <c r="H134" s="312"/>
      <c r="I134" s="1038" t="s">
        <v>325</v>
      </c>
      <c r="J134" s="1039"/>
      <c r="K134" s="1027" t="str">
        <f>IF(個表B!B74="","",個表B!B74)</f>
        <v/>
      </c>
      <c r="L134" s="1028"/>
      <c r="M134" s="1038" t="s">
        <v>77</v>
      </c>
      <c r="N134" s="1045"/>
      <c r="O134" s="14">
        <f>個表B!B73</f>
        <v>0</v>
      </c>
      <c r="P134" s="332"/>
    </row>
    <row r="135" spans="1:16" ht="20.100000000000001" customHeight="1">
      <c r="A135" s="1011" t="s">
        <v>78</v>
      </c>
      <c r="B135" s="1012"/>
      <c r="C135" s="1024"/>
      <c r="D135" s="1024"/>
      <c r="E135" s="1025"/>
      <c r="F135" s="1025"/>
      <c r="G135" s="1026"/>
      <c r="H135" s="310"/>
      <c r="I135" s="1011" t="s">
        <v>78</v>
      </c>
      <c r="J135" s="1012"/>
      <c r="K135" s="1024"/>
      <c r="L135" s="1024"/>
      <c r="M135" s="1025"/>
      <c r="N135" s="1025"/>
      <c r="O135" s="1026"/>
    </row>
    <row r="136" spans="1:16" ht="20.100000000000001" customHeight="1">
      <c r="A136" s="314" t="s">
        <v>79</v>
      </c>
      <c r="B136" s="997" t="s">
        <v>80</v>
      </c>
      <c r="C136" s="997"/>
      <c r="D136" s="1017"/>
      <c r="E136" s="1017"/>
      <c r="F136" s="315" t="s">
        <v>3</v>
      </c>
      <c r="G136" s="15"/>
      <c r="I136" s="314" t="s">
        <v>79</v>
      </c>
      <c r="J136" s="997" t="s">
        <v>80</v>
      </c>
      <c r="K136" s="997"/>
      <c r="L136" s="1017"/>
      <c r="M136" s="1017"/>
      <c r="N136" s="315" t="s">
        <v>3</v>
      </c>
      <c r="O136" s="15"/>
    </row>
    <row r="137" spans="1:16" ht="20.100000000000001" customHeight="1">
      <c r="A137" s="1018" t="s">
        <v>81</v>
      </c>
      <c r="B137" s="1019"/>
      <c r="C137" s="1020">
        <f>C135-D136-G136</f>
        <v>0</v>
      </c>
      <c r="D137" s="1021"/>
      <c r="E137" s="1022" t="s">
        <v>82</v>
      </c>
      <c r="F137" s="1023"/>
      <c r="G137" s="316" t="str">
        <f>IF(C137*C138=0,"",C137*C138)</f>
        <v/>
      </c>
      <c r="H137" s="310"/>
      <c r="I137" s="1018" t="s">
        <v>81</v>
      </c>
      <c r="J137" s="1019"/>
      <c r="K137" s="1020">
        <f>K135-L136-O136</f>
        <v>0</v>
      </c>
      <c r="L137" s="1021"/>
      <c r="M137" s="1022" t="s">
        <v>82</v>
      </c>
      <c r="N137" s="1023"/>
      <c r="O137" s="316" t="str">
        <f>IF(K137*K138=0,"",K137*K138)</f>
        <v/>
      </c>
    </row>
    <row r="138" spans="1:16" ht="20.100000000000001" customHeight="1">
      <c r="A138" s="1011" t="s">
        <v>83</v>
      </c>
      <c r="B138" s="1012"/>
      <c r="C138" s="1013">
        <f>個表B!C69</f>
        <v>0</v>
      </c>
      <c r="D138" s="1014"/>
      <c r="E138" s="317"/>
      <c r="F138" s="318"/>
      <c r="G138" s="319"/>
      <c r="H138" s="310"/>
      <c r="I138" s="1011" t="s">
        <v>83</v>
      </c>
      <c r="J138" s="1012"/>
      <c r="K138" s="1013">
        <f>個表B!C74</f>
        <v>0</v>
      </c>
      <c r="L138" s="1014"/>
      <c r="M138" s="317"/>
      <c r="N138" s="318"/>
      <c r="O138" s="319"/>
    </row>
    <row r="139" spans="1:16" ht="20.100000000000001" customHeight="1">
      <c r="A139" s="996" t="s">
        <v>84</v>
      </c>
      <c r="B139" s="997"/>
      <c r="C139" s="1015" t="str">
        <f>IF(G137="","",SUM(F143:F152))</f>
        <v/>
      </c>
      <c r="D139" s="1016"/>
      <c r="E139" s="1000" t="s">
        <v>85</v>
      </c>
      <c r="F139" s="1001"/>
      <c r="G139" s="320" t="str">
        <f>IF(G137="","",C139/G137)</f>
        <v/>
      </c>
      <c r="H139" s="310"/>
      <c r="I139" s="996" t="s">
        <v>84</v>
      </c>
      <c r="J139" s="997"/>
      <c r="K139" s="1015" t="str">
        <f>IF(O137="","",SUM(N143:N152))</f>
        <v/>
      </c>
      <c r="L139" s="1016"/>
      <c r="M139" s="1000" t="s">
        <v>85</v>
      </c>
      <c r="N139" s="1001"/>
      <c r="O139" s="320" t="str">
        <f>IF(O137="","",K139/O137)</f>
        <v/>
      </c>
    </row>
    <row r="140" spans="1:16" ht="20.100000000000001" customHeight="1">
      <c r="A140" s="1002" t="s">
        <v>86</v>
      </c>
      <c r="B140" s="1003"/>
      <c r="C140" s="1004" t="str">
        <f>IF(G137="","",SUM(F143:F153))</f>
        <v/>
      </c>
      <c r="D140" s="1005"/>
      <c r="E140" s="1006" t="s">
        <v>87</v>
      </c>
      <c r="F140" s="1007"/>
      <c r="G140" s="321" t="str">
        <f>IF(G137="","",C140/G137)</f>
        <v/>
      </c>
      <c r="H140" s="310"/>
      <c r="I140" s="1002" t="s">
        <v>86</v>
      </c>
      <c r="J140" s="1003"/>
      <c r="K140" s="1004" t="str">
        <f>IF(O137="","",SUM(N143:N153))</f>
        <v/>
      </c>
      <c r="L140" s="1005"/>
      <c r="M140" s="1006" t="s">
        <v>87</v>
      </c>
      <c r="N140" s="1007"/>
      <c r="O140" s="321" t="str">
        <f>IF(O137="","",K140/O137)</f>
        <v/>
      </c>
    </row>
    <row r="141" spans="1:16" ht="20.100000000000001" customHeight="1">
      <c r="A141" s="1008" t="s">
        <v>349</v>
      </c>
      <c r="B141" s="1009"/>
      <c r="C141" s="1009"/>
      <c r="D141" s="1009"/>
      <c r="E141" s="1009"/>
      <c r="F141" s="1009"/>
      <c r="G141" s="1010"/>
      <c r="H141" s="310"/>
      <c r="I141" s="1008" t="s">
        <v>349</v>
      </c>
      <c r="J141" s="1009"/>
      <c r="K141" s="1009"/>
      <c r="L141" s="1009"/>
      <c r="M141" s="1009"/>
      <c r="N141" s="1009"/>
      <c r="O141" s="1010"/>
    </row>
    <row r="142" spans="1:16" ht="20.100000000000001" customHeight="1">
      <c r="A142" s="996" t="s">
        <v>88</v>
      </c>
      <c r="B142" s="997"/>
      <c r="C142" s="997"/>
      <c r="D142" s="322" t="s">
        <v>380</v>
      </c>
      <c r="E142" s="322" t="s">
        <v>67</v>
      </c>
      <c r="F142" s="322" t="s">
        <v>89</v>
      </c>
      <c r="G142" s="323" t="s">
        <v>90</v>
      </c>
      <c r="H142" s="310"/>
      <c r="I142" s="996" t="s">
        <v>88</v>
      </c>
      <c r="J142" s="997"/>
      <c r="K142" s="997"/>
      <c r="L142" s="322" t="s">
        <v>380</v>
      </c>
      <c r="M142" s="322" t="s">
        <v>67</v>
      </c>
      <c r="N142" s="322" t="s">
        <v>89</v>
      </c>
      <c r="O142" s="323" t="s">
        <v>90</v>
      </c>
    </row>
    <row r="143" spans="1:16" ht="20.100000000000001" customHeight="1">
      <c r="A143" s="998"/>
      <c r="B143" s="999"/>
      <c r="C143" s="999"/>
      <c r="D143" s="16"/>
      <c r="E143" s="324" t="s">
        <v>67</v>
      </c>
      <c r="F143" s="17"/>
      <c r="G143" s="325">
        <f>D143*F143</f>
        <v>0</v>
      </c>
      <c r="H143" s="310"/>
      <c r="I143" s="998"/>
      <c r="J143" s="999"/>
      <c r="K143" s="999"/>
      <c r="L143" s="16"/>
      <c r="M143" s="324" t="s">
        <v>67</v>
      </c>
      <c r="N143" s="17"/>
      <c r="O143" s="325">
        <f>L143*N143</f>
        <v>0</v>
      </c>
    </row>
    <row r="144" spans="1:16" ht="20.100000000000001" customHeight="1">
      <c r="A144" s="986"/>
      <c r="B144" s="987"/>
      <c r="C144" s="987"/>
      <c r="D144" s="18"/>
      <c r="E144" s="326" t="s">
        <v>67</v>
      </c>
      <c r="F144" s="18"/>
      <c r="G144" s="327">
        <f t="shared" ref="G144:G152" si="10">D144*F144</f>
        <v>0</v>
      </c>
      <c r="H144" s="310"/>
      <c r="I144" s="986"/>
      <c r="J144" s="987"/>
      <c r="K144" s="987"/>
      <c r="L144" s="18"/>
      <c r="M144" s="326" t="s">
        <v>67</v>
      </c>
      <c r="N144" s="18"/>
      <c r="O144" s="327">
        <f t="shared" ref="O144:O152" si="11">L144*N144</f>
        <v>0</v>
      </c>
    </row>
    <row r="145" spans="1:16" ht="20.100000000000001" customHeight="1">
      <c r="A145" s="986"/>
      <c r="B145" s="987"/>
      <c r="C145" s="987"/>
      <c r="D145" s="18"/>
      <c r="E145" s="326" t="s">
        <v>67</v>
      </c>
      <c r="F145" s="18"/>
      <c r="G145" s="327">
        <f t="shared" si="10"/>
        <v>0</v>
      </c>
      <c r="H145" s="310"/>
      <c r="I145" s="986"/>
      <c r="J145" s="987"/>
      <c r="K145" s="987"/>
      <c r="L145" s="18"/>
      <c r="M145" s="326" t="s">
        <v>67</v>
      </c>
      <c r="N145" s="18"/>
      <c r="O145" s="327">
        <f t="shared" si="11"/>
        <v>0</v>
      </c>
    </row>
    <row r="146" spans="1:16" ht="20.100000000000001" customHeight="1">
      <c r="A146" s="986"/>
      <c r="B146" s="987"/>
      <c r="C146" s="987"/>
      <c r="D146" s="18"/>
      <c r="E146" s="326" t="s">
        <v>67</v>
      </c>
      <c r="F146" s="18"/>
      <c r="G146" s="327">
        <f t="shared" si="10"/>
        <v>0</v>
      </c>
      <c r="H146" s="310"/>
      <c r="I146" s="986"/>
      <c r="J146" s="987"/>
      <c r="K146" s="987"/>
      <c r="L146" s="18"/>
      <c r="M146" s="326" t="s">
        <v>67</v>
      </c>
      <c r="N146" s="18"/>
      <c r="O146" s="327">
        <f t="shared" si="11"/>
        <v>0</v>
      </c>
    </row>
    <row r="147" spans="1:16" ht="20.100000000000001" customHeight="1">
      <c r="A147" s="986"/>
      <c r="B147" s="987"/>
      <c r="C147" s="987"/>
      <c r="D147" s="18"/>
      <c r="E147" s="326" t="s">
        <v>67</v>
      </c>
      <c r="F147" s="18"/>
      <c r="G147" s="327">
        <f t="shared" si="10"/>
        <v>0</v>
      </c>
      <c r="H147" s="310"/>
      <c r="I147" s="986"/>
      <c r="J147" s="987"/>
      <c r="K147" s="987"/>
      <c r="L147" s="18"/>
      <c r="M147" s="326" t="s">
        <v>67</v>
      </c>
      <c r="N147" s="18"/>
      <c r="O147" s="327">
        <f t="shared" si="11"/>
        <v>0</v>
      </c>
    </row>
    <row r="148" spans="1:16" ht="20.100000000000001" customHeight="1">
      <c r="A148" s="986"/>
      <c r="B148" s="987"/>
      <c r="C148" s="987"/>
      <c r="D148" s="18"/>
      <c r="E148" s="326" t="s">
        <v>67</v>
      </c>
      <c r="F148" s="18"/>
      <c r="G148" s="327">
        <f t="shared" si="10"/>
        <v>0</v>
      </c>
      <c r="H148" s="310"/>
      <c r="I148" s="986"/>
      <c r="J148" s="987"/>
      <c r="K148" s="987"/>
      <c r="L148" s="18"/>
      <c r="M148" s="326" t="s">
        <v>67</v>
      </c>
      <c r="N148" s="18"/>
      <c r="O148" s="327">
        <f t="shared" si="11"/>
        <v>0</v>
      </c>
    </row>
    <row r="149" spans="1:16" ht="20.100000000000001" customHeight="1">
      <c r="A149" s="986"/>
      <c r="B149" s="987"/>
      <c r="C149" s="987"/>
      <c r="D149" s="18"/>
      <c r="E149" s="326" t="s">
        <v>67</v>
      </c>
      <c r="F149" s="18"/>
      <c r="G149" s="327">
        <f t="shared" si="10"/>
        <v>0</v>
      </c>
      <c r="H149" s="310"/>
      <c r="I149" s="986"/>
      <c r="J149" s="987"/>
      <c r="K149" s="987"/>
      <c r="L149" s="18"/>
      <c r="M149" s="326" t="s">
        <v>67</v>
      </c>
      <c r="N149" s="18"/>
      <c r="O149" s="327">
        <f t="shared" si="11"/>
        <v>0</v>
      </c>
    </row>
    <row r="150" spans="1:16" ht="20.100000000000001" customHeight="1">
      <c r="A150" s="986"/>
      <c r="B150" s="987"/>
      <c r="C150" s="987"/>
      <c r="D150" s="18"/>
      <c r="E150" s="326" t="s">
        <v>67</v>
      </c>
      <c r="F150" s="18"/>
      <c r="G150" s="327">
        <f t="shared" si="10"/>
        <v>0</v>
      </c>
      <c r="H150" s="310"/>
      <c r="I150" s="986"/>
      <c r="J150" s="987"/>
      <c r="K150" s="987"/>
      <c r="L150" s="18"/>
      <c r="M150" s="326" t="s">
        <v>67</v>
      </c>
      <c r="N150" s="18"/>
      <c r="O150" s="327">
        <f t="shared" si="11"/>
        <v>0</v>
      </c>
    </row>
    <row r="151" spans="1:16" ht="20.100000000000001" customHeight="1">
      <c r="A151" s="986"/>
      <c r="B151" s="987"/>
      <c r="C151" s="987"/>
      <c r="D151" s="18"/>
      <c r="E151" s="326" t="s">
        <v>67</v>
      </c>
      <c r="F151" s="18"/>
      <c r="G151" s="327">
        <f t="shared" si="10"/>
        <v>0</v>
      </c>
      <c r="H151" s="310"/>
      <c r="I151" s="986"/>
      <c r="J151" s="987"/>
      <c r="K151" s="987"/>
      <c r="L151" s="18"/>
      <c r="M151" s="326" t="s">
        <v>67</v>
      </c>
      <c r="N151" s="18"/>
      <c r="O151" s="327">
        <f t="shared" si="11"/>
        <v>0</v>
      </c>
    </row>
    <row r="152" spans="1:16" ht="20.100000000000001" customHeight="1">
      <c r="A152" s="986"/>
      <c r="B152" s="987"/>
      <c r="C152" s="987"/>
      <c r="D152" s="18"/>
      <c r="E152" s="326" t="s">
        <v>67</v>
      </c>
      <c r="F152" s="18"/>
      <c r="G152" s="327">
        <f t="shared" si="10"/>
        <v>0</v>
      </c>
      <c r="H152" s="310"/>
      <c r="I152" s="986"/>
      <c r="J152" s="987"/>
      <c r="K152" s="987"/>
      <c r="L152" s="18"/>
      <c r="M152" s="326" t="s">
        <v>67</v>
      </c>
      <c r="N152" s="18"/>
      <c r="O152" s="327">
        <f t="shared" si="11"/>
        <v>0</v>
      </c>
    </row>
    <row r="153" spans="1:16" ht="20.100000000000001" customHeight="1">
      <c r="A153" s="988" t="s">
        <v>91</v>
      </c>
      <c r="B153" s="989"/>
      <c r="C153" s="990"/>
      <c r="D153" s="328"/>
      <c r="E153" s="329" t="s">
        <v>67</v>
      </c>
      <c r="F153" s="19"/>
      <c r="G153" s="330">
        <f>D153*F153</f>
        <v>0</v>
      </c>
      <c r="H153" s="310"/>
      <c r="I153" s="988" t="s">
        <v>91</v>
      </c>
      <c r="J153" s="989"/>
      <c r="K153" s="990"/>
      <c r="L153" s="328"/>
      <c r="M153" s="329" t="s">
        <v>67</v>
      </c>
      <c r="N153" s="19"/>
      <c r="O153" s="330">
        <f>L153*N153</f>
        <v>0</v>
      </c>
    </row>
    <row r="154" spans="1:16" ht="20.100000000000001" customHeight="1">
      <c r="A154" s="991" t="s">
        <v>92</v>
      </c>
      <c r="B154" s="992"/>
      <c r="C154" s="992"/>
      <c r="D154" s="992"/>
      <c r="E154" s="992"/>
      <c r="F154" s="993"/>
      <c r="G154" s="331">
        <f>SUM(G143:G153)</f>
        <v>0</v>
      </c>
      <c r="H154" s="310"/>
      <c r="I154" s="991" t="s">
        <v>92</v>
      </c>
      <c r="J154" s="992"/>
      <c r="K154" s="992"/>
      <c r="L154" s="992"/>
      <c r="M154" s="992"/>
      <c r="N154" s="993"/>
      <c r="O154" s="331">
        <f>SUM(O143:O153)</f>
        <v>0</v>
      </c>
    </row>
    <row r="155" spans="1:16" ht="20.100000000000001" customHeight="1">
      <c r="A155" s="994" t="s">
        <v>330</v>
      </c>
      <c r="B155" s="995"/>
      <c r="C155" s="995"/>
      <c r="D155" s="995"/>
      <c r="E155" s="995"/>
      <c r="F155" s="995"/>
      <c r="G155" s="20"/>
      <c r="H155" s="310"/>
      <c r="I155" s="994" t="s">
        <v>330</v>
      </c>
      <c r="J155" s="995"/>
      <c r="K155" s="995"/>
      <c r="L155" s="995"/>
      <c r="M155" s="995"/>
      <c r="N155" s="995"/>
      <c r="O155" s="20"/>
    </row>
    <row r="156" spans="1:16" ht="20.100000000000001" customHeight="1">
      <c r="A156" s="996" t="s">
        <v>64</v>
      </c>
      <c r="B156" s="997"/>
      <c r="C156" s="997"/>
      <c r="D156" s="997"/>
      <c r="E156" s="997"/>
      <c r="F156" s="997"/>
      <c r="G156" s="331">
        <f>G154+G155</f>
        <v>0</v>
      </c>
      <c r="H156" s="310"/>
      <c r="I156" s="996" t="s">
        <v>64</v>
      </c>
      <c r="J156" s="997"/>
      <c r="K156" s="997"/>
      <c r="L156" s="997"/>
      <c r="M156" s="997"/>
      <c r="N156" s="997"/>
      <c r="O156" s="331">
        <f>O154+O155</f>
        <v>0</v>
      </c>
    </row>
    <row r="157" spans="1:16" ht="20.100000000000001" customHeight="1">
      <c r="A157" s="297">
        <v>13</v>
      </c>
      <c r="I157" s="297">
        <v>14</v>
      </c>
    </row>
    <row r="158" spans="1:16" s="313" customFormat="1" ht="30" customHeight="1">
      <c r="A158" s="1036" t="s">
        <v>319</v>
      </c>
      <c r="B158" s="1037"/>
      <c r="C158" s="980">
        <f>個表B!B76</f>
        <v>0</v>
      </c>
      <c r="D158" s="981"/>
      <c r="E158" s="982" t="s">
        <v>312</v>
      </c>
      <c r="F158" s="983"/>
      <c r="G158" s="311">
        <f>個表B!B77</f>
        <v>0</v>
      </c>
      <c r="H158" s="312"/>
      <c r="I158" s="1036" t="s">
        <v>319</v>
      </c>
      <c r="J158" s="1037"/>
      <c r="K158" s="980">
        <f>個表B!B81</f>
        <v>0</v>
      </c>
      <c r="L158" s="981"/>
      <c r="M158" s="982" t="s">
        <v>312</v>
      </c>
      <c r="N158" s="983"/>
      <c r="O158" s="311">
        <f>個表B!B82</f>
        <v>0</v>
      </c>
      <c r="P158" s="332"/>
    </row>
    <row r="159" spans="1:16" s="313" customFormat="1" ht="30" customHeight="1">
      <c r="A159" s="1038" t="s">
        <v>325</v>
      </c>
      <c r="B159" s="1039"/>
      <c r="C159" s="1027" t="str">
        <f>IF(個表B!B79="","",個表B!B79)</f>
        <v/>
      </c>
      <c r="D159" s="1028"/>
      <c r="E159" s="1038" t="s">
        <v>77</v>
      </c>
      <c r="F159" s="1045"/>
      <c r="G159" s="14">
        <f>個表B!B78</f>
        <v>0</v>
      </c>
      <c r="H159" s="312"/>
      <c r="I159" s="1038" t="s">
        <v>325</v>
      </c>
      <c r="J159" s="1039"/>
      <c r="K159" s="1027" t="str">
        <f>IF(個表B!B84="","",個表B!B84)</f>
        <v/>
      </c>
      <c r="L159" s="1028"/>
      <c r="M159" s="1038" t="s">
        <v>77</v>
      </c>
      <c r="N159" s="1045"/>
      <c r="O159" s="14">
        <f>個表B!B83</f>
        <v>0</v>
      </c>
      <c r="P159" s="332"/>
    </row>
    <row r="160" spans="1:16" ht="20.100000000000001" customHeight="1">
      <c r="A160" s="1011" t="s">
        <v>78</v>
      </c>
      <c r="B160" s="1012"/>
      <c r="C160" s="1024"/>
      <c r="D160" s="1024"/>
      <c r="E160" s="1025"/>
      <c r="F160" s="1025"/>
      <c r="G160" s="1026"/>
      <c r="H160" s="310"/>
      <c r="I160" s="1011" t="s">
        <v>78</v>
      </c>
      <c r="J160" s="1012"/>
      <c r="K160" s="1024"/>
      <c r="L160" s="1024"/>
      <c r="M160" s="1025"/>
      <c r="N160" s="1025"/>
      <c r="O160" s="1026"/>
    </row>
    <row r="161" spans="1:15" ht="20.100000000000001" customHeight="1">
      <c r="A161" s="314" t="s">
        <v>79</v>
      </c>
      <c r="B161" s="997" t="s">
        <v>80</v>
      </c>
      <c r="C161" s="997"/>
      <c r="D161" s="1017"/>
      <c r="E161" s="1017"/>
      <c r="F161" s="315" t="s">
        <v>3</v>
      </c>
      <c r="G161" s="15"/>
      <c r="I161" s="314" t="s">
        <v>79</v>
      </c>
      <c r="J161" s="997" t="s">
        <v>80</v>
      </c>
      <c r="K161" s="997"/>
      <c r="L161" s="1017"/>
      <c r="M161" s="1017"/>
      <c r="N161" s="315" t="s">
        <v>3</v>
      </c>
      <c r="O161" s="15"/>
    </row>
    <row r="162" spans="1:15" ht="20.100000000000001" customHeight="1">
      <c r="A162" s="1018" t="s">
        <v>81</v>
      </c>
      <c r="B162" s="1019"/>
      <c r="C162" s="1020">
        <f>C160-D161-G161</f>
        <v>0</v>
      </c>
      <c r="D162" s="1021"/>
      <c r="E162" s="1022" t="s">
        <v>82</v>
      </c>
      <c r="F162" s="1023"/>
      <c r="G162" s="316" t="str">
        <f>IF(C162*C163=0,"",C162*C163)</f>
        <v/>
      </c>
      <c r="H162" s="310"/>
      <c r="I162" s="1018" t="s">
        <v>81</v>
      </c>
      <c r="J162" s="1019"/>
      <c r="K162" s="1020">
        <f>K160-L161-O161</f>
        <v>0</v>
      </c>
      <c r="L162" s="1021"/>
      <c r="M162" s="1022" t="s">
        <v>82</v>
      </c>
      <c r="N162" s="1023"/>
      <c r="O162" s="316" t="str">
        <f>IF(K162*K163=0,"",K162*K163)</f>
        <v/>
      </c>
    </row>
    <row r="163" spans="1:15" ht="20.100000000000001" customHeight="1">
      <c r="A163" s="1011" t="s">
        <v>83</v>
      </c>
      <c r="B163" s="1012"/>
      <c r="C163" s="1013">
        <f>個表B!C79</f>
        <v>0</v>
      </c>
      <c r="D163" s="1014"/>
      <c r="E163" s="317"/>
      <c r="F163" s="318"/>
      <c r="G163" s="319"/>
      <c r="H163" s="310"/>
      <c r="I163" s="1011" t="s">
        <v>83</v>
      </c>
      <c r="J163" s="1012"/>
      <c r="K163" s="1013">
        <f>個表B!C84</f>
        <v>0</v>
      </c>
      <c r="L163" s="1014"/>
      <c r="M163" s="317"/>
      <c r="N163" s="318"/>
      <c r="O163" s="319"/>
    </row>
    <row r="164" spans="1:15" ht="20.100000000000001" customHeight="1">
      <c r="A164" s="996" t="s">
        <v>84</v>
      </c>
      <c r="B164" s="997"/>
      <c r="C164" s="1015" t="str">
        <f>IF(G162="","",SUM(F168:F177))</f>
        <v/>
      </c>
      <c r="D164" s="1016"/>
      <c r="E164" s="1000" t="s">
        <v>85</v>
      </c>
      <c r="F164" s="1001"/>
      <c r="G164" s="320" t="str">
        <f>IF(G162="","",C164/G162)</f>
        <v/>
      </c>
      <c r="H164" s="310"/>
      <c r="I164" s="996" t="s">
        <v>84</v>
      </c>
      <c r="J164" s="997"/>
      <c r="K164" s="1015" t="str">
        <f>IF(O162="","",SUM(N168:N177))</f>
        <v/>
      </c>
      <c r="L164" s="1016"/>
      <c r="M164" s="1000" t="s">
        <v>85</v>
      </c>
      <c r="N164" s="1001"/>
      <c r="O164" s="320" t="str">
        <f>IF(O162="","",K164/O162)</f>
        <v/>
      </c>
    </row>
    <row r="165" spans="1:15" ht="20.100000000000001" customHeight="1">
      <c r="A165" s="1002" t="s">
        <v>86</v>
      </c>
      <c r="B165" s="1003"/>
      <c r="C165" s="1004" t="str">
        <f>IF(G162="","",SUM(F168:F178))</f>
        <v/>
      </c>
      <c r="D165" s="1005"/>
      <c r="E165" s="1006" t="s">
        <v>87</v>
      </c>
      <c r="F165" s="1007"/>
      <c r="G165" s="321" t="str">
        <f>IF(G162="","",C165/G162)</f>
        <v/>
      </c>
      <c r="H165" s="310"/>
      <c r="I165" s="1002" t="s">
        <v>86</v>
      </c>
      <c r="J165" s="1003"/>
      <c r="K165" s="1004" t="str">
        <f>IF(O162="","",SUM(N168:N178))</f>
        <v/>
      </c>
      <c r="L165" s="1005"/>
      <c r="M165" s="1006" t="s">
        <v>87</v>
      </c>
      <c r="N165" s="1007"/>
      <c r="O165" s="321" t="str">
        <f>IF(O162="","",K165/O162)</f>
        <v/>
      </c>
    </row>
    <row r="166" spans="1:15" ht="20.100000000000001" customHeight="1">
      <c r="A166" s="1008" t="s">
        <v>349</v>
      </c>
      <c r="B166" s="1009"/>
      <c r="C166" s="1009"/>
      <c r="D166" s="1009"/>
      <c r="E166" s="1009"/>
      <c r="F166" s="1009"/>
      <c r="G166" s="1010"/>
      <c r="H166" s="310"/>
      <c r="I166" s="1008" t="s">
        <v>349</v>
      </c>
      <c r="J166" s="1009"/>
      <c r="K166" s="1009"/>
      <c r="L166" s="1009"/>
      <c r="M166" s="1009"/>
      <c r="N166" s="1009"/>
      <c r="O166" s="1010"/>
    </row>
    <row r="167" spans="1:15" ht="20.100000000000001" customHeight="1">
      <c r="A167" s="996" t="s">
        <v>88</v>
      </c>
      <c r="B167" s="997"/>
      <c r="C167" s="997"/>
      <c r="D167" s="322" t="s">
        <v>380</v>
      </c>
      <c r="E167" s="322" t="s">
        <v>67</v>
      </c>
      <c r="F167" s="322" t="s">
        <v>89</v>
      </c>
      <c r="G167" s="323" t="s">
        <v>90</v>
      </c>
      <c r="H167" s="310"/>
      <c r="I167" s="996" t="s">
        <v>88</v>
      </c>
      <c r="J167" s="997"/>
      <c r="K167" s="997"/>
      <c r="L167" s="322" t="s">
        <v>380</v>
      </c>
      <c r="M167" s="322" t="s">
        <v>67</v>
      </c>
      <c r="N167" s="322" t="s">
        <v>89</v>
      </c>
      <c r="O167" s="323" t="s">
        <v>90</v>
      </c>
    </row>
    <row r="168" spans="1:15" ht="20.100000000000001" customHeight="1">
      <c r="A168" s="998"/>
      <c r="B168" s="999"/>
      <c r="C168" s="999"/>
      <c r="D168" s="16"/>
      <c r="E168" s="324" t="s">
        <v>67</v>
      </c>
      <c r="F168" s="17"/>
      <c r="G168" s="325">
        <f>D168*F168</f>
        <v>0</v>
      </c>
      <c r="H168" s="310"/>
      <c r="I168" s="998"/>
      <c r="J168" s="999"/>
      <c r="K168" s="999"/>
      <c r="L168" s="16"/>
      <c r="M168" s="324" t="s">
        <v>67</v>
      </c>
      <c r="N168" s="17"/>
      <c r="O168" s="325">
        <f>L168*N168</f>
        <v>0</v>
      </c>
    </row>
    <row r="169" spans="1:15" ht="20.100000000000001" customHeight="1">
      <c r="A169" s="986"/>
      <c r="B169" s="987"/>
      <c r="C169" s="987"/>
      <c r="D169" s="18"/>
      <c r="E169" s="326" t="s">
        <v>67</v>
      </c>
      <c r="F169" s="18"/>
      <c r="G169" s="327">
        <f t="shared" ref="G169:G177" si="12">D169*F169</f>
        <v>0</v>
      </c>
      <c r="H169" s="310"/>
      <c r="I169" s="986"/>
      <c r="J169" s="987"/>
      <c r="K169" s="987"/>
      <c r="L169" s="18"/>
      <c r="M169" s="326" t="s">
        <v>67</v>
      </c>
      <c r="N169" s="18"/>
      <c r="O169" s="327">
        <f t="shared" ref="O169:O177" si="13">L169*N169</f>
        <v>0</v>
      </c>
    </row>
    <row r="170" spans="1:15" ht="20.100000000000001" customHeight="1">
      <c r="A170" s="986"/>
      <c r="B170" s="987"/>
      <c r="C170" s="987"/>
      <c r="D170" s="18"/>
      <c r="E170" s="326" t="s">
        <v>67</v>
      </c>
      <c r="F170" s="18"/>
      <c r="G170" s="327">
        <f t="shared" si="12"/>
        <v>0</v>
      </c>
      <c r="H170" s="310"/>
      <c r="I170" s="986"/>
      <c r="J170" s="987"/>
      <c r="K170" s="987"/>
      <c r="L170" s="18"/>
      <c r="M170" s="326" t="s">
        <v>67</v>
      </c>
      <c r="N170" s="18"/>
      <c r="O170" s="327">
        <f t="shared" si="13"/>
        <v>0</v>
      </c>
    </row>
    <row r="171" spans="1:15" ht="20.100000000000001" customHeight="1">
      <c r="A171" s="986"/>
      <c r="B171" s="987"/>
      <c r="C171" s="987"/>
      <c r="D171" s="18"/>
      <c r="E171" s="326" t="s">
        <v>67</v>
      </c>
      <c r="F171" s="18"/>
      <c r="G171" s="327">
        <f t="shared" si="12"/>
        <v>0</v>
      </c>
      <c r="H171" s="310"/>
      <c r="I171" s="986"/>
      <c r="J171" s="987"/>
      <c r="K171" s="987"/>
      <c r="L171" s="18"/>
      <c r="M171" s="326" t="s">
        <v>67</v>
      </c>
      <c r="N171" s="18"/>
      <c r="O171" s="327">
        <f t="shared" si="13"/>
        <v>0</v>
      </c>
    </row>
    <row r="172" spans="1:15" ht="20.100000000000001" customHeight="1">
      <c r="A172" s="986"/>
      <c r="B172" s="987"/>
      <c r="C172" s="987"/>
      <c r="D172" s="18"/>
      <c r="E172" s="326" t="s">
        <v>67</v>
      </c>
      <c r="F172" s="18"/>
      <c r="G172" s="327">
        <f t="shared" si="12"/>
        <v>0</v>
      </c>
      <c r="H172" s="310"/>
      <c r="I172" s="986"/>
      <c r="J172" s="987"/>
      <c r="K172" s="987"/>
      <c r="L172" s="18"/>
      <c r="M172" s="326" t="s">
        <v>67</v>
      </c>
      <c r="N172" s="18"/>
      <c r="O172" s="327">
        <f t="shared" si="13"/>
        <v>0</v>
      </c>
    </row>
    <row r="173" spans="1:15" ht="20.100000000000001" customHeight="1">
      <c r="A173" s="986"/>
      <c r="B173" s="987"/>
      <c r="C173" s="987"/>
      <c r="D173" s="18"/>
      <c r="E173" s="326" t="s">
        <v>67</v>
      </c>
      <c r="F173" s="18"/>
      <c r="G173" s="327">
        <f t="shared" si="12"/>
        <v>0</v>
      </c>
      <c r="H173" s="310"/>
      <c r="I173" s="986"/>
      <c r="J173" s="987"/>
      <c r="K173" s="987"/>
      <c r="L173" s="18"/>
      <c r="M173" s="326" t="s">
        <v>67</v>
      </c>
      <c r="N173" s="18"/>
      <c r="O173" s="327">
        <f t="shared" si="13"/>
        <v>0</v>
      </c>
    </row>
    <row r="174" spans="1:15" ht="20.100000000000001" customHeight="1">
      <c r="A174" s="986"/>
      <c r="B174" s="987"/>
      <c r="C174" s="987"/>
      <c r="D174" s="18"/>
      <c r="E174" s="326" t="s">
        <v>67</v>
      </c>
      <c r="F174" s="18"/>
      <c r="G174" s="327">
        <f t="shared" si="12"/>
        <v>0</v>
      </c>
      <c r="H174" s="310"/>
      <c r="I174" s="986"/>
      <c r="J174" s="987"/>
      <c r="K174" s="987"/>
      <c r="L174" s="18"/>
      <c r="M174" s="326" t="s">
        <v>67</v>
      </c>
      <c r="N174" s="18"/>
      <c r="O174" s="327">
        <f t="shared" si="13"/>
        <v>0</v>
      </c>
    </row>
    <row r="175" spans="1:15" ht="20.100000000000001" customHeight="1">
      <c r="A175" s="986"/>
      <c r="B175" s="987"/>
      <c r="C175" s="987"/>
      <c r="D175" s="18"/>
      <c r="E175" s="326" t="s">
        <v>67</v>
      </c>
      <c r="F175" s="18"/>
      <c r="G175" s="327">
        <f t="shared" si="12"/>
        <v>0</v>
      </c>
      <c r="H175" s="310"/>
      <c r="I175" s="986"/>
      <c r="J175" s="987"/>
      <c r="K175" s="987"/>
      <c r="L175" s="18"/>
      <c r="M175" s="326" t="s">
        <v>67</v>
      </c>
      <c r="N175" s="18"/>
      <c r="O175" s="327">
        <f t="shared" si="13"/>
        <v>0</v>
      </c>
    </row>
    <row r="176" spans="1:15" ht="20.100000000000001" customHeight="1">
      <c r="A176" s="986"/>
      <c r="B176" s="987"/>
      <c r="C176" s="987"/>
      <c r="D176" s="18"/>
      <c r="E176" s="326" t="s">
        <v>67</v>
      </c>
      <c r="F176" s="18"/>
      <c r="G176" s="327">
        <f t="shared" si="12"/>
        <v>0</v>
      </c>
      <c r="H176" s="310"/>
      <c r="I176" s="986"/>
      <c r="J176" s="987"/>
      <c r="K176" s="987"/>
      <c r="L176" s="18"/>
      <c r="M176" s="326" t="s">
        <v>67</v>
      </c>
      <c r="N176" s="18"/>
      <c r="O176" s="327">
        <f t="shared" si="13"/>
        <v>0</v>
      </c>
    </row>
    <row r="177" spans="1:16" ht="20.100000000000001" customHeight="1">
      <c r="A177" s="986"/>
      <c r="B177" s="987"/>
      <c r="C177" s="987"/>
      <c r="D177" s="18"/>
      <c r="E177" s="326" t="s">
        <v>67</v>
      </c>
      <c r="F177" s="18"/>
      <c r="G177" s="327">
        <f t="shared" si="12"/>
        <v>0</v>
      </c>
      <c r="H177" s="310"/>
      <c r="I177" s="986"/>
      <c r="J177" s="987"/>
      <c r="K177" s="987"/>
      <c r="L177" s="18"/>
      <c r="M177" s="326" t="s">
        <v>67</v>
      </c>
      <c r="N177" s="18"/>
      <c r="O177" s="327">
        <f t="shared" si="13"/>
        <v>0</v>
      </c>
    </row>
    <row r="178" spans="1:16" ht="20.100000000000001" customHeight="1">
      <c r="A178" s="988" t="s">
        <v>91</v>
      </c>
      <c r="B178" s="989"/>
      <c r="C178" s="990"/>
      <c r="D178" s="328"/>
      <c r="E178" s="329" t="s">
        <v>67</v>
      </c>
      <c r="F178" s="19"/>
      <c r="G178" s="330">
        <f>D178*F178</f>
        <v>0</v>
      </c>
      <c r="H178" s="310"/>
      <c r="I178" s="988" t="s">
        <v>91</v>
      </c>
      <c r="J178" s="989"/>
      <c r="K178" s="990"/>
      <c r="L178" s="328"/>
      <c r="M178" s="329" t="s">
        <v>67</v>
      </c>
      <c r="N178" s="19"/>
      <c r="O178" s="330">
        <f>L178*N178</f>
        <v>0</v>
      </c>
    </row>
    <row r="179" spans="1:16" ht="20.100000000000001" customHeight="1">
      <c r="A179" s="991" t="s">
        <v>92</v>
      </c>
      <c r="B179" s="992"/>
      <c r="C179" s="992"/>
      <c r="D179" s="992"/>
      <c r="E179" s="992"/>
      <c r="F179" s="993"/>
      <c r="G179" s="331">
        <f>SUM(G168:G178)</f>
        <v>0</v>
      </c>
      <c r="H179" s="310"/>
      <c r="I179" s="991" t="s">
        <v>92</v>
      </c>
      <c r="J179" s="992"/>
      <c r="K179" s="992"/>
      <c r="L179" s="992"/>
      <c r="M179" s="992"/>
      <c r="N179" s="993"/>
      <c r="O179" s="331">
        <f>SUM(O168:O178)</f>
        <v>0</v>
      </c>
    </row>
    <row r="180" spans="1:16" ht="20.100000000000001" customHeight="1">
      <c r="A180" s="994" t="s">
        <v>330</v>
      </c>
      <c r="B180" s="995"/>
      <c r="C180" s="995"/>
      <c r="D180" s="995"/>
      <c r="E180" s="995"/>
      <c r="F180" s="995"/>
      <c r="G180" s="20"/>
      <c r="H180" s="310"/>
      <c r="I180" s="994" t="s">
        <v>330</v>
      </c>
      <c r="J180" s="995"/>
      <c r="K180" s="995"/>
      <c r="L180" s="995"/>
      <c r="M180" s="995"/>
      <c r="N180" s="995"/>
      <c r="O180" s="20"/>
    </row>
    <row r="181" spans="1:16" ht="20.100000000000001" customHeight="1">
      <c r="A181" s="996" t="s">
        <v>64</v>
      </c>
      <c r="B181" s="997"/>
      <c r="C181" s="997"/>
      <c r="D181" s="997"/>
      <c r="E181" s="997"/>
      <c r="F181" s="997"/>
      <c r="G181" s="331">
        <f>G179+G180</f>
        <v>0</v>
      </c>
      <c r="H181" s="310"/>
      <c r="I181" s="996" t="s">
        <v>64</v>
      </c>
      <c r="J181" s="997"/>
      <c r="K181" s="997"/>
      <c r="L181" s="997"/>
      <c r="M181" s="997"/>
      <c r="N181" s="997"/>
      <c r="O181" s="331">
        <f>O179+O180</f>
        <v>0</v>
      </c>
    </row>
    <row r="182" spans="1:16" ht="20.100000000000001" customHeight="1">
      <c r="A182" s="297">
        <v>15</v>
      </c>
      <c r="I182" s="297">
        <v>16</v>
      </c>
    </row>
    <row r="183" spans="1:16" s="313" customFormat="1" ht="30" customHeight="1">
      <c r="A183" s="1036" t="s">
        <v>319</v>
      </c>
      <c r="B183" s="1037"/>
      <c r="C183" s="980">
        <f>個表B!B86</f>
        <v>0</v>
      </c>
      <c r="D183" s="981"/>
      <c r="E183" s="982" t="s">
        <v>312</v>
      </c>
      <c r="F183" s="983"/>
      <c r="G183" s="311">
        <f>個表B!B87</f>
        <v>0</v>
      </c>
      <c r="H183" s="312"/>
      <c r="I183" s="1036" t="s">
        <v>319</v>
      </c>
      <c r="J183" s="1037"/>
      <c r="K183" s="980">
        <f>個表B!B96</f>
        <v>0</v>
      </c>
      <c r="L183" s="981"/>
      <c r="M183" s="982" t="s">
        <v>312</v>
      </c>
      <c r="N183" s="983"/>
      <c r="O183" s="311">
        <f>個表B!B97</f>
        <v>0</v>
      </c>
      <c r="P183" s="332"/>
    </row>
    <row r="184" spans="1:16" s="313" customFormat="1" ht="30" customHeight="1">
      <c r="A184" s="1038" t="s">
        <v>325</v>
      </c>
      <c r="B184" s="1039"/>
      <c r="C184" s="1027" t="str">
        <f>IF(個表B!B89="","",個表B!B89)</f>
        <v/>
      </c>
      <c r="D184" s="1028"/>
      <c r="E184" s="1038" t="s">
        <v>77</v>
      </c>
      <c r="F184" s="1045"/>
      <c r="G184" s="14">
        <f>個表B!B88</f>
        <v>0</v>
      </c>
      <c r="H184" s="312"/>
      <c r="I184" s="1038" t="s">
        <v>325</v>
      </c>
      <c r="J184" s="1039"/>
      <c r="K184" s="1027" t="str">
        <f>IF(個表B!B99="","",個表B!B99)</f>
        <v/>
      </c>
      <c r="L184" s="1028"/>
      <c r="M184" s="1038" t="s">
        <v>77</v>
      </c>
      <c r="N184" s="1045"/>
      <c r="O184" s="14">
        <f>個表B!B98</f>
        <v>0</v>
      </c>
      <c r="P184" s="332"/>
    </row>
    <row r="185" spans="1:16" ht="20.100000000000001" customHeight="1">
      <c r="A185" s="1011" t="s">
        <v>78</v>
      </c>
      <c r="B185" s="1012"/>
      <c r="C185" s="1024"/>
      <c r="D185" s="1024"/>
      <c r="E185" s="1025"/>
      <c r="F185" s="1025"/>
      <c r="G185" s="1026"/>
      <c r="H185" s="310"/>
      <c r="I185" s="1011" t="s">
        <v>78</v>
      </c>
      <c r="J185" s="1012"/>
      <c r="K185" s="1024"/>
      <c r="L185" s="1024"/>
      <c r="M185" s="1025"/>
      <c r="N185" s="1025"/>
      <c r="O185" s="1026"/>
    </row>
    <row r="186" spans="1:16" ht="20.100000000000001" customHeight="1">
      <c r="A186" s="314" t="s">
        <v>79</v>
      </c>
      <c r="B186" s="997" t="s">
        <v>80</v>
      </c>
      <c r="C186" s="997"/>
      <c r="D186" s="1017"/>
      <c r="E186" s="1017"/>
      <c r="F186" s="315" t="s">
        <v>3</v>
      </c>
      <c r="G186" s="15"/>
      <c r="I186" s="314" t="s">
        <v>79</v>
      </c>
      <c r="J186" s="997" t="s">
        <v>80</v>
      </c>
      <c r="K186" s="997"/>
      <c r="L186" s="1017"/>
      <c r="M186" s="1017"/>
      <c r="N186" s="315" t="s">
        <v>3</v>
      </c>
      <c r="O186" s="15"/>
    </row>
    <row r="187" spans="1:16" ht="20.100000000000001" customHeight="1">
      <c r="A187" s="1018" t="s">
        <v>81</v>
      </c>
      <c r="B187" s="1019"/>
      <c r="C187" s="1020">
        <f>C185-D186-G186</f>
        <v>0</v>
      </c>
      <c r="D187" s="1021"/>
      <c r="E187" s="1022" t="s">
        <v>82</v>
      </c>
      <c r="F187" s="1023"/>
      <c r="G187" s="316" t="str">
        <f>IF(C187*C188=0,"",C187*C188)</f>
        <v/>
      </c>
      <c r="H187" s="310"/>
      <c r="I187" s="1018" t="s">
        <v>81</v>
      </c>
      <c r="J187" s="1019"/>
      <c r="K187" s="1020">
        <f>K185-L186-O186</f>
        <v>0</v>
      </c>
      <c r="L187" s="1021"/>
      <c r="M187" s="1022" t="s">
        <v>82</v>
      </c>
      <c r="N187" s="1023"/>
      <c r="O187" s="316" t="str">
        <f>IF(K187*K188=0,"",K187*K188)</f>
        <v/>
      </c>
    </row>
    <row r="188" spans="1:16" ht="20.100000000000001" customHeight="1">
      <c r="A188" s="1011" t="s">
        <v>83</v>
      </c>
      <c r="B188" s="1012"/>
      <c r="C188" s="1013">
        <f>個表B!C89</f>
        <v>0</v>
      </c>
      <c r="D188" s="1014"/>
      <c r="E188" s="317"/>
      <c r="F188" s="318"/>
      <c r="G188" s="319"/>
      <c r="H188" s="310"/>
      <c r="I188" s="1011" t="s">
        <v>83</v>
      </c>
      <c r="J188" s="1012"/>
      <c r="K188" s="1013">
        <f>個表B!C99</f>
        <v>0</v>
      </c>
      <c r="L188" s="1014"/>
      <c r="M188" s="317"/>
      <c r="N188" s="318"/>
      <c r="O188" s="319"/>
    </row>
    <row r="189" spans="1:16" ht="20.100000000000001" customHeight="1">
      <c r="A189" s="996" t="s">
        <v>84</v>
      </c>
      <c r="B189" s="997"/>
      <c r="C189" s="1015" t="str">
        <f>IF(G187="","",SUM(F193:F202))</f>
        <v/>
      </c>
      <c r="D189" s="1016"/>
      <c r="E189" s="1000" t="s">
        <v>85</v>
      </c>
      <c r="F189" s="1001"/>
      <c r="G189" s="320" t="str">
        <f>IF(G187="","",C189/G187)</f>
        <v/>
      </c>
      <c r="H189" s="310"/>
      <c r="I189" s="996" t="s">
        <v>84</v>
      </c>
      <c r="J189" s="997"/>
      <c r="K189" s="1015" t="str">
        <f>IF(O187="","",SUM(N193:N202))</f>
        <v/>
      </c>
      <c r="L189" s="1016"/>
      <c r="M189" s="1000" t="s">
        <v>85</v>
      </c>
      <c r="N189" s="1001"/>
      <c r="O189" s="320" t="str">
        <f>IF(O187="","",K189/O187)</f>
        <v/>
      </c>
    </row>
    <row r="190" spans="1:16" ht="20.100000000000001" customHeight="1">
      <c r="A190" s="1002" t="s">
        <v>86</v>
      </c>
      <c r="B190" s="1003"/>
      <c r="C190" s="1004" t="str">
        <f>IF(G187="","",SUM(F193:F203))</f>
        <v/>
      </c>
      <c r="D190" s="1005"/>
      <c r="E190" s="1006" t="s">
        <v>87</v>
      </c>
      <c r="F190" s="1007"/>
      <c r="G190" s="321" t="str">
        <f>IF(G187="","",C190/G187)</f>
        <v/>
      </c>
      <c r="H190" s="310"/>
      <c r="I190" s="1002" t="s">
        <v>86</v>
      </c>
      <c r="J190" s="1003"/>
      <c r="K190" s="1004" t="str">
        <f>IF(O187="","",SUM(N193:N203))</f>
        <v/>
      </c>
      <c r="L190" s="1005"/>
      <c r="M190" s="1006" t="s">
        <v>87</v>
      </c>
      <c r="N190" s="1007"/>
      <c r="O190" s="321" t="str">
        <f>IF(O187="","",K190/O187)</f>
        <v/>
      </c>
    </row>
    <row r="191" spans="1:16" ht="20.100000000000001" customHeight="1">
      <c r="A191" s="1008" t="s">
        <v>349</v>
      </c>
      <c r="B191" s="1009"/>
      <c r="C191" s="1009"/>
      <c r="D191" s="1009"/>
      <c r="E191" s="1009"/>
      <c r="F191" s="1009"/>
      <c r="G191" s="1010"/>
      <c r="H191" s="310"/>
      <c r="I191" s="1008" t="s">
        <v>349</v>
      </c>
      <c r="J191" s="1009"/>
      <c r="K191" s="1009"/>
      <c r="L191" s="1009"/>
      <c r="M191" s="1009"/>
      <c r="N191" s="1009"/>
      <c r="O191" s="1010"/>
    </row>
    <row r="192" spans="1:16" ht="20.100000000000001" customHeight="1">
      <c r="A192" s="996" t="s">
        <v>88</v>
      </c>
      <c r="B192" s="997"/>
      <c r="C192" s="997"/>
      <c r="D192" s="322" t="s">
        <v>380</v>
      </c>
      <c r="E192" s="322" t="s">
        <v>67</v>
      </c>
      <c r="F192" s="322" t="s">
        <v>89</v>
      </c>
      <c r="G192" s="323" t="s">
        <v>90</v>
      </c>
      <c r="H192" s="310"/>
      <c r="I192" s="996" t="s">
        <v>88</v>
      </c>
      <c r="J192" s="997"/>
      <c r="K192" s="997"/>
      <c r="L192" s="322" t="s">
        <v>380</v>
      </c>
      <c r="M192" s="322" t="s">
        <v>67</v>
      </c>
      <c r="N192" s="322" t="s">
        <v>89</v>
      </c>
      <c r="O192" s="323" t="s">
        <v>90</v>
      </c>
    </row>
    <row r="193" spans="1:16" ht="20.100000000000001" customHeight="1">
      <c r="A193" s="998"/>
      <c r="B193" s="999"/>
      <c r="C193" s="999"/>
      <c r="D193" s="16"/>
      <c r="E193" s="324" t="s">
        <v>67</v>
      </c>
      <c r="F193" s="17"/>
      <c r="G193" s="325">
        <f>D193*F193</f>
        <v>0</v>
      </c>
      <c r="H193" s="310"/>
      <c r="I193" s="998"/>
      <c r="J193" s="999"/>
      <c r="K193" s="999"/>
      <c r="L193" s="16"/>
      <c r="M193" s="324" t="s">
        <v>67</v>
      </c>
      <c r="N193" s="17"/>
      <c r="O193" s="325">
        <f>L193*N193</f>
        <v>0</v>
      </c>
    </row>
    <row r="194" spans="1:16" ht="20.100000000000001" customHeight="1">
      <c r="A194" s="986"/>
      <c r="B194" s="987"/>
      <c r="C194" s="987"/>
      <c r="D194" s="18"/>
      <c r="E194" s="326" t="s">
        <v>67</v>
      </c>
      <c r="F194" s="18"/>
      <c r="G194" s="327">
        <f t="shared" ref="G194:G202" si="14">D194*F194</f>
        <v>0</v>
      </c>
      <c r="H194" s="310"/>
      <c r="I194" s="986"/>
      <c r="J194" s="987"/>
      <c r="K194" s="987"/>
      <c r="L194" s="18"/>
      <c r="M194" s="326" t="s">
        <v>67</v>
      </c>
      <c r="N194" s="18"/>
      <c r="O194" s="327">
        <f t="shared" ref="O194:O202" si="15">L194*N194</f>
        <v>0</v>
      </c>
    </row>
    <row r="195" spans="1:16" ht="20.100000000000001" customHeight="1">
      <c r="A195" s="986"/>
      <c r="B195" s="987"/>
      <c r="C195" s="987"/>
      <c r="D195" s="18"/>
      <c r="E195" s="326" t="s">
        <v>67</v>
      </c>
      <c r="F195" s="18"/>
      <c r="G195" s="327">
        <f t="shared" si="14"/>
        <v>0</v>
      </c>
      <c r="H195" s="310"/>
      <c r="I195" s="986"/>
      <c r="J195" s="987"/>
      <c r="K195" s="987"/>
      <c r="L195" s="18"/>
      <c r="M195" s="326" t="s">
        <v>67</v>
      </c>
      <c r="N195" s="18"/>
      <c r="O195" s="327">
        <f t="shared" si="15"/>
        <v>0</v>
      </c>
    </row>
    <row r="196" spans="1:16" ht="20.100000000000001" customHeight="1">
      <c r="A196" s="986"/>
      <c r="B196" s="987"/>
      <c r="C196" s="987"/>
      <c r="D196" s="18"/>
      <c r="E196" s="326" t="s">
        <v>67</v>
      </c>
      <c r="F196" s="18"/>
      <c r="G196" s="327">
        <f t="shared" si="14"/>
        <v>0</v>
      </c>
      <c r="H196" s="310"/>
      <c r="I196" s="986"/>
      <c r="J196" s="987"/>
      <c r="K196" s="987"/>
      <c r="L196" s="18"/>
      <c r="M196" s="326" t="s">
        <v>67</v>
      </c>
      <c r="N196" s="18"/>
      <c r="O196" s="327">
        <f t="shared" si="15"/>
        <v>0</v>
      </c>
    </row>
    <row r="197" spans="1:16" ht="20.100000000000001" customHeight="1">
      <c r="A197" s="986"/>
      <c r="B197" s="987"/>
      <c r="C197" s="987"/>
      <c r="D197" s="18"/>
      <c r="E197" s="326" t="s">
        <v>67</v>
      </c>
      <c r="F197" s="18"/>
      <c r="G197" s="327">
        <f t="shared" si="14"/>
        <v>0</v>
      </c>
      <c r="H197" s="310"/>
      <c r="I197" s="986"/>
      <c r="J197" s="987"/>
      <c r="K197" s="987"/>
      <c r="L197" s="18"/>
      <c r="M197" s="326" t="s">
        <v>67</v>
      </c>
      <c r="N197" s="18"/>
      <c r="O197" s="327">
        <f t="shared" si="15"/>
        <v>0</v>
      </c>
    </row>
    <row r="198" spans="1:16" ht="20.100000000000001" customHeight="1">
      <c r="A198" s="986"/>
      <c r="B198" s="987"/>
      <c r="C198" s="987"/>
      <c r="D198" s="18"/>
      <c r="E198" s="326" t="s">
        <v>67</v>
      </c>
      <c r="F198" s="18"/>
      <c r="G198" s="327">
        <f t="shared" si="14"/>
        <v>0</v>
      </c>
      <c r="H198" s="310"/>
      <c r="I198" s="986"/>
      <c r="J198" s="987"/>
      <c r="K198" s="987"/>
      <c r="L198" s="18"/>
      <c r="M198" s="326" t="s">
        <v>67</v>
      </c>
      <c r="N198" s="18"/>
      <c r="O198" s="327">
        <f t="shared" si="15"/>
        <v>0</v>
      </c>
    </row>
    <row r="199" spans="1:16" ht="20.100000000000001" customHeight="1">
      <c r="A199" s="986"/>
      <c r="B199" s="987"/>
      <c r="C199" s="987"/>
      <c r="D199" s="18"/>
      <c r="E199" s="326" t="s">
        <v>67</v>
      </c>
      <c r="F199" s="18"/>
      <c r="G199" s="327">
        <f t="shared" si="14"/>
        <v>0</v>
      </c>
      <c r="H199" s="310"/>
      <c r="I199" s="986"/>
      <c r="J199" s="987"/>
      <c r="K199" s="987"/>
      <c r="L199" s="18"/>
      <c r="M199" s="326" t="s">
        <v>67</v>
      </c>
      <c r="N199" s="18"/>
      <c r="O199" s="327">
        <f t="shared" si="15"/>
        <v>0</v>
      </c>
    </row>
    <row r="200" spans="1:16" ht="20.100000000000001" customHeight="1">
      <c r="A200" s="986"/>
      <c r="B200" s="987"/>
      <c r="C200" s="987"/>
      <c r="D200" s="18"/>
      <c r="E200" s="326" t="s">
        <v>67</v>
      </c>
      <c r="F200" s="18"/>
      <c r="G200" s="327">
        <f t="shared" si="14"/>
        <v>0</v>
      </c>
      <c r="H200" s="310"/>
      <c r="I200" s="986"/>
      <c r="J200" s="987"/>
      <c r="K200" s="987"/>
      <c r="L200" s="18"/>
      <c r="M200" s="326" t="s">
        <v>67</v>
      </c>
      <c r="N200" s="18"/>
      <c r="O200" s="327">
        <f t="shared" si="15"/>
        <v>0</v>
      </c>
    </row>
    <row r="201" spans="1:16" ht="20.100000000000001" customHeight="1">
      <c r="A201" s="986"/>
      <c r="B201" s="987"/>
      <c r="C201" s="987"/>
      <c r="D201" s="18"/>
      <c r="E201" s="326" t="s">
        <v>67</v>
      </c>
      <c r="F201" s="18"/>
      <c r="G201" s="327">
        <f t="shared" si="14"/>
        <v>0</v>
      </c>
      <c r="H201" s="310"/>
      <c r="I201" s="986"/>
      <c r="J201" s="987"/>
      <c r="K201" s="987"/>
      <c r="L201" s="18"/>
      <c r="M201" s="326" t="s">
        <v>67</v>
      </c>
      <c r="N201" s="18"/>
      <c r="O201" s="327">
        <f t="shared" si="15"/>
        <v>0</v>
      </c>
    </row>
    <row r="202" spans="1:16" ht="20.100000000000001" customHeight="1">
      <c r="A202" s="986"/>
      <c r="B202" s="987"/>
      <c r="C202" s="987"/>
      <c r="D202" s="18"/>
      <c r="E202" s="326" t="s">
        <v>67</v>
      </c>
      <c r="F202" s="18"/>
      <c r="G202" s="327">
        <f t="shared" si="14"/>
        <v>0</v>
      </c>
      <c r="H202" s="310"/>
      <c r="I202" s="986"/>
      <c r="J202" s="987"/>
      <c r="K202" s="987"/>
      <c r="L202" s="18"/>
      <c r="M202" s="326" t="s">
        <v>67</v>
      </c>
      <c r="N202" s="18"/>
      <c r="O202" s="327">
        <f t="shared" si="15"/>
        <v>0</v>
      </c>
    </row>
    <row r="203" spans="1:16" ht="20.100000000000001" customHeight="1">
      <c r="A203" s="988" t="s">
        <v>91</v>
      </c>
      <c r="B203" s="989"/>
      <c r="C203" s="990"/>
      <c r="D203" s="328"/>
      <c r="E203" s="329" t="s">
        <v>67</v>
      </c>
      <c r="F203" s="19"/>
      <c r="G203" s="330">
        <f>D203*F203</f>
        <v>0</v>
      </c>
      <c r="H203" s="310"/>
      <c r="I203" s="988" t="s">
        <v>91</v>
      </c>
      <c r="J203" s="989"/>
      <c r="K203" s="990"/>
      <c r="L203" s="328"/>
      <c r="M203" s="329" t="s">
        <v>67</v>
      </c>
      <c r="N203" s="19"/>
      <c r="O203" s="330">
        <f>L203*N203</f>
        <v>0</v>
      </c>
    </row>
    <row r="204" spans="1:16" ht="20.100000000000001" customHeight="1">
      <c r="A204" s="991" t="s">
        <v>92</v>
      </c>
      <c r="B204" s="992"/>
      <c r="C204" s="992"/>
      <c r="D204" s="992"/>
      <c r="E204" s="992"/>
      <c r="F204" s="993"/>
      <c r="G204" s="331">
        <f>SUM(G193:G203)</f>
        <v>0</v>
      </c>
      <c r="H204" s="310"/>
      <c r="I204" s="991" t="s">
        <v>92</v>
      </c>
      <c r="J204" s="992"/>
      <c r="K204" s="992"/>
      <c r="L204" s="992"/>
      <c r="M204" s="992"/>
      <c r="N204" s="993"/>
      <c r="O204" s="331">
        <f>SUM(O193:O203)</f>
        <v>0</v>
      </c>
    </row>
    <row r="205" spans="1:16" ht="20.100000000000001" customHeight="1">
      <c r="A205" s="994" t="s">
        <v>330</v>
      </c>
      <c r="B205" s="995"/>
      <c r="C205" s="995"/>
      <c r="D205" s="995"/>
      <c r="E205" s="995"/>
      <c r="F205" s="995"/>
      <c r="G205" s="20"/>
      <c r="H205" s="310"/>
      <c r="I205" s="994" t="s">
        <v>330</v>
      </c>
      <c r="J205" s="995"/>
      <c r="K205" s="995"/>
      <c r="L205" s="995"/>
      <c r="M205" s="995"/>
      <c r="N205" s="995"/>
      <c r="O205" s="20"/>
    </row>
    <row r="206" spans="1:16" ht="20.100000000000001" customHeight="1">
      <c r="A206" s="996" t="s">
        <v>64</v>
      </c>
      <c r="B206" s="997"/>
      <c r="C206" s="997"/>
      <c r="D206" s="997"/>
      <c r="E206" s="997"/>
      <c r="F206" s="997"/>
      <c r="G206" s="331">
        <f>G204+G205</f>
        <v>0</v>
      </c>
      <c r="H206" s="310"/>
      <c r="I206" s="996" t="s">
        <v>64</v>
      </c>
      <c r="J206" s="997"/>
      <c r="K206" s="997"/>
      <c r="L206" s="997"/>
      <c r="M206" s="997"/>
      <c r="N206" s="997"/>
      <c r="O206" s="331">
        <f>O204+O205</f>
        <v>0</v>
      </c>
    </row>
    <row r="207" spans="1:16" ht="20.100000000000001" customHeight="1">
      <c r="A207" s="297">
        <v>17</v>
      </c>
      <c r="I207" s="297">
        <v>18</v>
      </c>
    </row>
    <row r="208" spans="1:16" s="313" customFormat="1" ht="30" customHeight="1">
      <c r="A208" s="1036" t="s">
        <v>319</v>
      </c>
      <c r="B208" s="1037"/>
      <c r="C208" s="980">
        <f>個表B!B101</f>
        <v>0</v>
      </c>
      <c r="D208" s="981"/>
      <c r="E208" s="982" t="s">
        <v>312</v>
      </c>
      <c r="F208" s="983"/>
      <c r="G208" s="311">
        <f>個表B!B102</f>
        <v>0</v>
      </c>
      <c r="H208" s="312"/>
      <c r="I208" s="1036" t="s">
        <v>319</v>
      </c>
      <c r="J208" s="1037"/>
      <c r="K208" s="980">
        <f>個表B!B106</f>
        <v>0</v>
      </c>
      <c r="L208" s="981"/>
      <c r="M208" s="982" t="s">
        <v>312</v>
      </c>
      <c r="N208" s="983"/>
      <c r="O208" s="311">
        <f>個表B!B107</f>
        <v>0</v>
      </c>
      <c r="P208" s="332"/>
    </row>
    <row r="209" spans="1:16" s="313" customFormat="1" ht="30" customHeight="1">
      <c r="A209" s="1038" t="s">
        <v>325</v>
      </c>
      <c r="B209" s="1039"/>
      <c r="C209" s="1027" t="str">
        <f>IF(個表B!B104="","",個表B!B104)</f>
        <v/>
      </c>
      <c r="D209" s="1028"/>
      <c r="E209" s="1038" t="s">
        <v>77</v>
      </c>
      <c r="F209" s="1045"/>
      <c r="G209" s="14">
        <f>個表B!B103</f>
        <v>0</v>
      </c>
      <c r="H209" s="312"/>
      <c r="I209" s="1038" t="s">
        <v>325</v>
      </c>
      <c r="J209" s="1039"/>
      <c r="K209" s="1027" t="str">
        <f>IF(個表B!B109="","",個表B!B109)</f>
        <v/>
      </c>
      <c r="L209" s="1028"/>
      <c r="M209" s="1038" t="s">
        <v>77</v>
      </c>
      <c r="N209" s="1045"/>
      <c r="O209" s="14">
        <f>個表B!B108</f>
        <v>0</v>
      </c>
      <c r="P209" s="332"/>
    </row>
    <row r="210" spans="1:16" ht="20.100000000000001" customHeight="1">
      <c r="A210" s="1011" t="s">
        <v>78</v>
      </c>
      <c r="B210" s="1012"/>
      <c r="C210" s="1024"/>
      <c r="D210" s="1024"/>
      <c r="E210" s="1025"/>
      <c r="F210" s="1025"/>
      <c r="G210" s="1026"/>
      <c r="H210" s="310"/>
      <c r="I210" s="1011" t="s">
        <v>78</v>
      </c>
      <c r="J210" s="1012"/>
      <c r="K210" s="1024"/>
      <c r="L210" s="1024"/>
      <c r="M210" s="1025"/>
      <c r="N210" s="1025"/>
      <c r="O210" s="1026"/>
    </row>
    <row r="211" spans="1:16" ht="20.100000000000001" customHeight="1">
      <c r="A211" s="314" t="s">
        <v>79</v>
      </c>
      <c r="B211" s="997" t="s">
        <v>80</v>
      </c>
      <c r="C211" s="997"/>
      <c r="D211" s="1017"/>
      <c r="E211" s="1017"/>
      <c r="F211" s="315" t="s">
        <v>3</v>
      </c>
      <c r="G211" s="15"/>
      <c r="I211" s="314" t="s">
        <v>79</v>
      </c>
      <c r="J211" s="997" t="s">
        <v>80</v>
      </c>
      <c r="K211" s="997"/>
      <c r="L211" s="1017"/>
      <c r="M211" s="1017"/>
      <c r="N211" s="315" t="s">
        <v>3</v>
      </c>
      <c r="O211" s="15"/>
    </row>
    <row r="212" spans="1:16" ht="20.100000000000001" customHeight="1">
      <c r="A212" s="1018" t="s">
        <v>81</v>
      </c>
      <c r="B212" s="1019"/>
      <c r="C212" s="1020">
        <f>C210-D211-G211</f>
        <v>0</v>
      </c>
      <c r="D212" s="1021"/>
      <c r="E212" s="1022" t="s">
        <v>82</v>
      </c>
      <c r="F212" s="1023"/>
      <c r="G212" s="316" t="str">
        <f>IF(C212*C213=0,"",C212*C213)</f>
        <v/>
      </c>
      <c r="H212" s="310"/>
      <c r="I212" s="1018" t="s">
        <v>81</v>
      </c>
      <c r="J212" s="1019"/>
      <c r="K212" s="1020">
        <f>K210-L211-O211</f>
        <v>0</v>
      </c>
      <c r="L212" s="1021"/>
      <c r="M212" s="1022" t="s">
        <v>82</v>
      </c>
      <c r="N212" s="1023"/>
      <c r="O212" s="316" t="str">
        <f>IF(K212*K213=0,"",K212*K213)</f>
        <v/>
      </c>
    </row>
    <row r="213" spans="1:16" ht="20.100000000000001" customHeight="1">
      <c r="A213" s="1011" t="s">
        <v>83</v>
      </c>
      <c r="B213" s="1012"/>
      <c r="C213" s="1013">
        <f>個表B!C104</f>
        <v>0</v>
      </c>
      <c r="D213" s="1014"/>
      <c r="E213" s="317"/>
      <c r="F213" s="318"/>
      <c r="G213" s="319"/>
      <c r="H213" s="310"/>
      <c r="I213" s="1011" t="s">
        <v>83</v>
      </c>
      <c r="J213" s="1012"/>
      <c r="K213" s="1013">
        <f>個表B!C109</f>
        <v>0</v>
      </c>
      <c r="L213" s="1014"/>
      <c r="M213" s="317"/>
      <c r="N213" s="318"/>
      <c r="O213" s="319"/>
    </row>
    <row r="214" spans="1:16" ht="20.100000000000001" customHeight="1">
      <c r="A214" s="996" t="s">
        <v>84</v>
      </c>
      <c r="B214" s="997"/>
      <c r="C214" s="1015" t="str">
        <f>IF(G212="","",SUM(F218:F227))</f>
        <v/>
      </c>
      <c r="D214" s="1016"/>
      <c r="E214" s="1000" t="s">
        <v>85</v>
      </c>
      <c r="F214" s="1001"/>
      <c r="G214" s="320" t="str">
        <f>IF(G212="","",C214/G212)</f>
        <v/>
      </c>
      <c r="H214" s="310"/>
      <c r="I214" s="996" t="s">
        <v>84</v>
      </c>
      <c r="J214" s="997"/>
      <c r="K214" s="1015" t="str">
        <f>IF(O212="","",SUM(N218:N227))</f>
        <v/>
      </c>
      <c r="L214" s="1016"/>
      <c r="M214" s="1000" t="s">
        <v>85</v>
      </c>
      <c r="N214" s="1001"/>
      <c r="O214" s="320" t="str">
        <f>IF(O212="","",K214/O212)</f>
        <v/>
      </c>
    </row>
    <row r="215" spans="1:16" ht="20.100000000000001" customHeight="1">
      <c r="A215" s="1002" t="s">
        <v>86</v>
      </c>
      <c r="B215" s="1003"/>
      <c r="C215" s="1004" t="str">
        <f>IF(G212="","",SUM(F218:F228))</f>
        <v/>
      </c>
      <c r="D215" s="1005"/>
      <c r="E215" s="1006" t="s">
        <v>87</v>
      </c>
      <c r="F215" s="1007"/>
      <c r="G215" s="321" t="str">
        <f>IF(G212="","",C215/G212)</f>
        <v/>
      </c>
      <c r="H215" s="310"/>
      <c r="I215" s="1002" t="s">
        <v>86</v>
      </c>
      <c r="J215" s="1003"/>
      <c r="K215" s="1004" t="str">
        <f>IF(O212="","",SUM(N218:N228))</f>
        <v/>
      </c>
      <c r="L215" s="1005"/>
      <c r="M215" s="1006" t="s">
        <v>87</v>
      </c>
      <c r="N215" s="1007"/>
      <c r="O215" s="321" t="str">
        <f>IF(O212="","",K215/O212)</f>
        <v/>
      </c>
    </row>
    <row r="216" spans="1:16" ht="20.100000000000001" customHeight="1">
      <c r="A216" s="1008" t="s">
        <v>349</v>
      </c>
      <c r="B216" s="1009"/>
      <c r="C216" s="1009"/>
      <c r="D216" s="1009"/>
      <c r="E216" s="1009"/>
      <c r="F216" s="1009"/>
      <c r="G216" s="1010"/>
      <c r="H216" s="310"/>
      <c r="I216" s="1008" t="s">
        <v>349</v>
      </c>
      <c r="J216" s="1009"/>
      <c r="K216" s="1009"/>
      <c r="L216" s="1009"/>
      <c r="M216" s="1009"/>
      <c r="N216" s="1009"/>
      <c r="O216" s="1010"/>
    </row>
    <row r="217" spans="1:16" ht="20.100000000000001" customHeight="1">
      <c r="A217" s="996" t="s">
        <v>88</v>
      </c>
      <c r="B217" s="997"/>
      <c r="C217" s="997"/>
      <c r="D217" s="322" t="s">
        <v>380</v>
      </c>
      <c r="E217" s="322" t="s">
        <v>67</v>
      </c>
      <c r="F217" s="322" t="s">
        <v>89</v>
      </c>
      <c r="G217" s="323" t="s">
        <v>90</v>
      </c>
      <c r="H217" s="310"/>
      <c r="I217" s="996" t="s">
        <v>88</v>
      </c>
      <c r="J217" s="997"/>
      <c r="K217" s="997"/>
      <c r="L217" s="322" t="s">
        <v>380</v>
      </c>
      <c r="M217" s="322" t="s">
        <v>67</v>
      </c>
      <c r="N217" s="322" t="s">
        <v>89</v>
      </c>
      <c r="O217" s="323" t="s">
        <v>90</v>
      </c>
    </row>
    <row r="218" spans="1:16" ht="20.100000000000001" customHeight="1">
      <c r="A218" s="998"/>
      <c r="B218" s="999"/>
      <c r="C218" s="999"/>
      <c r="D218" s="16"/>
      <c r="E218" s="324" t="s">
        <v>67</v>
      </c>
      <c r="F218" s="17"/>
      <c r="G218" s="325">
        <f>D218*F218</f>
        <v>0</v>
      </c>
      <c r="H218" s="310"/>
      <c r="I218" s="998"/>
      <c r="J218" s="999"/>
      <c r="K218" s="999"/>
      <c r="L218" s="16"/>
      <c r="M218" s="324" t="s">
        <v>67</v>
      </c>
      <c r="N218" s="17"/>
      <c r="O218" s="325">
        <f>L218*N218</f>
        <v>0</v>
      </c>
    </row>
    <row r="219" spans="1:16" ht="20.100000000000001" customHeight="1">
      <c r="A219" s="986"/>
      <c r="B219" s="987"/>
      <c r="C219" s="987"/>
      <c r="D219" s="18"/>
      <c r="E219" s="326" t="s">
        <v>67</v>
      </c>
      <c r="F219" s="18"/>
      <c r="G219" s="327">
        <f t="shared" ref="G219:G227" si="16">D219*F219</f>
        <v>0</v>
      </c>
      <c r="H219" s="310"/>
      <c r="I219" s="986"/>
      <c r="J219" s="987"/>
      <c r="K219" s="987"/>
      <c r="L219" s="18"/>
      <c r="M219" s="326" t="s">
        <v>67</v>
      </c>
      <c r="N219" s="18"/>
      <c r="O219" s="327">
        <f t="shared" ref="O219:O227" si="17">L219*N219</f>
        <v>0</v>
      </c>
    </row>
    <row r="220" spans="1:16" ht="20.100000000000001" customHeight="1">
      <c r="A220" s="986"/>
      <c r="B220" s="987"/>
      <c r="C220" s="987"/>
      <c r="D220" s="18"/>
      <c r="E220" s="326" t="s">
        <v>67</v>
      </c>
      <c r="F220" s="18"/>
      <c r="G220" s="327">
        <f t="shared" si="16"/>
        <v>0</v>
      </c>
      <c r="H220" s="310"/>
      <c r="I220" s="986"/>
      <c r="J220" s="987"/>
      <c r="K220" s="987"/>
      <c r="L220" s="18"/>
      <c r="M220" s="326" t="s">
        <v>67</v>
      </c>
      <c r="N220" s="18"/>
      <c r="O220" s="327">
        <f t="shared" si="17"/>
        <v>0</v>
      </c>
    </row>
    <row r="221" spans="1:16" ht="20.100000000000001" customHeight="1">
      <c r="A221" s="986"/>
      <c r="B221" s="987"/>
      <c r="C221" s="987"/>
      <c r="D221" s="18"/>
      <c r="E221" s="326" t="s">
        <v>67</v>
      </c>
      <c r="F221" s="18"/>
      <c r="G221" s="327">
        <f t="shared" si="16"/>
        <v>0</v>
      </c>
      <c r="H221" s="310"/>
      <c r="I221" s="986"/>
      <c r="J221" s="987"/>
      <c r="K221" s="987"/>
      <c r="L221" s="18"/>
      <c r="M221" s="326" t="s">
        <v>67</v>
      </c>
      <c r="N221" s="18"/>
      <c r="O221" s="327">
        <f t="shared" si="17"/>
        <v>0</v>
      </c>
    </row>
    <row r="222" spans="1:16" ht="20.100000000000001" customHeight="1">
      <c r="A222" s="986"/>
      <c r="B222" s="987"/>
      <c r="C222" s="987"/>
      <c r="D222" s="18"/>
      <c r="E222" s="326" t="s">
        <v>67</v>
      </c>
      <c r="F222" s="18"/>
      <c r="G222" s="327">
        <f t="shared" si="16"/>
        <v>0</v>
      </c>
      <c r="H222" s="310"/>
      <c r="I222" s="986"/>
      <c r="J222" s="987"/>
      <c r="K222" s="987"/>
      <c r="L222" s="18"/>
      <c r="M222" s="326" t="s">
        <v>67</v>
      </c>
      <c r="N222" s="18"/>
      <c r="O222" s="327">
        <f t="shared" si="17"/>
        <v>0</v>
      </c>
    </row>
    <row r="223" spans="1:16" ht="20.100000000000001" customHeight="1">
      <c r="A223" s="986"/>
      <c r="B223" s="987"/>
      <c r="C223" s="987"/>
      <c r="D223" s="18"/>
      <c r="E223" s="326" t="s">
        <v>67</v>
      </c>
      <c r="F223" s="18"/>
      <c r="G223" s="327">
        <f t="shared" si="16"/>
        <v>0</v>
      </c>
      <c r="H223" s="310"/>
      <c r="I223" s="986"/>
      <c r="J223" s="987"/>
      <c r="K223" s="987"/>
      <c r="L223" s="18"/>
      <c r="M223" s="326" t="s">
        <v>67</v>
      </c>
      <c r="N223" s="18"/>
      <c r="O223" s="327">
        <f t="shared" si="17"/>
        <v>0</v>
      </c>
    </row>
    <row r="224" spans="1:16" ht="20.100000000000001" customHeight="1">
      <c r="A224" s="986"/>
      <c r="B224" s="987"/>
      <c r="C224" s="987"/>
      <c r="D224" s="18"/>
      <c r="E224" s="326" t="s">
        <v>67</v>
      </c>
      <c r="F224" s="18"/>
      <c r="G224" s="327">
        <f t="shared" si="16"/>
        <v>0</v>
      </c>
      <c r="H224" s="310"/>
      <c r="I224" s="986"/>
      <c r="J224" s="987"/>
      <c r="K224" s="987"/>
      <c r="L224" s="18"/>
      <c r="M224" s="326" t="s">
        <v>67</v>
      </c>
      <c r="N224" s="18"/>
      <c r="O224" s="327">
        <f t="shared" si="17"/>
        <v>0</v>
      </c>
    </row>
    <row r="225" spans="1:16" ht="20.100000000000001" customHeight="1">
      <c r="A225" s="986"/>
      <c r="B225" s="987"/>
      <c r="C225" s="987"/>
      <c r="D225" s="18"/>
      <c r="E225" s="326" t="s">
        <v>67</v>
      </c>
      <c r="F225" s="18"/>
      <c r="G225" s="327">
        <f t="shared" si="16"/>
        <v>0</v>
      </c>
      <c r="H225" s="310"/>
      <c r="I225" s="986"/>
      <c r="J225" s="987"/>
      <c r="K225" s="987"/>
      <c r="L225" s="18"/>
      <c r="M225" s="326" t="s">
        <v>67</v>
      </c>
      <c r="N225" s="18"/>
      <c r="O225" s="327">
        <f t="shared" si="17"/>
        <v>0</v>
      </c>
    </row>
    <row r="226" spans="1:16" ht="20.100000000000001" customHeight="1">
      <c r="A226" s="986"/>
      <c r="B226" s="987"/>
      <c r="C226" s="987"/>
      <c r="D226" s="18"/>
      <c r="E226" s="326" t="s">
        <v>67</v>
      </c>
      <c r="F226" s="18"/>
      <c r="G226" s="327">
        <f t="shared" si="16"/>
        <v>0</v>
      </c>
      <c r="H226" s="310"/>
      <c r="I226" s="986"/>
      <c r="J226" s="987"/>
      <c r="K226" s="987"/>
      <c r="L226" s="18"/>
      <c r="M226" s="326" t="s">
        <v>67</v>
      </c>
      <c r="N226" s="18"/>
      <c r="O226" s="327">
        <f t="shared" si="17"/>
        <v>0</v>
      </c>
    </row>
    <row r="227" spans="1:16" ht="20.100000000000001" customHeight="1">
      <c r="A227" s="986"/>
      <c r="B227" s="987"/>
      <c r="C227" s="987"/>
      <c r="D227" s="18"/>
      <c r="E227" s="326" t="s">
        <v>67</v>
      </c>
      <c r="F227" s="18"/>
      <c r="G227" s="327">
        <f t="shared" si="16"/>
        <v>0</v>
      </c>
      <c r="H227" s="310"/>
      <c r="I227" s="986"/>
      <c r="J227" s="987"/>
      <c r="K227" s="987"/>
      <c r="L227" s="18"/>
      <c r="M227" s="326" t="s">
        <v>67</v>
      </c>
      <c r="N227" s="18"/>
      <c r="O227" s="327">
        <f t="shared" si="17"/>
        <v>0</v>
      </c>
    </row>
    <row r="228" spans="1:16" ht="20.100000000000001" customHeight="1">
      <c r="A228" s="988" t="s">
        <v>91</v>
      </c>
      <c r="B228" s="989"/>
      <c r="C228" s="990"/>
      <c r="D228" s="328"/>
      <c r="E228" s="329" t="s">
        <v>67</v>
      </c>
      <c r="F228" s="19"/>
      <c r="G228" s="330">
        <f>D228*F228</f>
        <v>0</v>
      </c>
      <c r="H228" s="310"/>
      <c r="I228" s="988" t="s">
        <v>91</v>
      </c>
      <c r="J228" s="989"/>
      <c r="K228" s="990"/>
      <c r="L228" s="328"/>
      <c r="M228" s="329" t="s">
        <v>67</v>
      </c>
      <c r="N228" s="19"/>
      <c r="O228" s="330">
        <f>L228*N228</f>
        <v>0</v>
      </c>
    </row>
    <row r="229" spans="1:16" ht="20.100000000000001" customHeight="1">
      <c r="A229" s="991" t="s">
        <v>92</v>
      </c>
      <c r="B229" s="992"/>
      <c r="C229" s="992"/>
      <c r="D229" s="992"/>
      <c r="E229" s="992"/>
      <c r="F229" s="993"/>
      <c r="G229" s="331">
        <f>SUM(G218:G228)</f>
        <v>0</v>
      </c>
      <c r="H229" s="310"/>
      <c r="I229" s="991" t="s">
        <v>92</v>
      </c>
      <c r="J229" s="992"/>
      <c r="K229" s="992"/>
      <c r="L229" s="992"/>
      <c r="M229" s="992"/>
      <c r="N229" s="993"/>
      <c r="O229" s="331">
        <f>SUM(O218:O228)</f>
        <v>0</v>
      </c>
    </row>
    <row r="230" spans="1:16" ht="20.100000000000001" customHeight="1">
      <c r="A230" s="994" t="s">
        <v>330</v>
      </c>
      <c r="B230" s="995"/>
      <c r="C230" s="995"/>
      <c r="D230" s="995"/>
      <c r="E230" s="995"/>
      <c r="F230" s="995"/>
      <c r="G230" s="20"/>
      <c r="H230" s="310"/>
      <c r="I230" s="994" t="s">
        <v>330</v>
      </c>
      <c r="J230" s="995"/>
      <c r="K230" s="995"/>
      <c r="L230" s="995"/>
      <c r="M230" s="995"/>
      <c r="N230" s="995"/>
      <c r="O230" s="20"/>
    </row>
    <row r="231" spans="1:16" ht="20.100000000000001" customHeight="1">
      <c r="A231" s="996" t="s">
        <v>64</v>
      </c>
      <c r="B231" s="997"/>
      <c r="C231" s="997"/>
      <c r="D231" s="997"/>
      <c r="E231" s="997"/>
      <c r="F231" s="997"/>
      <c r="G231" s="331">
        <f>G229+G230</f>
        <v>0</v>
      </c>
      <c r="H231" s="310"/>
      <c r="I231" s="996" t="s">
        <v>64</v>
      </c>
      <c r="J231" s="997"/>
      <c r="K231" s="997"/>
      <c r="L231" s="997"/>
      <c r="M231" s="997"/>
      <c r="N231" s="997"/>
      <c r="O231" s="331">
        <f>O229+O230</f>
        <v>0</v>
      </c>
    </row>
    <row r="232" spans="1:16" ht="20.100000000000001" customHeight="1">
      <c r="A232" s="297">
        <v>19</v>
      </c>
      <c r="I232" s="297">
        <v>20</v>
      </c>
    </row>
    <row r="233" spans="1:16" s="313" customFormat="1" ht="30" customHeight="1">
      <c r="A233" s="1036" t="s">
        <v>319</v>
      </c>
      <c r="B233" s="1037"/>
      <c r="C233" s="980">
        <f>個表B!B111</f>
        <v>0</v>
      </c>
      <c r="D233" s="981"/>
      <c r="E233" s="982" t="s">
        <v>312</v>
      </c>
      <c r="F233" s="983"/>
      <c r="G233" s="311">
        <f>個表B!B112</f>
        <v>0</v>
      </c>
      <c r="H233" s="312"/>
      <c r="I233" s="1036" t="s">
        <v>319</v>
      </c>
      <c r="J233" s="1037"/>
      <c r="K233" s="980">
        <f>個表B!B116</f>
        <v>0</v>
      </c>
      <c r="L233" s="981"/>
      <c r="M233" s="982" t="s">
        <v>312</v>
      </c>
      <c r="N233" s="983"/>
      <c r="O233" s="311">
        <f>個表B!B117</f>
        <v>0</v>
      </c>
      <c r="P233" s="332"/>
    </row>
    <row r="234" spans="1:16" s="313" customFormat="1" ht="30" customHeight="1">
      <c r="A234" s="1038" t="s">
        <v>325</v>
      </c>
      <c r="B234" s="1039"/>
      <c r="C234" s="1027" t="str">
        <f>IF(個表B!B114="","",個表B!B114)</f>
        <v/>
      </c>
      <c r="D234" s="1028"/>
      <c r="E234" s="1038" t="s">
        <v>77</v>
      </c>
      <c r="F234" s="1045"/>
      <c r="G234" s="14">
        <f>個表B!B113</f>
        <v>0</v>
      </c>
      <c r="H234" s="312"/>
      <c r="I234" s="1038" t="s">
        <v>325</v>
      </c>
      <c r="J234" s="1039"/>
      <c r="K234" s="1027" t="str">
        <f>IF(個表B!B119="","",個表B!B119)</f>
        <v/>
      </c>
      <c r="L234" s="1028"/>
      <c r="M234" s="1038" t="s">
        <v>77</v>
      </c>
      <c r="N234" s="1045"/>
      <c r="O234" s="14">
        <f>個表B!B118</f>
        <v>0</v>
      </c>
      <c r="P234" s="332"/>
    </row>
    <row r="235" spans="1:16" s="313" customFormat="1" ht="20.100000000000001" customHeight="1">
      <c r="A235" s="1040" t="s">
        <v>78</v>
      </c>
      <c r="B235" s="1041"/>
      <c r="C235" s="1042"/>
      <c r="D235" s="1042"/>
      <c r="E235" s="1043"/>
      <c r="F235" s="1043"/>
      <c r="G235" s="1044"/>
      <c r="H235" s="312"/>
      <c r="I235" s="1040" t="s">
        <v>78</v>
      </c>
      <c r="J235" s="1041"/>
      <c r="K235" s="1042"/>
      <c r="L235" s="1042"/>
      <c r="M235" s="1043"/>
      <c r="N235" s="1043"/>
      <c r="O235" s="1044"/>
      <c r="P235" s="332"/>
    </row>
    <row r="236" spans="1:16" ht="20.100000000000001" customHeight="1">
      <c r="A236" s="314" t="s">
        <v>79</v>
      </c>
      <c r="B236" s="997" t="s">
        <v>80</v>
      </c>
      <c r="C236" s="997"/>
      <c r="D236" s="1017"/>
      <c r="E236" s="1017"/>
      <c r="F236" s="315" t="s">
        <v>3</v>
      </c>
      <c r="G236" s="15"/>
      <c r="I236" s="314" t="s">
        <v>79</v>
      </c>
      <c r="J236" s="997" t="s">
        <v>80</v>
      </c>
      <c r="K236" s="997"/>
      <c r="L236" s="1017"/>
      <c r="M236" s="1017"/>
      <c r="N236" s="315" t="s">
        <v>3</v>
      </c>
      <c r="O236" s="15"/>
    </row>
    <row r="237" spans="1:16" ht="20.100000000000001" customHeight="1">
      <c r="A237" s="1018" t="s">
        <v>81</v>
      </c>
      <c r="B237" s="1019"/>
      <c r="C237" s="1020">
        <f>C235-D236-G236</f>
        <v>0</v>
      </c>
      <c r="D237" s="1021"/>
      <c r="E237" s="1022" t="s">
        <v>82</v>
      </c>
      <c r="F237" s="1023"/>
      <c r="G237" s="316" t="str">
        <f>IF(C237*C238=0,"",C237*C238)</f>
        <v/>
      </c>
      <c r="H237" s="310"/>
      <c r="I237" s="1018" t="s">
        <v>81</v>
      </c>
      <c r="J237" s="1019"/>
      <c r="K237" s="1020">
        <f>K235-L236-O236</f>
        <v>0</v>
      </c>
      <c r="L237" s="1021"/>
      <c r="M237" s="1022" t="s">
        <v>82</v>
      </c>
      <c r="N237" s="1023"/>
      <c r="O237" s="316" t="str">
        <f>IF(K237*K238=0,"",K237*K238)</f>
        <v/>
      </c>
    </row>
    <row r="238" spans="1:16" ht="20.100000000000001" customHeight="1">
      <c r="A238" s="1011" t="s">
        <v>83</v>
      </c>
      <c r="B238" s="1012"/>
      <c r="C238" s="1013">
        <f>個表B!C114</f>
        <v>0</v>
      </c>
      <c r="D238" s="1014"/>
      <c r="E238" s="317"/>
      <c r="F238" s="318"/>
      <c r="G238" s="319"/>
      <c r="H238" s="310"/>
      <c r="I238" s="1011" t="s">
        <v>83</v>
      </c>
      <c r="J238" s="1012"/>
      <c r="K238" s="1013">
        <f>個表B!C119</f>
        <v>0</v>
      </c>
      <c r="L238" s="1014"/>
      <c r="M238" s="317"/>
      <c r="N238" s="318"/>
      <c r="O238" s="319"/>
    </row>
    <row r="239" spans="1:16" ht="20.100000000000001" customHeight="1">
      <c r="A239" s="996" t="s">
        <v>84</v>
      </c>
      <c r="B239" s="997"/>
      <c r="C239" s="1015" t="str">
        <f>IF(G237="","",SUM(F243:F252))</f>
        <v/>
      </c>
      <c r="D239" s="1016"/>
      <c r="E239" s="1000" t="s">
        <v>85</v>
      </c>
      <c r="F239" s="1001"/>
      <c r="G239" s="320" t="str">
        <f>IF(G237="","",C239/G237)</f>
        <v/>
      </c>
      <c r="H239" s="310"/>
      <c r="I239" s="996" t="s">
        <v>84</v>
      </c>
      <c r="J239" s="997"/>
      <c r="K239" s="1015" t="str">
        <f>IF(O237="","",SUM(N243:N252))</f>
        <v/>
      </c>
      <c r="L239" s="1016"/>
      <c r="M239" s="1000" t="s">
        <v>85</v>
      </c>
      <c r="N239" s="1001"/>
      <c r="O239" s="320" t="str">
        <f>IF(O237="","",K239/O237)</f>
        <v/>
      </c>
    </row>
    <row r="240" spans="1:16" ht="20.100000000000001" customHeight="1">
      <c r="A240" s="1002" t="s">
        <v>86</v>
      </c>
      <c r="B240" s="1003"/>
      <c r="C240" s="1004" t="str">
        <f>IF(G237="","",SUM(F243:F253))</f>
        <v/>
      </c>
      <c r="D240" s="1005"/>
      <c r="E240" s="1006" t="s">
        <v>87</v>
      </c>
      <c r="F240" s="1007"/>
      <c r="G240" s="321" t="str">
        <f>IF(G237="","",C240/G237)</f>
        <v/>
      </c>
      <c r="H240" s="310"/>
      <c r="I240" s="1002" t="s">
        <v>86</v>
      </c>
      <c r="J240" s="1003"/>
      <c r="K240" s="1004" t="str">
        <f>IF(O237="","",SUM(N243:N253))</f>
        <v/>
      </c>
      <c r="L240" s="1005"/>
      <c r="M240" s="1006" t="s">
        <v>87</v>
      </c>
      <c r="N240" s="1007"/>
      <c r="O240" s="321" t="str">
        <f>IF(O237="","",K240/O237)</f>
        <v/>
      </c>
    </row>
    <row r="241" spans="1:15" ht="20.100000000000001" customHeight="1">
      <c r="A241" s="1008" t="s">
        <v>349</v>
      </c>
      <c r="B241" s="1009"/>
      <c r="C241" s="1009"/>
      <c r="D241" s="1009"/>
      <c r="E241" s="1009"/>
      <c r="F241" s="1009"/>
      <c r="G241" s="1010"/>
      <c r="H241" s="310"/>
      <c r="I241" s="1008" t="s">
        <v>349</v>
      </c>
      <c r="J241" s="1009"/>
      <c r="K241" s="1009"/>
      <c r="L241" s="1009"/>
      <c r="M241" s="1009"/>
      <c r="N241" s="1009"/>
      <c r="O241" s="1010"/>
    </row>
    <row r="242" spans="1:15" ht="20.100000000000001" customHeight="1">
      <c r="A242" s="996" t="s">
        <v>88</v>
      </c>
      <c r="B242" s="997"/>
      <c r="C242" s="997"/>
      <c r="D242" s="322" t="s">
        <v>380</v>
      </c>
      <c r="E242" s="322" t="s">
        <v>67</v>
      </c>
      <c r="F242" s="322" t="s">
        <v>89</v>
      </c>
      <c r="G242" s="323" t="s">
        <v>90</v>
      </c>
      <c r="H242" s="310"/>
      <c r="I242" s="996" t="s">
        <v>88</v>
      </c>
      <c r="J242" s="997"/>
      <c r="K242" s="997"/>
      <c r="L242" s="322" t="s">
        <v>380</v>
      </c>
      <c r="M242" s="322" t="s">
        <v>67</v>
      </c>
      <c r="N242" s="322" t="s">
        <v>89</v>
      </c>
      <c r="O242" s="323" t="s">
        <v>90</v>
      </c>
    </row>
    <row r="243" spans="1:15" ht="20.100000000000001" customHeight="1">
      <c r="A243" s="998"/>
      <c r="B243" s="999"/>
      <c r="C243" s="999"/>
      <c r="D243" s="16"/>
      <c r="E243" s="324" t="s">
        <v>67</v>
      </c>
      <c r="F243" s="17"/>
      <c r="G243" s="325">
        <f>D243*F243</f>
        <v>0</v>
      </c>
      <c r="H243" s="310"/>
      <c r="I243" s="998"/>
      <c r="J243" s="999"/>
      <c r="K243" s="999"/>
      <c r="L243" s="16"/>
      <c r="M243" s="324" t="s">
        <v>67</v>
      </c>
      <c r="N243" s="17"/>
      <c r="O243" s="325">
        <f>L243*N243</f>
        <v>0</v>
      </c>
    </row>
    <row r="244" spans="1:15" ht="20.100000000000001" customHeight="1">
      <c r="A244" s="986"/>
      <c r="B244" s="987"/>
      <c r="C244" s="987"/>
      <c r="D244" s="18"/>
      <c r="E244" s="326" t="s">
        <v>67</v>
      </c>
      <c r="F244" s="18"/>
      <c r="G244" s="327">
        <f t="shared" ref="G244:G252" si="18">D244*F244</f>
        <v>0</v>
      </c>
      <c r="H244" s="310"/>
      <c r="I244" s="986"/>
      <c r="J244" s="987"/>
      <c r="K244" s="987"/>
      <c r="L244" s="18"/>
      <c r="M244" s="326" t="s">
        <v>67</v>
      </c>
      <c r="N244" s="18"/>
      <c r="O244" s="327">
        <f t="shared" ref="O244:O252" si="19">L244*N244</f>
        <v>0</v>
      </c>
    </row>
    <row r="245" spans="1:15" ht="20.100000000000001" customHeight="1">
      <c r="A245" s="986"/>
      <c r="B245" s="987"/>
      <c r="C245" s="987"/>
      <c r="D245" s="18"/>
      <c r="E245" s="326" t="s">
        <v>67</v>
      </c>
      <c r="F245" s="18"/>
      <c r="G245" s="327">
        <f t="shared" si="18"/>
        <v>0</v>
      </c>
      <c r="H245" s="310"/>
      <c r="I245" s="986"/>
      <c r="J245" s="987"/>
      <c r="K245" s="987"/>
      <c r="L245" s="18"/>
      <c r="M245" s="326" t="s">
        <v>67</v>
      </c>
      <c r="N245" s="18"/>
      <c r="O245" s="327">
        <f t="shared" si="19"/>
        <v>0</v>
      </c>
    </row>
    <row r="246" spans="1:15" ht="20.100000000000001" customHeight="1">
      <c r="A246" s="986"/>
      <c r="B246" s="987"/>
      <c r="C246" s="987"/>
      <c r="D246" s="18"/>
      <c r="E246" s="326" t="s">
        <v>67</v>
      </c>
      <c r="F246" s="18"/>
      <c r="G246" s="327">
        <f t="shared" si="18"/>
        <v>0</v>
      </c>
      <c r="H246" s="310"/>
      <c r="I246" s="986"/>
      <c r="J246" s="987"/>
      <c r="K246" s="987"/>
      <c r="L246" s="18"/>
      <c r="M246" s="326" t="s">
        <v>67</v>
      </c>
      <c r="N246" s="18"/>
      <c r="O246" s="327">
        <f t="shared" si="19"/>
        <v>0</v>
      </c>
    </row>
    <row r="247" spans="1:15" ht="20.100000000000001" customHeight="1">
      <c r="A247" s="986"/>
      <c r="B247" s="987"/>
      <c r="C247" s="987"/>
      <c r="D247" s="18"/>
      <c r="E247" s="326" t="s">
        <v>67</v>
      </c>
      <c r="F247" s="18"/>
      <c r="G247" s="327">
        <f t="shared" si="18"/>
        <v>0</v>
      </c>
      <c r="H247" s="310"/>
      <c r="I247" s="986"/>
      <c r="J247" s="987"/>
      <c r="K247" s="987"/>
      <c r="L247" s="18"/>
      <c r="M247" s="326" t="s">
        <v>67</v>
      </c>
      <c r="N247" s="18"/>
      <c r="O247" s="327">
        <f t="shared" si="19"/>
        <v>0</v>
      </c>
    </row>
    <row r="248" spans="1:15" ht="20.100000000000001" customHeight="1">
      <c r="A248" s="986"/>
      <c r="B248" s="987"/>
      <c r="C248" s="987"/>
      <c r="D248" s="18"/>
      <c r="E248" s="326" t="s">
        <v>67</v>
      </c>
      <c r="F248" s="18"/>
      <c r="G248" s="327">
        <f t="shared" si="18"/>
        <v>0</v>
      </c>
      <c r="H248" s="310"/>
      <c r="I248" s="986"/>
      <c r="J248" s="987"/>
      <c r="K248" s="987"/>
      <c r="L248" s="18"/>
      <c r="M248" s="326" t="s">
        <v>67</v>
      </c>
      <c r="N248" s="18"/>
      <c r="O248" s="327">
        <f t="shared" si="19"/>
        <v>0</v>
      </c>
    </row>
    <row r="249" spans="1:15" ht="20.100000000000001" customHeight="1">
      <c r="A249" s="986"/>
      <c r="B249" s="987"/>
      <c r="C249" s="987"/>
      <c r="D249" s="18"/>
      <c r="E249" s="326" t="s">
        <v>67</v>
      </c>
      <c r="F249" s="18"/>
      <c r="G249" s="327">
        <f t="shared" si="18"/>
        <v>0</v>
      </c>
      <c r="H249" s="310"/>
      <c r="I249" s="986"/>
      <c r="J249" s="987"/>
      <c r="K249" s="987"/>
      <c r="L249" s="18"/>
      <c r="M249" s="326" t="s">
        <v>67</v>
      </c>
      <c r="N249" s="18"/>
      <c r="O249" s="327">
        <f t="shared" si="19"/>
        <v>0</v>
      </c>
    </row>
    <row r="250" spans="1:15" ht="20.100000000000001" customHeight="1">
      <c r="A250" s="986"/>
      <c r="B250" s="987"/>
      <c r="C250" s="987"/>
      <c r="D250" s="18"/>
      <c r="E250" s="326" t="s">
        <v>67</v>
      </c>
      <c r="F250" s="18"/>
      <c r="G250" s="327">
        <f t="shared" si="18"/>
        <v>0</v>
      </c>
      <c r="H250" s="310"/>
      <c r="I250" s="986"/>
      <c r="J250" s="987"/>
      <c r="K250" s="987"/>
      <c r="L250" s="18"/>
      <c r="M250" s="326" t="s">
        <v>67</v>
      </c>
      <c r="N250" s="18"/>
      <c r="O250" s="327">
        <f t="shared" si="19"/>
        <v>0</v>
      </c>
    </row>
    <row r="251" spans="1:15" ht="20.100000000000001" customHeight="1">
      <c r="A251" s="986"/>
      <c r="B251" s="987"/>
      <c r="C251" s="987"/>
      <c r="D251" s="18"/>
      <c r="E251" s="326" t="s">
        <v>67</v>
      </c>
      <c r="F251" s="18"/>
      <c r="G251" s="327">
        <f t="shared" si="18"/>
        <v>0</v>
      </c>
      <c r="H251" s="310"/>
      <c r="I251" s="986"/>
      <c r="J251" s="987"/>
      <c r="K251" s="987"/>
      <c r="L251" s="18"/>
      <c r="M251" s="326" t="s">
        <v>67</v>
      </c>
      <c r="N251" s="18"/>
      <c r="O251" s="327">
        <f t="shared" si="19"/>
        <v>0</v>
      </c>
    </row>
    <row r="252" spans="1:15" ht="20.100000000000001" customHeight="1">
      <c r="A252" s="986"/>
      <c r="B252" s="987"/>
      <c r="C252" s="987"/>
      <c r="D252" s="18"/>
      <c r="E252" s="326" t="s">
        <v>67</v>
      </c>
      <c r="F252" s="18"/>
      <c r="G252" s="327">
        <f t="shared" si="18"/>
        <v>0</v>
      </c>
      <c r="H252" s="310"/>
      <c r="I252" s="986"/>
      <c r="J252" s="987"/>
      <c r="K252" s="987"/>
      <c r="L252" s="18"/>
      <c r="M252" s="326" t="s">
        <v>67</v>
      </c>
      <c r="N252" s="18"/>
      <c r="O252" s="327">
        <f t="shared" si="19"/>
        <v>0</v>
      </c>
    </row>
    <row r="253" spans="1:15" ht="20.100000000000001" customHeight="1">
      <c r="A253" s="988" t="s">
        <v>91</v>
      </c>
      <c r="B253" s="989"/>
      <c r="C253" s="990"/>
      <c r="D253" s="328"/>
      <c r="E253" s="329" t="s">
        <v>67</v>
      </c>
      <c r="F253" s="19"/>
      <c r="G253" s="330">
        <f>D253*F253</f>
        <v>0</v>
      </c>
      <c r="H253" s="310"/>
      <c r="I253" s="988" t="s">
        <v>91</v>
      </c>
      <c r="J253" s="989"/>
      <c r="K253" s="990"/>
      <c r="L253" s="328"/>
      <c r="M253" s="329" t="s">
        <v>67</v>
      </c>
      <c r="N253" s="19"/>
      <c r="O253" s="330">
        <f>L253*N253</f>
        <v>0</v>
      </c>
    </row>
    <row r="254" spans="1:15" ht="20.100000000000001" customHeight="1">
      <c r="A254" s="991" t="s">
        <v>92</v>
      </c>
      <c r="B254" s="992"/>
      <c r="C254" s="992"/>
      <c r="D254" s="992"/>
      <c r="E254" s="992"/>
      <c r="F254" s="993"/>
      <c r="G254" s="331">
        <f>SUM(G243:G253)</f>
        <v>0</v>
      </c>
      <c r="H254" s="310"/>
      <c r="I254" s="991" t="s">
        <v>92</v>
      </c>
      <c r="J254" s="992"/>
      <c r="K254" s="992"/>
      <c r="L254" s="992"/>
      <c r="M254" s="992"/>
      <c r="N254" s="993"/>
      <c r="O254" s="331">
        <f>SUM(O243:O253)</f>
        <v>0</v>
      </c>
    </row>
    <row r="255" spans="1:15" ht="20.100000000000001" customHeight="1">
      <c r="A255" s="994" t="s">
        <v>330</v>
      </c>
      <c r="B255" s="995"/>
      <c r="C255" s="995"/>
      <c r="D255" s="995"/>
      <c r="E255" s="995"/>
      <c r="F255" s="995"/>
      <c r="G255" s="20"/>
      <c r="H255" s="310"/>
      <c r="I255" s="994" t="s">
        <v>330</v>
      </c>
      <c r="J255" s="995"/>
      <c r="K255" s="995"/>
      <c r="L255" s="995"/>
      <c r="M255" s="995"/>
      <c r="N255" s="995"/>
      <c r="O255" s="20"/>
    </row>
    <row r="256" spans="1:15" ht="20.100000000000001" customHeight="1">
      <c r="A256" s="996" t="s">
        <v>64</v>
      </c>
      <c r="B256" s="997"/>
      <c r="C256" s="997"/>
      <c r="D256" s="997"/>
      <c r="E256" s="997"/>
      <c r="F256" s="997"/>
      <c r="G256" s="331">
        <f>G254+G255</f>
        <v>0</v>
      </c>
      <c r="H256" s="310"/>
      <c r="I256" s="996" t="s">
        <v>64</v>
      </c>
      <c r="J256" s="997"/>
      <c r="K256" s="997"/>
      <c r="L256" s="997"/>
      <c r="M256" s="997"/>
      <c r="N256" s="997"/>
      <c r="O256" s="331">
        <f>O254+O255</f>
        <v>0</v>
      </c>
    </row>
    <row r="257" spans="1:16" ht="20.100000000000001" customHeight="1">
      <c r="A257" s="297">
        <v>21</v>
      </c>
      <c r="I257" s="297">
        <v>22</v>
      </c>
    </row>
    <row r="258" spans="1:16" s="313" customFormat="1" ht="30" customHeight="1">
      <c r="A258" s="1029" t="s">
        <v>319</v>
      </c>
      <c r="B258" s="1030"/>
      <c r="C258" s="980">
        <f>個表B!B126</f>
        <v>0</v>
      </c>
      <c r="D258" s="984"/>
      <c r="E258" s="982" t="s">
        <v>312</v>
      </c>
      <c r="F258" s="985"/>
      <c r="G258" s="311">
        <f>個表B!B127</f>
        <v>0</v>
      </c>
      <c r="H258" s="312"/>
      <c r="I258" s="1029" t="s">
        <v>319</v>
      </c>
      <c r="J258" s="1030"/>
      <c r="K258" s="980">
        <f>個表B!B131</f>
        <v>0</v>
      </c>
      <c r="L258" s="984"/>
      <c r="M258" s="982" t="s">
        <v>312</v>
      </c>
      <c r="N258" s="985"/>
      <c r="O258" s="311">
        <f>個表B!B132</f>
        <v>0</v>
      </c>
      <c r="P258" s="332"/>
    </row>
    <row r="259" spans="1:16" s="313" customFormat="1" ht="30" customHeight="1">
      <c r="A259" s="1029" t="s">
        <v>325</v>
      </c>
      <c r="B259" s="1030"/>
      <c r="C259" s="1027" t="str">
        <f>IF(個表B!B129="","",個表B!B129)</f>
        <v/>
      </c>
      <c r="D259" s="1028"/>
      <c r="E259" s="1029" t="s">
        <v>77</v>
      </c>
      <c r="F259" s="1030"/>
      <c r="G259" s="14">
        <f>個表B!B128</f>
        <v>0</v>
      </c>
      <c r="H259" s="312"/>
      <c r="I259" s="1029" t="s">
        <v>325</v>
      </c>
      <c r="J259" s="1030"/>
      <c r="K259" s="1027" t="str">
        <f>IF(個表B!B134="","",個表B!B134)</f>
        <v/>
      </c>
      <c r="L259" s="1028"/>
      <c r="M259" s="1029" t="s">
        <v>77</v>
      </c>
      <c r="N259" s="1030"/>
      <c r="O259" s="14">
        <f>個表B!B133</f>
        <v>0</v>
      </c>
      <c r="P259" s="332"/>
    </row>
    <row r="260" spans="1:16" ht="20.100000000000001" customHeight="1">
      <c r="A260" s="1011" t="s">
        <v>78</v>
      </c>
      <c r="B260" s="1012"/>
      <c r="C260" s="1024"/>
      <c r="D260" s="1024"/>
      <c r="E260" s="1025"/>
      <c r="F260" s="1025"/>
      <c r="G260" s="1026"/>
      <c r="H260" s="310"/>
      <c r="I260" s="1011" t="s">
        <v>78</v>
      </c>
      <c r="J260" s="1012"/>
      <c r="K260" s="1024"/>
      <c r="L260" s="1024"/>
      <c r="M260" s="1025"/>
      <c r="N260" s="1025"/>
      <c r="O260" s="1026"/>
    </row>
    <row r="261" spans="1:16" ht="20.100000000000001" customHeight="1">
      <c r="A261" s="314" t="s">
        <v>79</v>
      </c>
      <c r="B261" s="997" t="s">
        <v>80</v>
      </c>
      <c r="C261" s="997"/>
      <c r="D261" s="1017"/>
      <c r="E261" s="1017"/>
      <c r="F261" s="315" t="s">
        <v>3</v>
      </c>
      <c r="G261" s="15"/>
      <c r="I261" s="314" t="s">
        <v>79</v>
      </c>
      <c r="J261" s="997" t="s">
        <v>80</v>
      </c>
      <c r="K261" s="997"/>
      <c r="L261" s="1017"/>
      <c r="M261" s="1017"/>
      <c r="N261" s="315" t="s">
        <v>3</v>
      </c>
      <c r="O261" s="15"/>
    </row>
    <row r="262" spans="1:16" ht="20.100000000000001" customHeight="1">
      <c r="A262" s="1018" t="s">
        <v>81</v>
      </c>
      <c r="B262" s="1019"/>
      <c r="C262" s="1020">
        <f>C260-D261-G261</f>
        <v>0</v>
      </c>
      <c r="D262" s="1021"/>
      <c r="E262" s="1022" t="s">
        <v>82</v>
      </c>
      <c r="F262" s="1023"/>
      <c r="G262" s="316" t="str">
        <f>IF(C262*C263=0,"",C262*C263)</f>
        <v/>
      </c>
      <c r="H262" s="310"/>
      <c r="I262" s="1018" t="s">
        <v>81</v>
      </c>
      <c r="J262" s="1019"/>
      <c r="K262" s="1020">
        <f>K260-L261-O261</f>
        <v>0</v>
      </c>
      <c r="L262" s="1021"/>
      <c r="M262" s="1022" t="s">
        <v>82</v>
      </c>
      <c r="N262" s="1023"/>
      <c r="O262" s="316" t="str">
        <f>IF(K262*K263=0,"",K262*K263)</f>
        <v/>
      </c>
    </row>
    <row r="263" spans="1:16" ht="20.100000000000001" customHeight="1">
      <c r="A263" s="1011" t="s">
        <v>83</v>
      </c>
      <c r="B263" s="1012"/>
      <c r="C263" s="1013">
        <f>個表B!C129</f>
        <v>0</v>
      </c>
      <c r="D263" s="1014"/>
      <c r="E263" s="317"/>
      <c r="F263" s="318"/>
      <c r="G263" s="319"/>
      <c r="H263" s="310"/>
      <c r="I263" s="1011" t="s">
        <v>83</v>
      </c>
      <c r="J263" s="1012"/>
      <c r="K263" s="1013">
        <f>個表B!C134</f>
        <v>0</v>
      </c>
      <c r="L263" s="1014"/>
      <c r="M263" s="317"/>
      <c r="N263" s="318"/>
      <c r="O263" s="319"/>
    </row>
    <row r="264" spans="1:16" ht="20.100000000000001" customHeight="1">
      <c r="A264" s="996" t="s">
        <v>84</v>
      </c>
      <c r="B264" s="997"/>
      <c r="C264" s="1015" t="str">
        <f>IF(G262="","",SUM(F268:F277))</f>
        <v/>
      </c>
      <c r="D264" s="1016"/>
      <c r="E264" s="1000" t="s">
        <v>85</v>
      </c>
      <c r="F264" s="1001"/>
      <c r="G264" s="320" t="str">
        <f>IF(G262="","",C264/G262)</f>
        <v/>
      </c>
      <c r="H264" s="310"/>
      <c r="I264" s="996" t="s">
        <v>84</v>
      </c>
      <c r="J264" s="997"/>
      <c r="K264" s="1015" t="str">
        <f>IF(O262="","",SUM(N268:N277))</f>
        <v/>
      </c>
      <c r="L264" s="1016"/>
      <c r="M264" s="1000" t="s">
        <v>85</v>
      </c>
      <c r="N264" s="1001"/>
      <c r="O264" s="320" t="str">
        <f>IF(O262="","",K264/O262)</f>
        <v/>
      </c>
    </row>
    <row r="265" spans="1:16" ht="20.100000000000001" customHeight="1">
      <c r="A265" s="1002" t="s">
        <v>86</v>
      </c>
      <c r="B265" s="1003"/>
      <c r="C265" s="1004" t="str">
        <f>IF(G262="","",SUM(F268:F278))</f>
        <v/>
      </c>
      <c r="D265" s="1005"/>
      <c r="E265" s="1006" t="s">
        <v>87</v>
      </c>
      <c r="F265" s="1007"/>
      <c r="G265" s="321" t="str">
        <f>IF(G262="","",C265/G262)</f>
        <v/>
      </c>
      <c r="H265" s="310"/>
      <c r="I265" s="1002" t="s">
        <v>86</v>
      </c>
      <c r="J265" s="1003"/>
      <c r="K265" s="1004" t="str">
        <f>IF(O262="","",SUM(N268:N278))</f>
        <v/>
      </c>
      <c r="L265" s="1005"/>
      <c r="M265" s="1006" t="s">
        <v>87</v>
      </c>
      <c r="N265" s="1007"/>
      <c r="O265" s="321" t="str">
        <f>IF(O262="","",K265/O262)</f>
        <v/>
      </c>
    </row>
    <row r="266" spans="1:16" ht="20.100000000000001" customHeight="1">
      <c r="A266" s="1008" t="s">
        <v>349</v>
      </c>
      <c r="B266" s="1009"/>
      <c r="C266" s="1009"/>
      <c r="D266" s="1009"/>
      <c r="E266" s="1009"/>
      <c r="F266" s="1009"/>
      <c r="G266" s="1010"/>
      <c r="H266" s="310"/>
      <c r="I266" s="1008" t="s">
        <v>349</v>
      </c>
      <c r="J266" s="1009"/>
      <c r="K266" s="1009"/>
      <c r="L266" s="1009"/>
      <c r="M266" s="1009"/>
      <c r="N266" s="1009"/>
      <c r="O266" s="1010"/>
    </row>
    <row r="267" spans="1:16" ht="20.100000000000001" customHeight="1">
      <c r="A267" s="996" t="s">
        <v>88</v>
      </c>
      <c r="B267" s="997"/>
      <c r="C267" s="997"/>
      <c r="D267" s="322" t="s">
        <v>380</v>
      </c>
      <c r="E267" s="322" t="s">
        <v>67</v>
      </c>
      <c r="F267" s="322" t="s">
        <v>89</v>
      </c>
      <c r="G267" s="323" t="s">
        <v>90</v>
      </c>
      <c r="H267" s="310"/>
      <c r="I267" s="996" t="s">
        <v>88</v>
      </c>
      <c r="J267" s="997"/>
      <c r="K267" s="997"/>
      <c r="L267" s="322" t="s">
        <v>380</v>
      </c>
      <c r="M267" s="322" t="s">
        <v>67</v>
      </c>
      <c r="N267" s="322" t="s">
        <v>89</v>
      </c>
      <c r="O267" s="323" t="s">
        <v>90</v>
      </c>
    </row>
    <row r="268" spans="1:16" ht="20.100000000000001" customHeight="1">
      <c r="A268" s="998"/>
      <c r="B268" s="999"/>
      <c r="C268" s="999"/>
      <c r="D268" s="16"/>
      <c r="E268" s="324" t="s">
        <v>67</v>
      </c>
      <c r="F268" s="17"/>
      <c r="G268" s="325">
        <f>D268*F268</f>
        <v>0</v>
      </c>
      <c r="H268" s="310"/>
      <c r="I268" s="998"/>
      <c r="J268" s="999"/>
      <c r="K268" s="999"/>
      <c r="L268" s="16"/>
      <c r="M268" s="324" t="s">
        <v>67</v>
      </c>
      <c r="N268" s="17"/>
      <c r="O268" s="325">
        <f>L268*N268</f>
        <v>0</v>
      </c>
    </row>
    <row r="269" spans="1:16" ht="20.100000000000001" customHeight="1">
      <c r="A269" s="986"/>
      <c r="B269" s="987"/>
      <c r="C269" s="987"/>
      <c r="D269" s="18"/>
      <c r="E269" s="326" t="s">
        <v>67</v>
      </c>
      <c r="F269" s="18"/>
      <c r="G269" s="327">
        <f t="shared" ref="G269:G277" si="20">D269*F269</f>
        <v>0</v>
      </c>
      <c r="H269" s="310"/>
      <c r="I269" s="986"/>
      <c r="J269" s="987"/>
      <c r="K269" s="987"/>
      <c r="L269" s="18"/>
      <c r="M269" s="326" t="s">
        <v>67</v>
      </c>
      <c r="N269" s="18"/>
      <c r="O269" s="327">
        <f t="shared" ref="O269:O277" si="21">L269*N269</f>
        <v>0</v>
      </c>
    </row>
    <row r="270" spans="1:16" ht="20.100000000000001" customHeight="1">
      <c r="A270" s="986"/>
      <c r="B270" s="987"/>
      <c r="C270" s="987"/>
      <c r="D270" s="18"/>
      <c r="E270" s="326" t="s">
        <v>67</v>
      </c>
      <c r="F270" s="18"/>
      <c r="G270" s="327">
        <f t="shared" si="20"/>
        <v>0</v>
      </c>
      <c r="H270" s="310"/>
      <c r="I270" s="986"/>
      <c r="J270" s="987"/>
      <c r="K270" s="987"/>
      <c r="L270" s="18"/>
      <c r="M270" s="326" t="s">
        <v>67</v>
      </c>
      <c r="N270" s="18"/>
      <c r="O270" s="327">
        <f t="shared" si="21"/>
        <v>0</v>
      </c>
    </row>
    <row r="271" spans="1:16" ht="20.100000000000001" customHeight="1">
      <c r="A271" s="986"/>
      <c r="B271" s="987"/>
      <c r="C271" s="987"/>
      <c r="D271" s="18"/>
      <c r="E271" s="326" t="s">
        <v>67</v>
      </c>
      <c r="F271" s="18"/>
      <c r="G271" s="327">
        <f t="shared" si="20"/>
        <v>0</v>
      </c>
      <c r="H271" s="310"/>
      <c r="I271" s="986"/>
      <c r="J271" s="987"/>
      <c r="K271" s="987"/>
      <c r="L271" s="18"/>
      <c r="M271" s="326" t="s">
        <v>67</v>
      </c>
      <c r="N271" s="18"/>
      <c r="O271" s="327">
        <f t="shared" si="21"/>
        <v>0</v>
      </c>
    </row>
    <row r="272" spans="1:16" ht="20.100000000000001" customHeight="1">
      <c r="A272" s="986"/>
      <c r="B272" s="987"/>
      <c r="C272" s="987"/>
      <c r="D272" s="18"/>
      <c r="E272" s="326" t="s">
        <v>67</v>
      </c>
      <c r="F272" s="18"/>
      <c r="G272" s="327">
        <f t="shared" si="20"/>
        <v>0</v>
      </c>
      <c r="H272" s="310"/>
      <c r="I272" s="986"/>
      <c r="J272" s="987"/>
      <c r="K272" s="987"/>
      <c r="L272" s="18"/>
      <c r="M272" s="326" t="s">
        <v>67</v>
      </c>
      <c r="N272" s="18"/>
      <c r="O272" s="327">
        <f t="shared" si="21"/>
        <v>0</v>
      </c>
    </row>
    <row r="273" spans="1:16" ht="20.100000000000001" customHeight="1">
      <c r="A273" s="986"/>
      <c r="B273" s="987"/>
      <c r="C273" s="987"/>
      <c r="D273" s="18"/>
      <c r="E273" s="326" t="s">
        <v>67</v>
      </c>
      <c r="F273" s="18"/>
      <c r="G273" s="327">
        <f t="shared" si="20"/>
        <v>0</v>
      </c>
      <c r="H273" s="310"/>
      <c r="I273" s="986"/>
      <c r="J273" s="987"/>
      <c r="K273" s="987"/>
      <c r="L273" s="18"/>
      <c r="M273" s="326" t="s">
        <v>67</v>
      </c>
      <c r="N273" s="18"/>
      <c r="O273" s="327">
        <f t="shared" si="21"/>
        <v>0</v>
      </c>
    </row>
    <row r="274" spans="1:16" ht="20.100000000000001" customHeight="1">
      <c r="A274" s="986"/>
      <c r="B274" s="987"/>
      <c r="C274" s="987"/>
      <c r="D274" s="18"/>
      <c r="E274" s="326" t="s">
        <v>67</v>
      </c>
      <c r="F274" s="18"/>
      <c r="G274" s="327">
        <f t="shared" si="20"/>
        <v>0</v>
      </c>
      <c r="H274" s="310"/>
      <c r="I274" s="986"/>
      <c r="J274" s="987"/>
      <c r="K274" s="987"/>
      <c r="L274" s="18"/>
      <c r="M274" s="326" t="s">
        <v>67</v>
      </c>
      <c r="N274" s="18"/>
      <c r="O274" s="327">
        <f t="shared" si="21"/>
        <v>0</v>
      </c>
    </row>
    <row r="275" spans="1:16" ht="20.100000000000001" customHeight="1">
      <c r="A275" s="986"/>
      <c r="B275" s="987"/>
      <c r="C275" s="987"/>
      <c r="D275" s="18"/>
      <c r="E275" s="326" t="s">
        <v>67</v>
      </c>
      <c r="F275" s="18"/>
      <c r="G275" s="327">
        <f t="shared" si="20"/>
        <v>0</v>
      </c>
      <c r="H275" s="310"/>
      <c r="I275" s="986"/>
      <c r="J275" s="987"/>
      <c r="K275" s="987"/>
      <c r="L275" s="18"/>
      <c r="M275" s="326" t="s">
        <v>67</v>
      </c>
      <c r="N275" s="18"/>
      <c r="O275" s="327">
        <f t="shared" si="21"/>
        <v>0</v>
      </c>
    </row>
    <row r="276" spans="1:16" ht="20.100000000000001" customHeight="1">
      <c r="A276" s="986"/>
      <c r="B276" s="987"/>
      <c r="C276" s="987"/>
      <c r="D276" s="18"/>
      <c r="E276" s="326" t="s">
        <v>67</v>
      </c>
      <c r="F276" s="18"/>
      <c r="G276" s="327">
        <f t="shared" si="20"/>
        <v>0</v>
      </c>
      <c r="H276" s="310"/>
      <c r="I276" s="986"/>
      <c r="J276" s="987"/>
      <c r="K276" s="987"/>
      <c r="L276" s="18"/>
      <c r="M276" s="326" t="s">
        <v>67</v>
      </c>
      <c r="N276" s="18"/>
      <c r="O276" s="327">
        <f t="shared" si="21"/>
        <v>0</v>
      </c>
    </row>
    <row r="277" spans="1:16" ht="20.100000000000001" customHeight="1">
      <c r="A277" s="986"/>
      <c r="B277" s="987"/>
      <c r="C277" s="987"/>
      <c r="D277" s="18"/>
      <c r="E277" s="326" t="s">
        <v>67</v>
      </c>
      <c r="F277" s="18"/>
      <c r="G277" s="327">
        <f t="shared" si="20"/>
        <v>0</v>
      </c>
      <c r="H277" s="310"/>
      <c r="I277" s="986"/>
      <c r="J277" s="987"/>
      <c r="K277" s="987"/>
      <c r="L277" s="18"/>
      <c r="M277" s="326" t="s">
        <v>67</v>
      </c>
      <c r="N277" s="18"/>
      <c r="O277" s="327">
        <f t="shared" si="21"/>
        <v>0</v>
      </c>
    </row>
    <row r="278" spans="1:16" ht="20.100000000000001" customHeight="1">
      <c r="A278" s="988" t="s">
        <v>91</v>
      </c>
      <c r="B278" s="989"/>
      <c r="C278" s="990"/>
      <c r="D278" s="328"/>
      <c r="E278" s="329" t="s">
        <v>67</v>
      </c>
      <c r="F278" s="19"/>
      <c r="G278" s="330">
        <f>D278*F278</f>
        <v>0</v>
      </c>
      <c r="H278" s="310"/>
      <c r="I278" s="988" t="s">
        <v>91</v>
      </c>
      <c r="J278" s="989"/>
      <c r="K278" s="990"/>
      <c r="L278" s="328"/>
      <c r="M278" s="329" t="s">
        <v>67</v>
      </c>
      <c r="N278" s="19"/>
      <c r="O278" s="330">
        <f>L278*N278</f>
        <v>0</v>
      </c>
    </row>
    <row r="279" spans="1:16" ht="20.100000000000001" customHeight="1">
      <c r="A279" s="991" t="s">
        <v>92</v>
      </c>
      <c r="B279" s="992"/>
      <c r="C279" s="992"/>
      <c r="D279" s="992"/>
      <c r="E279" s="992"/>
      <c r="F279" s="993"/>
      <c r="G279" s="331">
        <f>SUM(G268:G278)</f>
        <v>0</v>
      </c>
      <c r="H279" s="310"/>
      <c r="I279" s="991" t="s">
        <v>92</v>
      </c>
      <c r="J279" s="992"/>
      <c r="K279" s="992"/>
      <c r="L279" s="992"/>
      <c r="M279" s="992"/>
      <c r="N279" s="993"/>
      <c r="O279" s="331">
        <f>SUM(O268:O278)</f>
        <v>0</v>
      </c>
    </row>
    <row r="280" spans="1:16" ht="20.100000000000001" customHeight="1">
      <c r="A280" s="994" t="s">
        <v>330</v>
      </c>
      <c r="B280" s="995"/>
      <c r="C280" s="995"/>
      <c r="D280" s="995"/>
      <c r="E280" s="995"/>
      <c r="F280" s="995"/>
      <c r="G280" s="20"/>
      <c r="H280" s="310"/>
      <c r="I280" s="994" t="s">
        <v>330</v>
      </c>
      <c r="J280" s="995"/>
      <c r="K280" s="995"/>
      <c r="L280" s="995"/>
      <c r="M280" s="995"/>
      <c r="N280" s="995"/>
      <c r="O280" s="20"/>
    </row>
    <row r="281" spans="1:16" ht="20.100000000000001" customHeight="1">
      <c r="A281" s="996" t="s">
        <v>64</v>
      </c>
      <c r="B281" s="997"/>
      <c r="C281" s="997"/>
      <c r="D281" s="997"/>
      <c r="E281" s="997"/>
      <c r="F281" s="997"/>
      <c r="G281" s="331">
        <f>G279+G280</f>
        <v>0</v>
      </c>
      <c r="H281" s="310"/>
      <c r="I281" s="996" t="s">
        <v>64</v>
      </c>
      <c r="J281" s="997"/>
      <c r="K281" s="997"/>
      <c r="L281" s="997"/>
      <c r="M281" s="997"/>
      <c r="N281" s="997"/>
      <c r="O281" s="331">
        <f>O279+O280</f>
        <v>0</v>
      </c>
    </row>
    <row r="282" spans="1:16" ht="19.5" customHeight="1">
      <c r="A282" s="297">
        <v>23</v>
      </c>
      <c r="I282" s="297">
        <v>24</v>
      </c>
    </row>
    <row r="283" spans="1:16" s="313" customFormat="1" ht="30" customHeight="1">
      <c r="A283" s="1029" t="s">
        <v>319</v>
      </c>
      <c r="B283" s="1030"/>
      <c r="C283" s="980">
        <f>個表B!B136</f>
        <v>0</v>
      </c>
      <c r="D283" s="984"/>
      <c r="E283" s="982" t="s">
        <v>312</v>
      </c>
      <c r="F283" s="985"/>
      <c r="G283" s="311">
        <f>個表B!B137</f>
        <v>0</v>
      </c>
      <c r="H283" s="312"/>
      <c r="I283" s="1029" t="s">
        <v>319</v>
      </c>
      <c r="J283" s="1030"/>
      <c r="K283" s="980">
        <f>個表B!B141</f>
        <v>0</v>
      </c>
      <c r="L283" s="984"/>
      <c r="M283" s="982" t="s">
        <v>312</v>
      </c>
      <c r="N283" s="985"/>
      <c r="O283" s="311">
        <f>個表B!B142</f>
        <v>0</v>
      </c>
      <c r="P283" s="332"/>
    </row>
    <row r="284" spans="1:16" s="313" customFormat="1" ht="30" customHeight="1">
      <c r="A284" s="1029" t="s">
        <v>325</v>
      </c>
      <c r="B284" s="1030"/>
      <c r="C284" s="1027" t="str">
        <f>IF(個表B!B139="","",個表B!B139)</f>
        <v/>
      </c>
      <c r="D284" s="1028"/>
      <c r="E284" s="1029" t="s">
        <v>77</v>
      </c>
      <c r="F284" s="1030"/>
      <c r="G284" s="14">
        <f>個表B!B138</f>
        <v>0</v>
      </c>
      <c r="H284" s="312"/>
      <c r="I284" s="1029" t="s">
        <v>325</v>
      </c>
      <c r="J284" s="1030"/>
      <c r="K284" s="1027" t="str">
        <f>IF(個表B!B144="","",個表B!B144)</f>
        <v/>
      </c>
      <c r="L284" s="1028"/>
      <c r="M284" s="1029" t="s">
        <v>77</v>
      </c>
      <c r="N284" s="1030"/>
      <c r="O284" s="14">
        <f>個表B!B143</f>
        <v>0</v>
      </c>
      <c r="P284" s="332"/>
    </row>
    <row r="285" spans="1:16" ht="20.100000000000001" customHeight="1">
      <c r="A285" s="1011" t="s">
        <v>78</v>
      </c>
      <c r="B285" s="1012"/>
      <c r="C285" s="1024"/>
      <c r="D285" s="1024"/>
      <c r="E285" s="1025"/>
      <c r="F285" s="1025"/>
      <c r="G285" s="1026"/>
      <c r="H285" s="310"/>
      <c r="I285" s="1011" t="s">
        <v>78</v>
      </c>
      <c r="J285" s="1012"/>
      <c r="K285" s="1024"/>
      <c r="L285" s="1024"/>
      <c r="M285" s="1025"/>
      <c r="N285" s="1025"/>
      <c r="O285" s="1026"/>
    </row>
    <row r="286" spans="1:16" ht="20.100000000000001" customHeight="1">
      <c r="A286" s="314" t="s">
        <v>79</v>
      </c>
      <c r="B286" s="997" t="s">
        <v>80</v>
      </c>
      <c r="C286" s="997"/>
      <c r="D286" s="1017"/>
      <c r="E286" s="1017"/>
      <c r="F286" s="315" t="s">
        <v>3</v>
      </c>
      <c r="G286" s="15"/>
      <c r="I286" s="314" t="s">
        <v>79</v>
      </c>
      <c r="J286" s="997" t="s">
        <v>80</v>
      </c>
      <c r="K286" s="997"/>
      <c r="L286" s="1017"/>
      <c r="M286" s="1017"/>
      <c r="N286" s="315" t="s">
        <v>3</v>
      </c>
      <c r="O286" s="15"/>
    </row>
    <row r="287" spans="1:16" ht="20.100000000000001" customHeight="1">
      <c r="A287" s="1018" t="s">
        <v>81</v>
      </c>
      <c r="B287" s="1019"/>
      <c r="C287" s="1020">
        <f>C285-D286-G286</f>
        <v>0</v>
      </c>
      <c r="D287" s="1021"/>
      <c r="E287" s="1022" t="s">
        <v>82</v>
      </c>
      <c r="F287" s="1023"/>
      <c r="G287" s="316" t="str">
        <f>IF(C287*C288=0,"",C287*C288)</f>
        <v/>
      </c>
      <c r="H287" s="310"/>
      <c r="I287" s="1018" t="s">
        <v>81</v>
      </c>
      <c r="J287" s="1019"/>
      <c r="K287" s="1020">
        <f>K285-L286-O286</f>
        <v>0</v>
      </c>
      <c r="L287" s="1021"/>
      <c r="M287" s="1022" t="s">
        <v>82</v>
      </c>
      <c r="N287" s="1023"/>
      <c r="O287" s="316" t="str">
        <f>IF(K287*K288=0,"",K287*K288)</f>
        <v/>
      </c>
    </row>
    <row r="288" spans="1:16" ht="20.100000000000001" customHeight="1">
      <c r="A288" s="1011" t="s">
        <v>83</v>
      </c>
      <c r="B288" s="1012"/>
      <c r="C288" s="1013">
        <f>個表B!C139</f>
        <v>0</v>
      </c>
      <c r="D288" s="1014"/>
      <c r="E288" s="317"/>
      <c r="F288" s="318"/>
      <c r="G288" s="319"/>
      <c r="H288" s="310"/>
      <c r="I288" s="1011" t="s">
        <v>83</v>
      </c>
      <c r="J288" s="1012"/>
      <c r="K288" s="1013">
        <f>個表B!C144</f>
        <v>0</v>
      </c>
      <c r="L288" s="1014"/>
      <c r="M288" s="317"/>
      <c r="N288" s="318"/>
      <c r="O288" s="319"/>
    </row>
    <row r="289" spans="1:15" ht="20.100000000000001" customHeight="1">
      <c r="A289" s="996" t="s">
        <v>84</v>
      </c>
      <c r="B289" s="997"/>
      <c r="C289" s="1015" t="str">
        <f>IF(G287="","",SUM(F293:F302))</f>
        <v/>
      </c>
      <c r="D289" s="1016"/>
      <c r="E289" s="1000" t="s">
        <v>85</v>
      </c>
      <c r="F289" s="1001"/>
      <c r="G289" s="320" t="str">
        <f>IF(G287="","",C289/G287)</f>
        <v/>
      </c>
      <c r="H289" s="310"/>
      <c r="I289" s="996" t="s">
        <v>84</v>
      </c>
      <c r="J289" s="997"/>
      <c r="K289" s="1015" t="str">
        <f>IF(O287="","",SUM(N293:N302))</f>
        <v/>
      </c>
      <c r="L289" s="1016"/>
      <c r="M289" s="1000" t="s">
        <v>85</v>
      </c>
      <c r="N289" s="1001"/>
      <c r="O289" s="320" t="str">
        <f>IF(O287="","",K289/O287)</f>
        <v/>
      </c>
    </row>
    <row r="290" spans="1:15" ht="20.100000000000001" customHeight="1">
      <c r="A290" s="1002" t="s">
        <v>86</v>
      </c>
      <c r="B290" s="1003"/>
      <c r="C290" s="1004" t="str">
        <f>IF(G287="","",SUM(F293:F303))</f>
        <v/>
      </c>
      <c r="D290" s="1005"/>
      <c r="E290" s="1006" t="s">
        <v>87</v>
      </c>
      <c r="F290" s="1007"/>
      <c r="G290" s="321" t="str">
        <f>IF(G287="","",C290/G287)</f>
        <v/>
      </c>
      <c r="H290" s="310"/>
      <c r="I290" s="1002" t="s">
        <v>86</v>
      </c>
      <c r="J290" s="1003"/>
      <c r="K290" s="1004" t="str">
        <f>IF(O287="","",SUM(N293:N303))</f>
        <v/>
      </c>
      <c r="L290" s="1005"/>
      <c r="M290" s="1006" t="s">
        <v>87</v>
      </c>
      <c r="N290" s="1007"/>
      <c r="O290" s="321" t="str">
        <f>IF(O287="","",K290/O287)</f>
        <v/>
      </c>
    </row>
    <row r="291" spans="1:15" ht="20.100000000000001" customHeight="1">
      <c r="A291" s="1008" t="s">
        <v>349</v>
      </c>
      <c r="B291" s="1009"/>
      <c r="C291" s="1009"/>
      <c r="D291" s="1009"/>
      <c r="E291" s="1009"/>
      <c r="F291" s="1009"/>
      <c r="G291" s="1010"/>
      <c r="H291" s="310"/>
      <c r="I291" s="1008" t="s">
        <v>349</v>
      </c>
      <c r="J291" s="1009"/>
      <c r="K291" s="1009"/>
      <c r="L291" s="1009"/>
      <c r="M291" s="1009"/>
      <c r="N291" s="1009"/>
      <c r="O291" s="1010"/>
    </row>
    <row r="292" spans="1:15" ht="20.100000000000001" customHeight="1">
      <c r="A292" s="996" t="s">
        <v>88</v>
      </c>
      <c r="B292" s="997"/>
      <c r="C292" s="997"/>
      <c r="D292" s="322" t="s">
        <v>380</v>
      </c>
      <c r="E292" s="322" t="s">
        <v>67</v>
      </c>
      <c r="F292" s="322" t="s">
        <v>89</v>
      </c>
      <c r="G292" s="323" t="s">
        <v>90</v>
      </c>
      <c r="H292" s="310"/>
      <c r="I292" s="996" t="s">
        <v>88</v>
      </c>
      <c r="J292" s="997"/>
      <c r="K292" s="997"/>
      <c r="L292" s="322" t="s">
        <v>380</v>
      </c>
      <c r="M292" s="322" t="s">
        <v>67</v>
      </c>
      <c r="N292" s="322" t="s">
        <v>89</v>
      </c>
      <c r="O292" s="323" t="s">
        <v>90</v>
      </c>
    </row>
    <row r="293" spans="1:15" ht="20.100000000000001" customHeight="1">
      <c r="A293" s="998"/>
      <c r="B293" s="999"/>
      <c r="C293" s="999"/>
      <c r="D293" s="16"/>
      <c r="E293" s="324" t="s">
        <v>67</v>
      </c>
      <c r="F293" s="17"/>
      <c r="G293" s="325">
        <f>D293*F293</f>
        <v>0</v>
      </c>
      <c r="H293" s="310"/>
      <c r="I293" s="998"/>
      <c r="J293" s="999"/>
      <c r="K293" s="999"/>
      <c r="L293" s="16"/>
      <c r="M293" s="324" t="s">
        <v>67</v>
      </c>
      <c r="N293" s="17"/>
      <c r="O293" s="325">
        <f>L293*N293</f>
        <v>0</v>
      </c>
    </row>
    <row r="294" spans="1:15" ht="20.100000000000001" customHeight="1">
      <c r="A294" s="986"/>
      <c r="B294" s="987"/>
      <c r="C294" s="987"/>
      <c r="D294" s="18"/>
      <c r="E294" s="326" t="s">
        <v>67</v>
      </c>
      <c r="F294" s="18"/>
      <c r="G294" s="327">
        <f t="shared" ref="G294:G302" si="22">D294*F294</f>
        <v>0</v>
      </c>
      <c r="H294" s="310"/>
      <c r="I294" s="986"/>
      <c r="J294" s="987"/>
      <c r="K294" s="987"/>
      <c r="L294" s="18"/>
      <c r="M294" s="326" t="s">
        <v>67</v>
      </c>
      <c r="N294" s="18"/>
      <c r="O294" s="327">
        <f t="shared" ref="O294:O302" si="23">L294*N294</f>
        <v>0</v>
      </c>
    </row>
    <row r="295" spans="1:15" ht="20.100000000000001" customHeight="1">
      <c r="A295" s="986"/>
      <c r="B295" s="987"/>
      <c r="C295" s="987"/>
      <c r="D295" s="18"/>
      <c r="E295" s="326" t="s">
        <v>67</v>
      </c>
      <c r="F295" s="18"/>
      <c r="G295" s="327">
        <f t="shared" si="22"/>
        <v>0</v>
      </c>
      <c r="H295" s="310"/>
      <c r="I295" s="986"/>
      <c r="J295" s="987"/>
      <c r="K295" s="987"/>
      <c r="L295" s="18"/>
      <c r="M295" s="326" t="s">
        <v>67</v>
      </c>
      <c r="N295" s="18"/>
      <c r="O295" s="327">
        <f t="shared" si="23"/>
        <v>0</v>
      </c>
    </row>
    <row r="296" spans="1:15" ht="20.100000000000001" customHeight="1">
      <c r="A296" s="986"/>
      <c r="B296" s="987"/>
      <c r="C296" s="987"/>
      <c r="D296" s="18"/>
      <c r="E296" s="326" t="s">
        <v>67</v>
      </c>
      <c r="F296" s="18"/>
      <c r="G296" s="327">
        <f t="shared" si="22"/>
        <v>0</v>
      </c>
      <c r="H296" s="310"/>
      <c r="I296" s="986"/>
      <c r="J296" s="987"/>
      <c r="K296" s="987"/>
      <c r="L296" s="18"/>
      <c r="M296" s="326" t="s">
        <v>67</v>
      </c>
      <c r="N296" s="18"/>
      <c r="O296" s="327">
        <f t="shared" si="23"/>
        <v>0</v>
      </c>
    </row>
    <row r="297" spans="1:15" ht="20.100000000000001" customHeight="1">
      <c r="A297" s="986"/>
      <c r="B297" s="987"/>
      <c r="C297" s="987"/>
      <c r="D297" s="18"/>
      <c r="E297" s="326" t="s">
        <v>67</v>
      </c>
      <c r="F297" s="18"/>
      <c r="G297" s="327">
        <f t="shared" si="22"/>
        <v>0</v>
      </c>
      <c r="H297" s="310"/>
      <c r="I297" s="986"/>
      <c r="J297" s="987"/>
      <c r="K297" s="987"/>
      <c r="L297" s="18"/>
      <c r="M297" s="326" t="s">
        <v>67</v>
      </c>
      <c r="N297" s="18"/>
      <c r="O297" s="327">
        <f t="shared" si="23"/>
        <v>0</v>
      </c>
    </row>
    <row r="298" spans="1:15" ht="20.100000000000001" customHeight="1">
      <c r="A298" s="986"/>
      <c r="B298" s="987"/>
      <c r="C298" s="987"/>
      <c r="D298" s="18"/>
      <c r="E298" s="326" t="s">
        <v>67</v>
      </c>
      <c r="F298" s="18"/>
      <c r="G298" s="327">
        <f t="shared" si="22"/>
        <v>0</v>
      </c>
      <c r="H298" s="310"/>
      <c r="I298" s="986"/>
      <c r="J298" s="987"/>
      <c r="K298" s="987"/>
      <c r="L298" s="18"/>
      <c r="M298" s="326" t="s">
        <v>67</v>
      </c>
      <c r="N298" s="18"/>
      <c r="O298" s="327">
        <f t="shared" si="23"/>
        <v>0</v>
      </c>
    </row>
    <row r="299" spans="1:15" ht="20.100000000000001" customHeight="1">
      <c r="A299" s="986"/>
      <c r="B299" s="987"/>
      <c r="C299" s="987"/>
      <c r="D299" s="18"/>
      <c r="E299" s="326" t="s">
        <v>67</v>
      </c>
      <c r="F299" s="18"/>
      <c r="G299" s="327">
        <f t="shared" si="22"/>
        <v>0</v>
      </c>
      <c r="H299" s="310"/>
      <c r="I299" s="986"/>
      <c r="J299" s="987"/>
      <c r="K299" s="987"/>
      <c r="L299" s="18"/>
      <c r="M299" s="326" t="s">
        <v>67</v>
      </c>
      <c r="N299" s="18"/>
      <c r="O299" s="327">
        <f t="shared" si="23"/>
        <v>0</v>
      </c>
    </row>
    <row r="300" spans="1:15" ht="20.100000000000001" customHeight="1">
      <c r="A300" s="986"/>
      <c r="B300" s="987"/>
      <c r="C300" s="987"/>
      <c r="D300" s="18"/>
      <c r="E300" s="326" t="s">
        <v>67</v>
      </c>
      <c r="F300" s="18"/>
      <c r="G300" s="327">
        <f t="shared" si="22"/>
        <v>0</v>
      </c>
      <c r="H300" s="310"/>
      <c r="I300" s="986"/>
      <c r="J300" s="987"/>
      <c r="K300" s="987"/>
      <c r="L300" s="18"/>
      <c r="M300" s="326" t="s">
        <v>67</v>
      </c>
      <c r="N300" s="18"/>
      <c r="O300" s="327">
        <f t="shared" si="23"/>
        <v>0</v>
      </c>
    </row>
    <row r="301" spans="1:15" ht="20.100000000000001" customHeight="1">
      <c r="A301" s="986"/>
      <c r="B301" s="987"/>
      <c r="C301" s="987"/>
      <c r="D301" s="18"/>
      <c r="E301" s="326" t="s">
        <v>67</v>
      </c>
      <c r="F301" s="18"/>
      <c r="G301" s="327">
        <f t="shared" si="22"/>
        <v>0</v>
      </c>
      <c r="H301" s="310"/>
      <c r="I301" s="986"/>
      <c r="J301" s="987"/>
      <c r="K301" s="987"/>
      <c r="L301" s="18"/>
      <c r="M301" s="326" t="s">
        <v>67</v>
      </c>
      <c r="N301" s="18"/>
      <c r="O301" s="327">
        <f t="shared" si="23"/>
        <v>0</v>
      </c>
    </row>
    <row r="302" spans="1:15" ht="20.100000000000001" customHeight="1">
      <c r="A302" s="986"/>
      <c r="B302" s="987"/>
      <c r="C302" s="987"/>
      <c r="D302" s="18"/>
      <c r="E302" s="326" t="s">
        <v>67</v>
      </c>
      <c r="F302" s="18"/>
      <c r="G302" s="327">
        <f t="shared" si="22"/>
        <v>0</v>
      </c>
      <c r="H302" s="310"/>
      <c r="I302" s="986"/>
      <c r="J302" s="987"/>
      <c r="K302" s="987"/>
      <c r="L302" s="18"/>
      <c r="M302" s="326" t="s">
        <v>67</v>
      </c>
      <c r="N302" s="18"/>
      <c r="O302" s="327">
        <f t="shared" si="23"/>
        <v>0</v>
      </c>
    </row>
    <row r="303" spans="1:15" ht="20.100000000000001" customHeight="1">
      <c r="A303" s="988" t="s">
        <v>91</v>
      </c>
      <c r="B303" s="989"/>
      <c r="C303" s="990"/>
      <c r="D303" s="328"/>
      <c r="E303" s="329" t="s">
        <v>67</v>
      </c>
      <c r="F303" s="19"/>
      <c r="G303" s="330">
        <f>D303*F303</f>
        <v>0</v>
      </c>
      <c r="H303" s="310"/>
      <c r="I303" s="988" t="s">
        <v>91</v>
      </c>
      <c r="J303" s="989"/>
      <c r="K303" s="990"/>
      <c r="L303" s="328"/>
      <c r="M303" s="329" t="s">
        <v>67</v>
      </c>
      <c r="N303" s="19"/>
      <c r="O303" s="330">
        <f>L303*N303</f>
        <v>0</v>
      </c>
    </row>
    <row r="304" spans="1:15" ht="20.100000000000001" customHeight="1">
      <c r="A304" s="991" t="s">
        <v>92</v>
      </c>
      <c r="B304" s="992"/>
      <c r="C304" s="992"/>
      <c r="D304" s="992"/>
      <c r="E304" s="992"/>
      <c r="F304" s="993"/>
      <c r="G304" s="331">
        <f>SUM(G293:G303)</f>
        <v>0</v>
      </c>
      <c r="H304" s="310"/>
      <c r="I304" s="991" t="s">
        <v>92</v>
      </c>
      <c r="J304" s="992"/>
      <c r="K304" s="992"/>
      <c r="L304" s="992"/>
      <c r="M304" s="992"/>
      <c r="N304" s="993"/>
      <c r="O304" s="331">
        <f>SUM(O293:O303)</f>
        <v>0</v>
      </c>
    </row>
    <row r="305" spans="1:16" ht="20.100000000000001" customHeight="1">
      <c r="A305" s="994" t="s">
        <v>330</v>
      </c>
      <c r="B305" s="995"/>
      <c r="C305" s="995"/>
      <c r="D305" s="995"/>
      <c r="E305" s="995"/>
      <c r="F305" s="995"/>
      <c r="G305" s="20"/>
      <c r="H305" s="310"/>
      <c r="I305" s="994" t="s">
        <v>330</v>
      </c>
      <c r="J305" s="995"/>
      <c r="K305" s="995"/>
      <c r="L305" s="995"/>
      <c r="M305" s="995"/>
      <c r="N305" s="995"/>
      <c r="O305" s="20"/>
    </row>
    <row r="306" spans="1:16" ht="20.100000000000001" customHeight="1">
      <c r="A306" s="996" t="s">
        <v>64</v>
      </c>
      <c r="B306" s="997"/>
      <c r="C306" s="997"/>
      <c r="D306" s="997"/>
      <c r="E306" s="997"/>
      <c r="F306" s="997"/>
      <c r="G306" s="331">
        <f>G304+G305</f>
        <v>0</v>
      </c>
      <c r="H306" s="310"/>
      <c r="I306" s="996" t="s">
        <v>64</v>
      </c>
      <c r="J306" s="997"/>
      <c r="K306" s="997"/>
      <c r="L306" s="997"/>
      <c r="M306" s="997"/>
      <c r="N306" s="997"/>
      <c r="O306" s="331">
        <f>O304+O305</f>
        <v>0</v>
      </c>
    </row>
    <row r="307" spans="1:16" ht="20.100000000000001" customHeight="1">
      <c r="A307" s="297">
        <v>25</v>
      </c>
      <c r="I307" s="297">
        <v>26</v>
      </c>
    </row>
    <row r="308" spans="1:16" s="313" customFormat="1" ht="30" customHeight="1">
      <c r="A308" s="1029" t="s">
        <v>319</v>
      </c>
      <c r="B308" s="1030"/>
      <c r="C308" s="980">
        <f>個表B!B146</f>
        <v>0</v>
      </c>
      <c r="D308" s="984"/>
      <c r="E308" s="982" t="s">
        <v>312</v>
      </c>
      <c r="F308" s="985"/>
      <c r="G308" s="311">
        <f>個表B!B147</f>
        <v>0</v>
      </c>
      <c r="H308" s="312"/>
      <c r="I308" s="1029" t="s">
        <v>319</v>
      </c>
      <c r="J308" s="1030"/>
      <c r="K308" s="980">
        <f>個表B!B156</f>
        <v>0</v>
      </c>
      <c r="L308" s="984"/>
      <c r="M308" s="982" t="s">
        <v>312</v>
      </c>
      <c r="N308" s="985"/>
      <c r="O308" s="311">
        <f>個表B!B157</f>
        <v>0</v>
      </c>
      <c r="P308" s="332"/>
    </row>
    <row r="309" spans="1:16" s="313" customFormat="1" ht="30" customHeight="1">
      <c r="A309" s="1029" t="s">
        <v>325</v>
      </c>
      <c r="B309" s="1030"/>
      <c r="C309" s="1027" t="str">
        <f>IF(個表B!B149="","",個表B!B149)</f>
        <v/>
      </c>
      <c r="D309" s="1028"/>
      <c r="E309" s="1029" t="s">
        <v>77</v>
      </c>
      <c r="F309" s="1030"/>
      <c r="G309" s="14">
        <f>個表B!B148</f>
        <v>0</v>
      </c>
      <c r="H309" s="312"/>
      <c r="I309" s="1029" t="s">
        <v>325</v>
      </c>
      <c r="J309" s="1030"/>
      <c r="K309" s="1027" t="str">
        <f>IF(個表B!B159="","",個表B!B159)</f>
        <v/>
      </c>
      <c r="L309" s="1028"/>
      <c r="M309" s="1029" t="s">
        <v>77</v>
      </c>
      <c r="N309" s="1030"/>
      <c r="O309" s="14">
        <f>個表B!B158</f>
        <v>0</v>
      </c>
      <c r="P309" s="332"/>
    </row>
    <row r="310" spans="1:16" ht="20.100000000000001" customHeight="1">
      <c r="A310" s="1011" t="s">
        <v>78</v>
      </c>
      <c r="B310" s="1012"/>
      <c r="C310" s="1024"/>
      <c r="D310" s="1024"/>
      <c r="E310" s="1025"/>
      <c r="F310" s="1025"/>
      <c r="G310" s="1026"/>
      <c r="H310" s="310"/>
      <c r="I310" s="1011" t="s">
        <v>78</v>
      </c>
      <c r="J310" s="1012"/>
      <c r="K310" s="1024"/>
      <c r="L310" s="1024"/>
      <c r="M310" s="1025"/>
      <c r="N310" s="1025"/>
      <c r="O310" s="1026"/>
    </row>
    <row r="311" spans="1:16" ht="20.100000000000001" customHeight="1">
      <c r="A311" s="314" t="s">
        <v>79</v>
      </c>
      <c r="B311" s="997" t="s">
        <v>80</v>
      </c>
      <c r="C311" s="997"/>
      <c r="D311" s="1017"/>
      <c r="E311" s="1017"/>
      <c r="F311" s="315" t="s">
        <v>3</v>
      </c>
      <c r="G311" s="15"/>
      <c r="I311" s="314" t="s">
        <v>79</v>
      </c>
      <c r="J311" s="997" t="s">
        <v>80</v>
      </c>
      <c r="K311" s="997"/>
      <c r="L311" s="1017"/>
      <c r="M311" s="1017"/>
      <c r="N311" s="315" t="s">
        <v>3</v>
      </c>
      <c r="O311" s="15"/>
    </row>
    <row r="312" spans="1:16" ht="20.100000000000001" customHeight="1">
      <c r="A312" s="1018" t="s">
        <v>81</v>
      </c>
      <c r="B312" s="1019"/>
      <c r="C312" s="1020">
        <f>C310-D311-G311</f>
        <v>0</v>
      </c>
      <c r="D312" s="1021"/>
      <c r="E312" s="1022" t="s">
        <v>82</v>
      </c>
      <c r="F312" s="1023"/>
      <c r="G312" s="316" t="str">
        <f>IF(C312*C313=0,"",C312*C313)</f>
        <v/>
      </c>
      <c r="H312" s="310"/>
      <c r="I312" s="1018" t="s">
        <v>81</v>
      </c>
      <c r="J312" s="1019"/>
      <c r="K312" s="1020">
        <f>K310-L311-O311</f>
        <v>0</v>
      </c>
      <c r="L312" s="1021"/>
      <c r="M312" s="1022" t="s">
        <v>82</v>
      </c>
      <c r="N312" s="1023"/>
      <c r="O312" s="316" t="str">
        <f>IF(K312*K313=0,"",K312*K313)</f>
        <v/>
      </c>
    </row>
    <row r="313" spans="1:16" ht="20.100000000000001" customHeight="1">
      <c r="A313" s="1011" t="s">
        <v>83</v>
      </c>
      <c r="B313" s="1012"/>
      <c r="C313" s="1013">
        <f>個表B!C149</f>
        <v>0</v>
      </c>
      <c r="D313" s="1014"/>
      <c r="E313" s="317"/>
      <c r="F313" s="318"/>
      <c r="G313" s="319"/>
      <c r="H313" s="310"/>
      <c r="I313" s="1011" t="s">
        <v>83</v>
      </c>
      <c r="J313" s="1012"/>
      <c r="K313" s="1013">
        <f>個表B!C159</f>
        <v>0</v>
      </c>
      <c r="L313" s="1014"/>
      <c r="M313" s="317"/>
      <c r="N313" s="318"/>
      <c r="O313" s="319"/>
    </row>
    <row r="314" spans="1:16" ht="20.100000000000001" customHeight="1">
      <c r="A314" s="996" t="s">
        <v>84</v>
      </c>
      <c r="B314" s="997"/>
      <c r="C314" s="1015" t="str">
        <f>IF(G312="","",SUM(F318:F327))</f>
        <v/>
      </c>
      <c r="D314" s="1016"/>
      <c r="E314" s="1000" t="s">
        <v>85</v>
      </c>
      <c r="F314" s="1001"/>
      <c r="G314" s="320" t="str">
        <f>IF(G312="","",C314/G312)</f>
        <v/>
      </c>
      <c r="H314" s="310"/>
      <c r="I314" s="996" t="s">
        <v>84</v>
      </c>
      <c r="J314" s="997"/>
      <c r="K314" s="1015" t="str">
        <f>IF(O312="","",SUM(N318:N327))</f>
        <v/>
      </c>
      <c r="L314" s="1016"/>
      <c r="M314" s="1000" t="s">
        <v>85</v>
      </c>
      <c r="N314" s="1001"/>
      <c r="O314" s="320" t="str">
        <f>IF(O312="","",K314/O312)</f>
        <v/>
      </c>
    </row>
    <row r="315" spans="1:16" ht="20.100000000000001" customHeight="1">
      <c r="A315" s="1002" t="s">
        <v>86</v>
      </c>
      <c r="B315" s="1003"/>
      <c r="C315" s="1004" t="str">
        <f>IF(G312="","",SUM(F318:F328))</f>
        <v/>
      </c>
      <c r="D315" s="1005"/>
      <c r="E315" s="1006" t="s">
        <v>87</v>
      </c>
      <c r="F315" s="1007"/>
      <c r="G315" s="321" t="str">
        <f>IF(G312="","",C315/G312)</f>
        <v/>
      </c>
      <c r="H315" s="310"/>
      <c r="I315" s="1002" t="s">
        <v>86</v>
      </c>
      <c r="J315" s="1003"/>
      <c r="K315" s="1004" t="str">
        <f>IF(O312="","",SUM(N318:N328))</f>
        <v/>
      </c>
      <c r="L315" s="1005"/>
      <c r="M315" s="1006" t="s">
        <v>87</v>
      </c>
      <c r="N315" s="1007"/>
      <c r="O315" s="321" t="str">
        <f>IF(O312="","",K315/O312)</f>
        <v/>
      </c>
    </row>
    <row r="316" spans="1:16" ht="20.100000000000001" customHeight="1">
      <c r="A316" s="1008" t="s">
        <v>349</v>
      </c>
      <c r="B316" s="1009"/>
      <c r="C316" s="1009"/>
      <c r="D316" s="1009"/>
      <c r="E316" s="1009"/>
      <c r="F316" s="1009"/>
      <c r="G316" s="1010"/>
      <c r="H316" s="310"/>
      <c r="I316" s="1008" t="s">
        <v>349</v>
      </c>
      <c r="J316" s="1009"/>
      <c r="K316" s="1009"/>
      <c r="L316" s="1009"/>
      <c r="M316" s="1009"/>
      <c r="N316" s="1009"/>
      <c r="O316" s="1010"/>
    </row>
    <row r="317" spans="1:16" ht="20.100000000000001" customHeight="1">
      <c r="A317" s="996" t="s">
        <v>88</v>
      </c>
      <c r="B317" s="997"/>
      <c r="C317" s="997"/>
      <c r="D317" s="322" t="s">
        <v>380</v>
      </c>
      <c r="E317" s="322" t="s">
        <v>67</v>
      </c>
      <c r="F317" s="322" t="s">
        <v>89</v>
      </c>
      <c r="G317" s="323" t="s">
        <v>90</v>
      </c>
      <c r="H317" s="310"/>
      <c r="I317" s="996" t="s">
        <v>88</v>
      </c>
      <c r="J317" s="997"/>
      <c r="K317" s="997"/>
      <c r="L317" s="322" t="s">
        <v>380</v>
      </c>
      <c r="M317" s="322" t="s">
        <v>67</v>
      </c>
      <c r="N317" s="322" t="s">
        <v>89</v>
      </c>
      <c r="O317" s="323" t="s">
        <v>90</v>
      </c>
    </row>
    <row r="318" spans="1:16" ht="20.100000000000001" customHeight="1">
      <c r="A318" s="998"/>
      <c r="B318" s="999"/>
      <c r="C318" s="999"/>
      <c r="D318" s="16"/>
      <c r="E318" s="324" t="s">
        <v>67</v>
      </c>
      <c r="F318" s="17"/>
      <c r="G318" s="325">
        <f>D318*F318</f>
        <v>0</v>
      </c>
      <c r="H318" s="310"/>
      <c r="I318" s="998"/>
      <c r="J318" s="999"/>
      <c r="K318" s="999"/>
      <c r="L318" s="16"/>
      <c r="M318" s="324" t="s">
        <v>67</v>
      </c>
      <c r="N318" s="17"/>
      <c r="O318" s="325">
        <f>L318*N318</f>
        <v>0</v>
      </c>
    </row>
    <row r="319" spans="1:16" ht="20.100000000000001" customHeight="1">
      <c r="A319" s="986"/>
      <c r="B319" s="987"/>
      <c r="C319" s="987"/>
      <c r="D319" s="18"/>
      <c r="E319" s="326" t="s">
        <v>67</v>
      </c>
      <c r="F319" s="18"/>
      <c r="G319" s="327">
        <f t="shared" ref="G319:G327" si="24">D319*F319</f>
        <v>0</v>
      </c>
      <c r="H319" s="310"/>
      <c r="I319" s="986"/>
      <c r="J319" s="987"/>
      <c r="K319" s="987"/>
      <c r="L319" s="18"/>
      <c r="M319" s="326" t="s">
        <v>67</v>
      </c>
      <c r="N319" s="18"/>
      <c r="O319" s="327">
        <f t="shared" ref="O319:O327" si="25">L319*N319</f>
        <v>0</v>
      </c>
    </row>
    <row r="320" spans="1:16" ht="20.100000000000001" customHeight="1">
      <c r="A320" s="986"/>
      <c r="B320" s="987"/>
      <c r="C320" s="987"/>
      <c r="D320" s="18"/>
      <c r="E320" s="326" t="s">
        <v>67</v>
      </c>
      <c r="F320" s="18"/>
      <c r="G320" s="327">
        <f t="shared" si="24"/>
        <v>0</v>
      </c>
      <c r="H320" s="310"/>
      <c r="I320" s="986"/>
      <c r="J320" s="987"/>
      <c r="K320" s="987"/>
      <c r="L320" s="18"/>
      <c r="M320" s="326" t="s">
        <v>67</v>
      </c>
      <c r="N320" s="18"/>
      <c r="O320" s="327">
        <f t="shared" si="25"/>
        <v>0</v>
      </c>
    </row>
    <row r="321" spans="1:16" ht="20.100000000000001" customHeight="1">
      <c r="A321" s="986"/>
      <c r="B321" s="987"/>
      <c r="C321" s="987"/>
      <c r="D321" s="18"/>
      <c r="E321" s="326" t="s">
        <v>67</v>
      </c>
      <c r="F321" s="18"/>
      <c r="G321" s="327">
        <f t="shared" si="24"/>
        <v>0</v>
      </c>
      <c r="H321" s="310"/>
      <c r="I321" s="986"/>
      <c r="J321" s="987"/>
      <c r="K321" s="987"/>
      <c r="L321" s="18"/>
      <c r="M321" s="326" t="s">
        <v>67</v>
      </c>
      <c r="N321" s="18"/>
      <c r="O321" s="327">
        <f t="shared" si="25"/>
        <v>0</v>
      </c>
    </row>
    <row r="322" spans="1:16" ht="20.100000000000001" customHeight="1">
      <c r="A322" s="986"/>
      <c r="B322" s="987"/>
      <c r="C322" s="987"/>
      <c r="D322" s="18"/>
      <c r="E322" s="326" t="s">
        <v>67</v>
      </c>
      <c r="F322" s="18"/>
      <c r="G322" s="327">
        <f t="shared" si="24"/>
        <v>0</v>
      </c>
      <c r="H322" s="310"/>
      <c r="I322" s="986"/>
      <c r="J322" s="987"/>
      <c r="K322" s="987"/>
      <c r="L322" s="18"/>
      <c r="M322" s="326" t="s">
        <v>67</v>
      </c>
      <c r="N322" s="18"/>
      <c r="O322" s="327">
        <f t="shared" si="25"/>
        <v>0</v>
      </c>
    </row>
    <row r="323" spans="1:16" ht="20.100000000000001" customHeight="1">
      <c r="A323" s="986"/>
      <c r="B323" s="987"/>
      <c r="C323" s="987"/>
      <c r="D323" s="18"/>
      <c r="E323" s="326" t="s">
        <v>67</v>
      </c>
      <c r="F323" s="18"/>
      <c r="G323" s="327">
        <f t="shared" si="24"/>
        <v>0</v>
      </c>
      <c r="H323" s="310"/>
      <c r="I323" s="986"/>
      <c r="J323" s="987"/>
      <c r="K323" s="987"/>
      <c r="L323" s="18"/>
      <c r="M323" s="326" t="s">
        <v>67</v>
      </c>
      <c r="N323" s="18"/>
      <c r="O323" s="327">
        <f t="shared" si="25"/>
        <v>0</v>
      </c>
    </row>
    <row r="324" spans="1:16" ht="20.100000000000001" customHeight="1">
      <c r="A324" s="986"/>
      <c r="B324" s="987"/>
      <c r="C324" s="987"/>
      <c r="D324" s="18"/>
      <c r="E324" s="326" t="s">
        <v>67</v>
      </c>
      <c r="F324" s="18"/>
      <c r="G324" s="327">
        <f t="shared" si="24"/>
        <v>0</v>
      </c>
      <c r="H324" s="310"/>
      <c r="I324" s="986"/>
      <c r="J324" s="987"/>
      <c r="K324" s="987"/>
      <c r="L324" s="18"/>
      <c r="M324" s="326" t="s">
        <v>67</v>
      </c>
      <c r="N324" s="18"/>
      <c r="O324" s="327">
        <f t="shared" si="25"/>
        <v>0</v>
      </c>
    </row>
    <row r="325" spans="1:16" ht="20.100000000000001" customHeight="1">
      <c r="A325" s="986"/>
      <c r="B325" s="987"/>
      <c r="C325" s="987"/>
      <c r="D325" s="18"/>
      <c r="E325" s="326" t="s">
        <v>67</v>
      </c>
      <c r="F325" s="18"/>
      <c r="G325" s="327">
        <f t="shared" si="24"/>
        <v>0</v>
      </c>
      <c r="H325" s="310"/>
      <c r="I325" s="986"/>
      <c r="J325" s="987"/>
      <c r="K325" s="987"/>
      <c r="L325" s="18"/>
      <c r="M325" s="326" t="s">
        <v>67</v>
      </c>
      <c r="N325" s="18"/>
      <c r="O325" s="327">
        <f t="shared" si="25"/>
        <v>0</v>
      </c>
    </row>
    <row r="326" spans="1:16" ht="20.100000000000001" customHeight="1">
      <c r="A326" s="986"/>
      <c r="B326" s="987"/>
      <c r="C326" s="987"/>
      <c r="D326" s="18"/>
      <c r="E326" s="326" t="s">
        <v>67</v>
      </c>
      <c r="F326" s="18"/>
      <c r="G326" s="327">
        <f t="shared" si="24"/>
        <v>0</v>
      </c>
      <c r="H326" s="310"/>
      <c r="I326" s="986"/>
      <c r="J326" s="987"/>
      <c r="K326" s="987"/>
      <c r="L326" s="18"/>
      <c r="M326" s="326" t="s">
        <v>67</v>
      </c>
      <c r="N326" s="18"/>
      <c r="O326" s="327">
        <f t="shared" si="25"/>
        <v>0</v>
      </c>
    </row>
    <row r="327" spans="1:16" ht="20.100000000000001" customHeight="1">
      <c r="A327" s="986"/>
      <c r="B327" s="987"/>
      <c r="C327" s="987"/>
      <c r="D327" s="18"/>
      <c r="E327" s="326" t="s">
        <v>67</v>
      </c>
      <c r="F327" s="18"/>
      <c r="G327" s="327">
        <f t="shared" si="24"/>
        <v>0</v>
      </c>
      <c r="H327" s="310"/>
      <c r="I327" s="986"/>
      <c r="J327" s="987"/>
      <c r="K327" s="987"/>
      <c r="L327" s="18"/>
      <c r="M327" s="326" t="s">
        <v>67</v>
      </c>
      <c r="N327" s="18"/>
      <c r="O327" s="327">
        <f t="shared" si="25"/>
        <v>0</v>
      </c>
    </row>
    <row r="328" spans="1:16" ht="20.100000000000001" customHeight="1">
      <c r="A328" s="988" t="s">
        <v>91</v>
      </c>
      <c r="B328" s="989"/>
      <c r="C328" s="990"/>
      <c r="D328" s="328"/>
      <c r="E328" s="329" t="s">
        <v>67</v>
      </c>
      <c r="F328" s="19"/>
      <c r="G328" s="330">
        <f>D328*F328</f>
        <v>0</v>
      </c>
      <c r="H328" s="310"/>
      <c r="I328" s="988" t="s">
        <v>91</v>
      </c>
      <c r="J328" s="989"/>
      <c r="K328" s="990"/>
      <c r="L328" s="328"/>
      <c r="M328" s="329" t="s">
        <v>67</v>
      </c>
      <c r="N328" s="19"/>
      <c r="O328" s="330">
        <f>L328*N328</f>
        <v>0</v>
      </c>
    </row>
    <row r="329" spans="1:16" ht="20.100000000000001" customHeight="1">
      <c r="A329" s="991" t="s">
        <v>92</v>
      </c>
      <c r="B329" s="992"/>
      <c r="C329" s="992"/>
      <c r="D329" s="992"/>
      <c r="E329" s="992"/>
      <c r="F329" s="993"/>
      <c r="G329" s="331">
        <f>SUM(G318:G328)</f>
        <v>0</v>
      </c>
      <c r="H329" s="310"/>
      <c r="I329" s="991" t="s">
        <v>92</v>
      </c>
      <c r="J329" s="992"/>
      <c r="K329" s="992"/>
      <c r="L329" s="992"/>
      <c r="M329" s="992"/>
      <c r="N329" s="993"/>
      <c r="O329" s="331">
        <f>SUM(O318:O328)</f>
        <v>0</v>
      </c>
    </row>
    <row r="330" spans="1:16" ht="20.100000000000001" customHeight="1">
      <c r="A330" s="994" t="s">
        <v>330</v>
      </c>
      <c r="B330" s="995"/>
      <c r="C330" s="995"/>
      <c r="D330" s="995"/>
      <c r="E330" s="995"/>
      <c r="F330" s="995"/>
      <c r="G330" s="20"/>
      <c r="H330" s="310"/>
      <c r="I330" s="994" t="s">
        <v>330</v>
      </c>
      <c r="J330" s="995"/>
      <c r="K330" s="995"/>
      <c r="L330" s="995"/>
      <c r="M330" s="995"/>
      <c r="N330" s="995"/>
      <c r="O330" s="20"/>
    </row>
    <row r="331" spans="1:16" ht="20.100000000000001" customHeight="1">
      <c r="A331" s="996" t="s">
        <v>64</v>
      </c>
      <c r="B331" s="997"/>
      <c r="C331" s="997"/>
      <c r="D331" s="997"/>
      <c r="E331" s="997"/>
      <c r="F331" s="997"/>
      <c r="G331" s="331">
        <f>G329+G330</f>
        <v>0</v>
      </c>
      <c r="H331" s="310"/>
      <c r="I331" s="996" t="s">
        <v>64</v>
      </c>
      <c r="J331" s="997"/>
      <c r="K331" s="997"/>
      <c r="L331" s="997"/>
      <c r="M331" s="997"/>
      <c r="N331" s="997"/>
      <c r="O331" s="331">
        <f>O329+O330</f>
        <v>0</v>
      </c>
    </row>
    <row r="332" spans="1:16" ht="20.100000000000001" customHeight="1">
      <c r="A332" s="297">
        <v>27</v>
      </c>
      <c r="I332" s="297">
        <v>28</v>
      </c>
    </row>
    <row r="333" spans="1:16" s="313" customFormat="1" ht="30" customHeight="1">
      <c r="A333" s="1029" t="s">
        <v>319</v>
      </c>
      <c r="B333" s="1030"/>
      <c r="C333" s="980">
        <f>個表B!B161</f>
        <v>0</v>
      </c>
      <c r="D333" s="984"/>
      <c r="E333" s="982" t="s">
        <v>312</v>
      </c>
      <c r="F333" s="985"/>
      <c r="G333" s="311">
        <f>個表B!B162</f>
        <v>0</v>
      </c>
      <c r="H333" s="312"/>
      <c r="I333" s="1029" t="s">
        <v>319</v>
      </c>
      <c r="J333" s="1030"/>
      <c r="K333" s="980">
        <f>個表B!B166</f>
        <v>0</v>
      </c>
      <c r="L333" s="984"/>
      <c r="M333" s="982" t="s">
        <v>312</v>
      </c>
      <c r="N333" s="985"/>
      <c r="O333" s="311">
        <f>個表B!B167</f>
        <v>0</v>
      </c>
      <c r="P333" s="332"/>
    </row>
    <row r="334" spans="1:16" s="313" customFormat="1" ht="30" customHeight="1">
      <c r="A334" s="1029" t="s">
        <v>325</v>
      </c>
      <c r="B334" s="1030"/>
      <c r="C334" s="1027" t="str">
        <f>IF(個表B!B164="","",個表B!B164)</f>
        <v/>
      </c>
      <c r="D334" s="1028"/>
      <c r="E334" s="1029" t="s">
        <v>77</v>
      </c>
      <c r="F334" s="1030"/>
      <c r="G334" s="14">
        <f>個表B!B163</f>
        <v>0</v>
      </c>
      <c r="H334" s="312"/>
      <c r="I334" s="1029" t="s">
        <v>325</v>
      </c>
      <c r="J334" s="1030"/>
      <c r="K334" s="1027" t="str">
        <f>IF(個表B!B169="","",個表B!B169)</f>
        <v/>
      </c>
      <c r="L334" s="1028"/>
      <c r="M334" s="1029" t="s">
        <v>77</v>
      </c>
      <c r="N334" s="1030"/>
      <c r="O334" s="14">
        <f>個表B!B168</f>
        <v>0</v>
      </c>
      <c r="P334" s="332"/>
    </row>
    <row r="335" spans="1:16" ht="20.100000000000001" customHeight="1">
      <c r="A335" s="1011" t="s">
        <v>78</v>
      </c>
      <c r="B335" s="1012"/>
      <c r="C335" s="1024"/>
      <c r="D335" s="1024"/>
      <c r="E335" s="1025"/>
      <c r="F335" s="1025"/>
      <c r="G335" s="1026"/>
      <c r="H335" s="310"/>
      <c r="I335" s="1011" t="s">
        <v>78</v>
      </c>
      <c r="J335" s="1012"/>
      <c r="K335" s="1024"/>
      <c r="L335" s="1024"/>
      <c r="M335" s="1025"/>
      <c r="N335" s="1025"/>
      <c r="O335" s="1026"/>
    </row>
    <row r="336" spans="1:16" ht="20.100000000000001" customHeight="1">
      <c r="A336" s="314" t="s">
        <v>79</v>
      </c>
      <c r="B336" s="997" t="s">
        <v>80</v>
      </c>
      <c r="C336" s="997"/>
      <c r="D336" s="1017"/>
      <c r="E336" s="1017"/>
      <c r="F336" s="315" t="s">
        <v>3</v>
      </c>
      <c r="G336" s="15"/>
      <c r="I336" s="314" t="s">
        <v>79</v>
      </c>
      <c r="J336" s="997" t="s">
        <v>80</v>
      </c>
      <c r="K336" s="997"/>
      <c r="L336" s="1017"/>
      <c r="M336" s="1017"/>
      <c r="N336" s="315" t="s">
        <v>3</v>
      </c>
      <c r="O336" s="15"/>
    </row>
    <row r="337" spans="1:15" ht="20.100000000000001" customHeight="1">
      <c r="A337" s="1018" t="s">
        <v>81</v>
      </c>
      <c r="B337" s="1019"/>
      <c r="C337" s="1020">
        <f>C335-D336-G336</f>
        <v>0</v>
      </c>
      <c r="D337" s="1021"/>
      <c r="E337" s="1022" t="s">
        <v>82</v>
      </c>
      <c r="F337" s="1023"/>
      <c r="G337" s="316" t="str">
        <f>IF(C337*C338=0,"",C337*C338)</f>
        <v/>
      </c>
      <c r="H337" s="310"/>
      <c r="I337" s="1018" t="s">
        <v>81</v>
      </c>
      <c r="J337" s="1019"/>
      <c r="K337" s="1020">
        <f>K335-L336-O336</f>
        <v>0</v>
      </c>
      <c r="L337" s="1021"/>
      <c r="M337" s="1022" t="s">
        <v>82</v>
      </c>
      <c r="N337" s="1023"/>
      <c r="O337" s="316" t="str">
        <f>IF(K337*K338=0,"",K337*K338)</f>
        <v/>
      </c>
    </row>
    <row r="338" spans="1:15" ht="20.100000000000001" customHeight="1">
      <c r="A338" s="1011" t="s">
        <v>83</v>
      </c>
      <c r="B338" s="1012"/>
      <c r="C338" s="1013">
        <f>個表B!C164</f>
        <v>0</v>
      </c>
      <c r="D338" s="1014"/>
      <c r="E338" s="317"/>
      <c r="F338" s="318"/>
      <c r="G338" s="319"/>
      <c r="H338" s="310"/>
      <c r="I338" s="1011" t="s">
        <v>83</v>
      </c>
      <c r="J338" s="1012"/>
      <c r="K338" s="1013">
        <f>個表B!C169</f>
        <v>0</v>
      </c>
      <c r="L338" s="1014"/>
      <c r="M338" s="317"/>
      <c r="N338" s="318"/>
      <c r="O338" s="319"/>
    </row>
    <row r="339" spans="1:15" ht="20.100000000000001" customHeight="1">
      <c r="A339" s="996" t="s">
        <v>84</v>
      </c>
      <c r="B339" s="997"/>
      <c r="C339" s="1015" t="str">
        <f>IF(G337="","",SUM(F343:F352))</f>
        <v/>
      </c>
      <c r="D339" s="1016"/>
      <c r="E339" s="1000" t="s">
        <v>85</v>
      </c>
      <c r="F339" s="1001"/>
      <c r="G339" s="320" t="str">
        <f>IF(G337="","",C339/G337)</f>
        <v/>
      </c>
      <c r="H339" s="310"/>
      <c r="I339" s="996" t="s">
        <v>84</v>
      </c>
      <c r="J339" s="997"/>
      <c r="K339" s="1015" t="str">
        <f>IF(O337="","",SUM(N343:N352))</f>
        <v/>
      </c>
      <c r="L339" s="1016"/>
      <c r="M339" s="1000" t="s">
        <v>85</v>
      </c>
      <c r="N339" s="1001"/>
      <c r="O339" s="320" t="str">
        <f>IF(O337="","",K339/O337)</f>
        <v/>
      </c>
    </row>
    <row r="340" spans="1:15" ht="20.100000000000001" customHeight="1">
      <c r="A340" s="1002" t="s">
        <v>86</v>
      </c>
      <c r="B340" s="1003"/>
      <c r="C340" s="1004" t="str">
        <f>IF(G337="","",SUM(F343:F353))</f>
        <v/>
      </c>
      <c r="D340" s="1005"/>
      <c r="E340" s="1006" t="s">
        <v>87</v>
      </c>
      <c r="F340" s="1007"/>
      <c r="G340" s="321" t="str">
        <f>IF(G337="","",C340/G337)</f>
        <v/>
      </c>
      <c r="H340" s="310"/>
      <c r="I340" s="1002" t="s">
        <v>86</v>
      </c>
      <c r="J340" s="1003"/>
      <c r="K340" s="1004" t="str">
        <f>IF(O337="","",SUM(N343:N353))</f>
        <v/>
      </c>
      <c r="L340" s="1005"/>
      <c r="M340" s="1006" t="s">
        <v>87</v>
      </c>
      <c r="N340" s="1007"/>
      <c r="O340" s="321" t="str">
        <f>IF(O337="","",K340/O337)</f>
        <v/>
      </c>
    </row>
    <row r="341" spans="1:15" ht="20.100000000000001" customHeight="1">
      <c r="A341" s="1008" t="s">
        <v>349</v>
      </c>
      <c r="B341" s="1009"/>
      <c r="C341" s="1009"/>
      <c r="D341" s="1009"/>
      <c r="E341" s="1009"/>
      <c r="F341" s="1009"/>
      <c r="G341" s="1010"/>
      <c r="H341" s="310"/>
      <c r="I341" s="1008" t="s">
        <v>349</v>
      </c>
      <c r="J341" s="1009"/>
      <c r="K341" s="1009"/>
      <c r="L341" s="1009"/>
      <c r="M341" s="1009"/>
      <c r="N341" s="1009"/>
      <c r="O341" s="1010"/>
    </row>
    <row r="342" spans="1:15" ht="20.100000000000001" customHeight="1">
      <c r="A342" s="996" t="s">
        <v>88</v>
      </c>
      <c r="B342" s="997"/>
      <c r="C342" s="997"/>
      <c r="D342" s="322" t="s">
        <v>380</v>
      </c>
      <c r="E342" s="322" t="s">
        <v>67</v>
      </c>
      <c r="F342" s="322" t="s">
        <v>89</v>
      </c>
      <c r="G342" s="323" t="s">
        <v>90</v>
      </c>
      <c r="H342" s="310"/>
      <c r="I342" s="996" t="s">
        <v>88</v>
      </c>
      <c r="J342" s="997"/>
      <c r="K342" s="997"/>
      <c r="L342" s="322" t="s">
        <v>380</v>
      </c>
      <c r="M342" s="322" t="s">
        <v>67</v>
      </c>
      <c r="N342" s="322" t="s">
        <v>89</v>
      </c>
      <c r="O342" s="323" t="s">
        <v>90</v>
      </c>
    </row>
    <row r="343" spans="1:15" ht="20.100000000000001" customHeight="1">
      <c r="A343" s="998"/>
      <c r="B343" s="999"/>
      <c r="C343" s="999"/>
      <c r="D343" s="16"/>
      <c r="E343" s="324" t="s">
        <v>67</v>
      </c>
      <c r="F343" s="17"/>
      <c r="G343" s="325">
        <f>D343*F343</f>
        <v>0</v>
      </c>
      <c r="H343" s="310"/>
      <c r="I343" s="998"/>
      <c r="J343" s="999"/>
      <c r="K343" s="999"/>
      <c r="L343" s="16"/>
      <c r="M343" s="324" t="s">
        <v>67</v>
      </c>
      <c r="N343" s="17"/>
      <c r="O343" s="325">
        <f>L343*N343</f>
        <v>0</v>
      </c>
    </row>
    <row r="344" spans="1:15" ht="20.100000000000001" customHeight="1">
      <c r="A344" s="986"/>
      <c r="B344" s="987"/>
      <c r="C344" s="987"/>
      <c r="D344" s="18"/>
      <c r="E344" s="326" t="s">
        <v>67</v>
      </c>
      <c r="F344" s="18"/>
      <c r="G344" s="327">
        <f t="shared" ref="G344:G352" si="26">D344*F344</f>
        <v>0</v>
      </c>
      <c r="H344" s="310"/>
      <c r="I344" s="986"/>
      <c r="J344" s="987"/>
      <c r="K344" s="987"/>
      <c r="L344" s="18"/>
      <c r="M344" s="326" t="s">
        <v>67</v>
      </c>
      <c r="N344" s="18"/>
      <c r="O344" s="327">
        <f t="shared" ref="O344:O352" si="27">L344*N344</f>
        <v>0</v>
      </c>
    </row>
    <row r="345" spans="1:15" ht="20.100000000000001" customHeight="1">
      <c r="A345" s="986"/>
      <c r="B345" s="987"/>
      <c r="C345" s="987"/>
      <c r="D345" s="18"/>
      <c r="E345" s="326" t="s">
        <v>67</v>
      </c>
      <c r="F345" s="18"/>
      <c r="G345" s="327">
        <f t="shared" si="26"/>
        <v>0</v>
      </c>
      <c r="H345" s="310"/>
      <c r="I345" s="986"/>
      <c r="J345" s="987"/>
      <c r="K345" s="987"/>
      <c r="L345" s="18"/>
      <c r="M345" s="326" t="s">
        <v>67</v>
      </c>
      <c r="N345" s="18"/>
      <c r="O345" s="327">
        <f t="shared" si="27"/>
        <v>0</v>
      </c>
    </row>
    <row r="346" spans="1:15" ht="20.100000000000001" customHeight="1">
      <c r="A346" s="986"/>
      <c r="B346" s="987"/>
      <c r="C346" s="987"/>
      <c r="D346" s="18"/>
      <c r="E346" s="326" t="s">
        <v>67</v>
      </c>
      <c r="F346" s="18"/>
      <c r="G346" s="327">
        <f t="shared" si="26"/>
        <v>0</v>
      </c>
      <c r="H346" s="310"/>
      <c r="I346" s="986"/>
      <c r="J346" s="987"/>
      <c r="K346" s="987"/>
      <c r="L346" s="18"/>
      <c r="M346" s="326" t="s">
        <v>67</v>
      </c>
      <c r="N346" s="18"/>
      <c r="O346" s="327">
        <f t="shared" si="27"/>
        <v>0</v>
      </c>
    </row>
    <row r="347" spans="1:15" ht="20.100000000000001" customHeight="1">
      <c r="A347" s="986"/>
      <c r="B347" s="987"/>
      <c r="C347" s="987"/>
      <c r="D347" s="18"/>
      <c r="E347" s="326" t="s">
        <v>67</v>
      </c>
      <c r="F347" s="18"/>
      <c r="G347" s="327">
        <f t="shared" si="26"/>
        <v>0</v>
      </c>
      <c r="H347" s="310"/>
      <c r="I347" s="986"/>
      <c r="J347" s="987"/>
      <c r="K347" s="987"/>
      <c r="L347" s="18"/>
      <c r="M347" s="326" t="s">
        <v>67</v>
      </c>
      <c r="N347" s="18"/>
      <c r="O347" s="327">
        <f t="shared" si="27"/>
        <v>0</v>
      </c>
    </row>
    <row r="348" spans="1:15" ht="20.100000000000001" customHeight="1">
      <c r="A348" s="986"/>
      <c r="B348" s="987"/>
      <c r="C348" s="987"/>
      <c r="D348" s="18"/>
      <c r="E348" s="326" t="s">
        <v>67</v>
      </c>
      <c r="F348" s="18"/>
      <c r="G348" s="327">
        <f t="shared" si="26"/>
        <v>0</v>
      </c>
      <c r="H348" s="310"/>
      <c r="I348" s="986"/>
      <c r="J348" s="987"/>
      <c r="K348" s="987"/>
      <c r="L348" s="18"/>
      <c r="M348" s="326" t="s">
        <v>67</v>
      </c>
      <c r="N348" s="18"/>
      <c r="O348" s="327">
        <f t="shared" si="27"/>
        <v>0</v>
      </c>
    </row>
    <row r="349" spans="1:15" ht="20.100000000000001" customHeight="1">
      <c r="A349" s="986"/>
      <c r="B349" s="987"/>
      <c r="C349" s="987"/>
      <c r="D349" s="18"/>
      <c r="E349" s="326" t="s">
        <v>67</v>
      </c>
      <c r="F349" s="18"/>
      <c r="G349" s="327">
        <f t="shared" si="26"/>
        <v>0</v>
      </c>
      <c r="H349" s="310"/>
      <c r="I349" s="986"/>
      <c r="J349" s="987"/>
      <c r="K349" s="987"/>
      <c r="L349" s="18"/>
      <c r="M349" s="326" t="s">
        <v>67</v>
      </c>
      <c r="N349" s="18"/>
      <c r="O349" s="327">
        <f t="shared" si="27"/>
        <v>0</v>
      </c>
    </row>
    <row r="350" spans="1:15" ht="20.100000000000001" customHeight="1">
      <c r="A350" s="986"/>
      <c r="B350" s="987"/>
      <c r="C350" s="987"/>
      <c r="D350" s="18"/>
      <c r="E350" s="326" t="s">
        <v>67</v>
      </c>
      <c r="F350" s="18"/>
      <c r="G350" s="327">
        <f t="shared" si="26"/>
        <v>0</v>
      </c>
      <c r="H350" s="310"/>
      <c r="I350" s="986"/>
      <c r="J350" s="987"/>
      <c r="K350" s="987"/>
      <c r="L350" s="18"/>
      <c r="M350" s="326" t="s">
        <v>67</v>
      </c>
      <c r="N350" s="18"/>
      <c r="O350" s="327">
        <f t="shared" si="27"/>
        <v>0</v>
      </c>
    </row>
    <row r="351" spans="1:15" ht="20.100000000000001" customHeight="1">
      <c r="A351" s="986"/>
      <c r="B351" s="987"/>
      <c r="C351" s="987"/>
      <c r="D351" s="18"/>
      <c r="E351" s="326" t="s">
        <v>67</v>
      </c>
      <c r="F351" s="18"/>
      <c r="G351" s="327">
        <f t="shared" si="26"/>
        <v>0</v>
      </c>
      <c r="H351" s="310"/>
      <c r="I351" s="986"/>
      <c r="J351" s="987"/>
      <c r="K351" s="987"/>
      <c r="L351" s="18"/>
      <c r="M351" s="326" t="s">
        <v>67</v>
      </c>
      <c r="N351" s="18"/>
      <c r="O351" s="327">
        <f t="shared" si="27"/>
        <v>0</v>
      </c>
    </row>
    <row r="352" spans="1:15" ht="20.100000000000001" customHeight="1">
      <c r="A352" s="986"/>
      <c r="B352" s="987"/>
      <c r="C352" s="987"/>
      <c r="D352" s="18"/>
      <c r="E352" s="326" t="s">
        <v>67</v>
      </c>
      <c r="F352" s="18"/>
      <c r="G352" s="327">
        <f t="shared" si="26"/>
        <v>0</v>
      </c>
      <c r="H352" s="310"/>
      <c r="I352" s="986"/>
      <c r="J352" s="987"/>
      <c r="K352" s="987"/>
      <c r="L352" s="18"/>
      <c r="M352" s="326" t="s">
        <v>67</v>
      </c>
      <c r="N352" s="18"/>
      <c r="O352" s="327">
        <f t="shared" si="27"/>
        <v>0</v>
      </c>
    </row>
    <row r="353" spans="1:16" ht="20.100000000000001" customHeight="1">
      <c r="A353" s="988" t="s">
        <v>91</v>
      </c>
      <c r="B353" s="989"/>
      <c r="C353" s="990"/>
      <c r="D353" s="328"/>
      <c r="E353" s="329" t="s">
        <v>67</v>
      </c>
      <c r="F353" s="19"/>
      <c r="G353" s="330">
        <f>D353*F353</f>
        <v>0</v>
      </c>
      <c r="H353" s="310"/>
      <c r="I353" s="988" t="s">
        <v>91</v>
      </c>
      <c r="J353" s="989"/>
      <c r="K353" s="990"/>
      <c r="L353" s="328"/>
      <c r="M353" s="329" t="s">
        <v>67</v>
      </c>
      <c r="N353" s="19"/>
      <c r="O353" s="330">
        <f>L353*N353</f>
        <v>0</v>
      </c>
    </row>
    <row r="354" spans="1:16" ht="20.100000000000001" customHeight="1">
      <c r="A354" s="991" t="s">
        <v>92</v>
      </c>
      <c r="B354" s="992"/>
      <c r="C354" s="992"/>
      <c r="D354" s="992"/>
      <c r="E354" s="992"/>
      <c r="F354" s="993"/>
      <c r="G354" s="331">
        <f>SUM(G343:G353)</f>
        <v>0</v>
      </c>
      <c r="H354" s="310"/>
      <c r="I354" s="991" t="s">
        <v>92</v>
      </c>
      <c r="J354" s="992"/>
      <c r="K354" s="992"/>
      <c r="L354" s="992"/>
      <c r="M354" s="992"/>
      <c r="N354" s="993"/>
      <c r="O354" s="331">
        <f>SUM(O343:O353)</f>
        <v>0</v>
      </c>
    </row>
    <row r="355" spans="1:16" ht="20.100000000000001" customHeight="1">
      <c r="A355" s="994" t="s">
        <v>330</v>
      </c>
      <c r="B355" s="995"/>
      <c r="C355" s="995"/>
      <c r="D355" s="995"/>
      <c r="E355" s="995"/>
      <c r="F355" s="995"/>
      <c r="G355" s="20"/>
      <c r="H355" s="310"/>
      <c r="I355" s="994" t="s">
        <v>330</v>
      </c>
      <c r="J355" s="995"/>
      <c r="K355" s="995"/>
      <c r="L355" s="995"/>
      <c r="M355" s="995"/>
      <c r="N355" s="995"/>
      <c r="O355" s="20"/>
    </row>
    <row r="356" spans="1:16" ht="20.100000000000001" customHeight="1">
      <c r="A356" s="996" t="s">
        <v>64</v>
      </c>
      <c r="B356" s="997"/>
      <c r="C356" s="997"/>
      <c r="D356" s="997"/>
      <c r="E356" s="997"/>
      <c r="F356" s="997"/>
      <c r="G356" s="331">
        <f>G354+G355</f>
        <v>0</v>
      </c>
      <c r="H356" s="310"/>
      <c r="I356" s="996" t="s">
        <v>64</v>
      </c>
      <c r="J356" s="997"/>
      <c r="K356" s="997"/>
      <c r="L356" s="997"/>
      <c r="M356" s="997"/>
      <c r="N356" s="997"/>
      <c r="O356" s="331">
        <f>O354+O355</f>
        <v>0</v>
      </c>
    </row>
    <row r="357" spans="1:16" ht="20.100000000000001" customHeight="1">
      <c r="A357" s="297">
        <v>29</v>
      </c>
      <c r="I357" s="297">
        <v>30</v>
      </c>
    </row>
    <row r="358" spans="1:16" s="313" customFormat="1" ht="30" customHeight="1">
      <c r="A358" s="1029" t="s">
        <v>319</v>
      </c>
      <c r="B358" s="1030"/>
      <c r="C358" s="980">
        <f>個表B!B171</f>
        <v>0</v>
      </c>
      <c r="D358" s="984"/>
      <c r="E358" s="982" t="s">
        <v>312</v>
      </c>
      <c r="F358" s="985"/>
      <c r="G358" s="311">
        <f>個表B!B172</f>
        <v>0</v>
      </c>
      <c r="H358" s="312"/>
      <c r="I358" s="1029" t="s">
        <v>319</v>
      </c>
      <c r="J358" s="1030"/>
      <c r="K358" s="980">
        <f>個表B!B176</f>
        <v>0</v>
      </c>
      <c r="L358" s="984"/>
      <c r="M358" s="982" t="s">
        <v>312</v>
      </c>
      <c r="N358" s="985"/>
      <c r="O358" s="311">
        <f>個表B!B177</f>
        <v>0</v>
      </c>
      <c r="P358" s="332"/>
    </row>
    <row r="359" spans="1:16" s="313" customFormat="1" ht="30" customHeight="1">
      <c r="A359" s="1029" t="s">
        <v>325</v>
      </c>
      <c r="B359" s="1030"/>
      <c r="C359" s="1027" t="str">
        <f>IF(個表B!B174="","",個表B!B174)</f>
        <v/>
      </c>
      <c r="D359" s="1028"/>
      <c r="E359" s="1029" t="s">
        <v>77</v>
      </c>
      <c r="F359" s="1030"/>
      <c r="G359" s="14">
        <f>個表B!B173</f>
        <v>0</v>
      </c>
      <c r="H359" s="312"/>
      <c r="I359" s="1029" t="s">
        <v>325</v>
      </c>
      <c r="J359" s="1030"/>
      <c r="K359" s="1027" t="str">
        <f>IF(個表B!B179="","",個表B!B179)</f>
        <v/>
      </c>
      <c r="L359" s="1028"/>
      <c r="M359" s="1029" t="s">
        <v>77</v>
      </c>
      <c r="N359" s="1030"/>
      <c r="O359" s="14">
        <f>個表B!B178</f>
        <v>0</v>
      </c>
      <c r="P359" s="332"/>
    </row>
    <row r="360" spans="1:16" ht="20.100000000000001" customHeight="1">
      <c r="A360" s="1011" t="s">
        <v>78</v>
      </c>
      <c r="B360" s="1012"/>
      <c r="C360" s="1024"/>
      <c r="D360" s="1024"/>
      <c r="E360" s="1025"/>
      <c r="F360" s="1025"/>
      <c r="G360" s="1026"/>
      <c r="H360" s="310"/>
      <c r="I360" s="1011" t="s">
        <v>78</v>
      </c>
      <c r="J360" s="1012"/>
      <c r="K360" s="1024"/>
      <c r="L360" s="1024"/>
      <c r="M360" s="1025"/>
      <c r="N360" s="1025"/>
      <c r="O360" s="1026"/>
    </row>
    <row r="361" spans="1:16" ht="20.100000000000001" customHeight="1">
      <c r="A361" s="314" t="s">
        <v>79</v>
      </c>
      <c r="B361" s="997" t="s">
        <v>80</v>
      </c>
      <c r="C361" s="997"/>
      <c r="D361" s="1017"/>
      <c r="E361" s="1017"/>
      <c r="F361" s="315" t="s">
        <v>3</v>
      </c>
      <c r="G361" s="15"/>
      <c r="I361" s="314" t="s">
        <v>79</v>
      </c>
      <c r="J361" s="997" t="s">
        <v>80</v>
      </c>
      <c r="K361" s="997"/>
      <c r="L361" s="1017"/>
      <c r="M361" s="1017"/>
      <c r="N361" s="315" t="s">
        <v>3</v>
      </c>
      <c r="O361" s="15"/>
    </row>
    <row r="362" spans="1:16" ht="20.100000000000001" customHeight="1">
      <c r="A362" s="1018" t="s">
        <v>81</v>
      </c>
      <c r="B362" s="1019"/>
      <c r="C362" s="1020">
        <f>C360-D361-G361</f>
        <v>0</v>
      </c>
      <c r="D362" s="1021"/>
      <c r="E362" s="1022" t="s">
        <v>82</v>
      </c>
      <c r="F362" s="1023"/>
      <c r="G362" s="316" t="str">
        <f>IF(C362*C363=0,"",C362*C363)</f>
        <v/>
      </c>
      <c r="H362" s="310"/>
      <c r="I362" s="1018" t="s">
        <v>81</v>
      </c>
      <c r="J362" s="1019"/>
      <c r="K362" s="1020">
        <f>K360-L361-O361</f>
        <v>0</v>
      </c>
      <c r="L362" s="1021"/>
      <c r="M362" s="1022" t="s">
        <v>82</v>
      </c>
      <c r="N362" s="1023"/>
      <c r="O362" s="316" t="str">
        <f>IF(K362*K363=0,"",K362*K363)</f>
        <v/>
      </c>
    </row>
    <row r="363" spans="1:16" ht="20.100000000000001" customHeight="1">
      <c r="A363" s="1011" t="s">
        <v>83</v>
      </c>
      <c r="B363" s="1012"/>
      <c r="C363" s="1013">
        <f>個表B!C174</f>
        <v>0</v>
      </c>
      <c r="D363" s="1014"/>
      <c r="E363" s="317"/>
      <c r="F363" s="318"/>
      <c r="G363" s="319"/>
      <c r="H363" s="310"/>
      <c r="I363" s="1011" t="s">
        <v>83</v>
      </c>
      <c r="J363" s="1012"/>
      <c r="K363" s="1013">
        <f>個表B!C179</f>
        <v>0</v>
      </c>
      <c r="L363" s="1014"/>
      <c r="M363" s="317"/>
      <c r="N363" s="318"/>
      <c r="O363" s="319"/>
    </row>
    <row r="364" spans="1:16" ht="20.100000000000001" customHeight="1">
      <c r="A364" s="996" t="s">
        <v>84</v>
      </c>
      <c r="B364" s="997"/>
      <c r="C364" s="1015" t="str">
        <f>IF(G362="","",SUM(F368:F377))</f>
        <v/>
      </c>
      <c r="D364" s="1016"/>
      <c r="E364" s="1000" t="s">
        <v>85</v>
      </c>
      <c r="F364" s="1001"/>
      <c r="G364" s="320" t="str">
        <f>IF(G362="","",C364/G362)</f>
        <v/>
      </c>
      <c r="H364" s="310"/>
      <c r="I364" s="996" t="s">
        <v>84</v>
      </c>
      <c r="J364" s="997"/>
      <c r="K364" s="1015" t="str">
        <f>IF(O362="","",SUM(N368:N377))</f>
        <v/>
      </c>
      <c r="L364" s="1016"/>
      <c r="M364" s="1000" t="s">
        <v>85</v>
      </c>
      <c r="N364" s="1001"/>
      <c r="O364" s="320" t="str">
        <f>IF(O362="","",K364/O362)</f>
        <v/>
      </c>
    </row>
    <row r="365" spans="1:16" ht="20.100000000000001" customHeight="1">
      <c r="A365" s="1002" t="s">
        <v>86</v>
      </c>
      <c r="B365" s="1003"/>
      <c r="C365" s="1004" t="str">
        <f>IF(G362="","",SUM(F368:F378))</f>
        <v/>
      </c>
      <c r="D365" s="1005"/>
      <c r="E365" s="1006" t="s">
        <v>87</v>
      </c>
      <c r="F365" s="1007"/>
      <c r="G365" s="321" t="str">
        <f>IF(G362="","",C365/G362)</f>
        <v/>
      </c>
      <c r="H365" s="310"/>
      <c r="I365" s="1002" t="s">
        <v>86</v>
      </c>
      <c r="J365" s="1003"/>
      <c r="K365" s="1004" t="str">
        <f>IF(O362="","",SUM(N368:N378))</f>
        <v/>
      </c>
      <c r="L365" s="1005"/>
      <c r="M365" s="1006" t="s">
        <v>87</v>
      </c>
      <c r="N365" s="1007"/>
      <c r="O365" s="321" t="str">
        <f>IF(O362="","",K365/O362)</f>
        <v/>
      </c>
    </row>
    <row r="366" spans="1:16" ht="20.100000000000001" customHeight="1">
      <c r="A366" s="1008" t="s">
        <v>349</v>
      </c>
      <c r="B366" s="1009"/>
      <c r="C366" s="1009"/>
      <c r="D366" s="1009"/>
      <c r="E366" s="1009"/>
      <c r="F366" s="1009"/>
      <c r="G366" s="1010"/>
      <c r="H366" s="310"/>
      <c r="I366" s="1008" t="s">
        <v>349</v>
      </c>
      <c r="J366" s="1009"/>
      <c r="K366" s="1009"/>
      <c r="L366" s="1009"/>
      <c r="M366" s="1009"/>
      <c r="N366" s="1009"/>
      <c r="O366" s="1010"/>
    </row>
    <row r="367" spans="1:16" ht="20.100000000000001" customHeight="1">
      <c r="A367" s="996" t="s">
        <v>88</v>
      </c>
      <c r="B367" s="997"/>
      <c r="C367" s="997"/>
      <c r="D367" s="322" t="s">
        <v>380</v>
      </c>
      <c r="E367" s="322" t="s">
        <v>67</v>
      </c>
      <c r="F367" s="322" t="s">
        <v>89</v>
      </c>
      <c r="G367" s="323" t="s">
        <v>90</v>
      </c>
      <c r="H367" s="310"/>
      <c r="I367" s="996" t="s">
        <v>88</v>
      </c>
      <c r="J367" s="997"/>
      <c r="K367" s="997"/>
      <c r="L367" s="322" t="s">
        <v>380</v>
      </c>
      <c r="M367" s="322" t="s">
        <v>67</v>
      </c>
      <c r="N367" s="322" t="s">
        <v>89</v>
      </c>
      <c r="O367" s="323" t="s">
        <v>90</v>
      </c>
    </row>
    <row r="368" spans="1:16" ht="20.100000000000001" customHeight="1">
      <c r="A368" s="998"/>
      <c r="B368" s="999"/>
      <c r="C368" s="999"/>
      <c r="D368" s="16"/>
      <c r="E368" s="324" t="s">
        <v>67</v>
      </c>
      <c r="F368" s="17"/>
      <c r="G368" s="325">
        <f>D368*F368</f>
        <v>0</v>
      </c>
      <c r="H368" s="310"/>
      <c r="I368" s="998"/>
      <c r="J368" s="999"/>
      <c r="K368" s="999"/>
      <c r="L368" s="16"/>
      <c r="M368" s="324" t="s">
        <v>67</v>
      </c>
      <c r="N368" s="17"/>
      <c r="O368" s="325">
        <f>L368*N368</f>
        <v>0</v>
      </c>
    </row>
    <row r="369" spans="1:16" ht="20.100000000000001" customHeight="1">
      <c r="A369" s="986"/>
      <c r="B369" s="987"/>
      <c r="C369" s="987"/>
      <c r="D369" s="18"/>
      <c r="E369" s="326" t="s">
        <v>67</v>
      </c>
      <c r="F369" s="18"/>
      <c r="G369" s="327">
        <f t="shared" ref="G369:G377" si="28">D369*F369</f>
        <v>0</v>
      </c>
      <c r="H369" s="310"/>
      <c r="I369" s="986"/>
      <c r="J369" s="987"/>
      <c r="K369" s="987"/>
      <c r="L369" s="18"/>
      <c r="M369" s="326" t="s">
        <v>67</v>
      </c>
      <c r="N369" s="18"/>
      <c r="O369" s="327">
        <f t="shared" ref="O369:O377" si="29">L369*N369</f>
        <v>0</v>
      </c>
    </row>
    <row r="370" spans="1:16" ht="20.100000000000001" customHeight="1">
      <c r="A370" s="986"/>
      <c r="B370" s="987"/>
      <c r="C370" s="987"/>
      <c r="D370" s="18"/>
      <c r="E370" s="326" t="s">
        <v>67</v>
      </c>
      <c r="F370" s="18"/>
      <c r="G370" s="327">
        <f t="shared" si="28"/>
        <v>0</v>
      </c>
      <c r="H370" s="310"/>
      <c r="I370" s="986"/>
      <c r="J370" s="987"/>
      <c r="K370" s="987"/>
      <c r="L370" s="18"/>
      <c r="M370" s="326" t="s">
        <v>67</v>
      </c>
      <c r="N370" s="18"/>
      <c r="O370" s="327">
        <f t="shared" si="29"/>
        <v>0</v>
      </c>
    </row>
    <row r="371" spans="1:16" ht="20.100000000000001" customHeight="1">
      <c r="A371" s="986"/>
      <c r="B371" s="987"/>
      <c r="C371" s="987"/>
      <c r="D371" s="18"/>
      <c r="E371" s="326" t="s">
        <v>67</v>
      </c>
      <c r="F371" s="18"/>
      <c r="G371" s="327">
        <f t="shared" si="28"/>
        <v>0</v>
      </c>
      <c r="H371" s="310"/>
      <c r="I371" s="986"/>
      <c r="J371" s="987"/>
      <c r="K371" s="987"/>
      <c r="L371" s="18"/>
      <c r="M371" s="326" t="s">
        <v>67</v>
      </c>
      <c r="N371" s="18"/>
      <c r="O371" s="327">
        <f t="shared" si="29"/>
        <v>0</v>
      </c>
    </row>
    <row r="372" spans="1:16" ht="20.100000000000001" customHeight="1">
      <c r="A372" s="986"/>
      <c r="B372" s="987"/>
      <c r="C372" s="987"/>
      <c r="D372" s="18"/>
      <c r="E372" s="326" t="s">
        <v>67</v>
      </c>
      <c r="F372" s="18"/>
      <c r="G372" s="327">
        <f t="shared" si="28"/>
        <v>0</v>
      </c>
      <c r="H372" s="310"/>
      <c r="I372" s="986"/>
      <c r="J372" s="987"/>
      <c r="K372" s="987"/>
      <c r="L372" s="18"/>
      <c r="M372" s="326" t="s">
        <v>67</v>
      </c>
      <c r="N372" s="18"/>
      <c r="O372" s="327">
        <f t="shared" si="29"/>
        <v>0</v>
      </c>
    </row>
    <row r="373" spans="1:16" ht="20.100000000000001" customHeight="1">
      <c r="A373" s="986"/>
      <c r="B373" s="987"/>
      <c r="C373" s="987"/>
      <c r="D373" s="18"/>
      <c r="E373" s="326" t="s">
        <v>67</v>
      </c>
      <c r="F373" s="18"/>
      <c r="G373" s="327">
        <f t="shared" si="28"/>
        <v>0</v>
      </c>
      <c r="H373" s="310"/>
      <c r="I373" s="986"/>
      <c r="J373" s="987"/>
      <c r="K373" s="987"/>
      <c r="L373" s="18"/>
      <c r="M373" s="326" t="s">
        <v>67</v>
      </c>
      <c r="N373" s="18"/>
      <c r="O373" s="327">
        <f t="shared" si="29"/>
        <v>0</v>
      </c>
    </row>
    <row r="374" spans="1:16" ht="20.100000000000001" customHeight="1">
      <c r="A374" s="986"/>
      <c r="B374" s="987"/>
      <c r="C374" s="987"/>
      <c r="D374" s="18"/>
      <c r="E374" s="326" t="s">
        <v>67</v>
      </c>
      <c r="F374" s="18"/>
      <c r="G374" s="327">
        <f t="shared" si="28"/>
        <v>0</v>
      </c>
      <c r="H374" s="310"/>
      <c r="I374" s="986"/>
      <c r="J374" s="987"/>
      <c r="K374" s="987"/>
      <c r="L374" s="18"/>
      <c r="M374" s="326" t="s">
        <v>67</v>
      </c>
      <c r="N374" s="18"/>
      <c r="O374" s="327">
        <f t="shared" si="29"/>
        <v>0</v>
      </c>
    </row>
    <row r="375" spans="1:16" ht="20.100000000000001" customHeight="1">
      <c r="A375" s="986"/>
      <c r="B375" s="987"/>
      <c r="C375" s="987"/>
      <c r="D375" s="18"/>
      <c r="E375" s="326" t="s">
        <v>67</v>
      </c>
      <c r="F375" s="18"/>
      <c r="G375" s="327">
        <f t="shared" si="28"/>
        <v>0</v>
      </c>
      <c r="H375" s="310"/>
      <c r="I375" s="986"/>
      <c r="J375" s="987"/>
      <c r="K375" s="987"/>
      <c r="L375" s="18"/>
      <c r="M375" s="326" t="s">
        <v>67</v>
      </c>
      <c r="N375" s="18"/>
      <c r="O375" s="327">
        <f t="shared" si="29"/>
        <v>0</v>
      </c>
    </row>
    <row r="376" spans="1:16" ht="20.100000000000001" customHeight="1">
      <c r="A376" s="986"/>
      <c r="B376" s="987"/>
      <c r="C376" s="987"/>
      <c r="D376" s="18"/>
      <c r="E376" s="326" t="s">
        <v>67</v>
      </c>
      <c r="F376" s="18"/>
      <c r="G376" s="327">
        <f t="shared" si="28"/>
        <v>0</v>
      </c>
      <c r="H376" s="310"/>
      <c r="I376" s="986"/>
      <c r="J376" s="987"/>
      <c r="K376" s="987"/>
      <c r="L376" s="18"/>
      <c r="M376" s="326" t="s">
        <v>67</v>
      </c>
      <c r="N376" s="18"/>
      <c r="O376" s="327">
        <f t="shared" si="29"/>
        <v>0</v>
      </c>
    </row>
    <row r="377" spans="1:16" ht="20.100000000000001" customHeight="1">
      <c r="A377" s="986"/>
      <c r="B377" s="987"/>
      <c r="C377" s="987"/>
      <c r="D377" s="18"/>
      <c r="E377" s="326" t="s">
        <v>67</v>
      </c>
      <c r="F377" s="18"/>
      <c r="G377" s="327">
        <f t="shared" si="28"/>
        <v>0</v>
      </c>
      <c r="H377" s="310"/>
      <c r="I377" s="986"/>
      <c r="J377" s="987"/>
      <c r="K377" s="987"/>
      <c r="L377" s="18"/>
      <c r="M377" s="326" t="s">
        <v>67</v>
      </c>
      <c r="N377" s="18"/>
      <c r="O377" s="327">
        <f t="shared" si="29"/>
        <v>0</v>
      </c>
    </row>
    <row r="378" spans="1:16" ht="20.100000000000001" customHeight="1">
      <c r="A378" s="988" t="s">
        <v>91</v>
      </c>
      <c r="B378" s="989"/>
      <c r="C378" s="990"/>
      <c r="D378" s="328"/>
      <c r="E378" s="329" t="s">
        <v>67</v>
      </c>
      <c r="F378" s="19"/>
      <c r="G378" s="330">
        <f>D378*F378</f>
        <v>0</v>
      </c>
      <c r="H378" s="310"/>
      <c r="I378" s="988" t="s">
        <v>91</v>
      </c>
      <c r="J378" s="989"/>
      <c r="K378" s="990"/>
      <c r="L378" s="328"/>
      <c r="M378" s="329" t="s">
        <v>67</v>
      </c>
      <c r="N378" s="19"/>
      <c r="O378" s="330">
        <f>L378*N378</f>
        <v>0</v>
      </c>
    </row>
    <row r="379" spans="1:16" ht="20.100000000000001" customHeight="1">
      <c r="A379" s="991" t="s">
        <v>92</v>
      </c>
      <c r="B379" s="992"/>
      <c r="C379" s="992"/>
      <c r="D379" s="992"/>
      <c r="E379" s="992"/>
      <c r="F379" s="993"/>
      <c r="G379" s="331">
        <f>SUM(G368:G378)</f>
        <v>0</v>
      </c>
      <c r="H379" s="310"/>
      <c r="I379" s="991" t="s">
        <v>92</v>
      </c>
      <c r="J379" s="992"/>
      <c r="K379" s="992"/>
      <c r="L379" s="992"/>
      <c r="M379" s="992"/>
      <c r="N379" s="993"/>
      <c r="O379" s="331">
        <f>SUM(O368:O378)</f>
        <v>0</v>
      </c>
    </row>
    <row r="380" spans="1:16" ht="20.100000000000001" customHeight="1">
      <c r="A380" s="994" t="s">
        <v>330</v>
      </c>
      <c r="B380" s="995"/>
      <c r="C380" s="995"/>
      <c r="D380" s="995"/>
      <c r="E380" s="995"/>
      <c r="F380" s="995"/>
      <c r="G380" s="20"/>
      <c r="H380" s="310"/>
      <c r="I380" s="994" t="s">
        <v>330</v>
      </c>
      <c r="J380" s="995"/>
      <c r="K380" s="995"/>
      <c r="L380" s="995"/>
      <c r="M380" s="995"/>
      <c r="N380" s="995"/>
      <c r="O380" s="20"/>
    </row>
    <row r="381" spans="1:16" ht="20.100000000000001" customHeight="1">
      <c r="A381" s="996" t="s">
        <v>64</v>
      </c>
      <c r="B381" s="997"/>
      <c r="C381" s="997"/>
      <c r="D381" s="997"/>
      <c r="E381" s="997"/>
      <c r="F381" s="997"/>
      <c r="G381" s="331">
        <f>G379+G380</f>
        <v>0</v>
      </c>
      <c r="H381" s="310"/>
      <c r="I381" s="996" t="s">
        <v>64</v>
      </c>
      <c r="J381" s="997"/>
      <c r="K381" s="997"/>
      <c r="L381" s="997"/>
      <c r="M381" s="997"/>
      <c r="N381" s="997"/>
      <c r="O381" s="331">
        <f>O379+O380</f>
        <v>0</v>
      </c>
    </row>
    <row r="382" spans="1:16" ht="20.100000000000001" customHeight="1">
      <c r="A382" s="297">
        <v>31</v>
      </c>
      <c r="I382" s="297">
        <v>32</v>
      </c>
    </row>
    <row r="383" spans="1:16" s="313" customFormat="1" ht="30" customHeight="1">
      <c r="A383" s="1029" t="s">
        <v>319</v>
      </c>
      <c r="B383" s="1030"/>
      <c r="C383" s="980">
        <f>個表B!B186</f>
        <v>0</v>
      </c>
      <c r="D383" s="984"/>
      <c r="E383" s="982" t="s">
        <v>312</v>
      </c>
      <c r="F383" s="985"/>
      <c r="G383" s="311">
        <f>個表B!B187</f>
        <v>0</v>
      </c>
      <c r="H383" s="312"/>
      <c r="I383" s="1029" t="s">
        <v>319</v>
      </c>
      <c r="J383" s="1030"/>
      <c r="K383" s="980">
        <f>個表B!B191</f>
        <v>0</v>
      </c>
      <c r="L383" s="984"/>
      <c r="M383" s="982" t="s">
        <v>312</v>
      </c>
      <c r="N383" s="985"/>
      <c r="O383" s="333">
        <f>個表B!B192</f>
        <v>0</v>
      </c>
      <c r="P383" s="332"/>
    </row>
    <row r="384" spans="1:16" s="313" customFormat="1" ht="30" customHeight="1">
      <c r="A384" s="1029" t="s">
        <v>325</v>
      </c>
      <c r="B384" s="1030"/>
      <c r="C384" s="1027" t="str">
        <f>IF(個表B!B189="","",個表B!B189)</f>
        <v/>
      </c>
      <c r="D384" s="1028"/>
      <c r="E384" s="1029" t="s">
        <v>77</v>
      </c>
      <c r="F384" s="1030"/>
      <c r="G384" s="14">
        <f>個表B!B188</f>
        <v>0</v>
      </c>
      <c r="H384" s="312"/>
      <c r="I384" s="1029" t="s">
        <v>325</v>
      </c>
      <c r="J384" s="1030"/>
      <c r="K384" s="1027" t="str">
        <f>IF(個表B!B194="","",個表B!B194)</f>
        <v/>
      </c>
      <c r="L384" s="1028"/>
      <c r="M384" s="1029" t="s">
        <v>77</v>
      </c>
      <c r="N384" s="1030"/>
      <c r="O384" s="21">
        <f>個表B!B193</f>
        <v>0</v>
      </c>
      <c r="P384" s="332"/>
    </row>
    <row r="385" spans="1:16" s="313" customFormat="1" ht="20.100000000000001" customHeight="1">
      <c r="A385" s="1029" t="s">
        <v>78</v>
      </c>
      <c r="B385" s="1030"/>
      <c r="C385" s="1031"/>
      <c r="D385" s="1032"/>
      <c r="E385" s="1033"/>
      <c r="F385" s="1034"/>
      <c r="G385" s="1035"/>
      <c r="H385" s="312"/>
      <c r="I385" s="1029" t="s">
        <v>78</v>
      </c>
      <c r="J385" s="1030"/>
      <c r="K385" s="1031"/>
      <c r="L385" s="1032"/>
      <c r="M385" s="1033"/>
      <c r="N385" s="1034"/>
      <c r="O385" s="1035"/>
      <c r="P385" s="332"/>
    </row>
    <row r="386" spans="1:16" ht="20.100000000000001" customHeight="1">
      <c r="A386" s="314" t="s">
        <v>79</v>
      </c>
      <c r="B386" s="997" t="s">
        <v>80</v>
      </c>
      <c r="C386" s="997"/>
      <c r="D386" s="1017"/>
      <c r="E386" s="1017"/>
      <c r="F386" s="315" t="s">
        <v>3</v>
      </c>
      <c r="G386" s="15"/>
      <c r="I386" s="314" t="s">
        <v>79</v>
      </c>
      <c r="J386" s="997" t="s">
        <v>80</v>
      </c>
      <c r="K386" s="997"/>
      <c r="L386" s="1017"/>
      <c r="M386" s="1017"/>
      <c r="N386" s="315" t="s">
        <v>3</v>
      </c>
      <c r="O386" s="15"/>
    </row>
    <row r="387" spans="1:16" ht="20.100000000000001" customHeight="1">
      <c r="A387" s="1018" t="s">
        <v>81</v>
      </c>
      <c r="B387" s="1019"/>
      <c r="C387" s="1020">
        <f>C385-D386-G386</f>
        <v>0</v>
      </c>
      <c r="D387" s="1021"/>
      <c r="E387" s="1022" t="s">
        <v>82</v>
      </c>
      <c r="F387" s="1023"/>
      <c r="G387" s="316" t="str">
        <f>IF(C387*C388=0,"",C387*C388)</f>
        <v/>
      </c>
      <c r="H387" s="310"/>
      <c r="I387" s="1018" t="s">
        <v>81</v>
      </c>
      <c r="J387" s="1019"/>
      <c r="K387" s="1020">
        <f>K385-L386-O386</f>
        <v>0</v>
      </c>
      <c r="L387" s="1021"/>
      <c r="M387" s="1022" t="s">
        <v>82</v>
      </c>
      <c r="N387" s="1023"/>
      <c r="O387" s="316" t="str">
        <f>IF(K387*K388=0,"",K387*K388)</f>
        <v/>
      </c>
    </row>
    <row r="388" spans="1:16" ht="20.100000000000001" customHeight="1">
      <c r="A388" s="1011" t="s">
        <v>83</v>
      </c>
      <c r="B388" s="1012"/>
      <c r="C388" s="1013">
        <f>個表B!C189</f>
        <v>0</v>
      </c>
      <c r="D388" s="1014"/>
      <c r="E388" s="317"/>
      <c r="F388" s="318"/>
      <c r="G388" s="319"/>
      <c r="H388" s="310"/>
      <c r="I388" s="1011" t="s">
        <v>83</v>
      </c>
      <c r="J388" s="1012"/>
      <c r="K388" s="1013">
        <f>個表B!C194</f>
        <v>0</v>
      </c>
      <c r="L388" s="1014"/>
      <c r="M388" s="317"/>
      <c r="N388" s="318"/>
      <c r="O388" s="319"/>
    </row>
    <row r="389" spans="1:16" ht="20.100000000000001" customHeight="1">
      <c r="A389" s="996" t="s">
        <v>84</v>
      </c>
      <c r="B389" s="997"/>
      <c r="C389" s="1015" t="str">
        <f>IF(G387="","",SUM(F393:F402))</f>
        <v/>
      </c>
      <c r="D389" s="1016"/>
      <c r="E389" s="1000" t="s">
        <v>85</v>
      </c>
      <c r="F389" s="1001"/>
      <c r="G389" s="320" t="str">
        <f>IF(G387="","",C389/G387)</f>
        <v/>
      </c>
      <c r="H389" s="310"/>
      <c r="I389" s="996" t="s">
        <v>84</v>
      </c>
      <c r="J389" s="997"/>
      <c r="K389" s="1015" t="str">
        <f>IF(O387="","",SUM(N393:N402))</f>
        <v/>
      </c>
      <c r="L389" s="1016"/>
      <c r="M389" s="1000" t="s">
        <v>85</v>
      </c>
      <c r="N389" s="1001"/>
      <c r="O389" s="320" t="str">
        <f>IF(O387="","",K389/O387)</f>
        <v/>
      </c>
    </row>
    <row r="390" spans="1:16" ht="20.100000000000001" customHeight="1">
      <c r="A390" s="1002" t="s">
        <v>86</v>
      </c>
      <c r="B390" s="1003"/>
      <c r="C390" s="1004" t="str">
        <f>IF(G387="","",SUM(F393:F403))</f>
        <v/>
      </c>
      <c r="D390" s="1005"/>
      <c r="E390" s="1006" t="s">
        <v>87</v>
      </c>
      <c r="F390" s="1007"/>
      <c r="G390" s="321" t="str">
        <f>IF(G387="","",C390/G387)</f>
        <v/>
      </c>
      <c r="H390" s="310"/>
      <c r="I390" s="1002" t="s">
        <v>86</v>
      </c>
      <c r="J390" s="1003"/>
      <c r="K390" s="1004" t="str">
        <f>IF(O387="","",SUM(N393:N403))</f>
        <v/>
      </c>
      <c r="L390" s="1005"/>
      <c r="M390" s="1006" t="s">
        <v>87</v>
      </c>
      <c r="N390" s="1007"/>
      <c r="O390" s="321" t="str">
        <f>IF(O387="","",K390/O387)</f>
        <v/>
      </c>
    </row>
    <row r="391" spans="1:16" ht="20.100000000000001" customHeight="1">
      <c r="A391" s="1008" t="s">
        <v>349</v>
      </c>
      <c r="B391" s="1009"/>
      <c r="C391" s="1009"/>
      <c r="D391" s="1009"/>
      <c r="E391" s="1009"/>
      <c r="F391" s="1009"/>
      <c r="G391" s="1010"/>
      <c r="H391" s="310"/>
      <c r="I391" s="1008" t="s">
        <v>349</v>
      </c>
      <c r="J391" s="1009"/>
      <c r="K391" s="1009"/>
      <c r="L391" s="1009"/>
      <c r="M391" s="1009"/>
      <c r="N391" s="1009"/>
      <c r="O391" s="1010"/>
    </row>
    <row r="392" spans="1:16" ht="20.100000000000001" customHeight="1">
      <c r="A392" s="996" t="s">
        <v>88</v>
      </c>
      <c r="B392" s="997"/>
      <c r="C392" s="997"/>
      <c r="D392" s="322" t="s">
        <v>380</v>
      </c>
      <c r="E392" s="322" t="s">
        <v>67</v>
      </c>
      <c r="F392" s="322" t="s">
        <v>89</v>
      </c>
      <c r="G392" s="323" t="s">
        <v>90</v>
      </c>
      <c r="H392" s="310"/>
      <c r="I392" s="996" t="s">
        <v>88</v>
      </c>
      <c r="J392" s="997"/>
      <c r="K392" s="997"/>
      <c r="L392" s="322" t="s">
        <v>380</v>
      </c>
      <c r="M392" s="322" t="s">
        <v>67</v>
      </c>
      <c r="N392" s="322" t="s">
        <v>89</v>
      </c>
      <c r="O392" s="323" t="s">
        <v>90</v>
      </c>
    </row>
    <row r="393" spans="1:16" ht="20.100000000000001" customHeight="1">
      <c r="A393" s="998"/>
      <c r="B393" s="999"/>
      <c r="C393" s="999"/>
      <c r="D393" s="16"/>
      <c r="E393" s="324" t="s">
        <v>67</v>
      </c>
      <c r="F393" s="17"/>
      <c r="G393" s="325">
        <f>D393*F393</f>
        <v>0</v>
      </c>
      <c r="H393" s="310"/>
      <c r="I393" s="998"/>
      <c r="J393" s="999"/>
      <c r="K393" s="999"/>
      <c r="L393" s="16"/>
      <c r="M393" s="324" t="s">
        <v>67</v>
      </c>
      <c r="N393" s="17"/>
      <c r="O393" s="325">
        <f>L393*N393</f>
        <v>0</v>
      </c>
    </row>
    <row r="394" spans="1:16" ht="20.100000000000001" customHeight="1">
      <c r="A394" s="986"/>
      <c r="B394" s="987"/>
      <c r="C394" s="987"/>
      <c r="D394" s="18"/>
      <c r="E394" s="326" t="s">
        <v>67</v>
      </c>
      <c r="F394" s="18"/>
      <c r="G394" s="327">
        <f t="shared" ref="G394:G402" si="30">D394*F394</f>
        <v>0</v>
      </c>
      <c r="H394" s="310"/>
      <c r="I394" s="986"/>
      <c r="J394" s="987"/>
      <c r="K394" s="987"/>
      <c r="L394" s="18"/>
      <c r="M394" s="326" t="s">
        <v>67</v>
      </c>
      <c r="N394" s="18"/>
      <c r="O394" s="327">
        <f t="shared" ref="O394:O402" si="31">L394*N394</f>
        <v>0</v>
      </c>
    </row>
    <row r="395" spans="1:16" ht="20.100000000000001" customHeight="1">
      <c r="A395" s="986"/>
      <c r="B395" s="987"/>
      <c r="C395" s="987"/>
      <c r="D395" s="18"/>
      <c r="E395" s="326" t="s">
        <v>67</v>
      </c>
      <c r="F395" s="18"/>
      <c r="G395" s="327">
        <f t="shared" si="30"/>
        <v>0</v>
      </c>
      <c r="H395" s="310"/>
      <c r="I395" s="986"/>
      <c r="J395" s="987"/>
      <c r="K395" s="987"/>
      <c r="L395" s="18"/>
      <c r="M395" s="326" t="s">
        <v>67</v>
      </c>
      <c r="N395" s="18"/>
      <c r="O395" s="327">
        <f t="shared" si="31"/>
        <v>0</v>
      </c>
    </row>
    <row r="396" spans="1:16" ht="20.100000000000001" customHeight="1">
      <c r="A396" s="986"/>
      <c r="B396" s="987"/>
      <c r="C396" s="987"/>
      <c r="D396" s="18"/>
      <c r="E396" s="326" t="s">
        <v>67</v>
      </c>
      <c r="F396" s="18"/>
      <c r="G396" s="327">
        <f t="shared" si="30"/>
        <v>0</v>
      </c>
      <c r="H396" s="310"/>
      <c r="I396" s="986"/>
      <c r="J396" s="987"/>
      <c r="K396" s="987"/>
      <c r="L396" s="18"/>
      <c r="M396" s="326" t="s">
        <v>67</v>
      </c>
      <c r="N396" s="18"/>
      <c r="O396" s="327">
        <f t="shared" si="31"/>
        <v>0</v>
      </c>
    </row>
    <row r="397" spans="1:16" ht="20.100000000000001" customHeight="1">
      <c r="A397" s="986"/>
      <c r="B397" s="987"/>
      <c r="C397" s="987"/>
      <c r="D397" s="18"/>
      <c r="E397" s="326" t="s">
        <v>67</v>
      </c>
      <c r="F397" s="18"/>
      <c r="G397" s="327">
        <f t="shared" si="30"/>
        <v>0</v>
      </c>
      <c r="H397" s="310"/>
      <c r="I397" s="986"/>
      <c r="J397" s="987"/>
      <c r="K397" s="987"/>
      <c r="L397" s="18"/>
      <c r="M397" s="326" t="s">
        <v>67</v>
      </c>
      <c r="N397" s="18"/>
      <c r="O397" s="327">
        <f t="shared" si="31"/>
        <v>0</v>
      </c>
    </row>
    <row r="398" spans="1:16" ht="20.100000000000001" customHeight="1">
      <c r="A398" s="986"/>
      <c r="B398" s="987"/>
      <c r="C398" s="987"/>
      <c r="D398" s="18"/>
      <c r="E398" s="326" t="s">
        <v>67</v>
      </c>
      <c r="F398" s="18"/>
      <c r="G398" s="327">
        <f t="shared" si="30"/>
        <v>0</v>
      </c>
      <c r="H398" s="310"/>
      <c r="I398" s="986"/>
      <c r="J398" s="987"/>
      <c r="K398" s="987"/>
      <c r="L398" s="18"/>
      <c r="M398" s="326" t="s">
        <v>67</v>
      </c>
      <c r="N398" s="18"/>
      <c r="O398" s="327">
        <f t="shared" si="31"/>
        <v>0</v>
      </c>
    </row>
    <row r="399" spans="1:16" ht="20.100000000000001" customHeight="1">
      <c r="A399" s="986"/>
      <c r="B399" s="987"/>
      <c r="C399" s="987"/>
      <c r="D399" s="18"/>
      <c r="E399" s="326" t="s">
        <v>67</v>
      </c>
      <c r="F399" s="18"/>
      <c r="G399" s="327">
        <f t="shared" si="30"/>
        <v>0</v>
      </c>
      <c r="H399" s="310"/>
      <c r="I399" s="986"/>
      <c r="J399" s="987"/>
      <c r="K399" s="987"/>
      <c r="L399" s="18"/>
      <c r="M399" s="326" t="s">
        <v>67</v>
      </c>
      <c r="N399" s="18"/>
      <c r="O399" s="327">
        <f t="shared" si="31"/>
        <v>0</v>
      </c>
    </row>
    <row r="400" spans="1:16" ht="20.100000000000001" customHeight="1">
      <c r="A400" s="986"/>
      <c r="B400" s="987"/>
      <c r="C400" s="987"/>
      <c r="D400" s="18"/>
      <c r="E400" s="326" t="s">
        <v>67</v>
      </c>
      <c r="F400" s="18"/>
      <c r="G400" s="327">
        <f t="shared" si="30"/>
        <v>0</v>
      </c>
      <c r="H400" s="310"/>
      <c r="I400" s="986"/>
      <c r="J400" s="987"/>
      <c r="K400" s="987"/>
      <c r="L400" s="18"/>
      <c r="M400" s="326" t="s">
        <v>67</v>
      </c>
      <c r="N400" s="18"/>
      <c r="O400" s="327">
        <f t="shared" si="31"/>
        <v>0</v>
      </c>
    </row>
    <row r="401" spans="1:16" ht="20.100000000000001" customHeight="1">
      <c r="A401" s="986"/>
      <c r="B401" s="987"/>
      <c r="C401" s="987"/>
      <c r="D401" s="18"/>
      <c r="E401" s="326" t="s">
        <v>67</v>
      </c>
      <c r="F401" s="18"/>
      <c r="G401" s="327">
        <f t="shared" si="30"/>
        <v>0</v>
      </c>
      <c r="H401" s="310"/>
      <c r="I401" s="986"/>
      <c r="J401" s="987"/>
      <c r="K401" s="987"/>
      <c r="L401" s="18"/>
      <c r="M401" s="326" t="s">
        <v>67</v>
      </c>
      <c r="N401" s="18"/>
      <c r="O401" s="327">
        <f t="shared" si="31"/>
        <v>0</v>
      </c>
    </row>
    <row r="402" spans="1:16" ht="20.100000000000001" customHeight="1">
      <c r="A402" s="986"/>
      <c r="B402" s="987"/>
      <c r="C402" s="987"/>
      <c r="D402" s="18"/>
      <c r="E402" s="326" t="s">
        <v>67</v>
      </c>
      <c r="F402" s="18"/>
      <c r="G402" s="327">
        <f t="shared" si="30"/>
        <v>0</v>
      </c>
      <c r="H402" s="310"/>
      <c r="I402" s="986"/>
      <c r="J402" s="987"/>
      <c r="K402" s="987"/>
      <c r="L402" s="18"/>
      <c r="M402" s="326" t="s">
        <v>67</v>
      </c>
      <c r="N402" s="18"/>
      <c r="O402" s="327">
        <f t="shared" si="31"/>
        <v>0</v>
      </c>
    </row>
    <row r="403" spans="1:16" ht="20.100000000000001" customHeight="1">
      <c r="A403" s="988" t="s">
        <v>91</v>
      </c>
      <c r="B403" s="989"/>
      <c r="C403" s="990"/>
      <c r="D403" s="328"/>
      <c r="E403" s="329" t="s">
        <v>67</v>
      </c>
      <c r="F403" s="19"/>
      <c r="G403" s="330">
        <f>D403*F403</f>
        <v>0</v>
      </c>
      <c r="H403" s="310"/>
      <c r="I403" s="988" t="s">
        <v>91</v>
      </c>
      <c r="J403" s="989"/>
      <c r="K403" s="990"/>
      <c r="L403" s="328"/>
      <c r="M403" s="329" t="s">
        <v>67</v>
      </c>
      <c r="N403" s="19"/>
      <c r="O403" s="330">
        <f>L403*N403</f>
        <v>0</v>
      </c>
    </row>
    <row r="404" spans="1:16" ht="20.100000000000001" customHeight="1">
      <c r="A404" s="991" t="s">
        <v>92</v>
      </c>
      <c r="B404" s="992"/>
      <c r="C404" s="992"/>
      <c r="D404" s="992"/>
      <c r="E404" s="992"/>
      <c r="F404" s="993"/>
      <c r="G404" s="331">
        <f>SUM(G393:G403)</f>
        <v>0</v>
      </c>
      <c r="H404" s="310"/>
      <c r="I404" s="991" t="s">
        <v>92</v>
      </c>
      <c r="J404" s="992"/>
      <c r="K404" s="992"/>
      <c r="L404" s="992"/>
      <c r="M404" s="992"/>
      <c r="N404" s="993"/>
      <c r="O404" s="331">
        <f>SUM(O393:O403)</f>
        <v>0</v>
      </c>
    </row>
    <row r="405" spans="1:16" ht="20.100000000000001" customHeight="1">
      <c r="A405" s="994" t="s">
        <v>330</v>
      </c>
      <c r="B405" s="995"/>
      <c r="C405" s="995"/>
      <c r="D405" s="995"/>
      <c r="E405" s="995"/>
      <c r="F405" s="995"/>
      <c r="G405" s="20"/>
      <c r="H405" s="310"/>
      <c r="I405" s="994" t="s">
        <v>330</v>
      </c>
      <c r="J405" s="995"/>
      <c r="K405" s="995"/>
      <c r="L405" s="995"/>
      <c r="M405" s="995"/>
      <c r="N405" s="995"/>
      <c r="O405" s="20"/>
    </row>
    <row r="406" spans="1:16" ht="20.100000000000001" customHeight="1">
      <c r="A406" s="996" t="s">
        <v>64</v>
      </c>
      <c r="B406" s="997"/>
      <c r="C406" s="997"/>
      <c r="D406" s="997"/>
      <c r="E406" s="997"/>
      <c r="F406" s="997"/>
      <c r="G406" s="331">
        <f>G404+G405</f>
        <v>0</v>
      </c>
      <c r="H406" s="310"/>
      <c r="I406" s="996" t="s">
        <v>64</v>
      </c>
      <c r="J406" s="997"/>
      <c r="K406" s="997"/>
      <c r="L406" s="997"/>
      <c r="M406" s="997"/>
      <c r="N406" s="997"/>
      <c r="O406" s="331">
        <f>O404+O405</f>
        <v>0</v>
      </c>
    </row>
    <row r="407" spans="1:16" ht="20.100000000000001" customHeight="1">
      <c r="A407" s="297">
        <v>33</v>
      </c>
      <c r="I407" s="297">
        <v>34</v>
      </c>
    </row>
    <row r="408" spans="1:16" s="313" customFormat="1" ht="30" customHeight="1">
      <c r="A408" s="1029" t="s">
        <v>319</v>
      </c>
      <c r="B408" s="1030"/>
      <c r="C408" s="980">
        <f>個表B!B196</f>
        <v>0</v>
      </c>
      <c r="D408" s="984"/>
      <c r="E408" s="982" t="s">
        <v>312</v>
      </c>
      <c r="F408" s="985"/>
      <c r="G408" s="311">
        <f>個表B!B197</f>
        <v>0</v>
      </c>
      <c r="H408" s="312"/>
      <c r="I408" s="1029" t="s">
        <v>319</v>
      </c>
      <c r="J408" s="1030"/>
      <c r="K408" s="980">
        <f>個表B!B201</f>
        <v>0</v>
      </c>
      <c r="L408" s="984"/>
      <c r="M408" s="982" t="s">
        <v>312</v>
      </c>
      <c r="N408" s="985"/>
      <c r="O408" s="311">
        <f>個表B!B202</f>
        <v>0</v>
      </c>
      <c r="P408" s="332"/>
    </row>
    <row r="409" spans="1:16" s="313" customFormat="1" ht="30" customHeight="1">
      <c r="A409" s="1029" t="s">
        <v>325</v>
      </c>
      <c r="B409" s="1030"/>
      <c r="C409" s="1027" t="str">
        <f>IF(個表B!B199="","",個表B!B199)</f>
        <v/>
      </c>
      <c r="D409" s="1028"/>
      <c r="E409" s="1029" t="s">
        <v>77</v>
      </c>
      <c r="F409" s="1030"/>
      <c r="G409" s="14">
        <f>個表B!B198</f>
        <v>0</v>
      </c>
      <c r="H409" s="312"/>
      <c r="I409" s="1029" t="s">
        <v>325</v>
      </c>
      <c r="J409" s="1030"/>
      <c r="K409" s="1027" t="str">
        <f>IF(個表B!B204="","",個表B!B204)</f>
        <v/>
      </c>
      <c r="L409" s="1028"/>
      <c r="M409" s="1029" t="s">
        <v>77</v>
      </c>
      <c r="N409" s="1030"/>
      <c r="O409" s="14">
        <f>個表B!B203</f>
        <v>0</v>
      </c>
      <c r="P409" s="332"/>
    </row>
    <row r="410" spans="1:16" ht="20.100000000000001" customHeight="1">
      <c r="A410" s="1011" t="s">
        <v>78</v>
      </c>
      <c r="B410" s="1012"/>
      <c r="C410" s="1024"/>
      <c r="D410" s="1024"/>
      <c r="E410" s="1025"/>
      <c r="F410" s="1025"/>
      <c r="G410" s="1026"/>
      <c r="H410" s="310"/>
      <c r="I410" s="1011" t="s">
        <v>78</v>
      </c>
      <c r="J410" s="1012"/>
      <c r="K410" s="1024"/>
      <c r="L410" s="1024"/>
      <c r="M410" s="1025"/>
      <c r="N410" s="1025"/>
      <c r="O410" s="1026"/>
    </row>
    <row r="411" spans="1:16" ht="20.100000000000001" customHeight="1">
      <c r="A411" s="314" t="s">
        <v>79</v>
      </c>
      <c r="B411" s="997" t="s">
        <v>80</v>
      </c>
      <c r="C411" s="997"/>
      <c r="D411" s="1017"/>
      <c r="E411" s="1017"/>
      <c r="F411" s="315" t="s">
        <v>3</v>
      </c>
      <c r="G411" s="15"/>
      <c r="I411" s="314" t="s">
        <v>79</v>
      </c>
      <c r="J411" s="997" t="s">
        <v>80</v>
      </c>
      <c r="K411" s="997"/>
      <c r="L411" s="1017"/>
      <c r="M411" s="1017"/>
      <c r="N411" s="315" t="s">
        <v>3</v>
      </c>
      <c r="O411" s="15"/>
    </row>
    <row r="412" spans="1:16" ht="20.100000000000001" customHeight="1">
      <c r="A412" s="1018" t="s">
        <v>81</v>
      </c>
      <c r="B412" s="1019"/>
      <c r="C412" s="1020">
        <f>C410-D411-G411</f>
        <v>0</v>
      </c>
      <c r="D412" s="1021"/>
      <c r="E412" s="1022" t="s">
        <v>82</v>
      </c>
      <c r="F412" s="1023"/>
      <c r="G412" s="316" t="str">
        <f>IF(C412*C413=0,"",C412*C413)</f>
        <v/>
      </c>
      <c r="H412" s="310"/>
      <c r="I412" s="1018" t="s">
        <v>81</v>
      </c>
      <c r="J412" s="1019"/>
      <c r="K412" s="1020">
        <f>K410-L411-O411</f>
        <v>0</v>
      </c>
      <c r="L412" s="1021"/>
      <c r="M412" s="1022" t="s">
        <v>82</v>
      </c>
      <c r="N412" s="1023"/>
      <c r="O412" s="316" t="str">
        <f>IF(K412*K413=0,"",K412*K413)</f>
        <v/>
      </c>
    </row>
    <row r="413" spans="1:16" ht="20.100000000000001" customHeight="1">
      <c r="A413" s="1011" t="s">
        <v>83</v>
      </c>
      <c r="B413" s="1012"/>
      <c r="C413" s="1013">
        <f>個表B!C199</f>
        <v>0</v>
      </c>
      <c r="D413" s="1014"/>
      <c r="E413" s="317"/>
      <c r="F413" s="318"/>
      <c r="G413" s="319"/>
      <c r="H413" s="310"/>
      <c r="I413" s="1011" t="s">
        <v>83</v>
      </c>
      <c r="J413" s="1012"/>
      <c r="K413" s="1013">
        <f>個表B!C204</f>
        <v>0</v>
      </c>
      <c r="L413" s="1014"/>
      <c r="M413" s="317"/>
      <c r="N413" s="318"/>
      <c r="O413" s="319"/>
    </row>
    <row r="414" spans="1:16" ht="20.100000000000001" customHeight="1">
      <c r="A414" s="996" t="s">
        <v>84</v>
      </c>
      <c r="B414" s="997"/>
      <c r="C414" s="1015" t="str">
        <f>IF(G412="","",SUM(F418:F427))</f>
        <v/>
      </c>
      <c r="D414" s="1016"/>
      <c r="E414" s="1000" t="s">
        <v>85</v>
      </c>
      <c r="F414" s="1001"/>
      <c r="G414" s="320" t="str">
        <f>IF(G412="","",C414/G412)</f>
        <v/>
      </c>
      <c r="H414" s="310"/>
      <c r="I414" s="996" t="s">
        <v>84</v>
      </c>
      <c r="J414" s="997"/>
      <c r="K414" s="1015" t="str">
        <f>IF(O412="","",SUM(N418:N427))</f>
        <v/>
      </c>
      <c r="L414" s="1016"/>
      <c r="M414" s="1000" t="s">
        <v>85</v>
      </c>
      <c r="N414" s="1001"/>
      <c r="O414" s="320" t="str">
        <f>IF(O412="","",K414/O412)</f>
        <v/>
      </c>
    </row>
    <row r="415" spans="1:16" ht="20.100000000000001" customHeight="1">
      <c r="A415" s="1002" t="s">
        <v>86</v>
      </c>
      <c r="B415" s="1003"/>
      <c r="C415" s="1004" t="str">
        <f>IF(G412="","",SUM(F418:F428))</f>
        <v/>
      </c>
      <c r="D415" s="1005"/>
      <c r="E415" s="1006" t="s">
        <v>87</v>
      </c>
      <c r="F415" s="1007"/>
      <c r="G415" s="321" t="str">
        <f>IF(G412="","",C415/G412)</f>
        <v/>
      </c>
      <c r="H415" s="310"/>
      <c r="I415" s="1002" t="s">
        <v>86</v>
      </c>
      <c r="J415" s="1003"/>
      <c r="K415" s="1004" t="str">
        <f>IF(O412="","",SUM(N418:N428))</f>
        <v/>
      </c>
      <c r="L415" s="1005"/>
      <c r="M415" s="1006" t="s">
        <v>87</v>
      </c>
      <c r="N415" s="1007"/>
      <c r="O415" s="321" t="str">
        <f>IF(O412="","",K415/O412)</f>
        <v/>
      </c>
    </row>
    <row r="416" spans="1:16" ht="20.100000000000001" customHeight="1">
      <c r="A416" s="1008" t="s">
        <v>349</v>
      </c>
      <c r="B416" s="1009"/>
      <c r="C416" s="1009"/>
      <c r="D416" s="1009"/>
      <c r="E416" s="1009"/>
      <c r="F416" s="1009"/>
      <c r="G416" s="1010"/>
      <c r="H416" s="310"/>
      <c r="I416" s="1008" t="s">
        <v>349</v>
      </c>
      <c r="J416" s="1009"/>
      <c r="K416" s="1009"/>
      <c r="L416" s="1009"/>
      <c r="M416" s="1009"/>
      <c r="N416" s="1009"/>
      <c r="O416" s="1010"/>
    </row>
    <row r="417" spans="1:15" ht="20.100000000000001" customHeight="1">
      <c r="A417" s="996" t="s">
        <v>88</v>
      </c>
      <c r="B417" s="997"/>
      <c r="C417" s="997"/>
      <c r="D417" s="322" t="s">
        <v>380</v>
      </c>
      <c r="E417" s="322" t="s">
        <v>67</v>
      </c>
      <c r="F417" s="322" t="s">
        <v>89</v>
      </c>
      <c r="G417" s="323" t="s">
        <v>90</v>
      </c>
      <c r="H417" s="310"/>
      <c r="I417" s="996" t="s">
        <v>88</v>
      </c>
      <c r="J417" s="997"/>
      <c r="K417" s="997"/>
      <c r="L417" s="322" t="s">
        <v>380</v>
      </c>
      <c r="M417" s="322" t="s">
        <v>67</v>
      </c>
      <c r="N417" s="322" t="s">
        <v>89</v>
      </c>
      <c r="O417" s="323" t="s">
        <v>90</v>
      </c>
    </row>
    <row r="418" spans="1:15" ht="20.100000000000001" customHeight="1">
      <c r="A418" s="998"/>
      <c r="B418" s="999"/>
      <c r="C418" s="999"/>
      <c r="D418" s="16"/>
      <c r="E418" s="324" t="s">
        <v>67</v>
      </c>
      <c r="F418" s="17"/>
      <c r="G418" s="325">
        <f>D418*F418</f>
        <v>0</v>
      </c>
      <c r="H418" s="310"/>
      <c r="I418" s="998"/>
      <c r="J418" s="999"/>
      <c r="K418" s="999"/>
      <c r="L418" s="16"/>
      <c r="M418" s="324" t="s">
        <v>67</v>
      </c>
      <c r="N418" s="17"/>
      <c r="O418" s="325">
        <f>L418*N418</f>
        <v>0</v>
      </c>
    </row>
    <row r="419" spans="1:15" ht="20.100000000000001" customHeight="1">
      <c r="A419" s="986"/>
      <c r="B419" s="987"/>
      <c r="C419" s="987"/>
      <c r="D419" s="18"/>
      <c r="E419" s="326" t="s">
        <v>67</v>
      </c>
      <c r="F419" s="18"/>
      <c r="G419" s="327">
        <f t="shared" ref="G419:G427" si="32">D419*F419</f>
        <v>0</v>
      </c>
      <c r="H419" s="310"/>
      <c r="I419" s="986"/>
      <c r="J419" s="987"/>
      <c r="K419" s="987"/>
      <c r="L419" s="18"/>
      <c r="M419" s="326" t="s">
        <v>67</v>
      </c>
      <c r="N419" s="18"/>
      <c r="O419" s="327">
        <f t="shared" ref="O419:O427" si="33">L419*N419</f>
        <v>0</v>
      </c>
    </row>
    <row r="420" spans="1:15" ht="20.100000000000001" customHeight="1">
      <c r="A420" s="986"/>
      <c r="B420" s="987"/>
      <c r="C420" s="987"/>
      <c r="D420" s="18"/>
      <c r="E420" s="326" t="s">
        <v>67</v>
      </c>
      <c r="F420" s="18"/>
      <c r="G420" s="327">
        <f t="shared" si="32"/>
        <v>0</v>
      </c>
      <c r="H420" s="310"/>
      <c r="I420" s="986"/>
      <c r="J420" s="987"/>
      <c r="K420" s="987"/>
      <c r="L420" s="18"/>
      <c r="M420" s="326" t="s">
        <v>67</v>
      </c>
      <c r="N420" s="18"/>
      <c r="O420" s="327">
        <f t="shared" si="33"/>
        <v>0</v>
      </c>
    </row>
    <row r="421" spans="1:15" ht="20.100000000000001" customHeight="1">
      <c r="A421" s="986"/>
      <c r="B421" s="987"/>
      <c r="C421" s="987"/>
      <c r="D421" s="18"/>
      <c r="E421" s="326" t="s">
        <v>67</v>
      </c>
      <c r="F421" s="18"/>
      <c r="G421" s="327">
        <f t="shared" si="32"/>
        <v>0</v>
      </c>
      <c r="H421" s="310"/>
      <c r="I421" s="986"/>
      <c r="J421" s="987"/>
      <c r="K421" s="987"/>
      <c r="L421" s="18"/>
      <c r="M421" s="326" t="s">
        <v>67</v>
      </c>
      <c r="N421" s="18"/>
      <c r="O421" s="327">
        <f t="shared" si="33"/>
        <v>0</v>
      </c>
    </row>
    <row r="422" spans="1:15" ht="20.100000000000001" customHeight="1">
      <c r="A422" s="986"/>
      <c r="B422" s="987"/>
      <c r="C422" s="987"/>
      <c r="D422" s="18"/>
      <c r="E422" s="326" t="s">
        <v>67</v>
      </c>
      <c r="F422" s="18"/>
      <c r="G422" s="327">
        <f t="shared" si="32"/>
        <v>0</v>
      </c>
      <c r="H422" s="310"/>
      <c r="I422" s="986"/>
      <c r="J422" s="987"/>
      <c r="K422" s="987"/>
      <c r="L422" s="18"/>
      <c r="M422" s="326" t="s">
        <v>67</v>
      </c>
      <c r="N422" s="18"/>
      <c r="O422" s="327">
        <f t="shared" si="33"/>
        <v>0</v>
      </c>
    </row>
    <row r="423" spans="1:15" ht="20.100000000000001" customHeight="1">
      <c r="A423" s="986"/>
      <c r="B423" s="987"/>
      <c r="C423" s="987"/>
      <c r="D423" s="18"/>
      <c r="E423" s="326" t="s">
        <v>67</v>
      </c>
      <c r="F423" s="18"/>
      <c r="G423" s="327">
        <f t="shared" si="32"/>
        <v>0</v>
      </c>
      <c r="H423" s="310"/>
      <c r="I423" s="986"/>
      <c r="J423" s="987"/>
      <c r="K423" s="987"/>
      <c r="L423" s="18"/>
      <c r="M423" s="326" t="s">
        <v>67</v>
      </c>
      <c r="N423" s="18"/>
      <c r="O423" s="327">
        <f t="shared" si="33"/>
        <v>0</v>
      </c>
    </row>
    <row r="424" spans="1:15" ht="20.100000000000001" customHeight="1">
      <c r="A424" s="986"/>
      <c r="B424" s="987"/>
      <c r="C424" s="987"/>
      <c r="D424" s="18"/>
      <c r="E424" s="326" t="s">
        <v>67</v>
      </c>
      <c r="F424" s="18"/>
      <c r="G424" s="327">
        <f t="shared" si="32"/>
        <v>0</v>
      </c>
      <c r="H424" s="310"/>
      <c r="I424" s="986"/>
      <c r="J424" s="987"/>
      <c r="K424" s="987"/>
      <c r="L424" s="18"/>
      <c r="M424" s="326" t="s">
        <v>67</v>
      </c>
      <c r="N424" s="18"/>
      <c r="O424" s="327">
        <f t="shared" si="33"/>
        <v>0</v>
      </c>
    </row>
    <row r="425" spans="1:15" ht="20.100000000000001" customHeight="1">
      <c r="A425" s="986"/>
      <c r="B425" s="987"/>
      <c r="C425" s="987"/>
      <c r="D425" s="18"/>
      <c r="E425" s="326" t="s">
        <v>67</v>
      </c>
      <c r="F425" s="18"/>
      <c r="G425" s="327">
        <f t="shared" si="32"/>
        <v>0</v>
      </c>
      <c r="H425" s="310"/>
      <c r="I425" s="986"/>
      <c r="J425" s="987"/>
      <c r="K425" s="987"/>
      <c r="L425" s="18"/>
      <c r="M425" s="326" t="s">
        <v>67</v>
      </c>
      <c r="N425" s="18"/>
      <c r="O425" s="327">
        <f t="shared" si="33"/>
        <v>0</v>
      </c>
    </row>
    <row r="426" spans="1:15" ht="20.100000000000001" customHeight="1">
      <c r="A426" s="986"/>
      <c r="B426" s="987"/>
      <c r="C426" s="987"/>
      <c r="D426" s="18"/>
      <c r="E426" s="326" t="s">
        <v>67</v>
      </c>
      <c r="F426" s="18"/>
      <c r="G426" s="327">
        <f t="shared" si="32"/>
        <v>0</v>
      </c>
      <c r="H426" s="310"/>
      <c r="I426" s="986"/>
      <c r="J426" s="987"/>
      <c r="K426" s="987"/>
      <c r="L426" s="18"/>
      <c r="M426" s="326" t="s">
        <v>67</v>
      </c>
      <c r="N426" s="18"/>
      <c r="O426" s="327">
        <f t="shared" si="33"/>
        <v>0</v>
      </c>
    </row>
    <row r="427" spans="1:15" ht="20.100000000000001" customHeight="1">
      <c r="A427" s="986"/>
      <c r="B427" s="987"/>
      <c r="C427" s="987"/>
      <c r="D427" s="18"/>
      <c r="E427" s="326" t="s">
        <v>67</v>
      </c>
      <c r="F427" s="18"/>
      <c r="G427" s="327">
        <f t="shared" si="32"/>
        <v>0</v>
      </c>
      <c r="H427" s="310"/>
      <c r="I427" s="986"/>
      <c r="J427" s="987"/>
      <c r="K427" s="987"/>
      <c r="L427" s="18"/>
      <c r="M427" s="326" t="s">
        <v>67</v>
      </c>
      <c r="N427" s="18"/>
      <c r="O427" s="327">
        <f t="shared" si="33"/>
        <v>0</v>
      </c>
    </row>
    <row r="428" spans="1:15" ht="20.100000000000001" customHeight="1">
      <c r="A428" s="988" t="s">
        <v>91</v>
      </c>
      <c r="B428" s="989"/>
      <c r="C428" s="990"/>
      <c r="D428" s="328"/>
      <c r="E428" s="329" t="s">
        <v>67</v>
      </c>
      <c r="F428" s="19"/>
      <c r="G428" s="330">
        <f>D428*F428</f>
        <v>0</v>
      </c>
      <c r="H428" s="310"/>
      <c r="I428" s="988" t="s">
        <v>91</v>
      </c>
      <c r="J428" s="989"/>
      <c r="K428" s="990"/>
      <c r="L428" s="328"/>
      <c r="M428" s="329" t="s">
        <v>67</v>
      </c>
      <c r="N428" s="19"/>
      <c r="O428" s="330">
        <f>L428*N428</f>
        <v>0</v>
      </c>
    </row>
    <row r="429" spans="1:15" ht="20.100000000000001" customHeight="1">
      <c r="A429" s="991" t="s">
        <v>92</v>
      </c>
      <c r="B429" s="992"/>
      <c r="C429" s="992"/>
      <c r="D429" s="992"/>
      <c r="E429" s="992"/>
      <c r="F429" s="993"/>
      <c r="G429" s="331">
        <f>SUM(G418:G428)</f>
        <v>0</v>
      </c>
      <c r="H429" s="310"/>
      <c r="I429" s="991" t="s">
        <v>92</v>
      </c>
      <c r="J429" s="992"/>
      <c r="K429" s="992"/>
      <c r="L429" s="992"/>
      <c r="M429" s="992"/>
      <c r="N429" s="993"/>
      <c r="O429" s="331">
        <f>SUM(O418:O428)</f>
        <v>0</v>
      </c>
    </row>
    <row r="430" spans="1:15" ht="20.100000000000001" customHeight="1">
      <c r="A430" s="994" t="s">
        <v>330</v>
      </c>
      <c r="B430" s="995"/>
      <c r="C430" s="995"/>
      <c r="D430" s="995"/>
      <c r="E430" s="995"/>
      <c r="F430" s="995"/>
      <c r="G430" s="20"/>
      <c r="H430" s="310"/>
      <c r="I430" s="994" t="s">
        <v>330</v>
      </c>
      <c r="J430" s="995"/>
      <c r="K430" s="995"/>
      <c r="L430" s="995"/>
      <c r="M430" s="995"/>
      <c r="N430" s="995"/>
      <c r="O430" s="20"/>
    </row>
    <row r="431" spans="1:15" ht="20.100000000000001" customHeight="1">
      <c r="A431" s="996" t="s">
        <v>64</v>
      </c>
      <c r="B431" s="997"/>
      <c r="C431" s="997"/>
      <c r="D431" s="997"/>
      <c r="E431" s="997"/>
      <c r="F431" s="997"/>
      <c r="G431" s="331">
        <f>G429+G430</f>
        <v>0</v>
      </c>
      <c r="H431" s="310"/>
      <c r="I431" s="996" t="s">
        <v>64</v>
      </c>
      <c r="J431" s="997"/>
      <c r="K431" s="997"/>
      <c r="L431" s="997"/>
      <c r="M431" s="997"/>
      <c r="N431" s="997"/>
      <c r="O431" s="331">
        <f>O429+O430</f>
        <v>0</v>
      </c>
    </row>
    <row r="432" spans="1:15" ht="20.100000000000001" customHeight="1">
      <c r="A432" s="297">
        <v>35</v>
      </c>
      <c r="I432" s="297">
        <v>36</v>
      </c>
    </row>
    <row r="433" spans="1:16" s="313" customFormat="1" ht="30" customHeight="1">
      <c r="A433" s="1029" t="s">
        <v>319</v>
      </c>
      <c r="B433" s="1030"/>
      <c r="C433" s="980">
        <f>個表B!B206</f>
        <v>0</v>
      </c>
      <c r="D433" s="984"/>
      <c r="E433" s="982" t="s">
        <v>312</v>
      </c>
      <c r="F433" s="985"/>
      <c r="G433" s="311">
        <f>個表B!B207</f>
        <v>0</v>
      </c>
      <c r="H433" s="312"/>
      <c r="I433" s="1029" t="s">
        <v>319</v>
      </c>
      <c r="J433" s="1030"/>
      <c r="K433" s="980">
        <f>個表B!B216</f>
        <v>0</v>
      </c>
      <c r="L433" s="984"/>
      <c r="M433" s="982" t="s">
        <v>312</v>
      </c>
      <c r="N433" s="985"/>
      <c r="O433" s="311">
        <f>個表B!B217</f>
        <v>0</v>
      </c>
      <c r="P433" s="332"/>
    </row>
    <row r="434" spans="1:16" s="313" customFormat="1" ht="30" customHeight="1">
      <c r="A434" s="1029" t="s">
        <v>325</v>
      </c>
      <c r="B434" s="1030"/>
      <c r="C434" s="1027" t="str">
        <f>IF(個表B!B209="","",個表B!B209)</f>
        <v/>
      </c>
      <c r="D434" s="1028"/>
      <c r="E434" s="1029" t="s">
        <v>77</v>
      </c>
      <c r="F434" s="1030"/>
      <c r="G434" s="14">
        <f>個表B!B208</f>
        <v>0</v>
      </c>
      <c r="H434" s="312"/>
      <c r="I434" s="1029" t="s">
        <v>325</v>
      </c>
      <c r="J434" s="1030"/>
      <c r="K434" s="1027" t="str">
        <f>IF(個表B!B219="","",個表B!B219)</f>
        <v/>
      </c>
      <c r="L434" s="1028"/>
      <c r="M434" s="1029" t="s">
        <v>77</v>
      </c>
      <c r="N434" s="1030"/>
      <c r="O434" s="14">
        <f>個表B!B218</f>
        <v>0</v>
      </c>
      <c r="P434" s="332"/>
    </row>
    <row r="435" spans="1:16" ht="20.100000000000001" customHeight="1">
      <c r="A435" s="1011" t="s">
        <v>78</v>
      </c>
      <c r="B435" s="1012"/>
      <c r="C435" s="1024"/>
      <c r="D435" s="1024"/>
      <c r="E435" s="1025"/>
      <c r="F435" s="1025"/>
      <c r="G435" s="1026"/>
      <c r="H435" s="310"/>
      <c r="I435" s="1011" t="s">
        <v>78</v>
      </c>
      <c r="J435" s="1012"/>
      <c r="K435" s="1024"/>
      <c r="L435" s="1024"/>
      <c r="M435" s="1025"/>
      <c r="N435" s="1025"/>
      <c r="O435" s="1026"/>
    </row>
    <row r="436" spans="1:16" ht="20.100000000000001" customHeight="1">
      <c r="A436" s="314" t="s">
        <v>79</v>
      </c>
      <c r="B436" s="997" t="s">
        <v>80</v>
      </c>
      <c r="C436" s="997"/>
      <c r="D436" s="1017"/>
      <c r="E436" s="1017"/>
      <c r="F436" s="315" t="s">
        <v>3</v>
      </c>
      <c r="G436" s="15"/>
      <c r="I436" s="314" t="s">
        <v>79</v>
      </c>
      <c r="J436" s="997" t="s">
        <v>80</v>
      </c>
      <c r="K436" s="997"/>
      <c r="L436" s="1017"/>
      <c r="M436" s="1017"/>
      <c r="N436" s="315" t="s">
        <v>3</v>
      </c>
      <c r="O436" s="15"/>
    </row>
    <row r="437" spans="1:16" ht="20.100000000000001" customHeight="1">
      <c r="A437" s="1018" t="s">
        <v>81</v>
      </c>
      <c r="B437" s="1019"/>
      <c r="C437" s="1020">
        <f>C435-D436-G436</f>
        <v>0</v>
      </c>
      <c r="D437" s="1021"/>
      <c r="E437" s="1022" t="s">
        <v>82</v>
      </c>
      <c r="F437" s="1023"/>
      <c r="G437" s="316" t="str">
        <f>IF(C437*C438=0,"",C437*C438)</f>
        <v/>
      </c>
      <c r="H437" s="310"/>
      <c r="I437" s="1018" t="s">
        <v>81</v>
      </c>
      <c r="J437" s="1019"/>
      <c r="K437" s="1020">
        <f>K435-L436-O436</f>
        <v>0</v>
      </c>
      <c r="L437" s="1021"/>
      <c r="M437" s="1022" t="s">
        <v>82</v>
      </c>
      <c r="N437" s="1023"/>
      <c r="O437" s="316" t="str">
        <f>IF(K437*K438=0,"",K437*K438)</f>
        <v/>
      </c>
    </row>
    <row r="438" spans="1:16" ht="20.100000000000001" customHeight="1">
      <c r="A438" s="1011" t="s">
        <v>83</v>
      </c>
      <c r="B438" s="1012"/>
      <c r="C438" s="1013">
        <f>個表B!C209</f>
        <v>0</v>
      </c>
      <c r="D438" s="1014"/>
      <c r="E438" s="317"/>
      <c r="F438" s="318"/>
      <c r="G438" s="319"/>
      <c r="H438" s="310"/>
      <c r="I438" s="1011" t="s">
        <v>83</v>
      </c>
      <c r="J438" s="1012"/>
      <c r="K438" s="1013">
        <f>個表B!C219</f>
        <v>0</v>
      </c>
      <c r="L438" s="1014"/>
      <c r="M438" s="317"/>
      <c r="N438" s="318"/>
      <c r="O438" s="319"/>
    </row>
    <row r="439" spans="1:16" ht="20.100000000000001" customHeight="1">
      <c r="A439" s="996" t="s">
        <v>84</v>
      </c>
      <c r="B439" s="997"/>
      <c r="C439" s="1015" t="str">
        <f>IF(G437="","",SUM(F443:F452))</f>
        <v/>
      </c>
      <c r="D439" s="1016"/>
      <c r="E439" s="1000" t="s">
        <v>85</v>
      </c>
      <c r="F439" s="1001"/>
      <c r="G439" s="320" t="str">
        <f>IF(G437="","",C439/G437)</f>
        <v/>
      </c>
      <c r="H439" s="310"/>
      <c r="I439" s="996" t="s">
        <v>84</v>
      </c>
      <c r="J439" s="997"/>
      <c r="K439" s="1015" t="str">
        <f>IF(O437="","",SUM(N443:N452))</f>
        <v/>
      </c>
      <c r="L439" s="1016"/>
      <c r="M439" s="1000" t="s">
        <v>85</v>
      </c>
      <c r="N439" s="1001"/>
      <c r="O439" s="320" t="str">
        <f>IF(O437="","",K439/O437)</f>
        <v/>
      </c>
    </row>
    <row r="440" spans="1:16" ht="20.100000000000001" customHeight="1">
      <c r="A440" s="1002" t="s">
        <v>86</v>
      </c>
      <c r="B440" s="1003"/>
      <c r="C440" s="1004" t="str">
        <f>IF(G437="","",SUM(F443:F453))</f>
        <v/>
      </c>
      <c r="D440" s="1005"/>
      <c r="E440" s="1006" t="s">
        <v>87</v>
      </c>
      <c r="F440" s="1007"/>
      <c r="G440" s="321" t="str">
        <f>IF(G437="","",C440/G437)</f>
        <v/>
      </c>
      <c r="H440" s="310"/>
      <c r="I440" s="1002" t="s">
        <v>86</v>
      </c>
      <c r="J440" s="1003"/>
      <c r="K440" s="1004" t="str">
        <f>IF(O437="","",SUM(N443:N453))</f>
        <v/>
      </c>
      <c r="L440" s="1005"/>
      <c r="M440" s="1006" t="s">
        <v>87</v>
      </c>
      <c r="N440" s="1007"/>
      <c r="O440" s="321" t="str">
        <f>IF(O437="","",K440/O437)</f>
        <v/>
      </c>
    </row>
    <row r="441" spans="1:16" ht="20.100000000000001" customHeight="1">
      <c r="A441" s="1008" t="s">
        <v>349</v>
      </c>
      <c r="B441" s="1009"/>
      <c r="C441" s="1009"/>
      <c r="D441" s="1009"/>
      <c r="E441" s="1009"/>
      <c r="F441" s="1009"/>
      <c r="G441" s="1010"/>
      <c r="H441" s="310"/>
      <c r="I441" s="1008" t="s">
        <v>349</v>
      </c>
      <c r="J441" s="1009"/>
      <c r="K441" s="1009"/>
      <c r="L441" s="1009"/>
      <c r="M441" s="1009"/>
      <c r="N441" s="1009"/>
      <c r="O441" s="1010"/>
    </row>
    <row r="442" spans="1:16" ht="20.100000000000001" customHeight="1">
      <c r="A442" s="996" t="s">
        <v>88</v>
      </c>
      <c r="B442" s="997"/>
      <c r="C442" s="997"/>
      <c r="D442" s="322" t="s">
        <v>380</v>
      </c>
      <c r="E442" s="322" t="s">
        <v>67</v>
      </c>
      <c r="F442" s="322" t="s">
        <v>89</v>
      </c>
      <c r="G442" s="323" t="s">
        <v>90</v>
      </c>
      <c r="H442" s="310"/>
      <c r="I442" s="996" t="s">
        <v>88</v>
      </c>
      <c r="J442" s="997"/>
      <c r="K442" s="997"/>
      <c r="L442" s="322" t="s">
        <v>380</v>
      </c>
      <c r="M442" s="322" t="s">
        <v>67</v>
      </c>
      <c r="N442" s="322" t="s">
        <v>89</v>
      </c>
      <c r="O442" s="323" t="s">
        <v>90</v>
      </c>
    </row>
    <row r="443" spans="1:16" ht="20.100000000000001" customHeight="1">
      <c r="A443" s="998"/>
      <c r="B443" s="999"/>
      <c r="C443" s="999"/>
      <c r="D443" s="16"/>
      <c r="E443" s="324" t="s">
        <v>67</v>
      </c>
      <c r="F443" s="17"/>
      <c r="G443" s="325">
        <f>D443*F443</f>
        <v>0</v>
      </c>
      <c r="H443" s="310"/>
      <c r="I443" s="998"/>
      <c r="J443" s="999"/>
      <c r="K443" s="999"/>
      <c r="L443" s="16"/>
      <c r="M443" s="324" t="s">
        <v>67</v>
      </c>
      <c r="N443" s="17"/>
      <c r="O443" s="325">
        <f>L443*N443</f>
        <v>0</v>
      </c>
    </row>
    <row r="444" spans="1:16" ht="20.100000000000001" customHeight="1">
      <c r="A444" s="986"/>
      <c r="B444" s="987"/>
      <c r="C444" s="987"/>
      <c r="D444" s="18"/>
      <c r="E444" s="326" t="s">
        <v>67</v>
      </c>
      <c r="F444" s="18"/>
      <c r="G444" s="327">
        <f t="shared" ref="G444:G452" si="34">D444*F444</f>
        <v>0</v>
      </c>
      <c r="H444" s="310"/>
      <c r="I444" s="986"/>
      <c r="J444" s="987"/>
      <c r="K444" s="987"/>
      <c r="L444" s="18"/>
      <c r="M444" s="326" t="s">
        <v>67</v>
      </c>
      <c r="N444" s="18"/>
      <c r="O444" s="327">
        <f t="shared" ref="O444:O452" si="35">L444*N444</f>
        <v>0</v>
      </c>
    </row>
    <row r="445" spans="1:16" ht="20.100000000000001" customHeight="1">
      <c r="A445" s="986"/>
      <c r="B445" s="987"/>
      <c r="C445" s="987"/>
      <c r="D445" s="18"/>
      <c r="E445" s="326" t="s">
        <v>67</v>
      </c>
      <c r="F445" s="18"/>
      <c r="G445" s="327">
        <f t="shared" si="34"/>
        <v>0</v>
      </c>
      <c r="H445" s="310"/>
      <c r="I445" s="986"/>
      <c r="J445" s="987"/>
      <c r="K445" s="987"/>
      <c r="L445" s="18"/>
      <c r="M445" s="326" t="s">
        <v>67</v>
      </c>
      <c r="N445" s="18"/>
      <c r="O445" s="327">
        <f t="shared" si="35"/>
        <v>0</v>
      </c>
    </row>
    <row r="446" spans="1:16" ht="20.100000000000001" customHeight="1">
      <c r="A446" s="986"/>
      <c r="B446" s="987"/>
      <c r="C446" s="987"/>
      <c r="D446" s="18"/>
      <c r="E446" s="326" t="s">
        <v>67</v>
      </c>
      <c r="F446" s="18"/>
      <c r="G446" s="327">
        <f t="shared" si="34"/>
        <v>0</v>
      </c>
      <c r="H446" s="310"/>
      <c r="I446" s="986"/>
      <c r="J446" s="987"/>
      <c r="K446" s="987"/>
      <c r="L446" s="18"/>
      <c r="M446" s="326" t="s">
        <v>67</v>
      </c>
      <c r="N446" s="18"/>
      <c r="O446" s="327">
        <f t="shared" si="35"/>
        <v>0</v>
      </c>
    </row>
    <row r="447" spans="1:16" ht="20.100000000000001" customHeight="1">
      <c r="A447" s="986"/>
      <c r="B447" s="987"/>
      <c r="C447" s="987"/>
      <c r="D447" s="18"/>
      <c r="E447" s="326" t="s">
        <v>67</v>
      </c>
      <c r="F447" s="18"/>
      <c r="G447" s="327">
        <f t="shared" si="34"/>
        <v>0</v>
      </c>
      <c r="H447" s="310"/>
      <c r="I447" s="986"/>
      <c r="J447" s="987"/>
      <c r="K447" s="987"/>
      <c r="L447" s="18"/>
      <c r="M447" s="326" t="s">
        <v>67</v>
      </c>
      <c r="N447" s="18"/>
      <c r="O447" s="327">
        <f t="shared" si="35"/>
        <v>0</v>
      </c>
    </row>
    <row r="448" spans="1:16" ht="20.100000000000001" customHeight="1">
      <c r="A448" s="986"/>
      <c r="B448" s="987"/>
      <c r="C448" s="987"/>
      <c r="D448" s="18"/>
      <c r="E448" s="326" t="s">
        <v>67</v>
      </c>
      <c r="F448" s="18"/>
      <c r="G448" s="327">
        <f t="shared" si="34"/>
        <v>0</v>
      </c>
      <c r="H448" s="310"/>
      <c r="I448" s="986"/>
      <c r="J448" s="987"/>
      <c r="K448" s="987"/>
      <c r="L448" s="18"/>
      <c r="M448" s="326" t="s">
        <v>67</v>
      </c>
      <c r="N448" s="18"/>
      <c r="O448" s="327">
        <f t="shared" si="35"/>
        <v>0</v>
      </c>
    </row>
    <row r="449" spans="1:15" ht="20.100000000000001" customHeight="1">
      <c r="A449" s="986"/>
      <c r="B449" s="987"/>
      <c r="C449" s="987"/>
      <c r="D449" s="18"/>
      <c r="E449" s="326" t="s">
        <v>67</v>
      </c>
      <c r="F449" s="18"/>
      <c r="G449" s="327">
        <f t="shared" si="34"/>
        <v>0</v>
      </c>
      <c r="H449" s="310"/>
      <c r="I449" s="986"/>
      <c r="J449" s="987"/>
      <c r="K449" s="987"/>
      <c r="L449" s="18"/>
      <c r="M449" s="326" t="s">
        <v>67</v>
      </c>
      <c r="N449" s="18"/>
      <c r="O449" s="327">
        <f t="shared" si="35"/>
        <v>0</v>
      </c>
    </row>
    <row r="450" spans="1:15" ht="20.100000000000001" customHeight="1">
      <c r="A450" s="986"/>
      <c r="B450" s="987"/>
      <c r="C450" s="987"/>
      <c r="D450" s="18"/>
      <c r="E450" s="326" t="s">
        <v>67</v>
      </c>
      <c r="F450" s="18"/>
      <c r="G450" s="327">
        <f t="shared" si="34"/>
        <v>0</v>
      </c>
      <c r="H450" s="310"/>
      <c r="I450" s="986"/>
      <c r="J450" s="987"/>
      <c r="K450" s="987"/>
      <c r="L450" s="18"/>
      <c r="M450" s="326" t="s">
        <v>67</v>
      </c>
      <c r="N450" s="18"/>
      <c r="O450" s="327">
        <f t="shared" si="35"/>
        <v>0</v>
      </c>
    </row>
    <row r="451" spans="1:15" ht="20.100000000000001" customHeight="1">
      <c r="A451" s="986"/>
      <c r="B451" s="987"/>
      <c r="C451" s="987"/>
      <c r="D451" s="18"/>
      <c r="E451" s="326" t="s">
        <v>67</v>
      </c>
      <c r="F451" s="18"/>
      <c r="G451" s="327">
        <f t="shared" si="34"/>
        <v>0</v>
      </c>
      <c r="H451" s="310"/>
      <c r="I451" s="986"/>
      <c r="J451" s="987"/>
      <c r="K451" s="987"/>
      <c r="L451" s="18"/>
      <c r="M451" s="326" t="s">
        <v>67</v>
      </c>
      <c r="N451" s="18"/>
      <c r="O451" s="327">
        <f t="shared" si="35"/>
        <v>0</v>
      </c>
    </row>
    <row r="452" spans="1:15" ht="20.100000000000001" customHeight="1">
      <c r="A452" s="986"/>
      <c r="B452" s="987"/>
      <c r="C452" s="987"/>
      <c r="D452" s="18"/>
      <c r="E452" s="326" t="s">
        <v>67</v>
      </c>
      <c r="F452" s="18"/>
      <c r="G452" s="327">
        <f t="shared" si="34"/>
        <v>0</v>
      </c>
      <c r="H452" s="310"/>
      <c r="I452" s="986"/>
      <c r="J452" s="987"/>
      <c r="K452" s="987"/>
      <c r="L452" s="18"/>
      <c r="M452" s="326" t="s">
        <v>67</v>
      </c>
      <c r="N452" s="18"/>
      <c r="O452" s="327">
        <f t="shared" si="35"/>
        <v>0</v>
      </c>
    </row>
    <row r="453" spans="1:15" ht="20.100000000000001" customHeight="1">
      <c r="A453" s="988" t="s">
        <v>91</v>
      </c>
      <c r="B453" s="989"/>
      <c r="C453" s="990"/>
      <c r="D453" s="328"/>
      <c r="E453" s="329" t="s">
        <v>67</v>
      </c>
      <c r="F453" s="19"/>
      <c r="G453" s="330">
        <f>D453*F453</f>
        <v>0</v>
      </c>
      <c r="H453" s="310"/>
      <c r="I453" s="988" t="s">
        <v>91</v>
      </c>
      <c r="J453" s="989"/>
      <c r="K453" s="990"/>
      <c r="L453" s="328"/>
      <c r="M453" s="329" t="s">
        <v>67</v>
      </c>
      <c r="N453" s="19"/>
      <c r="O453" s="330">
        <f>L453*N453</f>
        <v>0</v>
      </c>
    </row>
    <row r="454" spans="1:15" ht="20.100000000000001" customHeight="1">
      <c r="A454" s="991" t="s">
        <v>92</v>
      </c>
      <c r="B454" s="992"/>
      <c r="C454" s="992"/>
      <c r="D454" s="992"/>
      <c r="E454" s="992"/>
      <c r="F454" s="993"/>
      <c r="G454" s="331">
        <f>SUM(G443:G453)</f>
        <v>0</v>
      </c>
      <c r="H454" s="310"/>
      <c r="I454" s="991" t="s">
        <v>92</v>
      </c>
      <c r="J454" s="992"/>
      <c r="K454" s="992"/>
      <c r="L454" s="992"/>
      <c r="M454" s="992"/>
      <c r="N454" s="993"/>
      <c r="O454" s="331">
        <f>SUM(O443:O453)</f>
        <v>0</v>
      </c>
    </row>
    <row r="455" spans="1:15" ht="20.100000000000001" customHeight="1">
      <c r="A455" s="994" t="s">
        <v>330</v>
      </c>
      <c r="B455" s="995"/>
      <c r="C455" s="995"/>
      <c r="D455" s="995"/>
      <c r="E455" s="995"/>
      <c r="F455" s="995"/>
      <c r="G455" s="20"/>
      <c r="H455" s="310"/>
      <c r="I455" s="994" t="s">
        <v>330</v>
      </c>
      <c r="J455" s="995"/>
      <c r="K455" s="995"/>
      <c r="L455" s="995"/>
      <c r="M455" s="995"/>
      <c r="N455" s="995"/>
      <c r="O455" s="20"/>
    </row>
    <row r="456" spans="1:15" ht="20.100000000000001" customHeight="1">
      <c r="A456" s="996" t="s">
        <v>64</v>
      </c>
      <c r="B456" s="997"/>
      <c r="C456" s="997"/>
      <c r="D456" s="997"/>
      <c r="E456" s="997"/>
      <c r="F456" s="997"/>
      <c r="G456" s="331">
        <f>G454+G455</f>
        <v>0</v>
      </c>
      <c r="H456" s="310"/>
      <c r="I456" s="996" t="s">
        <v>64</v>
      </c>
      <c r="J456" s="997"/>
      <c r="K456" s="997"/>
      <c r="L456" s="997"/>
      <c r="M456" s="997"/>
      <c r="N456" s="997"/>
      <c r="O456" s="331">
        <f>O454+O455</f>
        <v>0</v>
      </c>
    </row>
  </sheetData>
  <mergeCells count="1385">
    <mergeCell ref="E9:F9"/>
    <mergeCell ref="C9:D9"/>
    <mergeCell ref="K9:L9"/>
    <mergeCell ref="M9:N9"/>
    <mergeCell ref="C34:D34"/>
    <mergeCell ref="E34:F34"/>
    <mergeCell ref="C59:D59"/>
    <mergeCell ref="E59:F59"/>
    <mergeCell ref="C84:D84"/>
    <mergeCell ref="E84:F84"/>
    <mergeCell ref="C109:D109"/>
    <mergeCell ref="E109:F109"/>
    <mergeCell ref="C134:D134"/>
    <mergeCell ref="E134:F134"/>
    <mergeCell ref="C159:D159"/>
    <mergeCell ref="E159:F159"/>
    <mergeCell ref="C184:D184"/>
    <mergeCell ref="E184:F184"/>
    <mergeCell ref="K134:L134"/>
    <mergeCell ref="M134:N134"/>
    <mergeCell ref="K109:L109"/>
    <mergeCell ref="M109:N109"/>
    <mergeCell ref="K84:L84"/>
    <mergeCell ref="M84:N84"/>
    <mergeCell ref="K59:L59"/>
    <mergeCell ref="M59:N59"/>
    <mergeCell ref="K34:L34"/>
    <mergeCell ref="M34:N34"/>
    <mergeCell ref="A156:F156"/>
    <mergeCell ref="I156:N156"/>
    <mergeCell ref="A144:C144"/>
    <mergeCell ref="I144:K144"/>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 ref="I443:K443"/>
    <mergeCell ref="M439:N439"/>
    <mergeCell ref="A440:B440"/>
    <mergeCell ref="C440:D440"/>
    <mergeCell ref="E440:F440"/>
    <mergeCell ref="I440:J440"/>
    <mergeCell ref="A447:C447"/>
    <mergeCell ref="I447:K447"/>
    <mergeCell ref="A448:C448"/>
    <mergeCell ref="I448:K448"/>
    <mergeCell ref="A439:B439"/>
    <mergeCell ref="C439:D439"/>
    <mergeCell ref="E439:F439"/>
    <mergeCell ref="I439:J439"/>
    <mergeCell ref="K439:L439"/>
    <mergeCell ref="A441:G441"/>
    <mergeCell ref="I441:O441"/>
    <mergeCell ref="A442:C442"/>
    <mergeCell ref="B436:C436"/>
    <mergeCell ref="D436:E436"/>
    <mergeCell ref="J436:K436"/>
    <mergeCell ref="L436:M436"/>
    <mergeCell ref="A437:B437"/>
    <mergeCell ref="C437:D437"/>
    <mergeCell ref="E437:F437"/>
    <mergeCell ref="I437:J437"/>
    <mergeCell ref="K437:L437"/>
    <mergeCell ref="M437:N437"/>
    <mergeCell ref="K434:L434"/>
    <mergeCell ref="M434:N434"/>
    <mergeCell ref="C409:D409"/>
    <mergeCell ref="E409:F409"/>
    <mergeCell ref="C434:D434"/>
    <mergeCell ref="E434:F434"/>
    <mergeCell ref="A449:C449"/>
    <mergeCell ref="I449:K449"/>
    <mergeCell ref="A444:C444"/>
    <mergeCell ref="I444:K444"/>
    <mergeCell ref="A445:C445"/>
    <mergeCell ref="I445:K445"/>
    <mergeCell ref="A446:C446"/>
    <mergeCell ref="I446:K446"/>
    <mergeCell ref="A438:B438"/>
    <mergeCell ref="C438:D438"/>
    <mergeCell ref="I438:J438"/>
    <mergeCell ref="K438:L438"/>
    <mergeCell ref="I442:K442"/>
    <mergeCell ref="A443:C443"/>
    <mergeCell ref="K440:L440"/>
    <mergeCell ref="M440:N440"/>
    <mergeCell ref="E414:F414"/>
    <mergeCell ref="I414:J414"/>
    <mergeCell ref="K410:L410"/>
    <mergeCell ref="M410:O410"/>
    <mergeCell ref="K184:L184"/>
    <mergeCell ref="M184:N184"/>
    <mergeCell ref="K159:L159"/>
    <mergeCell ref="M159:N159"/>
    <mergeCell ref="B411:C411"/>
    <mergeCell ref="D411:E411"/>
    <mergeCell ref="A434:B434"/>
    <mergeCell ref="I434:J434"/>
    <mergeCell ref="A435:B435"/>
    <mergeCell ref="C435:D435"/>
    <mergeCell ref="E435:G435"/>
    <mergeCell ref="I435:J435"/>
    <mergeCell ref="K435:L435"/>
    <mergeCell ref="M435:O435"/>
    <mergeCell ref="K409:L409"/>
    <mergeCell ref="M409:N409"/>
    <mergeCell ref="A199:C199"/>
    <mergeCell ref="I199:K199"/>
    <mergeCell ref="K185:L185"/>
    <mergeCell ref="M185:O185"/>
    <mergeCell ref="A204:F204"/>
    <mergeCell ref="I204:N204"/>
    <mergeCell ref="A205:F205"/>
    <mergeCell ref="I205:N205"/>
    <mergeCell ref="A206:F206"/>
    <mergeCell ref="I206:N206"/>
    <mergeCell ref="A197:C197"/>
    <mergeCell ref="I197:K197"/>
    <mergeCell ref="A151:C151"/>
    <mergeCell ref="I151:K151"/>
    <mergeCell ref="A152:C152"/>
    <mergeCell ref="I152:K152"/>
    <mergeCell ref="A147:C147"/>
    <mergeCell ref="I147:K147"/>
    <mergeCell ref="A148:C148"/>
    <mergeCell ref="I148:K148"/>
    <mergeCell ref="A149:C149"/>
    <mergeCell ref="I149:K149"/>
    <mergeCell ref="A433:B433"/>
    <mergeCell ref="I433:J433"/>
    <mergeCell ref="A153:C153"/>
    <mergeCell ref="I153:K153"/>
    <mergeCell ref="A154:F154"/>
    <mergeCell ref="I154:N154"/>
    <mergeCell ref="A155:F155"/>
    <mergeCell ref="I155:N155"/>
    <mergeCell ref="A408:B408"/>
    <mergeCell ref="I408:J408"/>
    <mergeCell ref="A409:B409"/>
    <mergeCell ref="I409:J409"/>
    <mergeCell ref="A410:B410"/>
    <mergeCell ref="C410:D410"/>
    <mergeCell ref="E410:G410"/>
    <mergeCell ref="I410:J410"/>
    <mergeCell ref="A413:B413"/>
    <mergeCell ref="C413:D413"/>
    <mergeCell ref="I413:J413"/>
    <mergeCell ref="K413:L413"/>
    <mergeCell ref="A414:B414"/>
    <mergeCell ref="C414:D414"/>
    <mergeCell ref="A139:B139"/>
    <mergeCell ref="C139:D139"/>
    <mergeCell ref="E139:F139"/>
    <mergeCell ref="I139:J139"/>
    <mergeCell ref="K139:L139"/>
    <mergeCell ref="A145:C145"/>
    <mergeCell ref="I145:K145"/>
    <mergeCell ref="A146:C146"/>
    <mergeCell ref="I146:K146"/>
    <mergeCell ref="A141:G141"/>
    <mergeCell ref="I141:O141"/>
    <mergeCell ref="A142:C142"/>
    <mergeCell ref="I142:K142"/>
    <mergeCell ref="A143:C143"/>
    <mergeCell ref="I143:K143"/>
    <mergeCell ref="A150:C150"/>
    <mergeCell ref="I150:K150"/>
    <mergeCell ref="M139:N139"/>
    <mergeCell ref="A140:B140"/>
    <mergeCell ref="C140:D140"/>
    <mergeCell ref="E140:F140"/>
    <mergeCell ref="I140:J140"/>
    <mergeCell ref="K140:L140"/>
    <mergeCell ref="M140:N140"/>
    <mergeCell ref="A106:F106"/>
    <mergeCell ref="I106:N106"/>
    <mergeCell ref="A133:B133"/>
    <mergeCell ref="I133:J133"/>
    <mergeCell ref="A103:C103"/>
    <mergeCell ref="I103:K103"/>
    <mergeCell ref="A104:F104"/>
    <mergeCell ref="I104:N104"/>
    <mergeCell ref="A105:F105"/>
    <mergeCell ref="I105:N105"/>
    <mergeCell ref="A108:B108"/>
    <mergeCell ref="I108:J108"/>
    <mergeCell ref="A109:B109"/>
    <mergeCell ref="I109:J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A127:C127"/>
    <mergeCell ref="I127:K127"/>
    <mergeCell ref="K110:L110"/>
    <mergeCell ref="M110:O110"/>
    <mergeCell ref="B111:C111"/>
    <mergeCell ref="D111:E111"/>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81:F81"/>
    <mergeCell ref="I81:N81"/>
    <mergeCell ref="A83:B83"/>
    <mergeCell ref="I83:J83"/>
    <mergeCell ref="A78:C78"/>
    <mergeCell ref="I78:K78"/>
    <mergeCell ref="A79:F79"/>
    <mergeCell ref="I79:N79"/>
    <mergeCell ref="A80:F80"/>
    <mergeCell ref="I80:N80"/>
    <mergeCell ref="A84:B84"/>
    <mergeCell ref="I84:J84"/>
    <mergeCell ref="A85:B85"/>
    <mergeCell ref="C85:D85"/>
    <mergeCell ref="E85:G85"/>
    <mergeCell ref="I85:J85"/>
    <mergeCell ref="K85:L85"/>
    <mergeCell ref="M85:O85"/>
    <mergeCell ref="C83:D83"/>
    <mergeCell ref="E83:F83"/>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56:F56"/>
    <mergeCell ref="I56:N56"/>
    <mergeCell ref="A58:B58"/>
    <mergeCell ref="I58:J58"/>
    <mergeCell ref="A53:C53"/>
    <mergeCell ref="I53:K53"/>
    <mergeCell ref="A54:F54"/>
    <mergeCell ref="I54:N54"/>
    <mergeCell ref="A55:F55"/>
    <mergeCell ref="I55:N55"/>
    <mergeCell ref="A59:B59"/>
    <mergeCell ref="I59:J59"/>
    <mergeCell ref="A60:B60"/>
    <mergeCell ref="C60:D60"/>
    <mergeCell ref="E60:G60"/>
    <mergeCell ref="I60:J60"/>
    <mergeCell ref="K60:L60"/>
    <mergeCell ref="M60:O60"/>
    <mergeCell ref="C58:D58"/>
    <mergeCell ref="E58:F58"/>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31:F31"/>
    <mergeCell ref="I31:N31"/>
    <mergeCell ref="A33:B33"/>
    <mergeCell ref="I33:J33"/>
    <mergeCell ref="A28:C28"/>
    <mergeCell ref="I28:K28"/>
    <mergeCell ref="A29:F29"/>
    <mergeCell ref="I29:N29"/>
    <mergeCell ref="A30:F30"/>
    <mergeCell ref="I30:N30"/>
    <mergeCell ref="C33:D33"/>
    <mergeCell ref="E33:F33"/>
    <mergeCell ref="A34:B34"/>
    <mergeCell ref="I34:J34"/>
    <mergeCell ref="A35:B35"/>
    <mergeCell ref="C35:D35"/>
    <mergeCell ref="E35:G35"/>
    <mergeCell ref="I35:J35"/>
    <mergeCell ref="K35:L35"/>
    <mergeCell ref="M35:O35"/>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P8:P28"/>
    <mergeCell ref="A9:B9"/>
    <mergeCell ref="I9:J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A117:C117"/>
    <mergeCell ref="I117:K117"/>
    <mergeCell ref="A118:C118"/>
    <mergeCell ref="I118:K118"/>
    <mergeCell ref="A3:D3"/>
    <mergeCell ref="E3:G3"/>
    <mergeCell ref="I3:J3"/>
    <mergeCell ref="K3:M3"/>
    <mergeCell ref="A4:B4"/>
    <mergeCell ref="C4:D4"/>
    <mergeCell ref="E4:F4"/>
    <mergeCell ref="I6:J6"/>
    <mergeCell ref="K6:M6"/>
    <mergeCell ref="N6:O6"/>
    <mergeCell ref="A8:B8"/>
    <mergeCell ref="I8:J8"/>
    <mergeCell ref="A5:B5"/>
    <mergeCell ref="C5:D5"/>
    <mergeCell ref="E5:F5"/>
    <mergeCell ref="A6:B6"/>
    <mergeCell ref="C6:D6"/>
    <mergeCell ref="E6:F6"/>
    <mergeCell ref="E8:F8"/>
    <mergeCell ref="C8:D8"/>
    <mergeCell ref="E14:F14"/>
    <mergeCell ref="I14:J14"/>
    <mergeCell ref="K14:L14"/>
    <mergeCell ref="A19:C19"/>
    <mergeCell ref="I19:K19"/>
    <mergeCell ref="A20:C20"/>
    <mergeCell ref="I20:K20"/>
    <mergeCell ref="A21:C21"/>
    <mergeCell ref="M114:N114"/>
    <mergeCell ref="A115:B115"/>
    <mergeCell ref="C115:D115"/>
    <mergeCell ref="E115:F115"/>
    <mergeCell ref="I115:J115"/>
    <mergeCell ref="K115:L115"/>
    <mergeCell ref="M115:N115"/>
    <mergeCell ref="A116:G116"/>
    <mergeCell ref="I116:O116"/>
    <mergeCell ref="K114:L114"/>
    <mergeCell ref="J111:K111"/>
    <mergeCell ref="L111:M111"/>
    <mergeCell ref="A112:B112"/>
    <mergeCell ref="C112:D112"/>
    <mergeCell ref="E112:F112"/>
    <mergeCell ref="I112:J112"/>
    <mergeCell ref="K112:L112"/>
    <mergeCell ref="M112:N112"/>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I120:K120"/>
    <mergeCell ref="A121:C121"/>
    <mergeCell ref="I121:K121"/>
    <mergeCell ref="K137:L137"/>
    <mergeCell ref="J136:K136"/>
    <mergeCell ref="A138:B138"/>
    <mergeCell ref="C138:D138"/>
    <mergeCell ref="I138:J138"/>
    <mergeCell ref="L136:M136"/>
    <mergeCell ref="A137:B137"/>
    <mergeCell ref="C137:D137"/>
    <mergeCell ref="E137:F137"/>
    <mergeCell ref="I137:J137"/>
    <mergeCell ref="J411:K411"/>
    <mergeCell ref="L411:M411"/>
    <mergeCell ref="J186:K186"/>
    <mergeCell ref="L186:M186"/>
    <mergeCell ref="A187:B187"/>
    <mergeCell ref="C187:D187"/>
    <mergeCell ref="E187:F187"/>
    <mergeCell ref="I187:J187"/>
    <mergeCell ref="K187:L187"/>
    <mergeCell ref="M187:N187"/>
    <mergeCell ref="A183:B183"/>
    <mergeCell ref="I183:J183"/>
    <mergeCell ref="A184:B184"/>
    <mergeCell ref="C185:D185"/>
    <mergeCell ref="E185:G185"/>
    <mergeCell ref="I185:J185"/>
    <mergeCell ref="K138:L138"/>
    <mergeCell ref="J161:K161"/>
    <mergeCell ref="L161:M161"/>
    <mergeCell ref="A162:B162"/>
    <mergeCell ref="C162:D162"/>
    <mergeCell ref="E162:F162"/>
    <mergeCell ref="I162:J162"/>
    <mergeCell ref="K162:L16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I134:J134"/>
    <mergeCell ref="A135:B135"/>
    <mergeCell ref="C135:D135"/>
    <mergeCell ref="E135:G135"/>
    <mergeCell ref="I135:J135"/>
    <mergeCell ref="C189:D189"/>
    <mergeCell ref="E189:F189"/>
    <mergeCell ref="I189:J189"/>
    <mergeCell ref="K189:L189"/>
    <mergeCell ref="B186:C186"/>
    <mergeCell ref="D186:E186"/>
    <mergeCell ref="I184:J184"/>
    <mergeCell ref="A185:B185"/>
    <mergeCell ref="K135:L135"/>
    <mergeCell ref="M135:O135"/>
    <mergeCell ref="B136:C136"/>
    <mergeCell ref="D136:E136"/>
    <mergeCell ref="M137:N137"/>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A427:C427"/>
    <mergeCell ref="I427:K427"/>
    <mergeCell ref="M162:N162"/>
    <mergeCell ref="I170:K170"/>
    <mergeCell ref="A171:C171"/>
    <mergeCell ref="M160:O160"/>
    <mergeCell ref="A163:B163"/>
    <mergeCell ref="C163:D163"/>
    <mergeCell ref="I163:J163"/>
    <mergeCell ref="K163:L163"/>
    <mergeCell ref="A428:C428"/>
    <mergeCell ref="I428:K428"/>
    <mergeCell ref="M414:N414"/>
    <mergeCell ref="A415:B415"/>
    <mergeCell ref="C415:D415"/>
    <mergeCell ref="E415:F415"/>
    <mergeCell ref="I415:J415"/>
    <mergeCell ref="K415:L415"/>
    <mergeCell ref="M415:N415"/>
    <mergeCell ref="A416:G416"/>
    <mergeCell ref="I416:O416"/>
    <mergeCell ref="K414:L414"/>
    <mergeCell ref="A412:B412"/>
    <mergeCell ref="C412:D412"/>
    <mergeCell ref="E412:F412"/>
    <mergeCell ref="I412:J412"/>
    <mergeCell ref="K412:L412"/>
    <mergeCell ref="A170:C170"/>
    <mergeCell ref="A165:B165"/>
    <mergeCell ref="C165:D165"/>
    <mergeCell ref="E165:F165"/>
    <mergeCell ref="I165:J165"/>
    <mergeCell ref="K165:L165"/>
    <mergeCell ref="M165:N165"/>
    <mergeCell ref="A166:G166"/>
    <mergeCell ref="I166:O166"/>
    <mergeCell ref="A177:C177"/>
    <mergeCell ref="A196:C196"/>
    <mergeCell ref="I196:K196"/>
    <mergeCell ref="A158:B158"/>
    <mergeCell ref="I158:J158"/>
    <mergeCell ref="A159:B159"/>
    <mergeCell ref="I159:J159"/>
    <mergeCell ref="A160:B160"/>
    <mergeCell ref="C160:D160"/>
    <mergeCell ref="E160:G160"/>
    <mergeCell ref="I160:J160"/>
    <mergeCell ref="K160:L160"/>
    <mergeCell ref="A164:B164"/>
    <mergeCell ref="C164:D164"/>
    <mergeCell ref="E164:F164"/>
    <mergeCell ref="I164:J164"/>
    <mergeCell ref="K164:L164"/>
    <mergeCell ref="A167:C167"/>
    <mergeCell ref="I167:K167"/>
    <mergeCell ref="A168:C168"/>
    <mergeCell ref="I168:K168"/>
    <mergeCell ref="B161:C161"/>
    <mergeCell ref="D161:E161"/>
    <mergeCell ref="A172:C172"/>
    <mergeCell ref="I172:K172"/>
    <mergeCell ref="A173:C173"/>
    <mergeCell ref="I173:K173"/>
    <mergeCell ref="A174:C174"/>
    <mergeCell ref="I174:K174"/>
    <mergeCell ref="A175:C175"/>
    <mergeCell ref="I175:K175"/>
    <mergeCell ref="A176:C176"/>
    <mergeCell ref="I176:K176"/>
    <mergeCell ref="I171:K171"/>
    <mergeCell ref="M164:N164"/>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200:C200"/>
    <mergeCell ref="I200:K200"/>
    <mergeCell ref="A169:C169"/>
    <mergeCell ref="I169:K169"/>
    <mergeCell ref="K183:L183"/>
    <mergeCell ref="M183:N183"/>
    <mergeCell ref="A202:C202"/>
    <mergeCell ref="I202:K202"/>
    <mergeCell ref="A201:C201"/>
    <mergeCell ref="I201:K201"/>
    <mergeCell ref="A192:C192"/>
    <mergeCell ref="I192:K192"/>
    <mergeCell ref="A193:C193"/>
    <mergeCell ref="I193:K193"/>
    <mergeCell ref="A194:C194"/>
    <mergeCell ref="I194:K194"/>
    <mergeCell ref="A195:C195"/>
    <mergeCell ref="I195:K195"/>
    <mergeCell ref="I177:K177"/>
    <mergeCell ref="A178:C178"/>
    <mergeCell ref="I178:K178"/>
    <mergeCell ref="A179:F179"/>
    <mergeCell ref="I179:N179"/>
    <mergeCell ref="A180:F180"/>
    <mergeCell ref="I180:N180"/>
    <mergeCell ref="A181:F181"/>
    <mergeCell ref="I181:N181"/>
    <mergeCell ref="I198:K198"/>
    <mergeCell ref="A198:C198"/>
    <mergeCell ref="A212:B212"/>
    <mergeCell ref="C212:D212"/>
    <mergeCell ref="E212:F212"/>
    <mergeCell ref="I212:J212"/>
    <mergeCell ref="K212:L212"/>
    <mergeCell ref="M212:N212"/>
    <mergeCell ref="A208:B208"/>
    <mergeCell ref="I208:J208"/>
    <mergeCell ref="A209:B209"/>
    <mergeCell ref="I209:J209"/>
    <mergeCell ref="A210:B210"/>
    <mergeCell ref="C210:D210"/>
    <mergeCell ref="E210:G210"/>
    <mergeCell ref="I210:J210"/>
    <mergeCell ref="K210:L210"/>
    <mergeCell ref="M210:O210"/>
    <mergeCell ref="C209:D209"/>
    <mergeCell ref="E209:F209"/>
    <mergeCell ref="K209:L209"/>
    <mergeCell ref="M209:N209"/>
    <mergeCell ref="K208:L208"/>
    <mergeCell ref="M208:N208"/>
    <mergeCell ref="B211:C211"/>
    <mergeCell ref="D211:E211"/>
    <mergeCell ref="J211:K211"/>
    <mergeCell ref="L211:M21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A233:B233"/>
    <mergeCell ref="I233:J233"/>
    <mergeCell ref="A234:B234"/>
    <mergeCell ref="I234:J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C234:D234"/>
    <mergeCell ref="E234:F234"/>
    <mergeCell ref="K234:L234"/>
    <mergeCell ref="M234:N234"/>
    <mergeCell ref="K233:L233"/>
    <mergeCell ref="M233:N233"/>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B361:C361"/>
    <mergeCell ref="D361:E361"/>
    <mergeCell ref="J361:K361"/>
    <mergeCell ref="L361:M361"/>
    <mergeCell ref="A362:B362"/>
    <mergeCell ref="C362:D362"/>
    <mergeCell ref="E362:F362"/>
    <mergeCell ref="I362:J362"/>
    <mergeCell ref="K362:L362"/>
    <mergeCell ref="M362:N362"/>
    <mergeCell ref="A358:B358"/>
    <mergeCell ref="I358:J358"/>
    <mergeCell ref="A359:B359"/>
    <mergeCell ref="I359:J359"/>
    <mergeCell ref="A360:B360"/>
    <mergeCell ref="C360:D360"/>
    <mergeCell ref="E360:G360"/>
    <mergeCell ref="I360:J360"/>
    <mergeCell ref="K360:L360"/>
    <mergeCell ref="M360:O360"/>
    <mergeCell ref="C359:D359"/>
    <mergeCell ref="E359:F359"/>
    <mergeCell ref="C358:D358"/>
    <mergeCell ref="E358:F358"/>
    <mergeCell ref="K359:L359"/>
    <mergeCell ref="M359:N359"/>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A383:B383"/>
    <mergeCell ref="I383:J383"/>
    <mergeCell ref="A384:B384"/>
    <mergeCell ref="I384:J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C384:D384"/>
    <mergeCell ref="E384:F384"/>
    <mergeCell ref="C383:D383"/>
    <mergeCell ref="E383:F383"/>
    <mergeCell ref="K384:L384"/>
    <mergeCell ref="M384:N384"/>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B311:C311"/>
    <mergeCell ref="D311:E311"/>
    <mergeCell ref="J311:K311"/>
    <mergeCell ref="L311:M311"/>
    <mergeCell ref="A312:B312"/>
    <mergeCell ref="C312:D312"/>
    <mergeCell ref="E312:F312"/>
    <mergeCell ref="I312:J312"/>
    <mergeCell ref="K312:L312"/>
    <mergeCell ref="M312:N312"/>
    <mergeCell ref="A308:B308"/>
    <mergeCell ref="I308:J308"/>
    <mergeCell ref="A309:B309"/>
    <mergeCell ref="I309:J309"/>
    <mergeCell ref="A310:B310"/>
    <mergeCell ref="C310:D310"/>
    <mergeCell ref="E310:G310"/>
    <mergeCell ref="I310:J310"/>
    <mergeCell ref="K310:L310"/>
    <mergeCell ref="M310:O310"/>
    <mergeCell ref="C309:D309"/>
    <mergeCell ref="E309:F309"/>
    <mergeCell ref="K309:L309"/>
    <mergeCell ref="M309:N309"/>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A333:B333"/>
    <mergeCell ref="I333:J333"/>
    <mergeCell ref="A334:B334"/>
    <mergeCell ref="I334:J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C334:D334"/>
    <mergeCell ref="E334:F334"/>
    <mergeCell ref="C333:D333"/>
    <mergeCell ref="E333:F333"/>
    <mergeCell ref="K334:L334"/>
    <mergeCell ref="M334:N334"/>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I340:J340"/>
    <mergeCell ref="K340:L340"/>
    <mergeCell ref="M340:N340"/>
    <mergeCell ref="A341:G341"/>
    <mergeCell ref="I341:O341"/>
    <mergeCell ref="A352:C352"/>
    <mergeCell ref="I352:K352"/>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A353:C353"/>
    <mergeCell ref="I353:K353"/>
    <mergeCell ref="B261:C261"/>
    <mergeCell ref="D261:E261"/>
    <mergeCell ref="J261:K261"/>
    <mergeCell ref="L261:M261"/>
    <mergeCell ref="A262:B262"/>
    <mergeCell ref="C262:D262"/>
    <mergeCell ref="E262:F262"/>
    <mergeCell ref="I262:J262"/>
    <mergeCell ref="K262:L262"/>
    <mergeCell ref="M262:N262"/>
    <mergeCell ref="A265:B265"/>
    <mergeCell ref="C265:D265"/>
    <mergeCell ref="E265:F265"/>
    <mergeCell ref="I265:J265"/>
    <mergeCell ref="K265:L265"/>
    <mergeCell ref="M265:N265"/>
    <mergeCell ref="A266:G266"/>
    <mergeCell ref="I266:O266"/>
    <mergeCell ref="A272:C272"/>
    <mergeCell ref="I272:K272"/>
    <mergeCell ref="A273:C273"/>
    <mergeCell ref="I273:K273"/>
    <mergeCell ref="A274:C274"/>
    <mergeCell ref="I274:K274"/>
    <mergeCell ref="A275:C275"/>
    <mergeCell ref="A258:B258"/>
    <mergeCell ref="I258:J258"/>
    <mergeCell ref="A259:B259"/>
    <mergeCell ref="I259:J259"/>
    <mergeCell ref="A260:B260"/>
    <mergeCell ref="C260:D260"/>
    <mergeCell ref="E260:G260"/>
    <mergeCell ref="I260:J260"/>
    <mergeCell ref="K260:L260"/>
    <mergeCell ref="M260:O260"/>
    <mergeCell ref="C259:D259"/>
    <mergeCell ref="E259:F259"/>
    <mergeCell ref="K259:L259"/>
    <mergeCell ref="M259:N259"/>
    <mergeCell ref="K258:L258"/>
    <mergeCell ref="M258:N258"/>
    <mergeCell ref="M264:N264"/>
    <mergeCell ref="A263:B263"/>
    <mergeCell ref="C263:D263"/>
    <mergeCell ref="I263:J263"/>
    <mergeCell ref="K263:L263"/>
    <mergeCell ref="A264:B264"/>
    <mergeCell ref="C264:D264"/>
    <mergeCell ref="E264:F264"/>
    <mergeCell ref="I264:J264"/>
    <mergeCell ref="K264:L264"/>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A283:B283"/>
    <mergeCell ref="I283:J283"/>
    <mergeCell ref="A284:B284"/>
    <mergeCell ref="I284:J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C284:D284"/>
    <mergeCell ref="E284:F284"/>
    <mergeCell ref="K284:L284"/>
    <mergeCell ref="M284:N284"/>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C433:D433"/>
    <mergeCell ref="E433:F433"/>
    <mergeCell ref="K433:L433"/>
    <mergeCell ref="M433:N433"/>
    <mergeCell ref="K408:L408"/>
    <mergeCell ref="M408:N408"/>
    <mergeCell ref="K383:L383"/>
    <mergeCell ref="M383:N383"/>
    <mergeCell ref="K358:L358"/>
    <mergeCell ref="M358:N358"/>
    <mergeCell ref="K333:L333"/>
    <mergeCell ref="M333:N333"/>
    <mergeCell ref="K308:L308"/>
    <mergeCell ref="M308:N308"/>
    <mergeCell ref="K283:L283"/>
    <mergeCell ref="M283:N283"/>
    <mergeCell ref="C108:D108"/>
    <mergeCell ref="E108:F108"/>
    <mergeCell ref="C133:D133"/>
    <mergeCell ref="E133:F133"/>
    <mergeCell ref="C158:D158"/>
    <mergeCell ref="E158:F158"/>
    <mergeCell ref="C183:D183"/>
    <mergeCell ref="E183:F183"/>
    <mergeCell ref="C208:D208"/>
    <mergeCell ref="E208:F208"/>
    <mergeCell ref="C233:D233"/>
    <mergeCell ref="E233:F233"/>
    <mergeCell ref="C258:D258"/>
    <mergeCell ref="E258:F258"/>
    <mergeCell ref="C283:D283"/>
    <mergeCell ref="E283:F283"/>
    <mergeCell ref="K158:L158"/>
    <mergeCell ref="M158:N158"/>
    <mergeCell ref="K133:L133"/>
    <mergeCell ref="M133:N133"/>
    <mergeCell ref="K108:L108"/>
    <mergeCell ref="M108:N108"/>
    <mergeCell ref="K83:L83"/>
    <mergeCell ref="M83:N83"/>
    <mergeCell ref="K58:L58"/>
    <mergeCell ref="M58:N58"/>
    <mergeCell ref="K33:L33"/>
    <mergeCell ref="M33:N33"/>
    <mergeCell ref="K8:L8"/>
    <mergeCell ref="M8:N8"/>
    <mergeCell ref="C408:D408"/>
    <mergeCell ref="E408:F408"/>
    <mergeCell ref="C308:D308"/>
    <mergeCell ref="E308:F308"/>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s>
  <phoneticPr fontId="6"/>
  <conditionalFormatting sqref="F18 A18:B27">
    <cfRule type="expression" dxfId="38" priority="72" stopIfTrue="1">
      <formula>#REF!=TRUE</formula>
    </cfRule>
  </conditionalFormatting>
  <conditionalFormatting sqref="N18 I18:J27">
    <cfRule type="expression" dxfId="37" priority="36" stopIfTrue="1">
      <formula>#REF!=TRUE</formula>
    </cfRule>
  </conditionalFormatting>
  <conditionalFormatting sqref="F43 A43:B52">
    <cfRule type="expression" dxfId="36" priority="35" stopIfTrue="1">
      <formula>#REF!=TRUE</formula>
    </cfRule>
  </conditionalFormatting>
  <conditionalFormatting sqref="N43 I43:J52">
    <cfRule type="expression" dxfId="35" priority="34" stopIfTrue="1">
      <formula>#REF!=TRUE</formula>
    </cfRule>
  </conditionalFormatting>
  <conditionalFormatting sqref="F68 A68:B77">
    <cfRule type="expression" dxfId="34" priority="33" stopIfTrue="1">
      <formula>#REF!=TRUE</formula>
    </cfRule>
  </conditionalFormatting>
  <conditionalFormatting sqref="N68 I68:J77">
    <cfRule type="expression" dxfId="33" priority="32" stopIfTrue="1">
      <formula>#REF!=TRUE</formula>
    </cfRule>
  </conditionalFormatting>
  <conditionalFormatting sqref="F93 A93:B102">
    <cfRule type="expression" dxfId="32" priority="31" stopIfTrue="1">
      <formula>#REF!=TRUE</formula>
    </cfRule>
  </conditionalFormatting>
  <conditionalFormatting sqref="N93 I93:J102">
    <cfRule type="expression" dxfId="31" priority="30" stopIfTrue="1">
      <formula>#REF!=TRUE</formula>
    </cfRule>
  </conditionalFormatting>
  <conditionalFormatting sqref="F118 A118:B127">
    <cfRule type="expression" dxfId="30" priority="29" stopIfTrue="1">
      <formula>#REF!=TRUE</formula>
    </cfRule>
  </conditionalFormatting>
  <conditionalFormatting sqref="N118 I118:J127">
    <cfRule type="expression" dxfId="29" priority="28" stopIfTrue="1">
      <formula>#REF!=TRUE</formula>
    </cfRule>
  </conditionalFormatting>
  <conditionalFormatting sqref="F143 A143:B152">
    <cfRule type="expression" dxfId="28" priority="27" stopIfTrue="1">
      <formula>#REF!=TRUE</formula>
    </cfRule>
  </conditionalFormatting>
  <conditionalFormatting sqref="N143 I143:J152">
    <cfRule type="expression" dxfId="27" priority="26" stopIfTrue="1">
      <formula>#REF!=TRUE</formula>
    </cfRule>
  </conditionalFormatting>
  <conditionalFormatting sqref="F168 A168:B177">
    <cfRule type="expression" dxfId="26" priority="25" stopIfTrue="1">
      <formula>#REF!=TRUE</formula>
    </cfRule>
  </conditionalFormatting>
  <conditionalFormatting sqref="N168 I168:J177">
    <cfRule type="expression" dxfId="25" priority="24" stopIfTrue="1">
      <formula>#REF!=TRUE</formula>
    </cfRule>
  </conditionalFormatting>
  <conditionalFormatting sqref="F193 A193:B202">
    <cfRule type="expression" dxfId="24" priority="23" stopIfTrue="1">
      <formula>#REF!=TRUE</formula>
    </cfRule>
  </conditionalFormatting>
  <conditionalFormatting sqref="N193 I193:J202">
    <cfRule type="expression" dxfId="23" priority="22" stopIfTrue="1">
      <formula>#REF!=TRUE</formula>
    </cfRule>
  </conditionalFormatting>
  <conditionalFormatting sqref="F218 A218:B227">
    <cfRule type="expression" dxfId="22" priority="21" stopIfTrue="1">
      <formula>#REF!=TRUE</formula>
    </cfRule>
  </conditionalFormatting>
  <conditionalFormatting sqref="N218 I218:J227">
    <cfRule type="expression" dxfId="21" priority="20" stopIfTrue="1">
      <formula>#REF!=TRUE</formula>
    </cfRule>
  </conditionalFormatting>
  <conditionalFormatting sqref="F243 A243:B252">
    <cfRule type="expression" dxfId="20" priority="19" stopIfTrue="1">
      <formula>#REF!=TRUE</formula>
    </cfRule>
  </conditionalFormatting>
  <conditionalFormatting sqref="N243 I243:J252">
    <cfRule type="expression" dxfId="19" priority="18" stopIfTrue="1">
      <formula>#REF!=TRUE</formula>
    </cfRule>
  </conditionalFormatting>
  <conditionalFormatting sqref="F268 A268:B277">
    <cfRule type="expression" dxfId="18" priority="17" stopIfTrue="1">
      <formula>#REF!=TRUE</formula>
    </cfRule>
  </conditionalFormatting>
  <conditionalFormatting sqref="N268 I268:J277">
    <cfRule type="expression" dxfId="17" priority="16" stopIfTrue="1">
      <formula>#REF!=TRUE</formula>
    </cfRule>
  </conditionalFormatting>
  <conditionalFormatting sqref="F293 A293:B302">
    <cfRule type="expression" dxfId="16" priority="15" stopIfTrue="1">
      <formula>#REF!=TRUE</formula>
    </cfRule>
  </conditionalFormatting>
  <conditionalFormatting sqref="N293 I293:J302">
    <cfRule type="expression" dxfId="15" priority="14" stopIfTrue="1">
      <formula>#REF!=TRUE</formula>
    </cfRule>
  </conditionalFormatting>
  <conditionalFormatting sqref="F318 A318:B327">
    <cfRule type="expression" dxfId="14" priority="13" stopIfTrue="1">
      <formula>#REF!=TRUE</formula>
    </cfRule>
  </conditionalFormatting>
  <conditionalFormatting sqref="N318 I318:J327">
    <cfRule type="expression" dxfId="13" priority="12" stopIfTrue="1">
      <formula>#REF!=TRUE</formula>
    </cfRule>
  </conditionalFormatting>
  <conditionalFormatting sqref="F343 A343:B352">
    <cfRule type="expression" dxfId="12" priority="11" stopIfTrue="1">
      <formula>#REF!=TRUE</formula>
    </cfRule>
  </conditionalFormatting>
  <conditionalFormatting sqref="N343 I343:J352">
    <cfRule type="expression" dxfId="11" priority="10" stopIfTrue="1">
      <formula>#REF!=TRUE</formula>
    </cfRule>
  </conditionalFormatting>
  <conditionalFormatting sqref="F368 A368:B377">
    <cfRule type="expression" dxfId="10" priority="9" stopIfTrue="1">
      <formula>#REF!=TRUE</formula>
    </cfRule>
  </conditionalFormatting>
  <conditionalFormatting sqref="N368 I368:J377">
    <cfRule type="expression" dxfId="9" priority="8" stopIfTrue="1">
      <formula>#REF!=TRUE</formula>
    </cfRule>
  </conditionalFormatting>
  <conditionalFormatting sqref="F393 A393:B402">
    <cfRule type="expression" dxfId="8" priority="7" stopIfTrue="1">
      <formula>#REF!=TRUE</formula>
    </cfRule>
  </conditionalFormatting>
  <conditionalFormatting sqref="N393 I393:J402">
    <cfRule type="expression" dxfId="7" priority="6" stopIfTrue="1">
      <formula>#REF!=TRUE</formula>
    </cfRule>
  </conditionalFormatting>
  <conditionalFormatting sqref="F418 A418:B427">
    <cfRule type="expression" dxfId="6" priority="5" stopIfTrue="1">
      <formula>#REF!=TRUE</formula>
    </cfRule>
  </conditionalFormatting>
  <conditionalFormatting sqref="N418 I418:J427">
    <cfRule type="expression" dxfId="5" priority="4" stopIfTrue="1">
      <formula>#REF!=TRUE</formula>
    </cfRule>
  </conditionalFormatting>
  <conditionalFormatting sqref="F443 A443:B452">
    <cfRule type="expression" dxfId="4" priority="3" stopIfTrue="1">
      <formula>#REF!=TRUE</formula>
    </cfRule>
  </conditionalFormatting>
  <conditionalFormatting sqref="N443 I443:J452">
    <cfRule type="expression" dxfId="3" priority="2" stopIfTrue="1">
      <formula>#REF!=TRUE</formula>
    </cfRule>
  </conditionalFormatting>
  <conditionalFormatting sqref="C10:D10 D11:E11 G11 K10:L10 L11:M11 O11 C35:D35 D36:E36 G36 K35:L35 L36:M36 O36 C60:D60 D61:E61 G61 K60:L60 L61:M61 O61 C85:D85 D86:E86 G86 K85:L85 L86:M86 O86 C110:D110 D111:E111 G111 K110:L110 L111:M111 O111 C135:D135 D136:E136 G136 K135:L135 L136:M136 O136 C160:D160 D161:E161 G161 K160:L160 L161:M161 O161 C185:D185 D186:E186 G186 K185:L185 L186:M186 O186 C210:D210 D211:E211 G211 L211:M211 K210:L210 O211 C235:D235 D236:E236 G236 K235:L235 L236:M236 O236 C260:D260 D261:E261 G261 K260:L260 L261:M261 O261 C285:D285 D286:E286 G286 K285:L285 L286:M286 O286">
    <cfRule type="cellIs" dxfId="2" priority="1" stopIfTrue="1" operator="equal">
      <formula>""</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9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900-000001000000}">
      <formula1>0</formula1>
    </dataValidation>
  </dataValidations>
  <printOptions horizontalCentered="1"/>
  <pageMargins left="1.1023622047244095" right="0.70866141732283472" top="0.39370078740157483" bottom="0.39370078740157483" header="0" footer="0"/>
  <pageSetup paperSize="9" scale="59" fitToHeight="0" orientation="portrait" r:id="rId1"/>
  <headerFooter scaleWithDoc="0">
    <oddFooter>&amp;R&amp;"MSゴシック,標準"&amp;12整理番号：（事務局記入欄）</oddFooter>
  </headerFooter>
  <rowBreaks count="8" manualBreakCount="8">
    <brk id="56" max="14" man="1"/>
    <brk id="106" max="14" man="1"/>
    <brk id="156" max="14" man="1"/>
    <brk id="206" max="14" man="1"/>
    <brk id="256" max="14" man="1"/>
    <brk id="307" max="14" man="1"/>
    <brk id="357" max="14" man="1"/>
    <brk id="407" max="14"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3DBF-211B-4223-A977-D8783ED134ED}">
  <dimension ref="A1:J182"/>
  <sheetViews>
    <sheetView view="pageBreakPreview" zoomScaleNormal="110" zoomScaleSheetLayoutView="100" workbookViewId="0">
      <selection activeCell="E15" sqref="E15"/>
    </sheetView>
  </sheetViews>
  <sheetFormatPr defaultColWidth="8.125" defaultRowHeight="24" customHeight="1"/>
  <cols>
    <col min="1" max="1" width="16.625" style="23" bestFit="1" customWidth="1"/>
    <col min="2" max="2" width="2.75" style="23" customWidth="1"/>
    <col min="3" max="4" width="11.25" style="23" customWidth="1"/>
    <col min="5" max="5" width="2.75" style="501" bestFit="1" customWidth="1"/>
    <col min="6" max="6" width="11.25" style="23" customWidth="1"/>
    <col min="7" max="7" width="2.75" style="501" bestFit="1" customWidth="1"/>
    <col min="8" max="10" width="11.25" style="23" customWidth="1"/>
    <col min="11" max="256" width="8.125" style="23"/>
    <col min="257" max="257" width="11.25" style="23" customWidth="1"/>
    <col min="258" max="258" width="2.75" style="23" customWidth="1"/>
    <col min="259" max="260" width="11.25" style="23" customWidth="1"/>
    <col min="261" max="261" width="2.75" style="23" bestFit="1" customWidth="1"/>
    <col min="262" max="262" width="11.25" style="23" customWidth="1"/>
    <col min="263" max="263" width="2.75" style="23" bestFit="1" customWidth="1"/>
    <col min="264" max="266" width="11.25" style="23" customWidth="1"/>
    <col min="267" max="512" width="8.125" style="23"/>
    <col min="513" max="513" width="11.25" style="23" customWidth="1"/>
    <col min="514" max="514" width="2.75" style="23" customWidth="1"/>
    <col min="515" max="516" width="11.25" style="23" customWidth="1"/>
    <col min="517" max="517" width="2.75" style="23" bestFit="1" customWidth="1"/>
    <col min="518" max="518" width="11.25" style="23" customWidth="1"/>
    <col min="519" max="519" width="2.75" style="23" bestFit="1" customWidth="1"/>
    <col min="520" max="522" width="11.25" style="23" customWidth="1"/>
    <col min="523" max="768" width="8.125" style="23"/>
    <col min="769" max="769" width="11.25" style="23" customWidth="1"/>
    <col min="770" max="770" width="2.75" style="23" customWidth="1"/>
    <col min="771" max="772" width="11.25" style="23" customWidth="1"/>
    <col min="773" max="773" width="2.75" style="23" bestFit="1" customWidth="1"/>
    <col min="774" max="774" width="11.25" style="23" customWidth="1"/>
    <col min="775" max="775" width="2.75" style="23" bestFit="1" customWidth="1"/>
    <col min="776" max="778" width="11.25" style="23" customWidth="1"/>
    <col min="779" max="1024" width="8.125" style="23"/>
    <col min="1025" max="1025" width="11.25" style="23" customWidth="1"/>
    <col min="1026" max="1026" width="2.75" style="23" customWidth="1"/>
    <col min="1027" max="1028" width="11.25" style="23" customWidth="1"/>
    <col min="1029" max="1029" width="2.75" style="23" bestFit="1" customWidth="1"/>
    <col min="1030" max="1030" width="11.25" style="23" customWidth="1"/>
    <col min="1031" max="1031" width="2.75" style="23" bestFit="1" customWidth="1"/>
    <col min="1032" max="1034" width="11.25" style="23" customWidth="1"/>
    <col min="1035" max="1280" width="8.125" style="23"/>
    <col min="1281" max="1281" width="11.25" style="23" customWidth="1"/>
    <col min="1282" max="1282" width="2.75" style="23" customWidth="1"/>
    <col min="1283" max="1284" width="11.25" style="23" customWidth="1"/>
    <col min="1285" max="1285" width="2.75" style="23" bestFit="1" customWidth="1"/>
    <col min="1286" max="1286" width="11.25" style="23" customWidth="1"/>
    <col min="1287" max="1287" width="2.75" style="23" bestFit="1" customWidth="1"/>
    <col min="1288" max="1290" width="11.25" style="23" customWidth="1"/>
    <col min="1291" max="1536" width="8.125" style="23"/>
    <col min="1537" max="1537" width="11.25" style="23" customWidth="1"/>
    <col min="1538" max="1538" width="2.75" style="23" customWidth="1"/>
    <col min="1539" max="1540" width="11.25" style="23" customWidth="1"/>
    <col min="1541" max="1541" width="2.75" style="23" bestFit="1" customWidth="1"/>
    <col min="1542" max="1542" width="11.25" style="23" customWidth="1"/>
    <col min="1543" max="1543" width="2.75" style="23" bestFit="1" customWidth="1"/>
    <col min="1544" max="1546" width="11.25" style="23" customWidth="1"/>
    <col min="1547" max="1792" width="8.125" style="23"/>
    <col min="1793" max="1793" width="11.25" style="23" customWidth="1"/>
    <col min="1794" max="1794" width="2.75" style="23" customWidth="1"/>
    <col min="1795" max="1796" width="11.25" style="23" customWidth="1"/>
    <col min="1797" max="1797" width="2.75" style="23" bestFit="1" customWidth="1"/>
    <col min="1798" max="1798" width="11.25" style="23" customWidth="1"/>
    <col min="1799" max="1799" width="2.75" style="23" bestFit="1" customWidth="1"/>
    <col min="1800" max="1802" width="11.25" style="23" customWidth="1"/>
    <col min="1803" max="2048" width="8.125" style="23"/>
    <col min="2049" max="2049" width="11.25" style="23" customWidth="1"/>
    <col min="2050" max="2050" width="2.75" style="23" customWidth="1"/>
    <col min="2051" max="2052" width="11.25" style="23" customWidth="1"/>
    <col min="2053" max="2053" width="2.75" style="23" bestFit="1" customWidth="1"/>
    <col min="2054" max="2054" width="11.25" style="23" customWidth="1"/>
    <col min="2055" max="2055" width="2.75" style="23" bestFit="1" customWidth="1"/>
    <col min="2056" max="2058" width="11.25" style="23" customWidth="1"/>
    <col min="2059" max="2304" width="8.125" style="23"/>
    <col min="2305" max="2305" width="11.25" style="23" customWidth="1"/>
    <col min="2306" max="2306" width="2.75" style="23" customWidth="1"/>
    <col min="2307" max="2308" width="11.25" style="23" customWidth="1"/>
    <col min="2309" max="2309" width="2.75" style="23" bestFit="1" customWidth="1"/>
    <col min="2310" max="2310" width="11.25" style="23" customWidth="1"/>
    <col min="2311" max="2311" width="2.75" style="23" bestFit="1" customWidth="1"/>
    <col min="2312" max="2314" width="11.25" style="23" customWidth="1"/>
    <col min="2315" max="2560" width="8.125" style="23"/>
    <col min="2561" max="2561" width="11.25" style="23" customWidth="1"/>
    <col min="2562" max="2562" width="2.75" style="23" customWidth="1"/>
    <col min="2563" max="2564" width="11.25" style="23" customWidth="1"/>
    <col min="2565" max="2565" width="2.75" style="23" bestFit="1" customWidth="1"/>
    <col min="2566" max="2566" width="11.25" style="23" customWidth="1"/>
    <col min="2567" max="2567" width="2.75" style="23" bestFit="1" customWidth="1"/>
    <col min="2568" max="2570" width="11.25" style="23" customWidth="1"/>
    <col min="2571" max="2816" width="8.125" style="23"/>
    <col min="2817" max="2817" width="11.25" style="23" customWidth="1"/>
    <col min="2818" max="2818" width="2.75" style="23" customWidth="1"/>
    <col min="2819" max="2820" width="11.25" style="23" customWidth="1"/>
    <col min="2821" max="2821" width="2.75" style="23" bestFit="1" customWidth="1"/>
    <col min="2822" max="2822" width="11.25" style="23" customWidth="1"/>
    <col min="2823" max="2823" width="2.75" style="23" bestFit="1" customWidth="1"/>
    <col min="2824" max="2826" width="11.25" style="23" customWidth="1"/>
    <col min="2827" max="3072" width="8.125" style="23"/>
    <col min="3073" max="3073" width="11.25" style="23" customWidth="1"/>
    <col min="3074" max="3074" width="2.75" style="23" customWidth="1"/>
    <col min="3075" max="3076" width="11.25" style="23" customWidth="1"/>
    <col min="3077" max="3077" width="2.75" style="23" bestFit="1" customWidth="1"/>
    <col min="3078" max="3078" width="11.25" style="23" customWidth="1"/>
    <col min="3079" max="3079" width="2.75" style="23" bestFit="1" customWidth="1"/>
    <col min="3080" max="3082" width="11.25" style="23" customWidth="1"/>
    <col min="3083" max="3328" width="8.125" style="23"/>
    <col min="3329" max="3329" width="11.25" style="23" customWidth="1"/>
    <col min="3330" max="3330" width="2.75" style="23" customWidth="1"/>
    <col min="3331" max="3332" width="11.25" style="23" customWidth="1"/>
    <col min="3333" max="3333" width="2.75" style="23" bestFit="1" customWidth="1"/>
    <col min="3334" max="3334" width="11.25" style="23" customWidth="1"/>
    <col min="3335" max="3335" width="2.75" style="23" bestFit="1" customWidth="1"/>
    <col min="3336" max="3338" width="11.25" style="23" customWidth="1"/>
    <col min="3339" max="3584" width="8.125" style="23"/>
    <col min="3585" max="3585" width="11.25" style="23" customWidth="1"/>
    <col min="3586" max="3586" width="2.75" style="23" customWidth="1"/>
    <col min="3587" max="3588" width="11.25" style="23" customWidth="1"/>
    <col min="3589" max="3589" width="2.75" style="23" bestFit="1" customWidth="1"/>
    <col min="3590" max="3590" width="11.25" style="23" customWidth="1"/>
    <col min="3591" max="3591" width="2.75" style="23" bestFit="1" customWidth="1"/>
    <col min="3592" max="3594" width="11.25" style="23" customWidth="1"/>
    <col min="3595" max="3840" width="8.125" style="23"/>
    <col min="3841" max="3841" width="11.25" style="23" customWidth="1"/>
    <col min="3842" max="3842" width="2.75" style="23" customWidth="1"/>
    <col min="3843" max="3844" width="11.25" style="23" customWidth="1"/>
    <col min="3845" max="3845" width="2.75" style="23" bestFit="1" customWidth="1"/>
    <col min="3846" max="3846" width="11.25" style="23" customWidth="1"/>
    <col min="3847" max="3847" width="2.75" style="23" bestFit="1" customWidth="1"/>
    <col min="3848" max="3850" width="11.25" style="23" customWidth="1"/>
    <col min="3851" max="4096" width="8.125" style="23"/>
    <col min="4097" max="4097" width="11.25" style="23" customWidth="1"/>
    <col min="4098" max="4098" width="2.75" style="23" customWidth="1"/>
    <col min="4099" max="4100" width="11.25" style="23" customWidth="1"/>
    <col min="4101" max="4101" width="2.75" style="23" bestFit="1" customWidth="1"/>
    <col min="4102" max="4102" width="11.25" style="23" customWidth="1"/>
    <col min="4103" max="4103" width="2.75" style="23" bestFit="1" customWidth="1"/>
    <col min="4104" max="4106" width="11.25" style="23" customWidth="1"/>
    <col min="4107" max="4352" width="8.125" style="23"/>
    <col min="4353" max="4353" width="11.25" style="23" customWidth="1"/>
    <col min="4354" max="4354" width="2.75" style="23" customWidth="1"/>
    <col min="4355" max="4356" width="11.25" style="23" customWidth="1"/>
    <col min="4357" max="4357" width="2.75" style="23" bestFit="1" customWidth="1"/>
    <col min="4358" max="4358" width="11.25" style="23" customWidth="1"/>
    <col min="4359" max="4359" width="2.75" style="23" bestFit="1" customWidth="1"/>
    <col min="4360" max="4362" width="11.25" style="23" customWidth="1"/>
    <col min="4363" max="4608" width="8.125" style="23"/>
    <col min="4609" max="4609" width="11.25" style="23" customWidth="1"/>
    <col min="4610" max="4610" width="2.75" style="23" customWidth="1"/>
    <col min="4611" max="4612" width="11.25" style="23" customWidth="1"/>
    <col min="4613" max="4613" width="2.75" style="23" bestFit="1" customWidth="1"/>
    <col min="4614" max="4614" width="11.25" style="23" customWidth="1"/>
    <col min="4615" max="4615" width="2.75" style="23" bestFit="1" customWidth="1"/>
    <col min="4616" max="4618" width="11.25" style="23" customWidth="1"/>
    <col min="4619" max="4864" width="8.125" style="23"/>
    <col min="4865" max="4865" width="11.25" style="23" customWidth="1"/>
    <col min="4866" max="4866" width="2.75" style="23" customWidth="1"/>
    <col min="4867" max="4868" width="11.25" style="23" customWidth="1"/>
    <col min="4869" max="4869" width="2.75" style="23" bestFit="1" customWidth="1"/>
    <col min="4870" max="4870" width="11.25" style="23" customWidth="1"/>
    <col min="4871" max="4871" width="2.75" style="23" bestFit="1" customWidth="1"/>
    <col min="4872" max="4874" width="11.25" style="23" customWidth="1"/>
    <col min="4875" max="5120" width="8.125" style="23"/>
    <col min="5121" max="5121" width="11.25" style="23" customWidth="1"/>
    <col min="5122" max="5122" width="2.75" style="23" customWidth="1"/>
    <col min="5123" max="5124" width="11.25" style="23" customWidth="1"/>
    <col min="5125" max="5125" width="2.75" style="23" bestFit="1" customWidth="1"/>
    <col min="5126" max="5126" width="11.25" style="23" customWidth="1"/>
    <col min="5127" max="5127" width="2.75" style="23" bestFit="1" customWidth="1"/>
    <col min="5128" max="5130" width="11.25" style="23" customWidth="1"/>
    <col min="5131" max="5376" width="8.125" style="23"/>
    <col min="5377" max="5377" width="11.25" style="23" customWidth="1"/>
    <col min="5378" max="5378" width="2.75" style="23" customWidth="1"/>
    <col min="5379" max="5380" width="11.25" style="23" customWidth="1"/>
    <col min="5381" max="5381" width="2.75" style="23" bestFit="1" customWidth="1"/>
    <col min="5382" max="5382" width="11.25" style="23" customWidth="1"/>
    <col min="5383" max="5383" width="2.75" style="23" bestFit="1" customWidth="1"/>
    <col min="5384" max="5386" width="11.25" style="23" customWidth="1"/>
    <col min="5387" max="5632" width="8.125" style="23"/>
    <col min="5633" max="5633" width="11.25" style="23" customWidth="1"/>
    <col min="5634" max="5634" width="2.75" style="23" customWidth="1"/>
    <col min="5635" max="5636" width="11.25" style="23" customWidth="1"/>
    <col min="5637" max="5637" width="2.75" style="23" bestFit="1" customWidth="1"/>
    <col min="5638" max="5638" width="11.25" style="23" customWidth="1"/>
    <col min="5639" max="5639" width="2.75" style="23" bestFit="1" customWidth="1"/>
    <col min="5640" max="5642" width="11.25" style="23" customWidth="1"/>
    <col min="5643" max="5888" width="8.125" style="23"/>
    <col min="5889" max="5889" width="11.25" style="23" customWidth="1"/>
    <col min="5890" max="5890" width="2.75" style="23" customWidth="1"/>
    <col min="5891" max="5892" width="11.25" style="23" customWidth="1"/>
    <col min="5893" max="5893" width="2.75" style="23" bestFit="1" customWidth="1"/>
    <col min="5894" max="5894" width="11.25" style="23" customWidth="1"/>
    <col min="5895" max="5895" width="2.75" style="23" bestFit="1" customWidth="1"/>
    <col min="5896" max="5898" width="11.25" style="23" customWidth="1"/>
    <col min="5899" max="6144" width="8.125" style="23"/>
    <col min="6145" max="6145" width="11.25" style="23" customWidth="1"/>
    <col min="6146" max="6146" width="2.75" style="23" customWidth="1"/>
    <col min="6147" max="6148" width="11.25" style="23" customWidth="1"/>
    <col min="6149" max="6149" width="2.75" style="23" bestFit="1" customWidth="1"/>
    <col min="6150" max="6150" width="11.25" style="23" customWidth="1"/>
    <col min="6151" max="6151" width="2.75" style="23" bestFit="1" customWidth="1"/>
    <col min="6152" max="6154" width="11.25" style="23" customWidth="1"/>
    <col min="6155" max="6400" width="8.125" style="23"/>
    <col min="6401" max="6401" width="11.25" style="23" customWidth="1"/>
    <col min="6402" max="6402" width="2.75" style="23" customWidth="1"/>
    <col min="6403" max="6404" width="11.25" style="23" customWidth="1"/>
    <col min="6405" max="6405" width="2.75" style="23" bestFit="1" customWidth="1"/>
    <col min="6406" max="6406" width="11.25" style="23" customWidth="1"/>
    <col min="6407" max="6407" width="2.75" style="23" bestFit="1" customWidth="1"/>
    <col min="6408" max="6410" width="11.25" style="23" customWidth="1"/>
    <col min="6411" max="6656" width="8.125" style="23"/>
    <col min="6657" max="6657" width="11.25" style="23" customWidth="1"/>
    <col min="6658" max="6658" width="2.75" style="23" customWidth="1"/>
    <col min="6659" max="6660" width="11.25" style="23" customWidth="1"/>
    <col min="6661" max="6661" width="2.75" style="23" bestFit="1" customWidth="1"/>
    <col min="6662" max="6662" width="11.25" style="23" customWidth="1"/>
    <col min="6663" max="6663" width="2.75" style="23" bestFit="1" customWidth="1"/>
    <col min="6664" max="6666" width="11.25" style="23" customWidth="1"/>
    <col min="6667" max="6912" width="8.125" style="23"/>
    <col min="6913" max="6913" width="11.25" style="23" customWidth="1"/>
    <col min="6914" max="6914" width="2.75" style="23" customWidth="1"/>
    <col min="6915" max="6916" width="11.25" style="23" customWidth="1"/>
    <col min="6917" max="6917" width="2.75" style="23" bestFit="1" customWidth="1"/>
    <col min="6918" max="6918" width="11.25" style="23" customWidth="1"/>
    <col min="6919" max="6919" width="2.75" style="23" bestFit="1" customWidth="1"/>
    <col min="6920" max="6922" width="11.25" style="23" customWidth="1"/>
    <col min="6923" max="7168" width="8.125" style="23"/>
    <col min="7169" max="7169" width="11.25" style="23" customWidth="1"/>
    <col min="7170" max="7170" width="2.75" style="23" customWidth="1"/>
    <col min="7171" max="7172" width="11.25" style="23" customWidth="1"/>
    <col min="7173" max="7173" width="2.75" style="23" bestFit="1" customWidth="1"/>
    <col min="7174" max="7174" width="11.25" style="23" customWidth="1"/>
    <col min="7175" max="7175" width="2.75" style="23" bestFit="1" customWidth="1"/>
    <col min="7176" max="7178" width="11.25" style="23" customWidth="1"/>
    <col min="7179" max="7424" width="8.125" style="23"/>
    <col min="7425" max="7425" width="11.25" style="23" customWidth="1"/>
    <col min="7426" max="7426" width="2.75" style="23" customWidth="1"/>
    <col min="7427" max="7428" width="11.25" style="23" customWidth="1"/>
    <col min="7429" max="7429" width="2.75" style="23" bestFit="1" customWidth="1"/>
    <col min="7430" max="7430" width="11.25" style="23" customWidth="1"/>
    <col min="7431" max="7431" width="2.75" style="23" bestFit="1" customWidth="1"/>
    <col min="7432" max="7434" width="11.25" style="23" customWidth="1"/>
    <col min="7435" max="7680" width="8.125" style="23"/>
    <col min="7681" max="7681" width="11.25" style="23" customWidth="1"/>
    <col min="7682" max="7682" width="2.75" style="23" customWidth="1"/>
    <col min="7683" max="7684" width="11.25" style="23" customWidth="1"/>
    <col min="7685" max="7685" width="2.75" style="23" bestFit="1" customWidth="1"/>
    <col min="7686" max="7686" width="11.25" style="23" customWidth="1"/>
    <col min="7687" max="7687" width="2.75" style="23" bestFit="1" customWidth="1"/>
    <col min="7688" max="7690" width="11.25" style="23" customWidth="1"/>
    <col min="7691" max="7936" width="8.125" style="23"/>
    <col min="7937" max="7937" width="11.25" style="23" customWidth="1"/>
    <col min="7938" max="7938" width="2.75" style="23" customWidth="1"/>
    <col min="7939" max="7940" width="11.25" style="23" customWidth="1"/>
    <col min="7941" max="7941" width="2.75" style="23" bestFit="1" customWidth="1"/>
    <col min="7942" max="7942" width="11.25" style="23" customWidth="1"/>
    <col min="7943" max="7943" width="2.75" style="23" bestFit="1" customWidth="1"/>
    <col min="7944" max="7946" width="11.25" style="23" customWidth="1"/>
    <col min="7947" max="8192" width="8.125" style="23"/>
    <col min="8193" max="8193" width="11.25" style="23" customWidth="1"/>
    <col min="8194" max="8194" width="2.75" style="23" customWidth="1"/>
    <col min="8195" max="8196" width="11.25" style="23" customWidth="1"/>
    <col min="8197" max="8197" width="2.75" style="23" bestFit="1" customWidth="1"/>
    <col min="8198" max="8198" width="11.25" style="23" customWidth="1"/>
    <col min="8199" max="8199" width="2.75" style="23" bestFit="1" customWidth="1"/>
    <col min="8200" max="8202" width="11.25" style="23" customWidth="1"/>
    <col min="8203" max="8448" width="8.125" style="23"/>
    <col min="8449" max="8449" width="11.25" style="23" customWidth="1"/>
    <col min="8450" max="8450" width="2.75" style="23" customWidth="1"/>
    <col min="8451" max="8452" width="11.25" style="23" customWidth="1"/>
    <col min="8453" max="8453" width="2.75" style="23" bestFit="1" customWidth="1"/>
    <col min="8454" max="8454" width="11.25" style="23" customWidth="1"/>
    <col min="8455" max="8455" width="2.75" style="23" bestFit="1" customWidth="1"/>
    <col min="8456" max="8458" width="11.25" style="23" customWidth="1"/>
    <col min="8459" max="8704" width="8.125" style="23"/>
    <col min="8705" max="8705" width="11.25" style="23" customWidth="1"/>
    <col min="8706" max="8706" width="2.75" style="23" customWidth="1"/>
    <col min="8707" max="8708" width="11.25" style="23" customWidth="1"/>
    <col min="8709" max="8709" width="2.75" style="23" bestFit="1" customWidth="1"/>
    <col min="8710" max="8710" width="11.25" style="23" customWidth="1"/>
    <col min="8711" max="8711" width="2.75" style="23" bestFit="1" customWidth="1"/>
    <col min="8712" max="8714" width="11.25" style="23" customWidth="1"/>
    <col min="8715" max="8960" width="8.125" style="23"/>
    <col min="8961" max="8961" width="11.25" style="23" customWidth="1"/>
    <col min="8962" max="8962" width="2.75" style="23" customWidth="1"/>
    <col min="8963" max="8964" width="11.25" style="23" customWidth="1"/>
    <col min="8965" max="8965" width="2.75" style="23" bestFit="1" customWidth="1"/>
    <col min="8966" max="8966" width="11.25" style="23" customWidth="1"/>
    <col min="8967" max="8967" width="2.75" style="23" bestFit="1" customWidth="1"/>
    <col min="8968" max="8970" width="11.25" style="23" customWidth="1"/>
    <col min="8971" max="9216" width="8.125" style="23"/>
    <col min="9217" max="9217" width="11.25" style="23" customWidth="1"/>
    <col min="9218" max="9218" width="2.75" style="23" customWidth="1"/>
    <col min="9219" max="9220" width="11.25" style="23" customWidth="1"/>
    <col min="9221" max="9221" width="2.75" style="23" bestFit="1" customWidth="1"/>
    <col min="9222" max="9222" width="11.25" style="23" customWidth="1"/>
    <col min="9223" max="9223" width="2.75" style="23" bestFit="1" customWidth="1"/>
    <col min="9224" max="9226" width="11.25" style="23" customWidth="1"/>
    <col min="9227" max="9472" width="8.125" style="23"/>
    <col min="9473" max="9473" width="11.25" style="23" customWidth="1"/>
    <col min="9474" max="9474" width="2.75" style="23" customWidth="1"/>
    <col min="9475" max="9476" width="11.25" style="23" customWidth="1"/>
    <col min="9477" max="9477" width="2.75" style="23" bestFit="1" customWidth="1"/>
    <col min="9478" max="9478" width="11.25" style="23" customWidth="1"/>
    <col min="9479" max="9479" width="2.75" style="23" bestFit="1" customWidth="1"/>
    <col min="9480" max="9482" width="11.25" style="23" customWidth="1"/>
    <col min="9483" max="9728" width="8.125" style="23"/>
    <col min="9729" max="9729" width="11.25" style="23" customWidth="1"/>
    <col min="9730" max="9730" width="2.75" style="23" customWidth="1"/>
    <col min="9731" max="9732" width="11.25" style="23" customWidth="1"/>
    <col min="9733" max="9733" width="2.75" style="23" bestFit="1" customWidth="1"/>
    <col min="9734" max="9734" width="11.25" style="23" customWidth="1"/>
    <col min="9735" max="9735" width="2.75" style="23" bestFit="1" customWidth="1"/>
    <col min="9736" max="9738" width="11.25" style="23" customWidth="1"/>
    <col min="9739" max="9984" width="8.125" style="23"/>
    <col min="9985" max="9985" width="11.25" style="23" customWidth="1"/>
    <col min="9986" max="9986" width="2.75" style="23" customWidth="1"/>
    <col min="9987" max="9988" width="11.25" style="23" customWidth="1"/>
    <col min="9989" max="9989" width="2.75" style="23" bestFit="1" customWidth="1"/>
    <col min="9990" max="9990" width="11.25" style="23" customWidth="1"/>
    <col min="9991" max="9991" width="2.75" style="23" bestFit="1" customWidth="1"/>
    <col min="9992" max="9994" width="11.25" style="23" customWidth="1"/>
    <col min="9995" max="10240" width="8.125" style="23"/>
    <col min="10241" max="10241" width="11.25" style="23" customWidth="1"/>
    <col min="10242" max="10242" width="2.75" style="23" customWidth="1"/>
    <col min="10243" max="10244" width="11.25" style="23" customWidth="1"/>
    <col min="10245" max="10245" width="2.75" style="23" bestFit="1" customWidth="1"/>
    <col min="10246" max="10246" width="11.25" style="23" customWidth="1"/>
    <col min="10247" max="10247" width="2.75" style="23" bestFit="1" customWidth="1"/>
    <col min="10248" max="10250" width="11.25" style="23" customWidth="1"/>
    <col min="10251" max="10496" width="8.125" style="23"/>
    <col min="10497" max="10497" width="11.25" style="23" customWidth="1"/>
    <col min="10498" max="10498" width="2.75" style="23" customWidth="1"/>
    <col min="10499" max="10500" width="11.25" style="23" customWidth="1"/>
    <col min="10501" max="10501" width="2.75" style="23" bestFit="1" customWidth="1"/>
    <col min="10502" max="10502" width="11.25" style="23" customWidth="1"/>
    <col min="10503" max="10503" width="2.75" style="23" bestFit="1" customWidth="1"/>
    <col min="10504" max="10506" width="11.25" style="23" customWidth="1"/>
    <col min="10507" max="10752" width="8.125" style="23"/>
    <col min="10753" max="10753" width="11.25" style="23" customWidth="1"/>
    <col min="10754" max="10754" width="2.75" style="23" customWidth="1"/>
    <col min="10755" max="10756" width="11.25" style="23" customWidth="1"/>
    <col min="10757" max="10757" width="2.75" style="23" bestFit="1" customWidth="1"/>
    <col min="10758" max="10758" width="11.25" style="23" customWidth="1"/>
    <col min="10759" max="10759" width="2.75" style="23" bestFit="1" customWidth="1"/>
    <col min="10760" max="10762" width="11.25" style="23" customWidth="1"/>
    <col min="10763" max="11008" width="8.125" style="23"/>
    <col min="11009" max="11009" width="11.25" style="23" customWidth="1"/>
    <col min="11010" max="11010" width="2.75" style="23" customWidth="1"/>
    <col min="11011" max="11012" width="11.25" style="23" customWidth="1"/>
    <col min="11013" max="11013" width="2.75" style="23" bestFit="1" customWidth="1"/>
    <col min="11014" max="11014" width="11.25" style="23" customWidth="1"/>
    <col min="11015" max="11015" width="2.75" style="23" bestFit="1" customWidth="1"/>
    <col min="11016" max="11018" width="11.25" style="23" customWidth="1"/>
    <col min="11019" max="11264" width="8.125" style="23"/>
    <col min="11265" max="11265" width="11.25" style="23" customWidth="1"/>
    <col min="11266" max="11266" width="2.75" style="23" customWidth="1"/>
    <col min="11267" max="11268" width="11.25" style="23" customWidth="1"/>
    <col min="11269" max="11269" width="2.75" style="23" bestFit="1" customWidth="1"/>
    <col min="11270" max="11270" width="11.25" style="23" customWidth="1"/>
    <col min="11271" max="11271" width="2.75" style="23" bestFit="1" customWidth="1"/>
    <col min="11272" max="11274" width="11.25" style="23" customWidth="1"/>
    <col min="11275" max="11520" width="8.125" style="23"/>
    <col min="11521" max="11521" width="11.25" style="23" customWidth="1"/>
    <col min="11522" max="11522" width="2.75" style="23" customWidth="1"/>
    <col min="11523" max="11524" width="11.25" style="23" customWidth="1"/>
    <col min="11525" max="11525" width="2.75" style="23" bestFit="1" customWidth="1"/>
    <col min="11526" max="11526" width="11.25" style="23" customWidth="1"/>
    <col min="11527" max="11527" width="2.75" style="23" bestFit="1" customWidth="1"/>
    <col min="11528" max="11530" width="11.25" style="23" customWidth="1"/>
    <col min="11531" max="11776" width="8.125" style="23"/>
    <col min="11777" max="11777" width="11.25" style="23" customWidth="1"/>
    <col min="11778" max="11778" width="2.75" style="23" customWidth="1"/>
    <col min="11779" max="11780" width="11.25" style="23" customWidth="1"/>
    <col min="11781" max="11781" width="2.75" style="23" bestFit="1" customWidth="1"/>
    <col min="11782" max="11782" width="11.25" style="23" customWidth="1"/>
    <col min="11783" max="11783" width="2.75" style="23" bestFit="1" customWidth="1"/>
    <col min="11784" max="11786" width="11.25" style="23" customWidth="1"/>
    <col min="11787" max="12032" width="8.125" style="23"/>
    <col min="12033" max="12033" width="11.25" style="23" customWidth="1"/>
    <col min="12034" max="12034" width="2.75" style="23" customWidth="1"/>
    <col min="12035" max="12036" width="11.25" style="23" customWidth="1"/>
    <col min="12037" max="12037" width="2.75" style="23" bestFit="1" customWidth="1"/>
    <col min="12038" max="12038" width="11.25" style="23" customWidth="1"/>
    <col min="12039" max="12039" width="2.75" style="23" bestFit="1" customWidth="1"/>
    <col min="12040" max="12042" width="11.25" style="23" customWidth="1"/>
    <col min="12043" max="12288" width="8.125" style="23"/>
    <col min="12289" max="12289" width="11.25" style="23" customWidth="1"/>
    <col min="12290" max="12290" width="2.75" style="23" customWidth="1"/>
    <col min="12291" max="12292" width="11.25" style="23" customWidth="1"/>
    <col min="12293" max="12293" width="2.75" style="23" bestFit="1" customWidth="1"/>
    <col min="12294" max="12294" width="11.25" style="23" customWidth="1"/>
    <col min="12295" max="12295" width="2.75" style="23" bestFit="1" customWidth="1"/>
    <col min="12296" max="12298" width="11.25" style="23" customWidth="1"/>
    <col min="12299" max="12544" width="8.125" style="23"/>
    <col min="12545" max="12545" width="11.25" style="23" customWidth="1"/>
    <col min="12546" max="12546" width="2.75" style="23" customWidth="1"/>
    <col min="12547" max="12548" width="11.25" style="23" customWidth="1"/>
    <col min="12549" max="12549" width="2.75" style="23" bestFit="1" customWidth="1"/>
    <col min="12550" max="12550" width="11.25" style="23" customWidth="1"/>
    <col min="12551" max="12551" width="2.75" style="23" bestFit="1" customWidth="1"/>
    <col min="12552" max="12554" width="11.25" style="23" customWidth="1"/>
    <col min="12555" max="12800" width="8.125" style="23"/>
    <col min="12801" max="12801" width="11.25" style="23" customWidth="1"/>
    <col min="12802" max="12802" width="2.75" style="23" customWidth="1"/>
    <col min="12803" max="12804" width="11.25" style="23" customWidth="1"/>
    <col min="12805" max="12805" width="2.75" style="23" bestFit="1" customWidth="1"/>
    <col min="12806" max="12806" width="11.25" style="23" customWidth="1"/>
    <col min="12807" max="12807" width="2.75" style="23" bestFit="1" customWidth="1"/>
    <col min="12808" max="12810" width="11.25" style="23" customWidth="1"/>
    <col min="12811" max="13056" width="8.125" style="23"/>
    <col min="13057" max="13057" width="11.25" style="23" customWidth="1"/>
    <col min="13058" max="13058" width="2.75" style="23" customWidth="1"/>
    <col min="13059" max="13060" width="11.25" style="23" customWidth="1"/>
    <col min="13061" max="13061" width="2.75" style="23" bestFit="1" customWidth="1"/>
    <col min="13062" max="13062" width="11.25" style="23" customWidth="1"/>
    <col min="13063" max="13063" width="2.75" style="23" bestFit="1" customWidth="1"/>
    <col min="13064" max="13066" width="11.25" style="23" customWidth="1"/>
    <col min="13067" max="13312" width="8.125" style="23"/>
    <col min="13313" max="13313" width="11.25" style="23" customWidth="1"/>
    <col min="13314" max="13314" width="2.75" style="23" customWidth="1"/>
    <col min="13315" max="13316" width="11.25" style="23" customWidth="1"/>
    <col min="13317" max="13317" width="2.75" style="23" bestFit="1" customWidth="1"/>
    <col min="13318" max="13318" width="11.25" style="23" customWidth="1"/>
    <col min="13319" max="13319" width="2.75" style="23" bestFit="1" customWidth="1"/>
    <col min="13320" max="13322" width="11.25" style="23" customWidth="1"/>
    <col min="13323" max="13568" width="8.125" style="23"/>
    <col min="13569" max="13569" width="11.25" style="23" customWidth="1"/>
    <col min="13570" max="13570" width="2.75" style="23" customWidth="1"/>
    <col min="13571" max="13572" width="11.25" style="23" customWidth="1"/>
    <col min="13573" max="13573" width="2.75" style="23" bestFit="1" customWidth="1"/>
    <col min="13574" max="13574" width="11.25" style="23" customWidth="1"/>
    <col min="13575" max="13575" width="2.75" style="23" bestFit="1" customWidth="1"/>
    <col min="13576" max="13578" width="11.25" style="23" customWidth="1"/>
    <col min="13579" max="13824" width="8.125" style="23"/>
    <col min="13825" max="13825" width="11.25" style="23" customWidth="1"/>
    <col min="13826" max="13826" width="2.75" style="23" customWidth="1"/>
    <col min="13827" max="13828" width="11.25" style="23" customWidth="1"/>
    <col min="13829" max="13829" width="2.75" style="23" bestFit="1" customWidth="1"/>
    <col min="13830" max="13830" width="11.25" style="23" customWidth="1"/>
    <col min="13831" max="13831" width="2.75" style="23" bestFit="1" customWidth="1"/>
    <col min="13832" max="13834" width="11.25" style="23" customWidth="1"/>
    <col min="13835" max="14080" width="8.125" style="23"/>
    <col min="14081" max="14081" width="11.25" style="23" customWidth="1"/>
    <col min="14082" max="14082" width="2.75" style="23" customWidth="1"/>
    <col min="14083" max="14084" width="11.25" style="23" customWidth="1"/>
    <col min="14085" max="14085" width="2.75" style="23" bestFit="1" customWidth="1"/>
    <col min="14086" max="14086" width="11.25" style="23" customWidth="1"/>
    <col min="14087" max="14087" width="2.75" style="23" bestFit="1" customWidth="1"/>
    <col min="14088" max="14090" width="11.25" style="23" customWidth="1"/>
    <col min="14091" max="14336" width="8.125" style="23"/>
    <col min="14337" max="14337" width="11.25" style="23" customWidth="1"/>
    <col min="14338" max="14338" width="2.75" style="23" customWidth="1"/>
    <col min="14339" max="14340" width="11.25" style="23" customWidth="1"/>
    <col min="14341" max="14341" width="2.75" style="23" bestFit="1" customWidth="1"/>
    <col min="14342" max="14342" width="11.25" style="23" customWidth="1"/>
    <col min="14343" max="14343" width="2.75" style="23" bestFit="1" customWidth="1"/>
    <col min="14344" max="14346" width="11.25" style="23" customWidth="1"/>
    <col min="14347" max="14592" width="8.125" style="23"/>
    <col min="14593" max="14593" width="11.25" style="23" customWidth="1"/>
    <col min="14594" max="14594" width="2.75" style="23" customWidth="1"/>
    <col min="14595" max="14596" width="11.25" style="23" customWidth="1"/>
    <col min="14597" max="14597" width="2.75" style="23" bestFit="1" customWidth="1"/>
    <col min="14598" max="14598" width="11.25" style="23" customWidth="1"/>
    <col min="14599" max="14599" width="2.75" style="23" bestFit="1" customWidth="1"/>
    <col min="14600" max="14602" width="11.25" style="23" customWidth="1"/>
    <col min="14603" max="14848" width="8.125" style="23"/>
    <col min="14849" max="14849" width="11.25" style="23" customWidth="1"/>
    <col min="14850" max="14850" width="2.75" style="23" customWidth="1"/>
    <col min="14851" max="14852" width="11.25" style="23" customWidth="1"/>
    <col min="14853" max="14853" width="2.75" style="23" bestFit="1" customWidth="1"/>
    <col min="14854" max="14854" width="11.25" style="23" customWidth="1"/>
    <col min="14855" max="14855" width="2.75" style="23" bestFit="1" customWidth="1"/>
    <col min="14856" max="14858" width="11.25" style="23" customWidth="1"/>
    <col min="14859" max="15104" width="8.125" style="23"/>
    <col min="15105" max="15105" width="11.25" style="23" customWidth="1"/>
    <col min="15106" max="15106" width="2.75" style="23" customWidth="1"/>
    <col min="15107" max="15108" width="11.25" style="23" customWidth="1"/>
    <col min="15109" max="15109" width="2.75" style="23" bestFit="1" customWidth="1"/>
    <col min="15110" max="15110" width="11.25" style="23" customWidth="1"/>
    <col min="15111" max="15111" width="2.75" style="23" bestFit="1" customWidth="1"/>
    <col min="15112" max="15114" width="11.25" style="23" customWidth="1"/>
    <col min="15115" max="15360" width="8.125" style="23"/>
    <col min="15361" max="15361" width="11.25" style="23" customWidth="1"/>
    <col min="15362" max="15362" width="2.75" style="23" customWidth="1"/>
    <col min="15363" max="15364" width="11.25" style="23" customWidth="1"/>
    <col min="15365" max="15365" width="2.75" style="23" bestFit="1" customWidth="1"/>
    <col min="15366" max="15366" width="11.25" style="23" customWidth="1"/>
    <col min="15367" max="15367" width="2.75" style="23" bestFit="1" customWidth="1"/>
    <col min="15368" max="15370" width="11.25" style="23" customWidth="1"/>
    <col min="15371" max="15616" width="8.125" style="23"/>
    <col min="15617" max="15617" width="11.25" style="23" customWidth="1"/>
    <col min="15618" max="15618" width="2.75" style="23" customWidth="1"/>
    <col min="15619" max="15620" width="11.25" style="23" customWidth="1"/>
    <col min="15621" max="15621" width="2.75" style="23" bestFit="1" customWidth="1"/>
    <col min="15622" max="15622" width="11.25" style="23" customWidth="1"/>
    <col min="15623" max="15623" width="2.75" style="23" bestFit="1" customWidth="1"/>
    <col min="15624" max="15626" width="11.25" style="23" customWidth="1"/>
    <col min="15627" max="15872" width="8.125" style="23"/>
    <col min="15873" max="15873" width="11.25" style="23" customWidth="1"/>
    <col min="15874" max="15874" width="2.75" style="23" customWidth="1"/>
    <col min="15875" max="15876" width="11.25" style="23" customWidth="1"/>
    <col min="15877" max="15877" width="2.75" style="23" bestFit="1" customWidth="1"/>
    <col min="15878" max="15878" width="11.25" style="23" customWidth="1"/>
    <col min="15879" max="15879" width="2.75" style="23" bestFit="1" customWidth="1"/>
    <col min="15880" max="15882" width="11.25" style="23" customWidth="1"/>
    <col min="15883" max="16128" width="8.125" style="23"/>
    <col min="16129" max="16129" width="11.25" style="23" customWidth="1"/>
    <col min="16130" max="16130" width="2.75" style="23" customWidth="1"/>
    <col min="16131" max="16132" width="11.25" style="23" customWidth="1"/>
    <col min="16133" max="16133" width="2.75" style="23" bestFit="1" customWidth="1"/>
    <col min="16134" max="16134" width="11.25" style="23" customWidth="1"/>
    <col min="16135" max="16135" width="2.75" style="23" bestFit="1" customWidth="1"/>
    <col min="16136" max="16138" width="11.25" style="23" customWidth="1"/>
    <col min="16139" max="16384" width="8.125" style="23"/>
  </cols>
  <sheetData>
    <row r="1" spans="1:10" ht="24" customHeight="1">
      <c r="A1" s="1069" t="s">
        <v>434</v>
      </c>
      <c r="B1" s="1069"/>
      <c r="C1" s="1069"/>
      <c r="D1" s="1069"/>
      <c r="E1" s="1069"/>
      <c r="F1" s="1069"/>
      <c r="G1" s="1069"/>
      <c r="H1" s="1069"/>
      <c r="I1" s="1069"/>
      <c r="J1" s="1069"/>
    </row>
    <row r="2" spans="1:10" ht="12" customHeight="1">
      <c r="A2" s="491"/>
      <c r="B2" s="491"/>
      <c r="C2" s="491"/>
      <c r="D2" s="491"/>
      <c r="E2" s="491"/>
      <c r="F2" s="491"/>
      <c r="G2" s="491"/>
      <c r="H2" s="491"/>
      <c r="I2" s="491"/>
      <c r="J2" s="491"/>
    </row>
    <row r="3" spans="1:10" s="492" customFormat="1" ht="24" customHeight="1">
      <c r="A3" s="1070" t="s">
        <v>435</v>
      </c>
      <c r="B3" s="1070"/>
      <c r="C3" s="1070"/>
      <c r="D3" s="1071">
        <f>総表!C18</f>
        <v>0</v>
      </c>
      <c r="E3" s="1071"/>
      <c r="F3" s="1071"/>
      <c r="G3" s="1071"/>
      <c r="H3" s="1071"/>
      <c r="I3" s="1071"/>
      <c r="J3" s="1071"/>
    </row>
    <row r="4" spans="1:10" s="492" customFormat="1" ht="24" customHeight="1">
      <c r="A4" s="1070" t="s">
        <v>436</v>
      </c>
      <c r="B4" s="1070"/>
      <c r="C4" s="1070"/>
      <c r="D4" s="1072">
        <f>総表!C26</f>
        <v>0</v>
      </c>
      <c r="E4" s="1072"/>
      <c r="F4" s="1072"/>
      <c r="G4" s="1072"/>
      <c r="H4" s="1072"/>
      <c r="I4" s="1072"/>
      <c r="J4" s="1072"/>
    </row>
    <row r="5" spans="1:10" s="492" customFormat="1" ht="12" customHeight="1">
      <c r="A5" s="493"/>
      <c r="B5" s="493"/>
      <c r="C5" s="493"/>
    </row>
    <row r="6" spans="1:10" s="492" customFormat="1" ht="18" customHeight="1">
      <c r="C6" s="494"/>
      <c r="D6" s="495" t="s">
        <v>437</v>
      </c>
      <c r="E6" s="1073" t="s">
        <v>438</v>
      </c>
      <c r="F6" s="1074"/>
      <c r="G6" s="1073" t="s">
        <v>439</v>
      </c>
      <c r="H6" s="1074"/>
      <c r="I6" s="495" t="s">
        <v>440</v>
      </c>
      <c r="J6" s="495" t="s">
        <v>441</v>
      </c>
    </row>
    <row r="7" spans="1:10" s="492" customFormat="1" ht="24" customHeight="1">
      <c r="D7" s="496">
        <f ca="1">SUMIF($A$9:$J$1011,"総使用席数",OFFSET($A$9:$J$1011,1,0))</f>
        <v>0</v>
      </c>
      <c r="E7" s="1075">
        <f ca="1">SUMIF($A$9:$J$1011,"合計",OFFSET($A$9:$J$1011,0,3))</f>
        <v>0</v>
      </c>
      <c r="F7" s="1076"/>
      <c r="G7" s="1075">
        <f ca="1">SUMIF($A$9:$J$1011,"合計",OFFSET($A$9:$J$1011,0,7))</f>
        <v>0</v>
      </c>
      <c r="H7" s="1076"/>
      <c r="I7" s="497" t="str">
        <f ca="1">IFERROR(ROUND(E7/D7,3),"0%")</f>
        <v>0%</v>
      </c>
      <c r="J7" s="497" t="str">
        <f ca="1">IFERROR(ROUND(G7/D7,3),"0%")</f>
        <v>0%</v>
      </c>
    </row>
    <row r="8" spans="1:10" s="500" customFormat="1" ht="12" customHeight="1">
      <c r="A8" s="498"/>
      <c r="B8" s="498"/>
      <c r="C8" s="499"/>
      <c r="E8" s="501"/>
      <c r="G8" s="501"/>
    </row>
    <row r="9" spans="1:10" s="500" customFormat="1" ht="18" customHeight="1">
      <c r="A9" s="1066" t="s">
        <v>442</v>
      </c>
      <c r="B9" s="1066"/>
      <c r="C9" s="1066"/>
      <c r="D9" s="502" t="s">
        <v>443</v>
      </c>
      <c r="E9" s="503"/>
      <c r="F9" s="504" t="s">
        <v>444</v>
      </c>
      <c r="G9" s="503"/>
      <c r="H9" s="505" t="s">
        <v>445</v>
      </c>
    </row>
    <row r="10" spans="1:10" s="492" customFormat="1" ht="24" customHeight="1">
      <c r="A10" s="1067" t="str">
        <f>IF(個表B!B8="","",個表B!B8)</f>
        <v/>
      </c>
      <c r="B10" s="1067"/>
      <c r="C10" s="1067"/>
      <c r="D10" s="506"/>
      <c r="E10" s="507" t="s">
        <v>446</v>
      </c>
      <c r="F10" s="508"/>
      <c r="G10" s="507" t="s">
        <v>447</v>
      </c>
      <c r="H10" s="509">
        <f>D10*F10</f>
        <v>0</v>
      </c>
    </row>
    <row r="11" spans="1:10" s="500" customFormat="1" ht="18" customHeight="1">
      <c r="A11" s="510" t="s">
        <v>448</v>
      </c>
      <c r="B11" s="511" t="s">
        <v>449</v>
      </c>
      <c r="C11" s="512" t="s">
        <v>450</v>
      </c>
      <c r="D11" s="513" t="s">
        <v>451</v>
      </c>
      <c r="E11" s="514"/>
      <c r="F11" s="511" t="s">
        <v>452</v>
      </c>
      <c r="G11" s="514"/>
      <c r="H11" s="515" t="s">
        <v>453</v>
      </c>
      <c r="I11" s="510" t="s">
        <v>440</v>
      </c>
      <c r="J11" s="512" t="s">
        <v>441</v>
      </c>
    </row>
    <row r="12" spans="1:10" s="492" customFormat="1" ht="18" customHeight="1" thickBot="1">
      <c r="A12" s="516" t="s">
        <v>528</v>
      </c>
      <c r="B12" s="517" t="s">
        <v>527</v>
      </c>
      <c r="C12" s="518">
        <v>0.79166666666666663</v>
      </c>
      <c r="D12" s="519" t="s">
        <v>454</v>
      </c>
      <c r="E12" s="520" t="s">
        <v>455</v>
      </c>
      <c r="F12" s="521" t="s">
        <v>456</v>
      </c>
      <c r="G12" s="520" t="s">
        <v>457</v>
      </c>
      <c r="H12" s="522">
        <f>D12+F12</f>
        <v>292</v>
      </c>
      <c r="I12" s="523">
        <v>0.64200000000000002</v>
      </c>
      <c r="J12" s="524">
        <v>0.75600000000000001</v>
      </c>
    </row>
    <row r="13" spans="1:10" s="492" customFormat="1" ht="24" customHeight="1" thickTop="1">
      <c r="A13" s="600"/>
      <c r="B13" s="598" t="str">
        <f>IF(A13="","",TEXT(A13,"aaa"))</f>
        <v/>
      </c>
      <c r="C13" s="525"/>
      <c r="D13" s="526"/>
      <c r="E13" s="527" t="s">
        <v>455</v>
      </c>
      <c r="F13" s="528"/>
      <c r="G13" s="527" t="s">
        <v>457</v>
      </c>
      <c r="H13" s="529">
        <f t="shared" ref="H13:H22" si="0">D13+F13</f>
        <v>0</v>
      </c>
      <c r="I13" s="530">
        <f t="shared" ref="I13:I22" si="1">IF(ISERROR(D13/$D$10),0,D13/$D$10)</f>
        <v>0</v>
      </c>
      <c r="J13" s="531">
        <f>IF(ISERROR(H13/$D$10),0,H13/$D$10)</f>
        <v>0</v>
      </c>
    </row>
    <row r="14" spans="1:10" s="492" customFormat="1" ht="24" customHeight="1">
      <c r="A14" s="601"/>
      <c r="B14" s="599" t="str">
        <f t="shared" ref="B14:B22" si="2">IF(A14="","",TEXT(A14,"aaa"))</f>
        <v/>
      </c>
      <c r="C14" s="532"/>
      <c r="D14" s="533"/>
      <c r="E14" s="534" t="s">
        <v>455</v>
      </c>
      <c r="F14" s="535"/>
      <c r="G14" s="534" t="s">
        <v>457</v>
      </c>
      <c r="H14" s="536">
        <f>D14+F14</f>
        <v>0</v>
      </c>
      <c r="I14" s="537">
        <f t="shared" si="1"/>
        <v>0</v>
      </c>
      <c r="J14" s="538">
        <f t="shared" ref="J14:J22" si="3">IF(ISERROR(H14/$D$10),0,H14/$D$10)</f>
        <v>0</v>
      </c>
    </row>
    <row r="15" spans="1:10" s="492" customFormat="1" ht="24" customHeight="1">
      <c r="A15" s="601"/>
      <c r="B15" s="599" t="str">
        <f t="shared" si="2"/>
        <v/>
      </c>
      <c r="C15" s="532"/>
      <c r="D15" s="533"/>
      <c r="E15" s="534" t="s">
        <v>455</v>
      </c>
      <c r="F15" s="535"/>
      <c r="G15" s="534" t="s">
        <v>457</v>
      </c>
      <c r="H15" s="536">
        <f>D15+F15</f>
        <v>0</v>
      </c>
      <c r="I15" s="537">
        <f>IF(ISERROR(D15/$D$10),0,D15/$D$10)</f>
        <v>0</v>
      </c>
      <c r="J15" s="538">
        <f>IF(ISERROR(H15/$D$10),0,H15/$D$10)</f>
        <v>0</v>
      </c>
    </row>
    <row r="16" spans="1:10" s="492" customFormat="1" ht="24" customHeight="1">
      <c r="A16" s="601"/>
      <c r="B16" s="599" t="str">
        <f t="shared" si="2"/>
        <v/>
      </c>
      <c r="C16" s="532"/>
      <c r="D16" s="533"/>
      <c r="E16" s="534" t="s">
        <v>455</v>
      </c>
      <c r="F16" s="535"/>
      <c r="G16" s="534" t="s">
        <v>457</v>
      </c>
      <c r="H16" s="536">
        <f>D16+F16</f>
        <v>0</v>
      </c>
      <c r="I16" s="537">
        <f>IF(ISERROR(D16/$D$10),0,D16/$D$10)</f>
        <v>0</v>
      </c>
      <c r="J16" s="538">
        <f>IF(ISERROR(H16/$D$10),0,H16/$D$10)</f>
        <v>0</v>
      </c>
    </row>
    <row r="17" spans="1:10" ht="24" customHeight="1">
      <c r="A17" s="601"/>
      <c r="B17" s="599" t="str">
        <f t="shared" si="2"/>
        <v/>
      </c>
      <c r="C17" s="532"/>
      <c r="D17" s="533"/>
      <c r="E17" s="534" t="s">
        <v>455</v>
      </c>
      <c r="F17" s="535"/>
      <c r="G17" s="534" t="s">
        <v>457</v>
      </c>
      <c r="H17" s="536">
        <f>D17+F17</f>
        <v>0</v>
      </c>
      <c r="I17" s="537">
        <f>IF(ISERROR(D17/$D$10),0,D17/$D$10)</f>
        <v>0</v>
      </c>
      <c r="J17" s="538">
        <f>IF(ISERROR(H17/$D$10),0,H17/$D$10)</f>
        <v>0</v>
      </c>
    </row>
    <row r="18" spans="1:10" s="492" customFormat="1" ht="24" customHeight="1">
      <c r="A18" s="601"/>
      <c r="B18" s="599" t="str">
        <f t="shared" si="2"/>
        <v/>
      </c>
      <c r="C18" s="532"/>
      <c r="D18" s="533"/>
      <c r="E18" s="534" t="s">
        <v>455</v>
      </c>
      <c r="F18" s="535"/>
      <c r="G18" s="534" t="s">
        <v>457</v>
      </c>
      <c r="H18" s="536">
        <f>D18+F18</f>
        <v>0</v>
      </c>
      <c r="I18" s="537">
        <f t="shared" si="1"/>
        <v>0</v>
      </c>
      <c r="J18" s="538">
        <f t="shared" si="3"/>
        <v>0</v>
      </c>
    </row>
    <row r="19" spans="1:10" s="492" customFormat="1" ht="24" customHeight="1">
      <c r="A19" s="601"/>
      <c r="B19" s="599" t="str">
        <f t="shared" si="2"/>
        <v/>
      </c>
      <c r="C19" s="532"/>
      <c r="D19" s="533"/>
      <c r="E19" s="534" t="s">
        <v>455</v>
      </c>
      <c r="F19" s="535"/>
      <c r="G19" s="534" t="s">
        <v>457</v>
      </c>
      <c r="H19" s="536">
        <f t="shared" si="0"/>
        <v>0</v>
      </c>
      <c r="I19" s="537">
        <f t="shared" si="1"/>
        <v>0</v>
      </c>
      <c r="J19" s="538">
        <f t="shared" si="3"/>
        <v>0</v>
      </c>
    </row>
    <row r="20" spans="1:10" ht="24" customHeight="1">
      <c r="A20" s="601"/>
      <c r="B20" s="599" t="str">
        <f t="shared" si="2"/>
        <v/>
      </c>
      <c r="C20" s="532"/>
      <c r="D20" s="533"/>
      <c r="E20" s="534" t="s">
        <v>455</v>
      </c>
      <c r="F20" s="535"/>
      <c r="G20" s="534" t="s">
        <v>457</v>
      </c>
      <c r="H20" s="536">
        <f t="shared" si="0"/>
        <v>0</v>
      </c>
      <c r="I20" s="537">
        <f t="shared" si="1"/>
        <v>0</v>
      </c>
      <c r="J20" s="538">
        <f t="shared" si="3"/>
        <v>0</v>
      </c>
    </row>
    <row r="21" spans="1:10" ht="24" customHeight="1">
      <c r="A21" s="601"/>
      <c r="B21" s="599" t="str">
        <f t="shared" si="2"/>
        <v/>
      </c>
      <c r="C21" s="532"/>
      <c r="D21" s="533"/>
      <c r="E21" s="534" t="s">
        <v>455</v>
      </c>
      <c r="F21" s="535"/>
      <c r="G21" s="534" t="s">
        <v>457</v>
      </c>
      <c r="H21" s="536">
        <f t="shared" si="0"/>
        <v>0</v>
      </c>
      <c r="I21" s="537">
        <f t="shared" si="1"/>
        <v>0</v>
      </c>
      <c r="J21" s="538">
        <f t="shared" si="3"/>
        <v>0</v>
      </c>
    </row>
    <row r="22" spans="1:10" ht="24" customHeight="1">
      <c r="A22" s="602"/>
      <c r="B22" s="598" t="str">
        <f t="shared" si="2"/>
        <v/>
      </c>
      <c r="C22" s="539"/>
      <c r="D22" s="540"/>
      <c r="E22" s="541" t="s">
        <v>455</v>
      </c>
      <c r="F22" s="542"/>
      <c r="G22" s="541" t="s">
        <v>457</v>
      </c>
      <c r="H22" s="543">
        <f t="shared" si="0"/>
        <v>0</v>
      </c>
      <c r="I22" s="544">
        <f t="shared" si="1"/>
        <v>0</v>
      </c>
      <c r="J22" s="545">
        <f t="shared" si="3"/>
        <v>0</v>
      </c>
    </row>
    <row r="23" spans="1:10" ht="24" customHeight="1">
      <c r="A23" s="1068" t="s">
        <v>458</v>
      </c>
      <c r="B23" s="1068"/>
      <c r="C23" s="1068"/>
      <c r="D23" s="546">
        <f>SUM(D13:D22)</f>
        <v>0</v>
      </c>
      <c r="E23" s="547" t="s">
        <v>455</v>
      </c>
      <c r="F23" s="548">
        <f>SUM(F13:F22)</f>
        <v>0</v>
      </c>
      <c r="G23" s="549" t="s">
        <v>457</v>
      </c>
      <c r="H23" s="509">
        <f>SUM(H13:H22)</f>
        <v>0</v>
      </c>
      <c r="I23" s="544">
        <f>IF(ISERROR(D23/$H$10),0,D23/$H$10)</f>
        <v>0</v>
      </c>
      <c r="J23" s="545">
        <f>IF(ISERROR(H23/$H$10),0,H23/$H$10)</f>
        <v>0</v>
      </c>
    </row>
    <row r="24" spans="1:10" ht="12" customHeight="1">
      <c r="A24" s="550"/>
      <c r="B24" s="550"/>
      <c r="C24" s="226"/>
      <c r="D24" s="226"/>
      <c r="E24" s="551"/>
      <c r="F24" s="226"/>
      <c r="G24" s="551"/>
      <c r="H24" s="226"/>
      <c r="I24" s="226"/>
      <c r="J24" s="226"/>
    </row>
    <row r="25" spans="1:10" s="500" customFormat="1" ht="18" customHeight="1">
      <c r="A25" s="1066" t="s">
        <v>442</v>
      </c>
      <c r="B25" s="1066"/>
      <c r="C25" s="1066"/>
      <c r="D25" s="502" t="s">
        <v>443</v>
      </c>
      <c r="E25" s="503"/>
      <c r="F25" s="504" t="s">
        <v>444</v>
      </c>
      <c r="G25" s="503"/>
      <c r="H25" s="505" t="s">
        <v>445</v>
      </c>
    </row>
    <row r="26" spans="1:10" s="492" customFormat="1" ht="24" customHeight="1">
      <c r="A26" s="1067" t="str">
        <f>IF(個表B!B13="","",個表B!B13)</f>
        <v/>
      </c>
      <c r="B26" s="1067"/>
      <c r="C26" s="1067"/>
      <c r="D26" s="506"/>
      <c r="E26" s="507" t="s">
        <v>446</v>
      </c>
      <c r="F26" s="508"/>
      <c r="G26" s="507" t="s">
        <v>447</v>
      </c>
      <c r="H26" s="509">
        <f>D26*F26</f>
        <v>0</v>
      </c>
    </row>
    <row r="27" spans="1:10" s="500" customFormat="1" ht="18" customHeight="1">
      <c r="A27" s="510" t="s">
        <v>448</v>
      </c>
      <c r="B27" s="511" t="s">
        <v>449</v>
      </c>
      <c r="C27" s="512" t="s">
        <v>450</v>
      </c>
      <c r="D27" s="513" t="s">
        <v>451</v>
      </c>
      <c r="E27" s="514"/>
      <c r="F27" s="511" t="s">
        <v>452</v>
      </c>
      <c r="G27" s="514"/>
      <c r="H27" s="515" t="s">
        <v>453</v>
      </c>
      <c r="I27" s="510" t="s">
        <v>440</v>
      </c>
      <c r="J27" s="512" t="s">
        <v>441</v>
      </c>
    </row>
    <row r="28" spans="1:10" s="492" customFormat="1" ht="24" customHeight="1">
      <c r="A28" s="600"/>
      <c r="B28" s="598" t="str">
        <f>IF(A28="","",TEXT(A28,"aaa"))</f>
        <v/>
      </c>
      <c r="C28" s="525"/>
      <c r="D28" s="526"/>
      <c r="E28" s="527" t="s">
        <v>459</v>
      </c>
      <c r="F28" s="528"/>
      <c r="G28" s="527" t="s">
        <v>457</v>
      </c>
      <c r="H28" s="529">
        <f t="shared" ref="H28:H37" si="4">D28+F28</f>
        <v>0</v>
      </c>
      <c r="I28" s="530">
        <f t="shared" ref="I28:I37" si="5">IF(ISERROR(D28/$D$26),0,D28/$D$26)</f>
        <v>0</v>
      </c>
      <c r="J28" s="531">
        <f t="shared" ref="J28:J37" si="6">IF(ISERROR(H28/$D$26),0,H28/$D$26)</f>
        <v>0</v>
      </c>
    </row>
    <row r="29" spans="1:10" s="492" customFormat="1" ht="24" customHeight="1">
      <c r="A29" s="601"/>
      <c r="B29" s="599" t="str">
        <f t="shared" ref="B29:B37" si="7">IF(A29="","",TEXT(A29,"aaa"))</f>
        <v/>
      </c>
      <c r="C29" s="532"/>
      <c r="D29" s="533"/>
      <c r="E29" s="534" t="s">
        <v>459</v>
      </c>
      <c r="F29" s="535"/>
      <c r="G29" s="534" t="s">
        <v>457</v>
      </c>
      <c r="H29" s="536">
        <f t="shared" si="4"/>
        <v>0</v>
      </c>
      <c r="I29" s="537">
        <f t="shared" si="5"/>
        <v>0</v>
      </c>
      <c r="J29" s="538">
        <f t="shared" si="6"/>
        <v>0</v>
      </c>
    </row>
    <row r="30" spans="1:10" s="492" customFormat="1" ht="24" customHeight="1">
      <c r="A30" s="601"/>
      <c r="B30" s="599" t="str">
        <f t="shared" si="7"/>
        <v/>
      </c>
      <c r="C30" s="532"/>
      <c r="D30" s="533"/>
      <c r="E30" s="534" t="s">
        <v>459</v>
      </c>
      <c r="F30" s="535"/>
      <c r="G30" s="534" t="s">
        <v>457</v>
      </c>
      <c r="H30" s="536">
        <f>D30+F30</f>
        <v>0</v>
      </c>
      <c r="I30" s="537">
        <f>IF(ISERROR(D30/$D$26),0,D30/$D$26)</f>
        <v>0</v>
      </c>
      <c r="J30" s="538">
        <f>IF(ISERROR(H30/$D$26),0,H30/$D$26)</f>
        <v>0</v>
      </c>
    </row>
    <row r="31" spans="1:10" s="492" customFormat="1" ht="24" customHeight="1">
      <c r="A31" s="601"/>
      <c r="B31" s="599" t="str">
        <f t="shared" si="7"/>
        <v/>
      </c>
      <c r="C31" s="532"/>
      <c r="D31" s="533"/>
      <c r="E31" s="534" t="s">
        <v>459</v>
      </c>
      <c r="F31" s="535"/>
      <c r="G31" s="534" t="s">
        <v>457</v>
      </c>
      <c r="H31" s="536">
        <f>D31+F31</f>
        <v>0</v>
      </c>
      <c r="I31" s="537">
        <f>IF(ISERROR(D31/$D$26),0,D31/$D$26)</f>
        <v>0</v>
      </c>
      <c r="J31" s="538">
        <f>IF(ISERROR(H31/$D$26),0,H31/$D$26)</f>
        <v>0</v>
      </c>
    </row>
    <row r="32" spans="1:10" ht="24" customHeight="1">
      <c r="A32" s="601"/>
      <c r="B32" s="599" t="str">
        <f t="shared" si="7"/>
        <v/>
      </c>
      <c r="C32" s="532"/>
      <c r="D32" s="533"/>
      <c r="E32" s="534" t="s">
        <v>459</v>
      </c>
      <c r="F32" s="535"/>
      <c r="G32" s="534" t="s">
        <v>457</v>
      </c>
      <c r="H32" s="536">
        <f>D32+F32</f>
        <v>0</v>
      </c>
      <c r="I32" s="537">
        <f>IF(ISERROR(D32/$D$26),0,D32/$D$26)</f>
        <v>0</v>
      </c>
      <c r="J32" s="538">
        <f>IF(ISERROR(H32/$D$26),0,H32/$D$26)</f>
        <v>0</v>
      </c>
    </row>
    <row r="33" spans="1:10" s="492" customFormat="1" ht="24" customHeight="1">
      <c r="A33" s="601"/>
      <c r="B33" s="599" t="str">
        <f t="shared" si="7"/>
        <v/>
      </c>
      <c r="C33" s="532"/>
      <c r="D33" s="533"/>
      <c r="E33" s="534" t="s">
        <v>459</v>
      </c>
      <c r="F33" s="535"/>
      <c r="G33" s="534" t="s">
        <v>457</v>
      </c>
      <c r="H33" s="536">
        <f t="shared" si="4"/>
        <v>0</v>
      </c>
      <c r="I33" s="537">
        <f t="shared" si="5"/>
        <v>0</v>
      </c>
      <c r="J33" s="538">
        <f t="shared" si="6"/>
        <v>0</v>
      </c>
    </row>
    <row r="34" spans="1:10" s="492" customFormat="1" ht="24" customHeight="1">
      <c r="A34" s="601"/>
      <c r="B34" s="599" t="str">
        <f t="shared" si="7"/>
        <v/>
      </c>
      <c r="C34" s="532"/>
      <c r="D34" s="533"/>
      <c r="E34" s="534" t="s">
        <v>459</v>
      </c>
      <c r="F34" s="535"/>
      <c r="G34" s="534" t="s">
        <v>457</v>
      </c>
      <c r="H34" s="536">
        <f t="shared" si="4"/>
        <v>0</v>
      </c>
      <c r="I34" s="537">
        <f t="shared" si="5"/>
        <v>0</v>
      </c>
      <c r="J34" s="538">
        <f t="shared" si="6"/>
        <v>0</v>
      </c>
    </row>
    <row r="35" spans="1:10" ht="24" customHeight="1">
      <c r="A35" s="601"/>
      <c r="B35" s="599" t="str">
        <f t="shared" si="7"/>
        <v/>
      </c>
      <c r="C35" s="532"/>
      <c r="D35" s="533"/>
      <c r="E35" s="534" t="s">
        <v>459</v>
      </c>
      <c r="F35" s="535"/>
      <c r="G35" s="534" t="s">
        <v>457</v>
      </c>
      <c r="H35" s="536">
        <f t="shared" si="4"/>
        <v>0</v>
      </c>
      <c r="I35" s="537">
        <f t="shared" si="5"/>
        <v>0</v>
      </c>
      <c r="J35" s="538">
        <f t="shared" si="6"/>
        <v>0</v>
      </c>
    </row>
    <row r="36" spans="1:10" ht="24" customHeight="1">
      <c r="A36" s="601"/>
      <c r="B36" s="599" t="str">
        <f t="shared" si="7"/>
        <v/>
      </c>
      <c r="C36" s="532"/>
      <c r="D36" s="533"/>
      <c r="E36" s="534" t="s">
        <v>455</v>
      </c>
      <c r="F36" s="535"/>
      <c r="G36" s="534" t="s">
        <v>457</v>
      </c>
      <c r="H36" s="536">
        <f t="shared" si="4"/>
        <v>0</v>
      </c>
      <c r="I36" s="537">
        <f t="shared" si="5"/>
        <v>0</v>
      </c>
      <c r="J36" s="538">
        <f t="shared" si="6"/>
        <v>0</v>
      </c>
    </row>
    <row r="37" spans="1:10" ht="24" customHeight="1">
      <c r="A37" s="602"/>
      <c r="B37" s="598" t="str">
        <f t="shared" si="7"/>
        <v/>
      </c>
      <c r="C37" s="539"/>
      <c r="D37" s="540"/>
      <c r="E37" s="541" t="s">
        <v>455</v>
      </c>
      <c r="F37" s="542"/>
      <c r="G37" s="541" t="s">
        <v>457</v>
      </c>
      <c r="H37" s="543">
        <f t="shared" si="4"/>
        <v>0</v>
      </c>
      <c r="I37" s="544">
        <f t="shared" si="5"/>
        <v>0</v>
      </c>
      <c r="J37" s="545">
        <f t="shared" si="6"/>
        <v>0</v>
      </c>
    </row>
    <row r="38" spans="1:10" ht="24" customHeight="1">
      <c r="A38" s="1068" t="s">
        <v>458</v>
      </c>
      <c r="B38" s="1068"/>
      <c r="C38" s="1068"/>
      <c r="D38" s="546">
        <f>SUM(D28:D37)</f>
        <v>0</v>
      </c>
      <c r="E38" s="547" t="s">
        <v>455</v>
      </c>
      <c r="F38" s="548">
        <f>SUM(F28:F37)</f>
        <v>0</v>
      </c>
      <c r="G38" s="549" t="s">
        <v>457</v>
      </c>
      <c r="H38" s="509">
        <f>SUM(H28:H37)</f>
        <v>0</v>
      </c>
      <c r="I38" s="552">
        <f>IF(ISERROR(D38/$H$26),0,D38/$H$26)</f>
        <v>0</v>
      </c>
      <c r="J38" s="553">
        <f>IF(ISERROR(H38/$H$26),0,H38/$H$26)</f>
        <v>0</v>
      </c>
    </row>
    <row r="39" spans="1:10" ht="12" customHeight="1">
      <c r="A39" s="554"/>
      <c r="B39" s="554"/>
      <c r="C39" s="554"/>
      <c r="D39" s="555"/>
      <c r="E39" s="551"/>
      <c r="F39" s="555"/>
      <c r="G39" s="551"/>
      <c r="H39" s="555"/>
      <c r="I39" s="556"/>
      <c r="J39" s="556"/>
    </row>
    <row r="40" spans="1:10" ht="18" customHeight="1">
      <c r="A40" s="1066" t="s">
        <v>442</v>
      </c>
      <c r="B40" s="1066"/>
      <c r="C40" s="1066"/>
      <c r="D40" s="502" t="s">
        <v>443</v>
      </c>
      <c r="E40" s="503"/>
      <c r="F40" s="504" t="s">
        <v>444</v>
      </c>
      <c r="G40" s="503"/>
      <c r="H40" s="505" t="s">
        <v>445</v>
      </c>
      <c r="I40" s="500"/>
      <c r="J40" s="500"/>
    </row>
    <row r="41" spans="1:10" ht="24" customHeight="1">
      <c r="A41" s="1067" t="str">
        <f>IF(個表B!B18="","",個表B!B18)</f>
        <v/>
      </c>
      <c r="B41" s="1067"/>
      <c r="C41" s="1067"/>
      <c r="D41" s="506"/>
      <c r="E41" s="507" t="s">
        <v>446</v>
      </c>
      <c r="F41" s="508"/>
      <c r="G41" s="507" t="s">
        <v>447</v>
      </c>
      <c r="H41" s="509">
        <f>D41*F41</f>
        <v>0</v>
      </c>
      <c r="I41" s="492"/>
      <c r="J41" s="492"/>
    </row>
    <row r="42" spans="1:10" ht="18" customHeight="1">
      <c r="A42" s="510" t="s">
        <v>448</v>
      </c>
      <c r="B42" s="511" t="s">
        <v>449</v>
      </c>
      <c r="C42" s="512" t="s">
        <v>450</v>
      </c>
      <c r="D42" s="513" t="s">
        <v>451</v>
      </c>
      <c r="E42" s="514"/>
      <c r="F42" s="511" t="s">
        <v>452</v>
      </c>
      <c r="G42" s="514"/>
      <c r="H42" s="515" t="s">
        <v>453</v>
      </c>
      <c r="I42" s="510" t="s">
        <v>440</v>
      </c>
      <c r="J42" s="512" t="s">
        <v>441</v>
      </c>
    </row>
    <row r="43" spans="1:10" ht="24" customHeight="1">
      <c r="A43" s="600"/>
      <c r="B43" s="599" t="str">
        <f t="shared" ref="B43:B49" si="8">IF(A43="","",TEXT(A43,"aaa"))</f>
        <v/>
      </c>
      <c r="C43" s="525"/>
      <c r="D43" s="526"/>
      <c r="E43" s="527" t="s">
        <v>459</v>
      </c>
      <c r="F43" s="528"/>
      <c r="G43" s="527" t="s">
        <v>457</v>
      </c>
      <c r="H43" s="529">
        <f t="shared" ref="H43:H49" si="9">D43+F43</f>
        <v>0</v>
      </c>
      <c r="I43" s="530">
        <f>IF(ISERROR(D43/$D$41),0,D43/$D$41)</f>
        <v>0</v>
      </c>
      <c r="J43" s="531">
        <f>IF(ISERROR(H43/$D$41),0,H43/$D$41)</f>
        <v>0</v>
      </c>
    </row>
    <row r="44" spans="1:10" ht="24" customHeight="1">
      <c r="A44" s="601"/>
      <c r="B44" s="599" t="str">
        <f t="shared" si="8"/>
        <v/>
      </c>
      <c r="C44" s="532"/>
      <c r="D44" s="533"/>
      <c r="E44" s="534" t="s">
        <v>459</v>
      </c>
      <c r="F44" s="535"/>
      <c r="G44" s="534" t="s">
        <v>457</v>
      </c>
      <c r="H44" s="536">
        <f t="shared" si="9"/>
        <v>0</v>
      </c>
      <c r="I44" s="537">
        <f t="shared" ref="I44:I49" si="10">IF(ISERROR(D44/$D$41),0,D44/$D$41)</f>
        <v>0</v>
      </c>
      <c r="J44" s="538">
        <f t="shared" ref="J44:J49" si="11">IF(ISERROR(H44/$D$41),0,H44/$D$41)</f>
        <v>0</v>
      </c>
    </row>
    <row r="45" spans="1:10" ht="24" customHeight="1">
      <c r="A45" s="601"/>
      <c r="B45" s="599" t="str">
        <f t="shared" si="8"/>
        <v/>
      </c>
      <c r="C45" s="532"/>
      <c r="D45" s="533"/>
      <c r="E45" s="534" t="s">
        <v>459</v>
      </c>
      <c r="F45" s="535"/>
      <c r="G45" s="534" t="s">
        <v>457</v>
      </c>
      <c r="H45" s="536">
        <f t="shared" si="9"/>
        <v>0</v>
      </c>
      <c r="I45" s="537">
        <f t="shared" si="10"/>
        <v>0</v>
      </c>
      <c r="J45" s="538">
        <f t="shared" si="11"/>
        <v>0</v>
      </c>
    </row>
    <row r="46" spans="1:10" ht="24" customHeight="1">
      <c r="A46" s="601"/>
      <c r="B46" s="599" t="str">
        <f t="shared" si="8"/>
        <v/>
      </c>
      <c r="C46" s="532"/>
      <c r="D46" s="533"/>
      <c r="E46" s="534" t="s">
        <v>459</v>
      </c>
      <c r="F46" s="535"/>
      <c r="G46" s="534" t="s">
        <v>457</v>
      </c>
      <c r="H46" s="536">
        <f t="shared" si="9"/>
        <v>0</v>
      </c>
      <c r="I46" s="537">
        <f t="shared" si="10"/>
        <v>0</v>
      </c>
      <c r="J46" s="538">
        <f t="shared" si="11"/>
        <v>0</v>
      </c>
    </row>
    <row r="47" spans="1:10" ht="24" customHeight="1">
      <c r="A47" s="601"/>
      <c r="B47" s="599" t="str">
        <f t="shared" si="8"/>
        <v/>
      </c>
      <c r="C47" s="532"/>
      <c r="D47" s="533"/>
      <c r="E47" s="534" t="s">
        <v>459</v>
      </c>
      <c r="F47" s="535"/>
      <c r="G47" s="534" t="s">
        <v>457</v>
      </c>
      <c r="H47" s="536">
        <f t="shared" si="9"/>
        <v>0</v>
      </c>
      <c r="I47" s="537">
        <f t="shared" si="10"/>
        <v>0</v>
      </c>
      <c r="J47" s="538">
        <f t="shared" si="11"/>
        <v>0</v>
      </c>
    </row>
    <row r="48" spans="1:10" ht="24" customHeight="1">
      <c r="A48" s="601"/>
      <c r="B48" s="599" t="str">
        <f t="shared" si="8"/>
        <v/>
      </c>
      <c r="C48" s="532"/>
      <c r="D48" s="533"/>
      <c r="E48" s="534" t="s">
        <v>455</v>
      </c>
      <c r="F48" s="535"/>
      <c r="G48" s="534" t="s">
        <v>457</v>
      </c>
      <c r="H48" s="536">
        <f t="shared" si="9"/>
        <v>0</v>
      </c>
      <c r="I48" s="537">
        <f t="shared" si="10"/>
        <v>0</v>
      </c>
      <c r="J48" s="538">
        <f t="shared" si="11"/>
        <v>0</v>
      </c>
    </row>
    <row r="49" spans="1:10" ht="24" customHeight="1">
      <c r="A49" s="602"/>
      <c r="B49" s="598" t="str">
        <f t="shared" si="8"/>
        <v/>
      </c>
      <c r="C49" s="539"/>
      <c r="D49" s="540"/>
      <c r="E49" s="541" t="s">
        <v>455</v>
      </c>
      <c r="F49" s="542"/>
      <c r="G49" s="541" t="s">
        <v>457</v>
      </c>
      <c r="H49" s="543">
        <f t="shared" si="9"/>
        <v>0</v>
      </c>
      <c r="I49" s="544">
        <f t="shared" si="10"/>
        <v>0</v>
      </c>
      <c r="J49" s="545">
        <f t="shared" si="11"/>
        <v>0</v>
      </c>
    </row>
    <row r="50" spans="1:10" ht="24" customHeight="1">
      <c r="A50" s="1068" t="s">
        <v>458</v>
      </c>
      <c r="B50" s="1068"/>
      <c r="C50" s="1068"/>
      <c r="D50" s="546">
        <f>SUM(D43:D49)</f>
        <v>0</v>
      </c>
      <c r="E50" s="547" t="s">
        <v>455</v>
      </c>
      <c r="F50" s="548">
        <f>SUM(F43:F49)</f>
        <v>0</v>
      </c>
      <c r="G50" s="549" t="s">
        <v>457</v>
      </c>
      <c r="H50" s="509">
        <f>SUM(H43:H49)</f>
        <v>0</v>
      </c>
      <c r="I50" s="544">
        <f>IF(ISERROR(D50/$H$41),0,D50/$H$41)</f>
        <v>0</v>
      </c>
      <c r="J50" s="545">
        <f>IF(ISERROR(H50/$H$41),0,H50/$H$41)</f>
        <v>0</v>
      </c>
    </row>
    <row r="51" spans="1:10" ht="12" customHeight="1">
      <c r="A51" s="554"/>
      <c r="B51" s="554"/>
      <c r="C51" s="554"/>
      <c r="D51" s="555"/>
      <c r="E51" s="551"/>
      <c r="F51" s="555"/>
      <c r="G51" s="551"/>
      <c r="H51" s="555"/>
      <c r="I51" s="556"/>
      <c r="J51" s="556"/>
    </row>
    <row r="52" spans="1:10" ht="18" customHeight="1">
      <c r="A52" s="1066" t="s">
        <v>442</v>
      </c>
      <c r="B52" s="1066"/>
      <c r="C52" s="1066"/>
      <c r="D52" s="502" t="s">
        <v>443</v>
      </c>
      <c r="E52" s="503"/>
      <c r="F52" s="504" t="s">
        <v>444</v>
      </c>
      <c r="G52" s="503"/>
      <c r="H52" s="505" t="s">
        <v>445</v>
      </c>
      <c r="I52" s="500"/>
      <c r="J52" s="500"/>
    </row>
    <row r="53" spans="1:10" ht="24" customHeight="1">
      <c r="A53" s="1067" t="str">
        <f>IF(個表B!B23="","",個表B!B23)</f>
        <v/>
      </c>
      <c r="B53" s="1067"/>
      <c r="C53" s="1067"/>
      <c r="D53" s="506"/>
      <c r="E53" s="507" t="s">
        <v>446</v>
      </c>
      <c r="F53" s="508"/>
      <c r="G53" s="507" t="s">
        <v>447</v>
      </c>
      <c r="H53" s="509">
        <f>D53*F53</f>
        <v>0</v>
      </c>
      <c r="I53" s="492"/>
      <c r="J53" s="492"/>
    </row>
    <row r="54" spans="1:10" ht="18" customHeight="1">
      <c r="A54" s="510" t="s">
        <v>448</v>
      </c>
      <c r="B54" s="511" t="s">
        <v>449</v>
      </c>
      <c r="C54" s="512" t="s">
        <v>450</v>
      </c>
      <c r="D54" s="513" t="s">
        <v>451</v>
      </c>
      <c r="E54" s="514"/>
      <c r="F54" s="511" t="s">
        <v>452</v>
      </c>
      <c r="G54" s="514"/>
      <c r="H54" s="515" t="s">
        <v>453</v>
      </c>
      <c r="I54" s="510" t="s">
        <v>440</v>
      </c>
      <c r="J54" s="512" t="s">
        <v>441</v>
      </c>
    </row>
    <row r="55" spans="1:10" ht="24" customHeight="1">
      <c r="A55" s="600"/>
      <c r="B55" s="599" t="str">
        <f t="shared" ref="B55:B61" si="12">IF(A55="","",TEXT(A55,"aaa"))</f>
        <v/>
      </c>
      <c r="C55" s="525"/>
      <c r="D55" s="526"/>
      <c r="E55" s="527" t="s">
        <v>459</v>
      </c>
      <c r="F55" s="528"/>
      <c r="G55" s="527" t="s">
        <v>457</v>
      </c>
      <c r="H55" s="529">
        <f t="shared" ref="H55:H61" si="13">D55+F55</f>
        <v>0</v>
      </c>
      <c r="I55" s="530">
        <f>IF(ISERROR(D55/$D$53),0,D55/$D$53)</f>
        <v>0</v>
      </c>
      <c r="J55" s="531">
        <f>IF(ISERROR(H55/$D$53),0,H55/$D$53)</f>
        <v>0</v>
      </c>
    </row>
    <row r="56" spans="1:10" ht="24" customHeight="1">
      <c r="A56" s="601"/>
      <c r="B56" s="599" t="str">
        <f t="shared" si="12"/>
        <v/>
      </c>
      <c r="C56" s="532"/>
      <c r="D56" s="533"/>
      <c r="E56" s="534" t="s">
        <v>459</v>
      </c>
      <c r="F56" s="535"/>
      <c r="G56" s="534" t="s">
        <v>457</v>
      </c>
      <c r="H56" s="536">
        <f t="shared" si="13"/>
        <v>0</v>
      </c>
      <c r="I56" s="537">
        <f t="shared" ref="I56:I61" si="14">IF(ISERROR(D56/$D$53),0,D56/$D$53)</f>
        <v>0</v>
      </c>
      <c r="J56" s="538">
        <f t="shared" ref="J56:J61" si="15">IF(ISERROR(H56/$D$53),0,H56/$D$53)</f>
        <v>0</v>
      </c>
    </row>
    <row r="57" spans="1:10" ht="24" customHeight="1">
      <c r="A57" s="601"/>
      <c r="B57" s="599" t="str">
        <f t="shared" si="12"/>
        <v/>
      </c>
      <c r="C57" s="532"/>
      <c r="D57" s="533"/>
      <c r="E57" s="534" t="s">
        <v>459</v>
      </c>
      <c r="F57" s="535"/>
      <c r="G57" s="534" t="s">
        <v>457</v>
      </c>
      <c r="H57" s="536">
        <f t="shared" si="13"/>
        <v>0</v>
      </c>
      <c r="I57" s="537">
        <f t="shared" si="14"/>
        <v>0</v>
      </c>
      <c r="J57" s="538">
        <f t="shared" si="15"/>
        <v>0</v>
      </c>
    </row>
    <row r="58" spans="1:10" ht="24" customHeight="1">
      <c r="A58" s="601"/>
      <c r="B58" s="599" t="str">
        <f t="shared" si="12"/>
        <v/>
      </c>
      <c r="C58" s="532"/>
      <c r="D58" s="533"/>
      <c r="E58" s="534" t="s">
        <v>459</v>
      </c>
      <c r="F58" s="535"/>
      <c r="G58" s="534" t="s">
        <v>457</v>
      </c>
      <c r="H58" s="536">
        <f t="shared" si="13"/>
        <v>0</v>
      </c>
      <c r="I58" s="537">
        <f t="shared" si="14"/>
        <v>0</v>
      </c>
      <c r="J58" s="538">
        <f t="shared" si="15"/>
        <v>0</v>
      </c>
    </row>
    <row r="59" spans="1:10" ht="24" customHeight="1">
      <c r="A59" s="601"/>
      <c r="B59" s="599" t="str">
        <f t="shared" si="12"/>
        <v/>
      </c>
      <c r="C59" s="532"/>
      <c r="D59" s="533"/>
      <c r="E59" s="534" t="s">
        <v>459</v>
      </c>
      <c r="F59" s="535"/>
      <c r="G59" s="534" t="s">
        <v>457</v>
      </c>
      <c r="H59" s="536">
        <f t="shared" si="13"/>
        <v>0</v>
      </c>
      <c r="I59" s="537">
        <f t="shared" si="14"/>
        <v>0</v>
      </c>
      <c r="J59" s="538">
        <f t="shared" si="15"/>
        <v>0</v>
      </c>
    </row>
    <row r="60" spans="1:10" ht="24" customHeight="1">
      <c r="A60" s="601"/>
      <c r="B60" s="599" t="str">
        <f t="shared" si="12"/>
        <v/>
      </c>
      <c r="C60" s="532"/>
      <c r="D60" s="533"/>
      <c r="E60" s="534" t="s">
        <v>455</v>
      </c>
      <c r="F60" s="535"/>
      <c r="G60" s="534" t="s">
        <v>457</v>
      </c>
      <c r="H60" s="536">
        <f t="shared" si="13"/>
        <v>0</v>
      </c>
      <c r="I60" s="537">
        <f t="shared" si="14"/>
        <v>0</v>
      </c>
      <c r="J60" s="538">
        <f t="shared" si="15"/>
        <v>0</v>
      </c>
    </row>
    <row r="61" spans="1:10" ht="24" customHeight="1">
      <c r="A61" s="602"/>
      <c r="B61" s="598" t="str">
        <f t="shared" si="12"/>
        <v/>
      </c>
      <c r="C61" s="539"/>
      <c r="D61" s="540"/>
      <c r="E61" s="541" t="s">
        <v>455</v>
      </c>
      <c r="F61" s="542"/>
      <c r="G61" s="541" t="s">
        <v>457</v>
      </c>
      <c r="H61" s="543">
        <f t="shared" si="13"/>
        <v>0</v>
      </c>
      <c r="I61" s="544">
        <f t="shared" si="14"/>
        <v>0</v>
      </c>
      <c r="J61" s="545">
        <f t="shared" si="15"/>
        <v>0</v>
      </c>
    </row>
    <row r="62" spans="1:10" ht="24" customHeight="1">
      <c r="A62" s="1068" t="s">
        <v>458</v>
      </c>
      <c r="B62" s="1068"/>
      <c r="C62" s="1068"/>
      <c r="D62" s="546">
        <f>SUM(D55:D61)</f>
        <v>0</v>
      </c>
      <c r="E62" s="547" t="s">
        <v>455</v>
      </c>
      <c r="F62" s="548">
        <f>SUM(F55:F61)</f>
        <v>0</v>
      </c>
      <c r="G62" s="549" t="s">
        <v>457</v>
      </c>
      <c r="H62" s="509">
        <f>SUM(H55:H61)</f>
        <v>0</v>
      </c>
      <c r="I62" s="544">
        <f>IF(ISERROR(D62/$H$53),0,D62/$H$53)</f>
        <v>0</v>
      </c>
      <c r="J62" s="545">
        <f>IF(ISERROR(H62/$H$53),0,H62/$H$53)</f>
        <v>0</v>
      </c>
    </row>
    <row r="63" spans="1:10" ht="12" customHeight="1">
      <c r="A63" s="554"/>
      <c r="B63" s="554"/>
      <c r="C63" s="554"/>
      <c r="D63" s="555"/>
      <c r="E63" s="551"/>
      <c r="F63" s="555"/>
      <c r="G63" s="551"/>
      <c r="H63" s="555"/>
      <c r="I63" s="556"/>
      <c r="J63" s="556"/>
    </row>
    <row r="64" spans="1:10" ht="18" customHeight="1">
      <c r="A64" s="1066" t="s">
        <v>442</v>
      </c>
      <c r="B64" s="1066"/>
      <c r="C64" s="1066"/>
      <c r="D64" s="502" t="s">
        <v>443</v>
      </c>
      <c r="E64" s="503"/>
      <c r="F64" s="504" t="s">
        <v>444</v>
      </c>
      <c r="G64" s="503"/>
      <c r="H64" s="505" t="s">
        <v>445</v>
      </c>
      <c r="I64" s="500"/>
      <c r="J64" s="500"/>
    </row>
    <row r="65" spans="1:10" ht="24" customHeight="1">
      <c r="A65" s="1067" t="str">
        <f>IF(個表B!B28="","",個表B!B28)</f>
        <v/>
      </c>
      <c r="B65" s="1067"/>
      <c r="C65" s="1067"/>
      <c r="D65" s="506"/>
      <c r="E65" s="507" t="s">
        <v>446</v>
      </c>
      <c r="F65" s="508"/>
      <c r="G65" s="507" t="s">
        <v>447</v>
      </c>
      <c r="H65" s="509">
        <f>D65*F65</f>
        <v>0</v>
      </c>
      <c r="I65" s="492"/>
      <c r="J65" s="492"/>
    </row>
    <row r="66" spans="1:10" ht="18" customHeight="1">
      <c r="A66" s="510" t="s">
        <v>448</v>
      </c>
      <c r="B66" s="511" t="s">
        <v>449</v>
      </c>
      <c r="C66" s="512" t="s">
        <v>450</v>
      </c>
      <c r="D66" s="513" t="s">
        <v>451</v>
      </c>
      <c r="E66" s="514"/>
      <c r="F66" s="511" t="s">
        <v>452</v>
      </c>
      <c r="G66" s="514"/>
      <c r="H66" s="515" t="s">
        <v>453</v>
      </c>
      <c r="I66" s="510" t="s">
        <v>440</v>
      </c>
      <c r="J66" s="512" t="s">
        <v>441</v>
      </c>
    </row>
    <row r="67" spans="1:10" ht="24" customHeight="1">
      <c r="A67" s="600"/>
      <c r="B67" s="599" t="str">
        <f t="shared" ref="B67:B73" si="16">IF(A67="","",TEXT(A67,"aaa"))</f>
        <v/>
      </c>
      <c r="C67" s="525"/>
      <c r="D67" s="526"/>
      <c r="E67" s="527" t="s">
        <v>459</v>
      </c>
      <c r="F67" s="528"/>
      <c r="G67" s="527" t="s">
        <v>457</v>
      </c>
      <c r="H67" s="529">
        <f t="shared" ref="H67:H73" si="17">D67+F67</f>
        <v>0</v>
      </c>
      <c r="I67" s="530">
        <f>IF(ISERROR(D67/$D$65),0,D67/$D$65)</f>
        <v>0</v>
      </c>
      <c r="J67" s="531">
        <f>IF(ISERROR(H67/$D$65),0,H67/$D$65)</f>
        <v>0</v>
      </c>
    </row>
    <row r="68" spans="1:10" ht="24" customHeight="1">
      <c r="A68" s="601"/>
      <c r="B68" s="599" t="str">
        <f t="shared" si="16"/>
        <v/>
      </c>
      <c r="C68" s="532"/>
      <c r="D68" s="533"/>
      <c r="E68" s="534" t="s">
        <v>459</v>
      </c>
      <c r="F68" s="535"/>
      <c r="G68" s="534" t="s">
        <v>457</v>
      </c>
      <c r="H68" s="536">
        <f t="shared" si="17"/>
        <v>0</v>
      </c>
      <c r="I68" s="537">
        <f t="shared" ref="I68:I73" si="18">IF(ISERROR(D68/$D$65),0,D68/$D$65)</f>
        <v>0</v>
      </c>
      <c r="J68" s="538">
        <f t="shared" ref="J68:J73" si="19">IF(ISERROR(H68/$D$65),0,H68/$D$65)</f>
        <v>0</v>
      </c>
    </row>
    <row r="69" spans="1:10" ht="24" customHeight="1">
      <c r="A69" s="601"/>
      <c r="B69" s="599" t="str">
        <f t="shared" si="16"/>
        <v/>
      </c>
      <c r="C69" s="532"/>
      <c r="D69" s="533"/>
      <c r="E69" s="534" t="s">
        <v>459</v>
      </c>
      <c r="F69" s="535"/>
      <c r="G69" s="534" t="s">
        <v>457</v>
      </c>
      <c r="H69" s="536">
        <f t="shared" si="17"/>
        <v>0</v>
      </c>
      <c r="I69" s="537">
        <f t="shared" si="18"/>
        <v>0</v>
      </c>
      <c r="J69" s="538">
        <f t="shared" si="19"/>
        <v>0</v>
      </c>
    </row>
    <row r="70" spans="1:10" ht="24" customHeight="1">
      <c r="A70" s="601"/>
      <c r="B70" s="599" t="str">
        <f t="shared" si="16"/>
        <v/>
      </c>
      <c r="C70" s="532"/>
      <c r="D70" s="533"/>
      <c r="E70" s="534" t="s">
        <v>459</v>
      </c>
      <c r="F70" s="535"/>
      <c r="G70" s="534" t="s">
        <v>457</v>
      </c>
      <c r="H70" s="536">
        <f t="shared" si="17"/>
        <v>0</v>
      </c>
      <c r="I70" s="537">
        <f t="shared" si="18"/>
        <v>0</v>
      </c>
      <c r="J70" s="538">
        <f t="shared" si="19"/>
        <v>0</v>
      </c>
    </row>
    <row r="71" spans="1:10" ht="24" customHeight="1">
      <c r="A71" s="601"/>
      <c r="B71" s="599" t="str">
        <f t="shared" si="16"/>
        <v/>
      </c>
      <c r="C71" s="532"/>
      <c r="D71" s="533"/>
      <c r="E71" s="534" t="s">
        <v>459</v>
      </c>
      <c r="F71" s="535"/>
      <c r="G71" s="534" t="s">
        <v>457</v>
      </c>
      <c r="H71" s="536">
        <f t="shared" si="17"/>
        <v>0</v>
      </c>
      <c r="I71" s="537">
        <f t="shared" si="18"/>
        <v>0</v>
      </c>
      <c r="J71" s="538">
        <f t="shared" si="19"/>
        <v>0</v>
      </c>
    </row>
    <row r="72" spans="1:10" ht="24" customHeight="1">
      <c r="A72" s="601"/>
      <c r="B72" s="599" t="str">
        <f t="shared" si="16"/>
        <v/>
      </c>
      <c r="C72" s="532"/>
      <c r="D72" s="533"/>
      <c r="E72" s="534" t="s">
        <v>455</v>
      </c>
      <c r="F72" s="535"/>
      <c r="G72" s="534" t="s">
        <v>457</v>
      </c>
      <c r="H72" s="536">
        <f t="shared" si="17"/>
        <v>0</v>
      </c>
      <c r="I72" s="537">
        <f t="shared" si="18"/>
        <v>0</v>
      </c>
      <c r="J72" s="538">
        <f t="shared" si="19"/>
        <v>0</v>
      </c>
    </row>
    <row r="73" spans="1:10" ht="24" customHeight="1">
      <c r="A73" s="602"/>
      <c r="B73" s="598" t="str">
        <f t="shared" si="16"/>
        <v/>
      </c>
      <c r="C73" s="539"/>
      <c r="D73" s="540"/>
      <c r="E73" s="541" t="s">
        <v>455</v>
      </c>
      <c r="F73" s="542"/>
      <c r="G73" s="541" t="s">
        <v>457</v>
      </c>
      <c r="H73" s="543">
        <f t="shared" si="17"/>
        <v>0</v>
      </c>
      <c r="I73" s="544">
        <f t="shared" si="18"/>
        <v>0</v>
      </c>
      <c r="J73" s="545">
        <f t="shared" si="19"/>
        <v>0</v>
      </c>
    </row>
    <row r="74" spans="1:10" ht="24" customHeight="1">
      <c r="A74" s="1068" t="s">
        <v>458</v>
      </c>
      <c r="B74" s="1068"/>
      <c r="C74" s="1068"/>
      <c r="D74" s="546">
        <f>SUM(D67:D73)</f>
        <v>0</v>
      </c>
      <c r="E74" s="547" t="s">
        <v>455</v>
      </c>
      <c r="F74" s="548">
        <f>SUM(F67:F73)</f>
        <v>0</v>
      </c>
      <c r="G74" s="549" t="s">
        <v>457</v>
      </c>
      <c r="H74" s="509">
        <f>SUM(H67:H73)</f>
        <v>0</v>
      </c>
      <c r="I74" s="544">
        <f>IF(ISERROR(D74/$H$65),0,D74/$H$65)</f>
        <v>0</v>
      </c>
      <c r="J74" s="545">
        <f>IF(ISERROR(H74/$H$65),0,H74/$H$65)</f>
        <v>0</v>
      </c>
    </row>
    <row r="75" spans="1:10" ht="12" customHeight="1">
      <c r="A75" s="554"/>
      <c r="B75" s="554"/>
      <c r="C75" s="554"/>
      <c r="D75" s="555"/>
      <c r="E75" s="551"/>
      <c r="F75" s="555"/>
      <c r="G75" s="551"/>
      <c r="H75" s="555"/>
      <c r="I75" s="556"/>
      <c r="J75" s="556"/>
    </row>
    <row r="76" spans="1:10" s="500" customFormat="1" ht="18" customHeight="1">
      <c r="A76" s="1066" t="s">
        <v>442</v>
      </c>
      <c r="B76" s="1066"/>
      <c r="C76" s="1066"/>
      <c r="D76" s="502" t="s">
        <v>443</v>
      </c>
      <c r="E76" s="503"/>
      <c r="F76" s="504" t="s">
        <v>444</v>
      </c>
      <c r="G76" s="503"/>
      <c r="H76" s="505" t="s">
        <v>445</v>
      </c>
    </row>
    <row r="77" spans="1:10" s="492" customFormat="1" ht="24" customHeight="1">
      <c r="A77" s="1067" t="str">
        <f>IF(個表B!B38="","",個表B!B38)</f>
        <v/>
      </c>
      <c r="B77" s="1067"/>
      <c r="C77" s="1067"/>
      <c r="D77" s="506"/>
      <c r="E77" s="507" t="s">
        <v>446</v>
      </c>
      <c r="F77" s="508"/>
      <c r="G77" s="507" t="s">
        <v>447</v>
      </c>
      <c r="H77" s="509">
        <f>D77*F77</f>
        <v>0</v>
      </c>
    </row>
    <row r="78" spans="1:10" s="500" customFormat="1" ht="18" customHeight="1">
      <c r="A78" s="510" t="s">
        <v>448</v>
      </c>
      <c r="B78" s="511" t="s">
        <v>449</v>
      </c>
      <c r="C78" s="512" t="s">
        <v>450</v>
      </c>
      <c r="D78" s="513" t="s">
        <v>451</v>
      </c>
      <c r="E78" s="514"/>
      <c r="F78" s="511" t="s">
        <v>452</v>
      </c>
      <c r="G78" s="514"/>
      <c r="H78" s="515" t="s">
        <v>453</v>
      </c>
      <c r="I78" s="510" t="s">
        <v>440</v>
      </c>
      <c r="J78" s="512" t="s">
        <v>441</v>
      </c>
    </row>
    <row r="79" spans="1:10" s="492" customFormat="1" ht="24" customHeight="1">
      <c r="A79" s="600"/>
      <c r="B79" s="599" t="str">
        <f t="shared" ref="B79:B85" si="20">IF(A79="","",TEXT(A79,"aaa"))</f>
        <v/>
      </c>
      <c r="C79" s="525"/>
      <c r="D79" s="526"/>
      <c r="E79" s="527" t="s">
        <v>455</v>
      </c>
      <c r="F79" s="528"/>
      <c r="G79" s="527" t="s">
        <v>457</v>
      </c>
      <c r="H79" s="529">
        <f t="shared" ref="H79" si="21">D79+F79</f>
        <v>0</v>
      </c>
      <c r="I79" s="530">
        <f t="shared" ref="I79:I80" si="22">IF(ISERROR(D79/$D$10),0,D79/$D$10)</f>
        <v>0</v>
      </c>
      <c r="J79" s="531">
        <f>IF(ISERROR(H79/$D$10),0,H79/$D$10)</f>
        <v>0</v>
      </c>
    </row>
    <row r="80" spans="1:10" s="492" customFormat="1" ht="24" customHeight="1">
      <c r="A80" s="601"/>
      <c r="B80" s="599" t="str">
        <f t="shared" si="20"/>
        <v/>
      </c>
      <c r="C80" s="532"/>
      <c r="D80" s="533"/>
      <c r="E80" s="534" t="s">
        <v>455</v>
      </c>
      <c r="F80" s="535"/>
      <c r="G80" s="534" t="s">
        <v>457</v>
      </c>
      <c r="H80" s="536">
        <f>D80+F80</f>
        <v>0</v>
      </c>
      <c r="I80" s="537">
        <f t="shared" si="22"/>
        <v>0</v>
      </c>
      <c r="J80" s="538">
        <f t="shared" ref="J80" si="23">IF(ISERROR(H80/$D$10),0,H80/$D$10)</f>
        <v>0</v>
      </c>
    </row>
    <row r="81" spans="1:10" s="492" customFormat="1" ht="24" customHeight="1">
      <c r="A81" s="601"/>
      <c r="B81" s="599" t="str">
        <f t="shared" si="20"/>
        <v/>
      </c>
      <c r="C81" s="532"/>
      <c r="D81" s="533"/>
      <c r="E81" s="534" t="s">
        <v>455</v>
      </c>
      <c r="F81" s="535"/>
      <c r="G81" s="534" t="s">
        <v>457</v>
      </c>
      <c r="H81" s="536">
        <f>D81+F81</f>
        <v>0</v>
      </c>
      <c r="I81" s="537">
        <f>IF(ISERROR(D81/$D$10),0,D81/$D$10)</f>
        <v>0</v>
      </c>
      <c r="J81" s="538">
        <f>IF(ISERROR(H81/$D$10),0,H81/$D$10)</f>
        <v>0</v>
      </c>
    </row>
    <row r="82" spans="1:10" s="492" customFormat="1" ht="24" customHeight="1">
      <c r="A82" s="601"/>
      <c r="B82" s="599" t="str">
        <f t="shared" si="20"/>
        <v/>
      </c>
      <c r="C82" s="532"/>
      <c r="D82" s="533"/>
      <c r="E82" s="534" t="s">
        <v>455</v>
      </c>
      <c r="F82" s="535"/>
      <c r="G82" s="534" t="s">
        <v>457</v>
      </c>
      <c r="H82" s="536">
        <f>D82+F82</f>
        <v>0</v>
      </c>
      <c r="I82" s="537">
        <f>IF(ISERROR(D82/$D$10),0,D82/$D$10)</f>
        <v>0</v>
      </c>
      <c r="J82" s="538">
        <f>IF(ISERROR(H82/$D$10),0,H82/$D$10)</f>
        <v>0</v>
      </c>
    </row>
    <row r="83" spans="1:10" ht="24" customHeight="1">
      <c r="A83" s="601"/>
      <c r="B83" s="599" t="str">
        <f t="shared" si="20"/>
        <v/>
      </c>
      <c r="C83" s="532"/>
      <c r="D83" s="533"/>
      <c r="E83" s="534" t="s">
        <v>455</v>
      </c>
      <c r="F83" s="535"/>
      <c r="G83" s="534" t="s">
        <v>457</v>
      </c>
      <c r="H83" s="536">
        <f>D83+F83</f>
        <v>0</v>
      </c>
      <c r="I83" s="537">
        <f>IF(ISERROR(D83/$D$10),0,D83/$D$10)</f>
        <v>0</v>
      </c>
      <c r="J83" s="538">
        <f>IF(ISERROR(H83/$D$10),0,H83/$D$10)</f>
        <v>0</v>
      </c>
    </row>
    <row r="84" spans="1:10" s="492" customFormat="1" ht="24" customHeight="1">
      <c r="A84" s="601"/>
      <c r="B84" s="599" t="str">
        <f t="shared" si="20"/>
        <v/>
      </c>
      <c r="C84" s="532"/>
      <c r="D84" s="533"/>
      <c r="E84" s="534" t="s">
        <v>455</v>
      </c>
      <c r="F84" s="535"/>
      <c r="G84" s="534" t="s">
        <v>457</v>
      </c>
      <c r="H84" s="536">
        <f>D84+F84</f>
        <v>0</v>
      </c>
      <c r="I84" s="537">
        <f t="shared" ref="I84:I85" si="24">IF(ISERROR(D84/$D$10),0,D84/$D$10)</f>
        <v>0</v>
      </c>
      <c r="J84" s="538">
        <f t="shared" ref="J84:J85" si="25">IF(ISERROR(H84/$D$10),0,H84/$D$10)</f>
        <v>0</v>
      </c>
    </row>
    <row r="85" spans="1:10" s="492" customFormat="1" ht="24" customHeight="1">
      <c r="A85" s="601"/>
      <c r="B85" s="598" t="str">
        <f t="shared" si="20"/>
        <v/>
      </c>
      <c r="C85" s="532"/>
      <c r="D85" s="533"/>
      <c r="E85" s="534" t="s">
        <v>455</v>
      </c>
      <c r="F85" s="535"/>
      <c r="G85" s="534" t="s">
        <v>457</v>
      </c>
      <c r="H85" s="536">
        <f t="shared" ref="H85" si="26">D85+F85</f>
        <v>0</v>
      </c>
      <c r="I85" s="537">
        <f t="shared" si="24"/>
        <v>0</v>
      </c>
      <c r="J85" s="538">
        <f t="shared" si="25"/>
        <v>0</v>
      </c>
    </row>
    <row r="86" spans="1:10" ht="24" customHeight="1">
      <c r="A86" s="1068" t="s">
        <v>458</v>
      </c>
      <c r="B86" s="1068"/>
      <c r="C86" s="1068"/>
      <c r="D86" s="546">
        <f>SUM(D79:D85)</f>
        <v>0</v>
      </c>
      <c r="E86" s="547" t="s">
        <v>455</v>
      </c>
      <c r="F86" s="548">
        <f>SUM(F79:F85)</f>
        <v>0</v>
      </c>
      <c r="G86" s="549" t="s">
        <v>457</v>
      </c>
      <c r="H86" s="509">
        <f>SUM(H79:H85)</f>
        <v>0</v>
      </c>
      <c r="I86" s="544">
        <f>IF(ISERROR(D86/$H$10),0,D86/$H$10)</f>
        <v>0</v>
      </c>
      <c r="J86" s="545">
        <f>IF(ISERROR(H86/$H$10),0,H86/$H$10)</f>
        <v>0</v>
      </c>
    </row>
    <row r="87" spans="1:10" ht="12" customHeight="1"/>
    <row r="88" spans="1:10" s="500" customFormat="1" ht="18" customHeight="1">
      <c r="A88" s="1066" t="s">
        <v>442</v>
      </c>
      <c r="B88" s="1066"/>
      <c r="C88" s="1066"/>
      <c r="D88" s="502" t="s">
        <v>443</v>
      </c>
      <c r="E88" s="503"/>
      <c r="F88" s="504" t="s">
        <v>444</v>
      </c>
      <c r="G88" s="503"/>
      <c r="H88" s="505" t="s">
        <v>445</v>
      </c>
    </row>
    <row r="89" spans="1:10" s="492" customFormat="1" ht="24" customHeight="1">
      <c r="A89" s="1067" t="str">
        <f>IF(個表B!B43="","",個表B!B43)</f>
        <v/>
      </c>
      <c r="B89" s="1067"/>
      <c r="C89" s="1067"/>
      <c r="D89" s="506"/>
      <c r="E89" s="507" t="s">
        <v>446</v>
      </c>
      <c r="F89" s="508"/>
      <c r="G89" s="507" t="s">
        <v>447</v>
      </c>
      <c r="H89" s="509">
        <f>D89*F89</f>
        <v>0</v>
      </c>
    </row>
    <row r="90" spans="1:10" s="500" customFormat="1" ht="18" customHeight="1">
      <c r="A90" s="510" t="s">
        <v>448</v>
      </c>
      <c r="B90" s="511" t="s">
        <v>449</v>
      </c>
      <c r="C90" s="512" t="s">
        <v>450</v>
      </c>
      <c r="D90" s="513" t="s">
        <v>451</v>
      </c>
      <c r="E90" s="514"/>
      <c r="F90" s="511" t="s">
        <v>452</v>
      </c>
      <c r="G90" s="514"/>
      <c r="H90" s="515" t="s">
        <v>453</v>
      </c>
      <c r="I90" s="510" t="s">
        <v>440</v>
      </c>
      <c r="J90" s="512" t="s">
        <v>441</v>
      </c>
    </row>
    <row r="91" spans="1:10" s="492" customFormat="1" ht="24" customHeight="1">
      <c r="A91" s="600"/>
      <c r="B91" s="599" t="str">
        <f t="shared" ref="B91:B97" si="27">IF(A91="","",TEXT(A91,"aaa"))</f>
        <v/>
      </c>
      <c r="C91" s="525"/>
      <c r="D91" s="526"/>
      <c r="E91" s="527" t="s">
        <v>455</v>
      </c>
      <c r="F91" s="528"/>
      <c r="G91" s="527" t="s">
        <v>457</v>
      </c>
      <c r="H91" s="529">
        <f t="shared" ref="H91" si="28">D91+F91</f>
        <v>0</v>
      </c>
      <c r="I91" s="530">
        <f t="shared" ref="I91:I92" si="29">IF(ISERROR(D91/$D$10),0,D91/$D$10)</f>
        <v>0</v>
      </c>
      <c r="J91" s="531">
        <f>IF(ISERROR(H91/$D$10),0,H91/$D$10)</f>
        <v>0</v>
      </c>
    </row>
    <row r="92" spans="1:10" s="492" customFormat="1" ht="24" customHeight="1">
      <c r="A92" s="601"/>
      <c r="B92" s="599" t="str">
        <f t="shared" si="27"/>
        <v/>
      </c>
      <c r="C92" s="532"/>
      <c r="D92" s="533"/>
      <c r="E92" s="534" t="s">
        <v>455</v>
      </c>
      <c r="F92" s="535"/>
      <c r="G92" s="534" t="s">
        <v>457</v>
      </c>
      <c r="H92" s="536">
        <f>D92+F92</f>
        <v>0</v>
      </c>
      <c r="I92" s="537">
        <f t="shared" si="29"/>
        <v>0</v>
      </c>
      <c r="J92" s="538">
        <f t="shared" ref="J92" si="30">IF(ISERROR(H92/$D$10),0,H92/$D$10)</f>
        <v>0</v>
      </c>
    </row>
    <row r="93" spans="1:10" s="492" customFormat="1" ht="24" customHeight="1">
      <c r="A93" s="601"/>
      <c r="B93" s="599" t="str">
        <f t="shared" si="27"/>
        <v/>
      </c>
      <c r="C93" s="532"/>
      <c r="D93" s="533"/>
      <c r="E93" s="534" t="s">
        <v>455</v>
      </c>
      <c r="F93" s="535"/>
      <c r="G93" s="534" t="s">
        <v>457</v>
      </c>
      <c r="H93" s="536">
        <f>D93+F93</f>
        <v>0</v>
      </c>
      <c r="I93" s="537">
        <f>IF(ISERROR(D93/$D$10),0,D93/$D$10)</f>
        <v>0</v>
      </c>
      <c r="J93" s="538">
        <f>IF(ISERROR(H93/$D$10),0,H93/$D$10)</f>
        <v>0</v>
      </c>
    </row>
    <row r="94" spans="1:10" s="492" customFormat="1" ht="24" customHeight="1">
      <c r="A94" s="601"/>
      <c r="B94" s="599" t="str">
        <f t="shared" si="27"/>
        <v/>
      </c>
      <c r="C94" s="532"/>
      <c r="D94" s="533"/>
      <c r="E94" s="534" t="s">
        <v>455</v>
      </c>
      <c r="F94" s="535"/>
      <c r="G94" s="534" t="s">
        <v>457</v>
      </c>
      <c r="H94" s="536">
        <f>D94+F94</f>
        <v>0</v>
      </c>
      <c r="I94" s="537">
        <f>IF(ISERROR(D94/$D$10),0,D94/$D$10)</f>
        <v>0</v>
      </c>
      <c r="J94" s="538">
        <f>IF(ISERROR(H94/$D$10),0,H94/$D$10)</f>
        <v>0</v>
      </c>
    </row>
    <row r="95" spans="1:10" ht="24" customHeight="1">
      <c r="A95" s="601"/>
      <c r="B95" s="599" t="str">
        <f t="shared" si="27"/>
        <v/>
      </c>
      <c r="C95" s="532"/>
      <c r="D95" s="533"/>
      <c r="E95" s="534" t="s">
        <v>455</v>
      </c>
      <c r="F95" s="535"/>
      <c r="G95" s="534" t="s">
        <v>457</v>
      </c>
      <c r="H95" s="536">
        <f>D95+F95</f>
        <v>0</v>
      </c>
      <c r="I95" s="537">
        <f>IF(ISERROR(D95/$D$10),0,D95/$D$10)</f>
        <v>0</v>
      </c>
      <c r="J95" s="538">
        <f>IF(ISERROR(H95/$D$10),0,H95/$D$10)</f>
        <v>0</v>
      </c>
    </row>
    <row r="96" spans="1:10" s="492" customFormat="1" ht="24" customHeight="1">
      <c r="A96" s="601"/>
      <c r="B96" s="599" t="str">
        <f t="shared" si="27"/>
        <v/>
      </c>
      <c r="C96" s="532"/>
      <c r="D96" s="533"/>
      <c r="E96" s="534" t="s">
        <v>455</v>
      </c>
      <c r="F96" s="535"/>
      <c r="G96" s="534" t="s">
        <v>457</v>
      </c>
      <c r="H96" s="536">
        <f>D96+F96</f>
        <v>0</v>
      </c>
      <c r="I96" s="537">
        <f t="shared" ref="I96:I97" si="31">IF(ISERROR(D96/$D$10),0,D96/$D$10)</f>
        <v>0</v>
      </c>
      <c r="J96" s="538">
        <f t="shared" ref="J96:J97" si="32">IF(ISERROR(H96/$D$10),0,H96/$D$10)</f>
        <v>0</v>
      </c>
    </row>
    <row r="97" spans="1:10" s="492" customFormat="1" ht="24" customHeight="1">
      <c r="A97" s="601"/>
      <c r="B97" s="598" t="str">
        <f t="shared" si="27"/>
        <v/>
      </c>
      <c r="C97" s="532"/>
      <c r="D97" s="533"/>
      <c r="E97" s="534" t="s">
        <v>455</v>
      </c>
      <c r="F97" s="535"/>
      <c r="G97" s="534" t="s">
        <v>457</v>
      </c>
      <c r="H97" s="536">
        <f t="shared" ref="H97" si="33">D97+F97</f>
        <v>0</v>
      </c>
      <c r="I97" s="537">
        <f t="shared" si="31"/>
        <v>0</v>
      </c>
      <c r="J97" s="538">
        <f t="shared" si="32"/>
        <v>0</v>
      </c>
    </row>
    <row r="98" spans="1:10" ht="24" customHeight="1">
      <c r="A98" s="1068" t="s">
        <v>458</v>
      </c>
      <c r="B98" s="1068"/>
      <c r="C98" s="1068"/>
      <c r="D98" s="546">
        <f>SUM(D91:D97)</f>
        <v>0</v>
      </c>
      <c r="E98" s="547" t="s">
        <v>455</v>
      </c>
      <c r="F98" s="548">
        <f>SUM(F91:F97)</f>
        <v>0</v>
      </c>
      <c r="G98" s="549" t="s">
        <v>457</v>
      </c>
      <c r="H98" s="509">
        <f>SUM(H91:H97)</f>
        <v>0</v>
      </c>
      <c r="I98" s="544">
        <f>IF(ISERROR(D98/$H$10),0,D98/$H$10)</f>
        <v>0</v>
      </c>
      <c r="J98" s="545">
        <f>IF(ISERROR(H98/$H$10),0,H98/$H$10)</f>
        <v>0</v>
      </c>
    </row>
    <row r="99" spans="1:10" ht="12" customHeight="1"/>
    <row r="100" spans="1:10" s="500" customFormat="1" ht="18" customHeight="1">
      <c r="A100" s="1066" t="s">
        <v>442</v>
      </c>
      <c r="B100" s="1066"/>
      <c r="C100" s="1066"/>
      <c r="D100" s="502" t="s">
        <v>443</v>
      </c>
      <c r="E100" s="503"/>
      <c r="F100" s="504" t="s">
        <v>444</v>
      </c>
      <c r="G100" s="503"/>
      <c r="H100" s="505" t="s">
        <v>445</v>
      </c>
    </row>
    <row r="101" spans="1:10" s="492" customFormat="1" ht="24" customHeight="1">
      <c r="A101" s="1067" t="str">
        <f>IF(個表B!B48="","",個表B!B48)</f>
        <v/>
      </c>
      <c r="B101" s="1067"/>
      <c r="C101" s="1067"/>
      <c r="D101" s="506"/>
      <c r="E101" s="507" t="s">
        <v>446</v>
      </c>
      <c r="F101" s="508"/>
      <c r="G101" s="507" t="s">
        <v>447</v>
      </c>
      <c r="H101" s="509">
        <f>D101*F101</f>
        <v>0</v>
      </c>
    </row>
    <row r="102" spans="1:10" s="500" customFormat="1" ht="18" customHeight="1">
      <c r="A102" s="510" t="s">
        <v>448</v>
      </c>
      <c r="B102" s="511" t="s">
        <v>449</v>
      </c>
      <c r="C102" s="512" t="s">
        <v>450</v>
      </c>
      <c r="D102" s="513" t="s">
        <v>451</v>
      </c>
      <c r="E102" s="514"/>
      <c r="F102" s="511" t="s">
        <v>452</v>
      </c>
      <c r="G102" s="514"/>
      <c r="H102" s="515" t="s">
        <v>453</v>
      </c>
      <c r="I102" s="510" t="s">
        <v>440</v>
      </c>
      <c r="J102" s="512" t="s">
        <v>441</v>
      </c>
    </row>
    <row r="103" spans="1:10" s="492" customFormat="1" ht="24" customHeight="1">
      <c r="A103" s="600"/>
      <c r="B103" s="599" t="str">
        <f t="shared" ref="B103:B109" si="34">IF(A103="","",TEXT(A103,"aaa"))</f>
        <v/>
      </c>
      <c r="C103" s="525"/>
      <c r="D103" s="526"/>
      <c r="E103" s="527" t="s">
        <v>455</v>
      </c>
      <c r="F103" s="528"/>
      <c r="G103" s="527" t="s">
        <v>457</v>
      </c>
      <c r="H103" s="529">
        <f t="shared" ref="H103" si="35">D103+F103</f>
        <v>0</v>
      </c>
      <c r="I103" s="530">
        <f t="shared" ref="I103:I104" si="36">IF(ISERROR(D103/$D$10),0,D103/$D$10)</f>
        <v>0</v>
      </c>
      <c r="J103" s="531">
        <f>IF(ISERROR(H103/$D$10),0,H103/$D$10)</f>
        <v>0</v>
      </c>
    </row>
    <row r="104" spans="1:10" s="492" customFormat="1" ht="24" customHeight="1">
      <c r="A104" s="601"/>
      <c r="B104" s="599" t="str">
        <f t="shared" si="34"/>
        <v/>
      </c>
      <c r="C104" s="532"/>
      <c r="D104" s="533"/>
      <c r="E104" s="534" t="s">
        <v>455</v>
      </c>
      <c r="F104" s="535"/>
      <c r="G104" s="534" t="s">
        <v>457</v>
      </c>
      <c r="H104" s="536">
        <f>D104+F104</f>
        <v>0</v>
      </c>
      <c r="I104" s="537">
        <f t="shared" si="36"/>
        <v>0</v>
      </c>
      <c r="J104" s="538">
        <f t="shared" ref="J104" si="37">IF(ISERROR(H104/$D$10),0,H104/$D$10)</f>
        <v>0</v>
      </c>
    </row>
    <row r="105" spans="1:10" s="492" customFormat="1" ht="24" customHeight="1">
      <c r="A105" s="601"/>
      <c r="B105" s="599" t="str">
        <f t="shared" si="34"/>
        <v/>
      </c>
      <c r="C105" s="532"/>
      <c r="D105" s="533"/>
      <c r="E105" s="534" t="s">
        <v>455</v>
      </c>
      <c r="F105" s="535"/>
      <c r="G105" s="534" t="s">
        <v>457</v>
      </c>
      <c r="H105" s="536">
        <f>D105+F105</f>
        <v>0</v>
      </c>
      <c r="I105" s="537">
        <f>IF(ISERROR(D105/$D$10),0,D105/$D$10)</f>
        <v>0</v>
      </c>
      <c r="J105" s="538">
        <f>IF(ISERROR(H105/$D$10),0,H105/$D$10)</f>
        <v>0</v>
      </c>
    </row>
    <row r="106" spans="1:10" s="492" customFormat="1" ht="24" customHeight="1">
      <c r="A106" s="601"/>
      <c r="B106" s="599" t="str">
        <f t="shared" si="34"/>
        <v/>
      </c>
      <c r="C106" s="532"/>
      <c r="D106" s="533"/>
      <c r="E106" s="534" t="s">
        <v>455</v>
      </c>
      <c r="F106" s="535"/>
      <c r="G106" s="534" t="s">
        <v>457</v>
      </c>
      <c r="H106" s="536">
        <f>D106+F106</f>
        <v>0</v>
      </c>
      <c r="I106" s="537">
        <f>IF(ISERROR(D106/$D$10),0,D106/$D$10)</f>
        <v>0</v>
      </c>
      <c r="J106" s="538">
        <f>IF(ISERROR(H106/$D$10),0,H106/$D$10)</f>
        <v>0</v>
      </c>
    </row>
    <row r="107" spans="1:10" ht="24" customHeight="1">
      <c r="A107" s="601"/>
      <c r="B107" s="599" t="str">
        <f t="shared" si="34"/>
        <v/>
      </c>
      <c r="C107" s="532"/>
      <c r="D107" s="533"/>
      <c r="E107" s="534" t="s">
        <v>455</v>
      </c>
      <c r="F107" s="535"/>
      <c r="G107" s="534" t="s">
        <v>457</v>
      </c>
      <c r="H107" s="536">
        <f>D107+F107</f>
        <v>0</v>
      </c>
      <c r="I107" s="537">
        <f>IF(ISERROR(D107/$D$10),0,D107/$D$10)</f>
        <v>0</v>
      </c>
      <c r="J107" s="538">
        <f>IF(ISERROR(H107/$D$10),0,H107/$D$10)</f>
        <v>0</v>
      </c>
    </row>
    <row r="108" spans="1:10" s="492" customFormat="1" ht="24" customHeight="1">
      <c r="A108" s="601"/>
      <c r="B108" s="599" t="str">
        <f t="shared" si="34"/>
        <v/>
      </c>
      <c r="C108" s="532"/>
      <c r="D108" s="533"/>
      <c r="E108" s="534" t="s">
        <v>455</v>
      </c>
      <c r="F108" s="535"/>
      <c r="G108" s="534" t="s">
        <v>457</v>
      </c>
      <c r="H108" s="536">
        <f>D108+F108</f>
        <v>0</v>
      </c>
      <c r="I108" s="537">
        <f t="shared" ref="I108:I109" si="38">IF(ISERROR(D108/$D$10),0,D108/$D$10)</f>
        <v>0</v>
      </c>
      <c r="J108" s="538">
        <f t="shared" ref="J108:J109" si="39">IF(ISERROR(H108/$D$10),0,H108/$D$10)</f>
        <v>0</v>
      </c>
    </row>
    <row r="109" spans="1:10" s="492" customFormat="1" ht="24" customHeight="1">
      <c r="A109" s="601"/>
      <c r="B109" s="598" t="str">
        <f t="shared" si="34"/>
        <v/>
      </c>
      <c r="C109" s="532"/>
      <c r="D109" s="533"/>
      <c r="E109" s="534" t="s">
        <v>455</v>
      </c>
      <c r="F109" s="535"/>
      <c r="G109" s="534" t="s">
        <v>457</v>
      </c>
      <c r="H109" s="536">
        <f t="shared" ref="H109" si="40">D109+F109</f>
        <v>0</v>
      </c>
      <c r="I109" s="537">
        <f t="shared" si="38"/>
        <v>0</v>
      </c>
      <c r="J109" s="538">
        <f t="shared" si="39"/>
        <v>0</v>
      </c>
    </row>
    <row r="110" spans="1:10" ht="24" customHeight="1">
      <c r="A110" s="1068" t="s">
        <v>458</v>
      </c>
      <c r="B110" s="1068"/>
      <c r="C110" s="1068"/>
      <c r="D110" s="546">
        <f>SUM(D103:D109)</f>
        <v>0</v>
      </c>
      <c r="E110" s="547" t="s">
        <v>455</v>
      </c>
      <c r="F110" s="548">
        <f>SUM(F103:F109)</f>
        <v>0</v>
      </c>
      <c r="G110" s="549" t="s">
        <v>457</v>
      </c>
      <c r="H110" s="509">
        <f>SUM(H103:H109)</f>
        <v>0</v>
      </c>
      <c r="I110" s="544">
        <f>IF(ISERROR(D110/$H$10),0,D110/$H$10)</f>
        <v>0</v>
      </c>
      <c r="J110" s="545">
        <f>IF(ISERROR(H110/$H$10),0,H110/$H$10)</f>
        <v>0</v>
      </c>
    </row>
    <row r="111" spans="1:10" ht="12" customHeight="1"/>
    <row r="112" spans="1:10" s="500" customFormat="1" ht="18" customHeight="1">
      <c r="A112" s="1066" t="s">
        <v>442</v>
      </c>
      <c r="B112" s="1066"/>
      <c r="C112" s="1066"/>
      <c r="D112" s="502" t="s">
        <v>443</v>
      </c>
      <c r="E112" s="503"/>
      <c r="F112" s="504" t="s">
        <v>444</v>
      </c>
      <c r="G112" s="503"/>
      <c r="H112" s="505" t="s">
        <v>445</v>
      </c>
    </row>
    <row r="113" spans="1:10" s="492" customFormat="1" ht="24" customHeight="1">
      <c r="A113" s="1067" t="str">
        <f>IF(個表B!B53="","",個表B!B53)</f>
        <v/>
      </c>
      <c r="B113" s="1067"/>
      <c r="C113" s="1067"/>
      <c r="D113" s="506"/>
      <c r="E113" s="507" t="s">
        <v>446</v>
      </c>
      <c r="F113" s="508"/>
      <c r="G113" s="507" t="s">
        <v>447</v>
      </c>
      <c r="H113" s="509">
        <f>D113*F113</f>
        <v>0</v>
      </c>
    </row>
    <row r="114" spans="1:10" s="500" customFormat="1" ht="18" customHeight="1">
      <c r="A114" s="510" t="s">
        <v>448</v>
      </c>
      <c r="B114" s="511" t="s">
        <v>449</v>
      </c>
      <c r="C114" s="512" t="s">
        <v>450</v>
      </c>
      <c r="D114" s="513" t="s">
        <v>451</v>
      </c>
      <c r="E114" s="514"/>
      <c r="F114" s="511" t="s">
        <v>452</v>
      </c>
      <c r="G114" s="514"/>
      <c r="H114" s="515" t="s">
        <v>453</v>
      </c>
      <c r="I114" s="510" t="s">
        <v>440</v>
      </c>
      <c r="J114" s="512" t="s">
        <v>441</v>
      </c>
    </row>
    <row r="115" spans="1:10" s="492" customFormat="1" ht="24" customHeight="1">
      <c r="A115" s="600"/>
      <c r="B115" s="599" t="str">
        <f t="shared" ref="B115:B121" si="41">IF(A115="","",TEXT(A115,"aaa"))</f>
        <v/>
      </c>
      <c r="C115" s="525"/>
      <c r="D115" s="526"/>
      <c r="E115" s="527" t="s">
        <v>455</v>
      </c>
      <c r="F115" s="528"/>
      <c r="G115" s="527" t="s">
        <v>457</v>
      </c>
      <c r="H115" s="529">
        <f t="shared" ref="H115" si="42">D115+F115</f>
        <v>0</v>
      </c>
      <c r="I115" s="530">
        <f t="shared" ref="I115:I116" si="43">IF(ISERROR(D115/$D$10),0,D115/$D$10)</f>
        <v>0</v>
      </c>
      <c r="J115" s="531">
        <f>IF(ISERROR(H115/$D$10),0,H115/$D$10)</f>
        <v>0</v>
      </c>
    </row>
    <row r="116" spans="1:10" s="492" customFormat="1" ht="24" customHeight="1">
      <c r="A116" s="601"/>
      <c r="B116" s="599" t="str">
        <f t="shared" si="41"/>
        <v/>
      </c>
      <c r="C116" s="532"/>
      <c r="D116" s="533"/>
      <c r="E116" s="534" t="s">
        <v>455</v>
      </c>
      <c r="F116" s="535"/>
      <c r="G116" s="534" t="s">
        <v>457</v>
      </c>
      <c r="H116" s="536">
        <f>D116+F116</f>
        <v>0</v>
      </c>
      <c r="I116" s="537">
        <f t="shared" si="43"/>
        <v>0</v>
      </c>
      <c r="J116" s="538">
        <f t="shared" ref="J116" si="44">IF(ISERROR(H116/$D$10),0,H116/$D$10)</f>
        <v>0</v>
      </c>
    </row>
    <row r="117" spans="1:10" s="492" customFormat="1" ht="24" customHeight="1">
      <c r="A117" s="601"/>
      <c r="B117" s="599" t="str">
        <f t="shared" si="41"/>
        <v/>
      </c>
      <c r="C117" s="532"/>
      <c r="D117" s="533"/>
      <c r="E117" s="534" t="s">
        <v>455</v>
      </c>
      <c r="F117" s="535"/>
      <c r="G117" s="534" t="s">
        <v>457</v>
      </c>
      <c r="H117" s="536">
        <f>D117+F117</f>
        <v>0</v>
      </c>
      <c r="I117" s="537">
        <f>IF(ISERROR(D117/$D$10),0,D117/$D$10)</f>
        <v>0</v>
      </c>
      <c r="J117" s="538">
        <f>IF(ISERROR(H117/$D$10),0,H117/$D$10)</f>
        <v>0</v>
      </c>
    </row>
    <row r="118" spans="1:10" s="492" customFormat="1" ht="24" customHeight="1">
      <c r="A118" s="601"/>
      <c r="B118" s="599" t="str">
        <f t="shared" si="41"/>
        <v/>
      </c>
      <c r="C118" s="532"/>
      <c r="D118" s="533"/>
      <c r="E118" s="534" t="s">
        <v>455</v>
      </c>
      <c r="F118" s="535"/>
      <c r="G118" s="534" t="s">
        <v>457</v>
      </c>
      <c r="H118" s="536">
        <f>D118+F118</f>
        <v>0</v>
      </c>
      <c r="I118" s="537">
        <f>IF(ISERROR(D118/$D$10),0,D118/$D$10)</f>
        <v>0</v>
      </c>
      <c r="J118" s="538">
        <f>IF(ISERROR(H118/$D$10),0,H118/$D$10)</f>
        <v>0</v>
      </c>
    </row>
    <row r="119" spans="1:10" ht="24" customHeight="1">
      <c r="A119" s="601"/>
      <c r="B119" s="599" t="str">
        <f t="shared" si="41"/>
        <v/>
      </c>
      <c r="C119" s="532"/>
      <c r="D119" s="533"/>
      <c r="E119" s="534" t="s">
        <v>455</v>
      </c>
      <c r="F119" s="535"/>
      <c r="G119" s="534" t="s">
        <v>457</v>
      </c>
      <c r="H119" s="536">
        <f>D119+F119</f>
        <v>0</v>
      </c>
      <c r="I119" s="537">
        <f>IF(ISERROR(D119/$D$10),0,D119/$D$10)</f>
        <v>0</v>
      </c>
      <c r="J119" s="538">
        <f>IF(ISERROR(H119/$D$10),0,H119/$D$10)</f>
        <v>0</v>
      </c>
    </row>
    <row r="120" spans="1:10" s="492" customFormat="1" ht="24" customHeight="1">
      <c r="A120" s="601"/>
      <c r="B120" s="599" t="str">
        <f t="shared" si="41"/>
        <v/>
      </c>
      <c r="C120" s="532"/>
      <c r="D120" s="533"/>
      <c r="E120" s="534" t="s">
        <v>455</v>
      </c>
      <c r="F120" s="535"/>
      <c r="G120" s="534" t="s">
        <v>457</v>
      </c>
      <c r="H120" s="536">
        <f>D120+F120</f>
        <v>0</v>
      </c>
      <c r="I120" s="537">
        <f t="shared" ref="I120:I121" si="45">IF(ISERROR(D120/$D$10),0,D120/$D$10)</f>
        <v>0</v>
      </c>
      <c r="J120" s="538">
        <f t="shared" ref="J120:J121" si="46">IF(ISERROR(H120/$D$10),0,H120/$D$10)</f>
        <v>0</v>
      </c>
    </row>
    <row r="121" spans="1:10" s="492" customFormat="1" ht="24" customHeight="1">
      <c r="A121" s="601"/>
      <c r="B121" s="598" t="str">
        <f t="shared" si="41"/>
        <v/>
      </c>
      <c r="C121" s="532"/>
      <c r="D121" s="533"/>
      <c r="E121" s="534" t="s">
        <v>455</v>
      </c>
      <c r="F121" s="535"/>
      <c r="G121" s="534" t="s">
        <v>457</v>
      </c>
      <c r="H121" s="536">
        <f t="shared" ref="H121" si="47">D121+F121</f>
        <v>0</v>
      </c>
      <c r="I121" s="537">
        <f t="shared" si="45"/>
        <v>0</v>
      </c>
      <c r="J121" s="538">
        <f t="shared" si="46"/>
        <v>0</v>
      </c>
    </row>
    <row r="122" spans="1:10" ht="24" customHeight="1">
      <c r="A122" s="1068" t="s">
        <v>458</v>
      </c>
      <c r="B122" s="1068"/>
      <c r="C122" s="1068"/>
      <c r="D122" s="546">
        <f>SUM(D115:D121)</f>
        <v>0</v>
      </c>
      <c r="E122" s="547" t="s">
        <v>455</v>
      </c>
      <c r="F122" s="548">
        <f>SUM(F115:F121)</f>
        <v>0</v>
      </c>
      <c r="G122" s="549" t="s">
        <v>457</v>
      </c>
      <c r="H122" s="509">
        <f>SUM(H115:H121)</f>
        <v>0</v>
      </c>
      <c r="I122" s="544">
        <f>IF(ISERROR(D122/$H$10),0,D122/$H$10)</f>
        <v>0</v>
      </c>
      <c r="J122" s="545">
        <f>IF(ISERROR(H122/$H$10),0,H122/$H$10)</f>
        <v>0</v>
      </c>
    </row>
    <row r="123" spans="1:10" ht="12" customHeight="1"/>
    <row r="124" spans="1:10" s="500" customFormat="1" ht="18" customHeight="1">
      <c r="A124" s="1066" t="s">
        <v>442</v>
      </c>
      <c r="B124" s="1066"/>
      <c r="C124" s="1066"/>
      <c r="D124" s="502" t="s">
        <v>443</v>
      </c>
      <c r="E124" s="503"/>
      <c r="F124" s="504" t="s">
        <v>444</v>
      </c>
      <c r="G124" s="503"/>
      <c r="H124" s="505" t="s">
        <v>445</v>
      </c>
    </row>
    <row r="125" spans="1:10" s="492" customFormat="1" ht="24" customHeight="1">
      <c r="A125" s="1067" t="str">
        <f>IF(個表B!B58="","",個表B!B58)</f>
        <v/>
      </c>
      <c r="B125" s="1067"/>
      <c r="C125" s="1067"/>
      <c r="D125" s="506"/>
      <c r="E125" s="507" t="s">
        <v>446</v>
      </c>
      <c r="F125" s="508"/>
      <c r="G125" s="507" t="s">
        <v>447</v>
      </c>
      <c r="H125" s="509">
        <f>D125*F125</f>
        <v>0</v>
      </c>
    </row>
    <row r="126" spans="1:10" s="500" customFormat="1" ht="18" customHeight="1">
      <c r="A126" s="510" t="s">
        <v>448</v>
      </c>
      <c r="B126" s="511" t="s">
        <v>449</v>
      </c>
      <c r="C126" s="512" t="s">
        <v>450</v>
      </c>
      <c r="D126" s="513" t="s">
        <v>451</v>
      </c>
      <c r="E126" s="514"/>
      <c r="F126" s="511" t="s">
        <v>452</v>
      </c>
      <c r="G126" s="514"/>
      <c r="H126" s="515" t="s">
        <v>453</v>
      </c>
      <c r="I126" s="510" t="s">
        <v>440</v>
      </c>
      <c r="J126" s="512" t="s">
        <v>441</v>
      </c>
    </row>
    <row r="127" spans="1:10" s="492" customFormat="1" ht="24" customHeight="1">
      <c r="A127" s="600"/>
      <c r="B127" s="599" t="str">
        <f t="shared" ref="B127:B133" si="48">IF(A127="","",TEXT(A127,"aaa"))</f>
        <v/>
      </c>
      <c r="C127" s="525"/>
      <c r="D127" s="526"/>
      <c r="E127" s="527" t="s">
        <v>455</v>
      </c>
      <c r="F127" s="528"/>
      <c r="G127" s="527" t="s">
        <v>457</v>
      </c>
      <c r="H127" s="529">
        <f t="shared" ref="H127" si="49">D127+F127</f>
        <v>0</v>
      </c>
      <c r="I127" s="530">
        <f t="shared" ref="I127:I128" si="50">IF(ISERROR(D127/$D$10),0,D127/$D$10)</f>
        <v>0</v>
      </c>
      <c r="J127" s="531">
        <f>IF(ISERROR(H127/$D$10),0,H127/$D$10)</f>
        <v>0</v>
      </c>
    </row>
    <row r="128" spans="1:10" s="492" customFormat="1" ht="24" customHeight="1">
      <c r="A128" s="601"/>
      <c r="B128" s="599" t="str">
        <f t="shared" si="48"/>
        <v/>
      </c>
      <c r="C128" s="532"/>
      <c r="D128" s="533"/>
      <c r="E128" s="534" t="s">
        <v>455</v>
      </c>
      <c r="F128" s="535"/>
      <c r="G128" s="534" t="s">
        <v>457</v>
      </c>
      <c r="H128" s="536">
        <f>D128+F128</f>
        <v>0</v>
      </c>
      <c r="I128" s="537">
        <f t="shared" si="50"/>
        <v>0</v>
      </c>
      <c r="J128" s="538">
        <f t="shared" ref="J128" si="51">IF(ISERROR(H128/$D$10),0,H128/$D$10)</f>
        <v>0</v>
      </c>
    </row>
    <row r="129" spans="1:10" s="492" customFormat="1" ht="24" customHeight="1">
      <c r="A129" s="601"/>
      <c r="B129" s="599" t="str">
        <f t="shared" si="48"/>
        <v/>
      </c>
      <c r="C129" s="532"/>
      <c r="D129" s="533"/>
      <c r="E129" s="534" t="s">
        <v>455</v>
      </c>
      <c r="F129" s="535"/>
      <c r="G129" s="534" t="s">
        <v>457</v>
      </c>
      <c r="H129" s="536">
        <f>D129+F129</f>
        <v>0</v>
      </c>
      <c r="I129" s="537">
        <f>IF(ISERROR(D129/$D$10),0,D129/$D$10)</f>
        <v>0</v>
      </c>
      <c r="J129" s="538">
        <f>IF(ISERROR(H129/$D$10),0,H129/$D$10)</f>
        <v>0</v>
      </c>
    </row>
    <row r="130" spans="1:10" s="492" customFormat="1" ht="24" customHeight="1">
      <c r="A130" s="601"/>
      <c r="B130" s="599" t="str">
        <f t="shared" si="48"/>
        <v/>
      </c>
      <c r="C130" s="532"/>
      <c r="D130" s="533"/>
      <c r="E130" s="534" t="s">
        <v>455</v>
      </c>
      <c r="F130" s="535"/>
      <c r="G130" s="534" t="s">
        <v>457</v>
      </c>
      <c r="H130" s="536">
        <f>D130+F130</f>
        <v>0</v>
      </c>
      <c r="I130" s="537">
        <f>IF(ISERROR(D130/$D$10),0,D130/$D$10)</f>
        <v>0</v>
      </c>
      <c r="J130" s="538">
        <f>IF(ISERROR(H130/$D$10),0,H130/$D$10)</f>
        <v>0</v>
      </c>
    </row>
    <row r="131" spans="1:10" ht="24" customHeight="1">
      <c r="A131" s="601"/>
      <c r="B131" s="599" t="str">
        <f t="shared" si="48"/>
        <v/>
      </c>
      <c r="C131" s="532"/>
      <c r="D131" s="533"/>
      <c r="E131" s="534" t="s">
        <v>455</v>
      </c>
      <c r="F131" s="535"/>
      <c r="G131" s="534" t="s">
        <v>457</v>
      </c>
      <c r="H131" s="536">
        <f>D131+F131</f>
        <v>0</v>
      </c>
      <c r="I131" s="537">
        <f>IF(ISERROR(D131/$D$10),0,D131/$D$10)</f>
        <v>0</v>
      </c>
      <c r="J131" s="538">
        <f>IF(ISERROR(H131/$D$10),0,H131/$D$10)</f>
        <v>0</v>
      </c>
    </row>
    <row r="132" spans="1:10" s="492" customFormat="1" ht="24" customHeight="1">
      <c r="A132" s="601"/>
      <c r="B132" s="599" t="str">
        <f t="shared" si="48"/>
        <v/>
      </c>
      <c r="C132" s="532"/>
      <c r="D132" s="533"/>
      <c r="E132" s="534" t="s">
        <v>455</v>
      </c>
      <c r="F132" s="535"/>
      <c r="G132" s="534" t="s">
        <v>457</v>
      </c>
      <c r="H132" s="536">
        <f>D132+F132</f>
        <v>0</v>
      </c>
      <c r="I132" s="537">
        <f t="shared" ref="I132:I133" si="52">IF(ISERROR(D132/$D$10),0,D132/$D$10)</f>
        <v>0</v>
      </c>
      <c r="J132" s="538">
        <f t="shared" ref="J132:J133" si="53">IF(ISERROR(H132/$D$10),0,H132/$D$10)</f>
        <v>0</v>
      </c>
    </row>
    <row r="133" spans="1:10" s="492" customFormat="1" ht="24" customHeight="1">
      <c r="A133" s="601"/>
      <c r="B133" s="598" t="str">
        <f t="shared" si="48"/>
        <v/>
      </c>
      <c r="C133" s="532"/>
      <c r="D133" s="533"/>
      <c r="E133" s="534" t="s">
        <v>455</v>
      </c>
      <c r="F133" s="535"/>
      <c r="G133" s="534" t="s">
        <v>457</v>
      </c>
      <c r="H133" s="536">
        <f t="shared" ref="H133" si="54">D133+F133</f>
        <v>0</v>
      </c>
      <c r="I133" s="537">
        <f t="shared" si="52"/>
        <v>0</v>
      </c>
      <c r="J133" s="538">
        <f t="shared" si="53"/>
        <v>0</v>
      </c>
    </row>
    <row r="134" spans="1:10" ht="24" customHeight="1">
      <c r="A134" s="1068" t="s">
        <v>458</v>
      </c>
      <c r="B134" s="1068"/>
      <c r="C134" s="1068"/>
      <c r="D134" s="546">
        <f>SUM(D127:D133)</f>
        <v>0</v>
      </c>
      <c r="E134" s="547" t="s">
        <v>455</v>
      </c>
      <c r="F134" s="548">
        <f>SUM(F127:F133)</f>
        <v>0</v>
      </c>
      <c r="G134" s="549" t="s">
        <v>457</v>
      </c>
      <c r="H134" s="509">
        <f>SUM(H127:H133)</f>
        <v>0</v>
      </c>
      <c r="I134" s="544">
        <f>IF(ISERROR(D134/$H$10),0,D134/$H$10)</f>
        <v>0</v>
      </c>
      <c r="J134" s="545">
        <f>IF(ISERROR(H134/$H$10),0,H134/$H$10)</f>
        <v>0</v>
      </c>
    </row>
    <row r="135" spans="1:10" ht="12" customHeight="1"/>
    <row r="136" spans="1:10" s="500" customFormat="1" ht="18" customHeight="1">
      <c r="A136" s="1066" t="s">
        <v>442</v>
      </c>
      <c r="B136" s="1066"/>
      <c r="C136" s="1066"/>
      <c r="D136" s="502" t="s">
        <v>443</v>
      </c>
      <c r="E136" s="503"/>
      <c r="F136" s="504" t="s">
        <v>444</v>
      </c>
      <c r="G136" s="503"/>
      <c r="H136" s="505" t="s">
        <v>445</v>
      </c>
    </row>
    <row r="137" spans="1:10" s="492" customFormat="1" ht="24" customHeight="1">
      <c r="A137" s="1067" t="str">
        <f>IF(個表B!B68="","",個表B!B68)</f>
        <v/>
      </c>
      <c r="B137" s="1067"/>
      <c r="C137" s="1067"/>
      <c r="D137" s="506"/>
      <c r="E137" s="507" t="s">
        <v>446</v>
      </c>
      <c r="F137" s="508"/>
      <c r="G137" s="507" t="s">
        <v>447</v>
      </c>
      <c r="H137" s="509">
        <f>D137*F137</f>
        <v>0</v>
      </c>
    </row>
    <row r="138" spans="1:10" s="500" customFormat="1" ht="18" customHeight="1">
      <c r="A138" s="510" t="s">
        <v>448</v>
      </c>
      <c r="B138" s="511" t="s">
        <v>449</v>
      </c>
      <c r="C138" s="512" t="s">
        <v>450</v>
      </c>
      <c r="D138" s="513" t="s">
        <v>451</v>
      </c>
      <c r="E138" s="514"/>
      <c r="F138" s="511" t="s">
        <v>452</v>
      </c>
      <c r="G138" s="514"/>
      <c r="H138" s="515" t="s">
        <v>453</v>
      </c>
      <c r="I138" s="510" t="s">
        <v>440</v>
      </c>
      <c r="J138" s="512" t="s">
        <v>441</v>
      </c>
    </row>
    <row r="139" spans="1:10" s="492" customFormat="1" ht="24" customHeight="1">
      <c r="A139" s="600"/>
      <c r="B139" s="599" t="str">
        <f t="shared" ref="B139:B145" si="55">IF(A139="","",TEXT(A139,"aaa"))</f>
        <v/>
      </c>
      <c r="C139" s="525"/>
      <c r="D139" s="526"/>
      <c r="E139" s="527" t="s">
        <v>455</v>
      </c>
      <c r="F139" s="528"/>
      <c r="G139" s="527" t="s">
        <v>457</v>
      </c>
      <c r="H139" s="529">
        <f t="shared" ref="H139" si="56">D139+F139</f>
        <v>0</v>
      </c>
      <c r="I139" s="530">
        <f t="shared" ref="I139:I140" si="57">IF(ISERROR(D139/$D$10),0,D139/$D$10)</f>
        <v>0</v>
      </c>
      <c r="J139" s="531">
        <f>IF(ISERROR(H139/$D$10),0,H139/$D$10)</f>
        <v>0</v>
      </c>
    </row>
    <row r="140" spans="1:10" s="492" customFormat="1" ht="24" customHeight="1">
      <c r="A140" s="601"/>
      <c r="B140" s="599" t="str">
        <f t="shared" si="55"/>
        <v/>
      </c>
      <c r="C140" s="532"/>
      <c r="D140" s="533"/>
      <c r="E140" s="534" t="s">
        <v>455</v>
      </c>
      <c r="F140" s="535"/>
      <c r="G140" s="534" t="s">
        <v>457</v>
      </c>
      <c r="H140" s="536">
        <f>D140+F140</f>
        <v>0</v>
      </c>
      <c r="I140" s="537">
        <f t="shared" si="57"/>
        <v>0</v>
      </c>
      <c r="J140" s="538">
        <f t="shared" ref="J140" si="58">IF(ISERROR(H140/$D$10),0,H140/$D$10)</f>
        <v>0</v>
      </c>
    </row>
    <row r="141" spans="1:10" s="492" customFormat="1" ht="24" customHeight="1">
      <c r="A141" s="601"/>
      <c r="B141" s="599" t="str">
        <f t="shared" si="55"/>
        <v/>
      </c>
      <c r="C141" s="532"/>
      <c r="D141" s="533"/>
      <c r="E141" s="534" t="s">
        <v>455</v>
      </c>
      <c r="F141" s="535"/>
      <c r="G141" s="534" t="s">
        <v>457</v>
      </c>
      <c r="H141" s="536">
        <f>D141+F141</f>
        <v>0</v>
      </c>
      <c r="I141" s="537">
        <f>IF(ISERROR(D141/$D$10),0,D141/$D$10)</f>
        <v>0</v>
      </c>
      <c r="J141" s="538">
        <f>IF(ISERROR(H141/$D$10),0,H141/$D$10)</f>
        <v>0</v>
      </c>
    </row>
    <row r="142" spans="1:10" s="492" customFormat="1" ht="24" customHeight="1">
      <c r="A142" s="601"/>
      <c r="B142" s="599" t="str">
        <f t="shared" si="55"/>
        <v/>
      </c>
      <c r="C142" s="532"/>
      <c r="D142" s="533"/>
      <c r="E142" s="534" t="s">
        <v>455</v>
      </c>
      <c r="F142" s="535"/>
      <c r="G142" s="534" t="s">
        <v>457</v>
      </c>
      <c r="H142" s="536">
        <f>D142+F142</f>
        <v>0</v>
      </c>
      <c r="I142" s="537">
        <f>IF(ISERROR(D142/$D$10),0,D142/$D$10)</f>
        <v>0</v>
      </c>
      <c r="J142" s="538">
        <f>IF(ISERROR(H142/$D$10),0,H142/$D$10)</f>
        <v>0</v>
      </c>
    </row>
    <row r="143" spans="1:10" ht="24" customHeight="1">
      <c r="A143" s="601"/>
      <c r="B143" s="599" t="str">
        <f t="shared" si="55"/>
        <v/>
      </c>
      <c r="C143" s="532"/>
      <c r="D143" s="533"/>
      <c r="E143" s="534" t="s">
        <v>455</v>
      </c>
      <c r="F143" s="535"/>
      <c r="G143" s="534" t="s">
        <v>457</v>
      </c>
      <c r="H143" s="536">
        <f>D143+F143</f>
        <v>0</v>
      </c>
      <c r="I143" s="537">
        <f>IF(ISERROR(D143/$D$10),0,D143/$D$10)</f>
        <v>0</v>
      </c>
      <c r="J143" s="538">
        <f>IF(ISERROR(H143/$D$10),0,H143/$D$10)</f>
        <v>0</v>
      </c>
    </row>
    <row r="144" spans="1:10" s="492" customFormat="1" ht="24" customHeight="1">
      <c r="A144" s="601"/>
      <c r="B144" s="599" t="str">
        <f t="shared" si="55"/>
        <v/>
      </c>
      <c r="C144" s="532"/>
      <c r="D144" s="533"/>
      <c r="E144" s="534" t="s">
        <v>455</v>
      </c>
      <c r="F144" s="535"/>
      <c r="G144" s="534" t="s">
        <v>457</v>
      </c>
      <c r="H144" s="536">
        <f>D144+F144</f>
        <v>0</v>
      </c>
      <c r="I144" s="537">
        <f t="shared" ref="I144:I145" si="59">IF(ISERROR(D144/$D$10),0,D144/$D$10)</f>
        <v>0</v>
      </c>
      <c r="J144" s="538">
        <f t="shared" ref="J144:J145" si="60">IF(ISERROR(H144/$D$10),0,H144/$D$10)</f>
        <v>0</v>
      </c>
    </row>
    <row r="145" spans="1:10" s="492" customFormat="1" ht="24" customHeight="1">
      <c r="A145" s="601"/>
      <c r="B145" s="598" t="str">
        <f t="shared" si="55"/>
        <v/>
      </c>
      <c r="C145" s="532"/>
      <c r="D145" s="533"/>
      <c r="E145" s="534" t="s">
        <v>455</v>
      </c>
      <c r="F145" s="535"/>
      <c r="G145" s="534" t="s">
        <v>457</v>
      </c>
      <c r="H145" s="536">
        <f t="shared" ref="H145" si="61">D145+F145</f>
        <v>0</v>
      </c>
      <c r="I145" s="537">
        <f t="shared" si="59"/>
        <v>0</v>
      </c>
      <c r="J145" s="538">
        <f t="shared" si="60"/>
        <v>0</v>
      </c>
    </row>
    <row r="146" spans="1:10" ht="24" customHeight="1">
      <c r="A146" s="1068" t="s">
        <v>458</v>
      </c>
      <c r="B146" s="1068"/>
      <c r="C146" s="1068"/>
      <c r="D146" s="546">
        <f>SUM(D139:D145)</f>
        <v>0</v>
      </c>
      <c r="E146" s="547" t="s">
        <v>455</v>
      </c>
      <c r="F146" s="548">
        <f>SUM(F139:F145)</f>
        <v>0</v>
      </c>
      <c r="G146" s="549" t="s">
        <v>457</v>
      </c>
      <c r="H146" s="509">
        <f>SUM(H139:H145)</f>
        <v>0</v>
      </c>
      <c r="I146" s="544">
        <f>IF(ISERROR(D146/$H$10),0,D146/$H$10)</f>
        <v>0</v>
      </c>
      <c r="J146" s="545">
        <f>IF(ISERROR(H146/$H$10),0,H146/$H$10)</f>
        <v>0</v>
      </c>
    </row>
    <row r="147" spans="1:10" ht="12" customHeight="1"/>
    <row r="148" spans="1:10" s="500" customFormat="1" ht="18" customHeight="1">
      <c r="A148" s="1066" t="s">
        <v>442</v>
      </c>
      <c r="B148" s="1066"/>
      <c r="C148" s="1066"/>
      <c r="D148" s="502" t="s">
        <v>443</v>
      </c>
      <c r="E148" s="503"/>
      <c r="F148" s="504" t="s">
        <v>444</v>
      </c>
      <c r="G148" s="503"/>
      <c r="H148" s="505" t="s">
        <v>445</v>
      </c>
    </row>
    <row r="149" spans="1:10" s="492" customFormat="1" ht="24" customHeight="1">
      <c r="A149" s="1067" t="str">
        <f>IF(個表B!B73="","",個表B!B73)</f>
        <v/>
      </c>
      <c r="B149" s="1067"/>
      <c r="C149" s="1067"/>
      <c r="D149" s="506"/>
      <c r="E149" s="507" t="s">
        <v>446</v>
      </c>
      <c r="F149" s="508"/>
      <c r="G149" s="507" t="s">
        <v>447</v>
      </c>
      <c r="H149" s="509">
        <f>D149*F149</f>
        <v>0</v>
      </c>
    </row>
    <row r="150" spans="1:10" s="500" customFormat="1" ht="18" customHeight="1">
      <c r="A150" s="510" t="s">
        <v>448</v>
      </c>
      <c r="B150" s="511" t="s">
        <v>449</v>
      </c>
      <c r="C150" s="512" t="s">
        <v>450</v>
      </c>
      <c r="D150" s="513" t="s">
        <v>451</v>
      </c>
      <c r="E150" s="514"/>
      <c r="F150" s="511" t="s">
        <v>452</v>
      </c>
      <c r="G150" s="514"/>
      <c r="H150" s="515" t="s">
        <v>453</v>
      </c>
      <c r="I150" s="510" t="s">
        <v>440</v>
      </c>
      <c r="J150" s="512" t="s">
        <v>441</v>
      </c>
    </row>
    <row r="151" spans="1:10" s="492" customFormat="1" ht="24" customHeight="1">
      <c r="A151" s="600"/>
      <c r="B151" s="599" t="str">
        <f t="shared" ref="B151:B157" si="62">IF(A151="","",TEXT(A151,"aaa"))</f>
        <v/>
      </c>
      <c r="C151" s="525"/>
      <c r="D151" s="526"/>
      <c r="E151" s="527" t="s">
        <v>455</v>
      </c>
      <c r="F151" s="528"/>
      <c r="G151" s="527" t="s">
        <v>457</v>
      </c>
      <c r="H151" s="529">
        <f t="shared" ref="H151" si="63">D151+F151</f>
        <v>0</v>
      </c>
      <c r="I151" s="530">
        <f t="shared" ref="I151:I152" si="64">IF(ISERROR(D151/$D$10),0,D151/$D$10)</f>
        <v>0</v>
      </c>
      <c r="J151" s="531">
        <f>IF(ISERROR(H151/$D$10),0,H151/$D$10)</f>
        <v>0</v>
      </c>
    </row>
    <row r="152" spans="1:10" s="492" customFormat="1" ht="24" customHeight="1">
      <c r="A152" s="601"/>
      <c r="B152" s="599" t="str">
        <f t="shared" si="62"/>
        <v/>
      </c>
      <c r="C152" s="532"/>
      <c r="D152" s="533"/>
      <c r="E152" s="534" t="s">
        <v>455</v>
      </c>
      <c r="F152" s="535"/>
      <c r="G152" s="534" t="s">
        <v>457</v>
      </c>
      <c r="H152" s="536">
        <f>D152+F152</f>
        <v>0</v>
      </c>
      <c r="I152" s="537">
        <f t="shared" si="64"/>
        <v>0</v>
      </c>
      <c r="J152" s="538">
        <f t="shared" ref="J152" si="65">IF(ISERROR(H152/$D$10),0,H152/$D$10)</f>
        <v>0</v>
      </c>
    </row>
    <row r="153" spans="1:10" s="492" customFormat="1" ht="24" customHeight="1">
      <c r="A153" s="601"/>
      <c r="B153" s="599" t="str">
        <f t="shared" si="62"/>
        <v/>
      </c>
      <c r="C153" s="532"/>
      <c r="D153" s="533"/>
      <c r="E153" s="534" t="s">
        <v>455</v>
      </c>
      <c r="F153" s="535"/>
      <c r="G153" s="534" t="s">
        <v>457</v>
      </c>
      <c r="H153" s="536">
        <f>D153+F153</f>
        <v>0</v>
      </c>
      <c r="I153" s="537">
        <f>IF(ISERROR(D153/$D$10),0,D153/$D$10)</f>
        <v>0</v>
      </c>
      <c r="J153" s="538">
        <f>IF(ISERROR(H153/$D$10),0,H153/$D$10)</f>
        <v>0</v>
      </c>
    </row>
    <row r="154" spans="1:10" s="492" customFormat="1" ht="24" customHeight="1">
      <c r="A154" s="601"/>
      <c r="B154" s="599" t="str">
        <f t="shared" si="62"/>
        <v/>
      </c>
      <c r="C154" s="532"/>
      <c r="D154" s="533"/>
      <c r="E154" s="534" t="s">
        <v>455</v>
      </c>
      <c r="F154" s="535"/>
      <c r="G154" s="534" t="s">
        <v>457</v>
      </c>
      <c r="H154" s="536">
        <f>D154+F154</f>
        <v>0</v>
      </c>
      <c r="I154" s="537">
        <f>IF(ISERROR(D154/$D$10),0,D154/$D$10)</f>
        <v>0</v>
      </c>
      <c r="J154" s="538">
        <f>IF(ISERROR(H154/$D$10),0,H154/$D$10)</f>
        <v>0</v>
      </c>
    </row>
    <row r="155" spans="1:10" ht="24" customHeight="1">
      <c r="A155" s="601"/>
      <c r="B155" s="599" t="str">
        <f t="shared" si="62"/>
        <v/>
      </c>
      <c r="C155" s="532"/>
      <c r="D155" s="533"/>
      <c r="E155" s="534" t="s">
        <v>455</v>
      </c>
      <c r="F155" s="535"/>
      <c r="G155" s="534" t="s">
        <v>457</v>
      </c>
      <c r="H155" s="536">
        <f>D155+F155</f>
        <v>0</v>
      </c>
      <c r="I155" s="537">
        <f>IF(ISERROR(D155/$D$10),0,D155/$D$10)</f>
        <v>0</v>
      </c>
      <c r="J155" s="538">
        <f>IF(ISERROR(H155/$D$10),0,H155/$D$10)</f>
        <v>0</v>
      </c>
    </row>
    <row r="156" spans="1:10" s="492" customFormat="1" ht="24" customHeight="1">
      <c r="A156" s="601"/>
      <c r="B156" s="599" t="str">
        <f t="shared" si="62"/>
        <v/>
      </c>
      <c r="C156" s="532"/>
      <c r="D156" s="533"/>
      <c r="E156" s="534" t="s">
        <v>455</v>
      </c>
      <c r="F156" s="535"/>
      <c r="G156" s="534" t="s">
        <v>457</v>
      </c>
      <c r="H156" s="536">
        <f>D156+F156</f>
        <v>0</v>
      </c>
      <c r="I156" s="537">
        <f t="shared" ref="I156:I157" si="66">IF(ISERROR(D156/$D$10),0,D156/$D$10)</f>
        <v>0</v>
      </c>
      <c r="J156" s="538">
        <f t="shared" ref="J156:J157" si="67">IF(ISERROR(H156/$D$10),0,H156/$D$10)</f>
        <v>0</v>
      </c>
    </row>
    <row r="157" spans="1:10" s="492" customFormat="1" ht="24" customHeight="1">
      <c r="A157" s="601"/>
      <c r="B157" s="598" t="str">
        <f t="shared" si="62"/>
        <v/>
      </c>
      <c r="C157" s="532"/>
      <c r="D157" s="533"/>
      <c r="E157" s="534" t="s">
        <v>455</v>
      </c>
      <c r="F157" s="535"/>
      <c r="G157" s="534" t="s">
        <v>457</v>
      </c>
      <c r="H157" s="536">
        <f t="shared" ref="H157" si="68">D157+F157</f>
        <v>0</v>
      </c>
      <c r="I157" s="537">
        <f t="shared" si="66"/>
        <v>0</v>
      </c>
      <c r="J157" s="538">
        <f t="shared" si="67"/>
        <v>0</v>
      </c>
    </row>
    <row r="158" spans="1:10" ht="24" customHeight="1">
      <c r="A158" s="1068" t="s">
        <v>458</v>
      </c>
      <c r="B158" s="1068"/>
      <c r="C158" s="1068"/>
      <c r="D158" s="546">
        <f>SUM(D151:D157)</f>
        <v>0</v>
      </c>
      <c r="E158" s="547" t="s">
        <v>455</v>
      </c>
      <c r="F158" s="548">
        <f>SUM(F151:F157)</f>
        <v>0</v>
      </c>
      <c r="G158" s="549" t="s">
        <v>457</v>
      </c>
      <c r="H158" s="509">
        <f>SUM(H151:H157)</f>
        <v>0</v>
      </c>
      <c r="I158" s="544">
        <f>IF(ISERROR(D158/$H$10),0,D158/$H$10)</f>
        <v>0</v>
      </c>
      <c r="J158" s="545">
        <f>IF(ISERROR(H158/$H$10),0,H158/$H$10)</f>
        <v>0</v>
      </c>
    </row>
    <row r="159" spans="1:10" ht="12" customHeight="1"/>
    <row r="160" spans="1:10" s="500" customFormat="1" ht="18" customHeight="1">
      <c r="A160" s="1066" t="s">
        <v>442</v>
      </c>
      <c r="B160" s="1066"/>
      <c r="C160" s="1066"/>
      <c r="D160" s="502" t="s">
        <v>443</v>
      </c>
      <c r="E160" s="503"/>
      <c r="F160" s="504" t="s">
        <v>444</v>
      </c>
      <c r="G160" s="503"/>
      <c r="H160" s="505" t="s">
        <v>445</v>
      </c>
    </row>
    <row r="161" spans="1:10" s="492" customFormat="1" ht="24" customHeight="1">
      <c r="A161" s="1067" t="str">
        <f>IF(個表B!B78="","",個表B!B78)</f>
        <v/>
      </c>
      <c r="B161" s="1067"/>
      <c r="C161" s="1067"/>
      <c r="D161" s="506"/>
      <c r="E161" s="507" t="s">
        <v>446</v>
      </c>
      <c r="F161" s="508"/>
      <c r="G161" s="507" t="s">
        <v>447</v>
      </c>
      <c r="H161" s="509">
        <f>D161*F161</f>
        <v>0</v>
      </c>
    </row>
    <row r="162" spans="1:10" s="500" customFormat="1" ht="18" customHeight="1">
      <c r="A162" s="510" t="s">
        <v>448</v>
      </c>
      <c r="B162" s="511" t="s">
        <v>449</v>
      </c>
      <c r="C162" s="512" t="s">
        <v>450</v>
      </c>
      <c r="D162" s="513" t="s">
        <v>451</v>
      </c>
      <c r="E162" s="514"/>
      <c r="F162" s="511" t="s">
        <v>452</v>
      </c>
      <c r="G162" s="514"/>
      <c r="H162" s="515" t="s">
        <v>453</v>
      </c>
      <c r="I162" s="510" t="s">
        <v>440</v>
      </c>
      <c r="J162" s="512" t="s">
        <v>441</v>
      </c>
    </row>
    <row r="163" spans="1:10" s="492" customFormat="1" ht="24" customHeight="1">
      <c r="A163" s="600"/>
      <c r="B163" s="599" t="str">
        <f t="shared" ref="B163:B169" si="69">IF(A163="","",TEXT(A163,"aaa"))</f>
        <v/>
      </c>
      <c r="C163" s="525"/>
      <c r="D163" s="526"/>
      <c r="E163" s="527" t="s">
        <v>455</v>
      </c>
      <c r="F163" s="528"/>
      <c r="G163" s="527" t="s">
        <v>457</v>
      </c>
      <c r="H163" s="529">
        <f t="shared" ref="H163" si="70">D163+F163</f>
        <v>0</v>
      </c>
      <c r="I163" s="530">
        <f t="shared" ref="I163:I164" si="71">IF(ISERROR(D163/$D$10),0,D163/$D$10)</f>
        <v>0</v>
      </c>
      <c r="J163" s="531">
        <f>IF(ISERROR(H163/$D$10),0,H163/$D$10)</f>
        <v>0</v>
      </c>
    </row>
    <row r="164" spans="1:10" s="492" customFormat="1" ht="24" customHeight="1">
      <c r="A164" s="601"/>
      <c r="B164" s="599" t="str">
        <f t="shared" si="69"/>
        <v/>
      </c>
      <c r="C164" s="532"/>
      <c r="D164" s="533"/>
      <c r="E164" s="534" t="s">
        <v>455</v>
      </c>
      <c r="F164" s="535"/>
      <c r="G164" s="534" t="s">
        <v>457</v>
      </c>
      <c r="H164" s="536">
        <f>D164+F164</f>
        <v>0</v>
      </c>
      <c r="I164" s="537">
        <f t="shared" si="71"/>
        <v>0</v>
      </c>
      <c r="J164" s="538">
        <f t="shared" ref="J164" si="72">IF(ISERROR(H164/$D$10),0,H164/$D$10)</f>
        <v>0</v>
      </c>
    </row>
    <row r="165" spans="1:10" s="492" customFormat="1" ht="24" customHeight="1">
      <c r="A165" s="601"/>
      <c r="B165" s="599" t="str">
        <f t="shared" si="69"/>
        <v/>
      </c>
      <c r="C165" s="532"/>
      <c r="D165" s="533"/>
      <c r="E165" s="534" t="s">
        <v>455</v>
      </c>
      <c r="F165" s="535"/>
      <c r="G165" s="534" t="s">
        <v>457</v>
      </c>
      <c r="H165" s="536">
        <f>D165+F165</f>
        <v>0</v>
      </c>
      <c r="I165" s="537">
        <f>IF(ISERROR(D165/$D$10),0,D165/$D$10)</f>
        <v>0</v>
      </c>
      <c r="J165" s="538">
        <f>IF(ISERROR(H165/$D$10),0,H165/$D$10)</f>
        <v>0</v>
      </c>
    </row>
    <row r="166" spans="1:10" s="492" customFormat="1" ht="24" customHeight="1">
      <c r="A166" s="601"/>
      <c r="B166" s="599" t="str">
        <f t="shared" si="69"/>
        <v/>
      </c>
      <c r="C166" s="532"/>
      <c r="D166" s="533"/>
      <c r="E166" s="534" t="s">
        <v>455</v>
      </c>
      <c r="F166" s="535"/>
      <c r="G166" s="534" t="s">
        <v>457</v>
      </c>
      <c r="H166" s="536">
        <f>D166+F166</f>
        <v>0</v>
      </c>
      <c r="I166" s="537">
        <f>IF(ISERROR(D166/$D$10),0,D166/$D$10)</f>
        <v>0</v>
      </c>
      <c r="J166" s="538">
        <f>IF(ISERROR(H166/$D$10),0,H166/$D$10)</f>
        <v>0</v>
      </c>
    </row>
    <row r="167" spans="1:10" ht="24" customHeight="1">
      <c r="A167" s="601"/>
      <c r="B167" s="599" t="str">
        <f t="shared" si="69"/>
        <v/>
      </c>
      <c r="C167" s="532"/>
      <c r="D167" s="533"/>
      <c r="E167" s="534" t="s">
        <v>455</v>
      </c>
      <c r="F167" s="535"/>
      <c r="G167" s="534" t="s">
        <v>457</v>
      </c>
      <c r="H167" s="536">
        <f>D167+F167</f>
        <v>0</v>
      </c>
      <c r="I167" s="537">
        <f>IF(ISERROR(D167/$D$10),0,D167/$D$10)</f>
        <v>0</v>
      </c>
      <c r="J167" s="538">
        <f>IF(ISERROR(H167/$D$10),0,H167/$D$10)</f>
        <v>0</v>
      </c>
    </row>
    <row r="168" spans="1:10" s="492" customFormat="1" ht="24" customHeight="1">
      <c r="A168" s="601"/>
      <c r="B168" s="599" t="str">
        <f t="shared" si="69"/>
        <v/>
      </c>
      <c r="C168" s="532"/>
      <c r="D168" s="533"/>
      <c r="E168" s="534" t="s">
        <v>455</v>
      </c>
      <c r="F168" s="535"/>
      <c r="G168" s="534" t="s">
        <v>457</v>
      </c>
      <c r="H168" s="536">
        <f>D168+F168</f>
        <v>0</v>
      </c>
      <c r="I168" s="537">
        <f t="shared" ref="I168:I169" si="73">IF(ISERROR(D168/$D$10),0,D168/$D$10)</f>
        <v>0</v>
      </c>
      <c r="J168" s="538">
        <f t="shared" ref="J168:J169" si="74">IF(ISERROR(H168/$D$10),0,H168/$D$10)</f>
        <v>0</v>
      </c>
    </row>
    <row r="169" spans="1:10" s="492" customFormat="1" ht="24" customHeight="1">
      <c r="A169" s="601"/>
      <c r="B169" s="598" t="str">
        <f t="shared" si="69"/>
        <v/>
      </c>
      <c r="C169" s="532"/>
      <c r="D169" s="533"/>
      <c r="E169" s="534" t="s">
        <v>455</v>
      </c>
      <c r="F169" s="535"/>
      <c r="G169" s="534" t="s">
        <v>457</v>
      </c>
      <c r="H169" s="536">
        <f t="shared" ref="H169" si="75">D169+F169</f>
        <v>0</v>
      </c>
      <c r="I169" s="537">
        <f t="shared" si="73"/>
        <v>0</v>
      </c>
      <c r="J169" s="538">
        <f t="shared" si="74"/>
        <v>0</v>
      </c>
    </row>
    <row r="170" spans="1:10" ht="24" customHeight="1">
      <c r="A170" s="1068" t="s">
        <v>458</v>
      </c>
      <c r="B170" s="1068"/>
      <c r="C170" s="1068"/>
      <c r="D170" s="546">
        <f>SUM(D163:D169)</f>
        <v>0</v>
      </c>
      <c r="E170" s="547" t="s">
        <v>455</v>
      </c>
      <c r="F170" s="548">
        <f>SUM(F163:F169)</f>
        <v>0</v>
      </c>
      <c r="G170" s="549" t="s">
        <v>457</v>
      </c>
      <c r="H170" s="509">
        <f>SUM(H163:H169)</f>
        <v>0</v>
      </c>
      <c r="I170" s="544">
        <f>IF(ISERROR(D170/$H$10),0,D170/$H$10)</f>
        <v>0</v>
      </c>
      <c r="J170" s="545">
        <f>IF(ISERROR(H170/$H$10),0,H170/$H$10)</f>
        <v>0</v>
      </c>
    </row>
    <row r="171" spans="1:10" ht="12" customHeight="1"/>
    <row r="172" spans="1:10" s="500" customFormat="1" ht="18" customHeight="1">
      <c r="A172" s="1066" t="s">
        <v>442</v>
      </c>
      <c r="B172" s="1066"/>
      <c r="C172" s="1066"/>
      <c r="D172" s="502" t="s">
        <v>443</v>
      </c>
      <c r="E172" s="503"/>
      <c r="F172" s="504" t="s">
        <v>444</v>
      </c>
      <c r="G172" s="503"/>
      <c r="H172" s="505" t="s">
        <v>445</v>
      </c>
    </row>
    <row r="173" spans="1:10" s="492" customFormat="1" ht="24" customHeight="1">
      <c r="A173" s="1067" t="str">
        <f>IF(個表B!B83="","",個表B!B83)</f>
        <v/>
      </c>
      <c r="B173" s="1067"/>
      <c r="C173" s="1067"/>
      <c r="D173" s="506"/>
      <c r="E173" s="507" t="s">
        <v>446</v>
      </c>
      <c r="F173" s="508"/>
      <c r="G173" s="507" t="s">
        <v>447</v>
      </c>
      <c r="H173" s="509">
        <f>D173*F173</f>
        <v>0</v>
      </c>
    </row>
    <row r="174" spans="1:10" s="500" customFormat="1" ht="18" customHeight="1">
      <c r="A174" s="510" t="s">
        <v>448</v>
      </c>
      <c r="B174" s="511" t="s">
        <v>449</v>
      </c>
      <c r="C174" s="512" t="s">
        <v>450</v>
      </c>
      <c r="D174" s="513" t="s">
        <v>451</v>
      </c>
      <c r="E174" s="514"/>
      <c r="F174" s="511" t="s">
        <v>452</v>
      </c>
      <c r="G174" s="514"/>
      <c r="H174" s="515" t="s">
        <v>453</v>
      </c>
      <c r="I174" s="510" t="s">
        <v>440</v>
      </c>
      <c r="J174" s="512" t="s">
        <v>441</v>
      </c>
    </row>
    <row r="175" spans="1:10" s="492" customFormat="1" ht="24" customHeight="1">
      <c r="A175" s="600"/>
      <c r="B175" s="599" t="str">
        <f t="shared" ref="B175:B181" si="76">IF(A175="","",TEXT(A175,"aaa"))</f>
        <v/>
      </c>
      <c r="C175" s="525"/>
      <c r="D175" s="526"/>
      <c r="E175" s="527" t="s">
        <v>455</v>
      </c>
      <c r="F175" s="528"/>
      <c r="G175" s="527" t="s">
        <v>457</v>
      </c>
      <c r="H175" s="529">
        <f t="shared" ref="H175" si="77">D175+F175</f>
        <v>0</v>
      </c>
      <c r="I175" s="530">
        <f t="shared" ref="I175:I176" si="78">IF(ISERROR(D175/$D$10),0,D175/$D$10)</f>
        <v>0</v>
      </c>
      <c r="J175" s="531">
        <f>IF(ISERROR(H175/$D$10),0,H175/$D$10)</f>
        <v>0</v>
      </c>
    </row>
    <row r="176" spans="1:10" s="492" customFormat="1" ht="24" customHeight="1">
      <c r="A176" s="601"/>
      <c r="B176" s="599" t="str">
        <f t="shared" si="76"/>
        <v/>
      </c>
      <c r="C176" s="532"/>
      <c r="D176" s="533"/>
      <c r="E176" s="534" t="s">
        <v>455</v>
      </c>
      <c r="F176" s="535"/>
      <c r="G176" s="534" t="s">
        <v>457</v>
      </c>
      <c r="H176" s="536">
        <f>D176+F176</f>
        <v>0</v>
      </c>
      <c r="I176" s="537">
        <f t="shared" si="78"/>
        <v>0</v>
      </c>
      <c r="J176" s="538">
        <f t="shared" ref="J176" si="79">IF(ISERROR(H176/$D$10),0,H176/$D$10)</f>
        <v>0</v>
      </c>
    </row>
    <row r="177" spans="1:10" s="492" customFormat="1" ht="24" customHeight="1">
      <c r="A177" s="601"/>
      <c r="B177" s="599" t="str">
        <f t="shared" si="76"/>
        <v/>
      </c>
      <c r="C177" s="532"/>
      <c r="D177" s="533"/>
      <c r="E177" s="534" t="s">
        <v>455</v>
      </c>
      <c r="F177" s="535"/>
      <c r="G177" s="534" t="s">
        <v>457</v>
      </c>
      <c r="H177" s="536">
        <f>D177+F177</f>
        <v>0</v>
      </c>
      <c r="I177" s="537">
        <f>IF(ISERROR(D177/$D$10),0,D177/$D$10)</f>
        <v>0</v>
      </c>
      <c r="J177" s="538">
        <f>IF(ISERROR(H177/$D$10),0,H177/$D$10)</f>
        <v>0</v>
      </c>
    </row>
    <row r="178" spans="1:10" s="492" customFormat="1" ht="24" customHeight="1">
      <c r="A178" s="601"/>
      <c r="B178" s="599" t="str">
        <f t="shared" si="76"/>
        <v/>
      </c>
      <c r="C178" s="532"/>
      <c r="D178" s="533"/>
      <c r="E178" s="534" t="s">
        <v>455</v>
      </c>
      <c r="F178" s="535"/>
      <c r="G178" s="534" t="s">
        <v>457</v>
      </c>
      <c r="H178" s="536">
        <f>D178+F178</f>
        <v>0</v>
      </c>
      <c r="I178" s="537">
        <f>IF(ISERROR(D178/$D$10),0,D178/$D$10)</f>
        <v>0</v>
      </c>
      <c r="J178" s="538">
        <f>IF(ISERROR(H178/$D$10),0,H178/$D$10)</f>
        <v>0</v>
      </c>
    </row>
    <row r="179" spans="1:10" ht="24" customHeight="1">
      <c r="A179" s="601"/>
      <c r="B179" s="599" t="str">
        <f t="shared" si="76"/>
        <v/>
      </c>
      <c r="C179" s="532"/>
      <c r="D179" s="533"/>
      <c r="E179" s="534" t="s">
        <v>455</v>
      </c>
      <c r="F179" s="535"/>
      <c r="G179" s="534" t="s">
        <v>457</v>
      </c>
      <c r="H179" s="536">
        <f>D179+F179</f>
        <v>0</v>
      </c>
      <c r="I179" s="537">
        <f>IF(ISERROR(D179/$D$10),0,D179/$D$10)</f>
        <v>0</v>
      </c>
      <c r="J179" s="538">
        <f>IF(ISERROR(H179/$D$10),0,H179/$D$10)</f>
        <v>0</v>
      </c>
    </row>
    <row r="180" spans="1:10" s="492" customFormat="1" ht="24" customHeight="1">
      <c r="A180" s="601"/>
      <c r="B180" s="599" t="str">
        <f t="shared" si="76"/>
        <v/>
      </c>
      <c r="C180" s="532"/>
      <c r="D180" s="533"/>
      <c r="E180" s="534" t="s">
        <v>455</v>
      </c>
      <c r="F180" s="535"/>
      <c r="G180" s="534" t="s">
        <v>457</v>
      </c>
      <c r="H180" s="536">
        <f>D180+F180</f>
        <v>0</v>
      </c>
      <c r="I180" s="537">
        <f t="shared" ref="I180:I181" si="80">IF(ISERROR(D180/$D$10),0,D180/$D$10)</f>
        <v>0</v>
      </c>
      <c r="J180" s="538">
        <f t="shared" ref="J180:J181" si="81">IF(ISERROR(H180/$D$10),0,H180/$D$10)</f>
        <v>0</v>
      </c>
    </row>
    <row r="181" spans="1:10" s="492" customFormat="1" ht="24" customHeight="1">
      <c r="A181" s="601"/>
      <c r="B181" s="598" t="str">
        <f t="shared" si="76"/>
        <v/>
      </c>
      <c r="C181" s="532"/>
      <c r="D181" s="533"/>
      <c r="E181" s="534" t="s">
        <v>455</v>
      </c>
      <c r="F181" s="535"/>
      <c r="G181" s="534" t="s">
        <v>457</v>
      </c>
      <c r="H181" s="536">
        <f t="shared" ref="H181" si="82">D181+F181</f>
        <v>0</v>
      </c>
      <c r="I181" s="537">
        <f t="shared" si="80"/>
        <v>0</v>
      </c>
      <c r="J181" s="538">
        <f t="shared" si="81"/>
        <v>0</v>
      </c>
    </row>
    <row r="182" spans="1:10" ht="24" customHeight="1">
      <c r="A182" s="1068" t="s">
        <v>458</v>
      </c>
      <c r="B182" s="1068"/>
      <c r="C182" s="1068"/>
      <c r="D182" s="546">
        <f>SUM(D175:D181)</f>
        <v>0</v>
      </c>
      <c r="E182" s="547" t="s">
        <v>455</v>
      </c>
      <c r="F182" s="548">
        <f>SUM(F175:F181)</f>
        <v>0</v>
      </c>
      <c r="G182" s="549" t="s">
        <v>457</v>
      </c>
      <c r="H182" s="509">
        <f>SUM(H175:H181)</f>
        <v>0</v>
      </c>
      <c r="I182" s="544">
        <f>IF(ISERROR(D182/$H$10),0,D182/$H$10)</f>
        <v>0</v>
      </c>
      <c r="J182" s="545">
        <f>IF(ISERROR(H182/$H$10),0,H182/$H$10)</f>
        <v>0</v>
      </c>
    </row>
  </sheetData>
  <mergeCells count="51">
    <mergeCell ref="A101:C101"/>
    <mergeCell ref="A110:C110"/>
    <mergeCell ref="A77:C77"/>
    <mergeCell ref="A86:C86"/>
    <mergeCell ref="A88:C88"/>
    <mergeCell ref="A89:C89"/>
    <mergeCell ref="A98:C98"/>
    <mergeCell ref="A100:C100"/>
    <mergeCell ref="A76:C76"/>
    <mergeCell ref="A26:C26"/>
    <mergeCell ref="A38:C38"/>
    <mergeCell ref="A40:C40"/>
    <mergeCell ref="A41:C41"/>
    <mergeCell ref="A50:C50"/>
    <mergeCell ref="A52:C52"/>
    <mergeCell ref="A53:C53"/>
    <mergeCell ref="A62:C62"/>
    <mergeCell ref="A64:C64"/>
    <mergeCell ref="A65:C65"/>
    <mergeCell ref="A74:C74"/>
    <mergeCell ref="A25:C25"/>
    <mergeCell ref="A1:J1"/>
    <mergeCell ref="A3:C3"/>
    <mergeCell ref="D3:J3"/>
    <mergeCell ref="A4:C4"/>
    <mergeCell ref="D4:J4"/>
    <mergeCell ref="E6:F6"/>
    <mergeCell ref="G6:H6"/>
    <mergeCell ref="E7:F7"/>
    <mergeCell ref="G7:H7"/>
    <mergeCell ref="A9:C9"/>
    <mergeCell ref="A10:C10"/>
    <mergeCell ref="A23:C23"/>
    <mergeCell ref="A112:C112"/>
    <mergeCell ref="A113:C113"/>
    <mergeCell ref="A122:C122"/>
    <mergeCell ref="A124:C124"/>
    <mergeCell ref="A125:C125"/>
    <mergeCell ref="A134:C134"/>
    <mergeCell ref="A136:C136"/>
    <mergeCell ref="A137:C137"/>
    <mergeCell ref="A146:C146"/>
    <mergeCell ref="A148:C148"/>
    <mergeCell ref="A172:C172"/>
    <mergeCell ref="A173:C173"/>
    <mergeCell ref="A182:C182"/>
    <mergeCell ref="A149:C149"/>
    <mergeCell ref="A158:C158"/>
    <mergeCell ref="A160:C160"/>
    <mergeCell ref="A161:C161"/>
    <mergeCell ref="A170:C170"/>
  </mergeCells>
  <phoneticPr fontId="6"/>
  <dataValidations count="1">
    <dataValidation type="list" allowBlank="1" showDropDown="1" showInputMessage="1" showErrorMessage="1" sqref="WVL983071:WVR983071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67:J65567 IZ65567:JF65567 SV65567:TB65567 ACR65567:ACX65567 AMN65567:AMT65567 AWJ65567:AWP65567 BGF65567:BGL65567 BQB65567:BQH65567 BZX65567:CAD65567 CJT65567:CJZ65567 CTP65567:CTV65567 DDL65567:DDR65567 DNH65567:DNN65567 DXD65567:DXJ65567 EGZ65567:EHF65567 EQV65567:ERB65567 FAR65567:FAX65567 FKN65567:FKT65567 FUJ65567:FUP65567 GEF65567:GEL65567 GOB65567:GOH65567 GXX65567:GYD65567 HHT65567:HHZ65567 HRP65567:HRV65567 IBL65567:IBR65567 ILH65567:ILN65567 IVD65567:IVJ65567 JEZ65567:JFF65567 JOV65567:JPB65567 JYR65567:JYX65567 KIN65567:KIT65567 KSJ65567:KSP65567 LCF65567:LCL65567 LMB65567:LMH65567 LVX65567:LWD65567 MFT65567:MFZ65567 MPP65567:MPV65567 MZL65567:MZR65567 NJH65567:NJN65567 NTD65567:NTJ65567 OCZ65567:ODF65567 OMV65567:ONB65567 OWR65567:OWX65567 PGN65567:PGT65567 PQJ65567:PQP65567 QAF65567:QAL65567 QKB65567:QKH65567 QTX65567:QUD65567 RDT65567:RDZ65567 RNP65567:RNV65567 RXL65567:RXR65567 SHH65567:SHN65567 SRD65567:SRJ65567 TAZ65567:TBF65567 TKV65567:TLB65567 TUR65567:TUX65567 UEN65567:UET65567 UOJ65567:UOP65567 UYF65567:UYL65567 VIB65567:VIH65567 VRX65567:VSD65567 WBT65567:WBZ65567 WLP65567:WLV65567 WVL65567:WVR65567 D131103:J131103 IZ131103:JF131103 SV131103:TB131103 ACR131103:ACX131103 AMN131103:AMT131103 AWJ131103:AWP131103 BGF131103:BGL131103 BQB131103:BQH131103 BZX131103:CAD131103 CJT131103:CJZ131103 CTP131103:CTV131103 DDL131103:DDR131103 DNH131103:DNN131103 DXD131103:DXJ131103 EGZ131103:EHF131103 EQV131103:ERB131103 FAR131103:FAX131103 FKN131103:FKT131103 FUJ131103:FUP131103 GEF131103:GEL131103 GOB131103:GOH131103 GXX131103:GYD131103 HHT131103:HHZ131103 HRP131103:HRV131103 IBL131103:IBR131103 ILH131103:ILN131103 IVD131103:IVJ131103 JEZ131103:JFF131103 JOV131103:JPB131103 JYR131103:JYX131103 KIN131103:KIT131103 KSJ131103:KSP131103 LCF131103:LCL131103 LMB131103:LMH131103 LVX131103:LWD131103 MFT131103:MFZ131103 MPP131103:MPV131103 MZL131103:MZR131103 NJH131103:NJN131103 NTD131103:NTJ131103 OCZ131103:ODF131103 OMV131103:ONB131103 OWR131103:OWX131103 PGN131103:PGT131103 PQJ131103:PQP131103 QAF131103:QAL131103 QKB131103:QKH131103 QTX131103:QUD131103 RDT131103:RDZ131103 RNP131103:RNV131103 RXL131103:RXR131103 SHH131103:SHN131103 SRD131103:SRJ131103 TAZ131103:TBF131103 TKV131103:TLB131103 TUR131103:TUX131103 UEN131103:UET131103 UOJ131103:UOP131103 UYF131103:UYL131103 VIB131103:VIH131103 VRX131103:VSD131103 WBT131103:WBZ131103 WLP131103:WLV131103 WVL131103:WVR131103 D196639:J196639 IZ196639:JF196639 SV196639:TB196639 ACR196639:ACX196639 AMN196639:AMT196639 AWJ196639:AWP196639 BGF196639:BGL196639 BQB196639:BQH196639 BZX196639:CAD196639 CJT196639:CJZ196639 CTP196639:CTV196639 DDL196639:DDR196639 DNH196639:DNN196639 DXD196639:DXJ196639 EGZ196639:EHF196639 EQV196639:ERB196639 FAR196639:FAX196639 FKN196639:FKT196639 FUJ196639:FUP196639 GEF196639:GEL196639 GOB196639:GOH196639 GXX196639:GYD196639 HHT196639:HHZ196639 HRP196639:HRV196639 IBL196639:IBR196639 ILH196639:ILN196639 IVD196639:IVJ196639 JEZ196639:JFF196639 JOV196639:JPB196639 JYR196639:JYX196639 KIN196639:KIT196639 KSJ196639:KSP196639 LCF196639:LCL196639 LMB196639:LMH196639 LVX196639:LWD196639 MFT196639:MFZ196639 MPP196639:MPV196639 MZL196639:MZR196639 NJH196639:NJN196639 NTD196639:NTJ196639 OCZ196639:ODF196639 OMV196639:ONB196639 OWR196639:OWX196639 PGN196639:PGT196639 PQJ196639:PQP196639 QAF196639:QAL196639 QKB196639:QKH196639 QTX196639:QUD196639 RDT196639:RDZ196639 RNP196639:RNV196639 RXL196639:RXR196639 SHH196639:SHN196639 SRD196639:SRJ196639 TAZ196639:TBF196639 TKV196639:TLB196639 TUR196639:TUX196639 UEN196639:UET196639 UOJ196639:UOP196639 UYF196639:UYL196639 VIB196639:VIH196639 VRX196639:VSD196639 WBT196639:WBZ196639 WLP196639:WLV196639 WVL196639:WVR196639 D262175:J262175 IZ262175:JF262175 SV262175:TB262175 ACR262175:ACX262175 AMN262175:AMT262175 AWJ262175:AWP262175 BGF262175:BGL262175 BQB262175:BQH262175 BZX262175:CAD262175 CJT262175:CJZ262175 CTP262175:CTV262175 DDL262175:DDR262175 DNH262175:DNN262175 DXD262175:DXJ262175 EGZ262175:EHF262175 EQV262175:ERB262175 FAR262175:FAX262175 FKN262175:FKT262175 FUJ262175:FUP262175 GEF262175:GEL262175 GOB262175:GOH262175 GXX262175:GYD262175 HHT262175:HHZ262175 HRP262175:HRV262175 IBL262175:IBR262175 ILH262175:ILN262175 IVD262175:IVJ262175 JEZ262175:JFF262175 JOV262175:JPB262175 JYR262175:JYX262175 KIN262175:KIT262175 KSJ262175:KSP262175 LCF262175:LCL262175 LMB262175:LMH262175 LVX262175:LWD262175 MFT262175:MFZ262175 MPP262175:MPV262175 MZL262175:MZR262175 NJH262175:NJN262175 NTD262175:NTJ262175 OCZ262175:ODF262175 OMV262175:ONB262175 OWR262175:OWX262175 PGN262175:PGT262175 PQJ262175:PQP262175 QAF262175:QAL262175 QKB262175:QKH262175 QTX262175:QUD262175 RDT262175:RDZ262175 RNP262175:RNV262175 RXL262175:RXR262175 SHH262175:SHN262175 SRD262175:SRJ262175 TAZ262175:TBF262175 TKV262175:TLB262175 TUR262175:TUX262175 UEN262175:UET262175 UOJ262175:UOP262175 UYF262175:UYL262175 VIB262175:VIH262175 VRX262175:VSD262175 WBT262175:WBZ262175 WLP262175:WLV262175 WVL262175:WVR262175 D327711:J327711 IZ327711:JF327711 SV327711:TB327711 ACR327711:ACX327711 AMN327711:AMT327711 AWJ327711:AWP327711 BGF327711:BGL327711 BQB327711:BQH327711 BZX327711:CAD327711 CJT327711:CJZ327711 CTP327711:CTV327711 DDL327711:DDR327711 DNH327711:DNN327711 DXD327711:DXJ327711 EGZ327711:EHF327711 EQV327711:ERB327711 FAR327711:FAX327711 FKN327711:FKT327711 FUJ327711:FUP327711 GEF327711:GEL327711 GOB327711:GOH327711 GXX327711:GYD327711 HHT327711:HHZ327711 HRP327711:HRV327711 IBL327711:IBR327711 ILH327711:ILN327711 IVD327711:IVJ327711 JEZ327711:JFF327711 JOV327711:JPB327711 JYR327711:JYX327711 KIN327711:KIT327711 KSJ327711:KSP327711 LCF327711:LCL327711 LMB327711:LMH327711 LVX327711:LWD327711 MFT327711:MFZ327711 MPP327711:MPV327711 MZL327711:MZR327711 NJH327711:NJN327711 NTD327711:NTJ327711 OCZ327711:ODF327711 OMV327711:ONB327711 OWR327711:OWX327711 PGN327711:PGT327711 PQJ327711:PQP327711 QAF327711:QAL327711 QKB327711:QKH327711 QTX327711:QUD327711 RDT327711:RDZ327711 RNP327711:RNV327711 RXL327711:RXR327711 SHH327711:SHN327711 SRD327711:SRJ327711 TAZ327711:TBF327711 TKV327711:TLB327711 TUR327711:TUX327711 UEN327711:UET327711 UOJ327711:UOP327711 UYF327711:UYL327711 VIB327711:VIH327711 VRX327711:VSD327711 WBT327711:WBZ327711 WLP327711:WLV327711 WVL327711:WVR327711 D393247:J393247 IZ393247:JF393247 SV393247:TB393247 ACR393247:ACX393247 AMN393247:AMT393247 AWJ393247:AWP393247 BGF393247:BGL393247 BQB393247:BQH393247 BZX393247:CAD393247 CJT393247:CJZ393247 CTP393247:CTV393247 DDL393247:DDR393247 DNH393247:DNN393247 DXD393247:DXJ393247 EGZ393247:EHF393247 EQV393247:ERB393247 FAR393247:FAX393247 FKN393247:FKT393247 FUJ393247:FUP393247 GEF393247:GEL393247 GOB393247:GOH393247 GXX393247:GYD393247 HHT393247:HHZ393247 HRP393247:HRV393247 IBL393247:IBR393247 ILH393247:ILN393247 IVD393247:IVJ393247 JEZ393247:JFF393247 JOV393247:JPB393247 JYR393247:JYX393247 KIN393247:KIT393247 KSJ393247:KSP393247 LCF393247:LCL393247 LMB393247:LMH393247 LVX393247:LWD393247 MFT393247:MFZ393247 MPP393247:MPV393247 MZL393247:MZR393247 NJH393247:NJN393247 NTD393247:NTJ393247 OCZ393247:ODF393247 OMV393247:ONB393247 OWR393247:OWX393247 PGN393247:PGT393247 PQJ393247:PQP393247 QAF393247:QAL393247 QKB393247:QKH393247 QTX393247:QUD393247 RDT393247:RDZ393247 RNP393247:RNV393247 RXL393247:RXR393247 SHH393247:SHN393247 SRD393247:SRJ393247 TAZ393247:TBF393247 TKV393247:TLB393247 TUR393247:TUX393247 UEN393247:UET393247 UOJ393247:UOP393247 UYF393247:UYL393247 VIB393247:VIH393247 VRX393247:VSD393247 WBT393247:WBZ393247 WLP393247:WLV393247 WVL393247:WVR393247 D458783:J458783 IZ458783:JF458783 SV458783:TB458783 ACR458783:ACX458783 AMN458783:AMT458783 AWJ458783:AWP458783 BGF458783:BGL458783 BQB458783:BQH458783 BZX458783:CAD458783 CJT458783:CJZ458783 CTP458783:CTV458783 DDL458783:DDR458783 DNH458783:DNN458783 DXD458783:DXJ458783 EGZ458783:EHF458783 EQV458783:ERB458783 FAR458783:FAX458783 FKN458783:FKT458783 FUJ458783:FUP458783 GEF458783:GEL458783 GOB458783:GOH458783 GXX458783:GYD458783 HHT458783:HHZ458783 HRP458783:HRV458783 IBL458783:IBR458783 ILH458783:ILN458783 IVD458783:IVJ458783 JEZ458783:JFF458783 JOV458783:JPB458783 JYR458783:JYX458783 KIN458783:KIT458783 KSJ458783:KSP458783 LCF458783:LCL458783 LMB458783:LMH458783 LVX458783:LWD458783 MFT458783:MFZ458783 MPP458783:MPV458783 MZL458783:MZR458783 NJH458783:NJN458783 NTD458783:NTJ458783 OCZ458783:ODF458783 OMV458783:ONB458783 OWR458783:OWX458783 PGN458783:PGT458783 PQJ458783:PQP458783 QAF458783:QAL458783 QKB458783:QKH458783 QTX458783:QUD458783 RDT458783:RDZ458783 RNP458783:RNV458783 RXL458783:RXR458783 SHH458783:SHN458783 SRD458783:SRJ458783 TAZ458783:TBF458783 TKV458783:TLB458783 TUR458783:TUX458783 UEN458783:UET458783 UOJ458783:UOP458783 UYF458783:UYL458783 VIB458783:VIH458783 VRX458783:VSD458783 WBT458783:WBZ458783 WLP458783:WLV458783 WVL458783:WVR458783 D524319:J524319 IZ524319:JF524319 SV524319:TB524319 ACR524319:ACX524319 AMN524319:AMT524319 AWJ524319:AWP524319 BGF524319:BGL524319 BQB524319:BQH524319 BZX524319:CAD524319 CJT524319:CJZ524319 CTP524319:CTV524319 DDL524319:DDR524319 DNH524319:DNN524319 DXD524319:DXJ524319 EGZ524319:EHF524319 EQV524319:ERB524319 FAR524319:FAX524319 FKN524319:FKT524319 FUJ524319:FUP524319 GEF524319:GEL524319 GOB524319:GOH524319 GXX524319:GYD524319 HHT524319:HHZ524319 HRP524319:HRV524319 IBL524319:IBR524319 ILH524319:ILN524319 IVD524319:IVJ524319 JEZ524319:JFF524319 JOV524319:JPB524319 JYR524319:JYX524319 KIN524319:KIT524319 KSJ524319:KSP524319 LCF524319:LCL524319 LMB524319:LMH524319 LVX524319:LWD524319 MFT524319:MFZ524319 MPP524319:MPV524319 MZL524319:MZR524319 NJH524319:NJN524319 NTD524319:NTJ524319 OCZ524319:ODF524319 OMV524319:ONB524319 OWR524319:OWX524319 PGN524319:PGT524319 PQJ524319:PQP524319 QAF524319:QAL524319 QKB524319:QKH524319 QTX524319:QUD524319 RDT524319:RDZ524319 RNP524319:RNV524319 RXL524319:RXR524319 SHH524319:SHN524319 SRD524319:SRJ524319 TAZ524319:TBF524319 TKV524319:TLB524319 TUR524319:TUX524319 UEN524319:UET524319 UOJ524319:UOP524319 UYF524319:UYL524319 VIB524319:VIH524319 VRX524319:VSD524319 WBT524319:WBZ524319 WLP524319:WLV524319 WVL524319:WVR524319 D589855:J589855 IZ589855:JF589855 SV589855:TB589855 ACR589855:ACX589855 AMN589855:AMT589855 AWJ589855:AWP589855 BGF589855:BGL589855 BQB589855:BQH589855 BZX589855:CAD589855 CJT589855:CJZ589855 CTP589855:CTV589855 DDL589855:DDR589855 DNH589855:DNN589855 DXD589855:DXJ589855 EGZ589855:EHF589855 EQV589855:ERB589855 FAR589855:FAX589855 FKN589855:FKT589855 FUJ589855:FUP589855 GEF589855:GEL589855 GOB589855:GOH589855 GXX589855:GYD589855 HHT589855:HHZ589855 HRP589855:HRV589855 IBL589855:IBR589855 ILH589855:ILN589855 IVD589855:IVJ589855 JEZ589855:JFF589855 JOV589855:JPB589855 JYR589855:JYX589855 KIN589855:KIT589855 KSJ589855:KSP589855 LCF589855:LCL589855 LMB589855:LMH589855 LVX589855:LWD589855 MFT589855:MFZ589855 MPP589855:MPV589855 MZL589855:MZR589855 NJH589855:NJN589855 NTD589855:NTJ589855 OCZ589855:ODF589855 OMV589855:ONB589855 OWR589855:OWX589855 PGN589855:PGT589855 PQJ589855:PQP589855 QAF589855:QAL589855 QKB589855:QKH589855 QTX589855:QUD589855 RDT589855:RDZ589855 RNP589855:RNV589855 RXL589855:RXR589855 SHH589855:SHN589855 SRD589855:SRJ589855 TAZ589855:TBF589855 TKV589855:TLB589855 TUR589855:TUX589855 UEN589855:UET589855 UOJ589855:UOP589855 UYF589855:UYL589855 VIB589855:VIH589855 VRX589855:VSD589855 WBT589855:WBZ589855 WLP589855:WLV589855 WVL589855:WVR589855 D655391:J655391 IZ655391:JF655391 SV655391:TB655391 ACR655391:ACX655391 AMN655391:AMT655391 AWJ655391:AWP655391 BGF655391:BGL655391 BQB655391:BQH655391 BZX655391:CAD655391 CJT655391:CJZ655391 CTP655391:CTV655391 DDL655391:DDR655391 DNH655391:DNN655391 DXD655391:DXJ655391 EGZ655391:EHF655391 EQV655391:ERB655391 FAR655391:FAX655391 FKN655391:FKT655391 FUJ655391:FUP655391 GEF655391:GEL655391 GOB655391:GOH655391 GXX655391:GYD655391 HHT655391:HHZ655391 HRP655391:HRV655391 IBL655391:IBR655391 ILH655391:ILN655391 IVD655391:IVJ655391 JEZ655391:JFF655391 JOV655391:JPB655391 JYR655391:JYX655391 KIN655391:KIT655391 KSJ655391:KSP655391 LCF655391:LCL655391 LMB655391:LMH655391 LVX655391:LWD655391 MFT655391:MFZ655391 MPP655391:MPV655391 MZL655391:MZR655391 NJH655391:NJN655391 NTD655391:NTJ655391 OCZ655391:ODF655391 OMV655391:ONB655391 OWR655391:OWX655391 PGN655391:PGT655391 PQJ655391:PQP655391 QAF655391:QAL655391 QKB655391:QKH655391 QTX655391:QUD655391 RDT655391:RDZ655391 RNP655391:RNV655391 RXL655391:RXR655391 SHH655391:SHN655391 SRD655391:SRJ655391 TAZ655391:TBF655391 TKV655391:TLB655391 TUR655391:TUX655391 UEN655391:UET655391 UOJ655391:UOP655391 UYF655391:UYL655391 VIB655391:VIH655391 VRX655391:VSD655391 WBT655391:WBZ655391 WLP655391:WLV655391 WVL655391:WVR655391 D720927:J720927 IZ720927:JF720927 SV720927:TB720927 ACR720927:ACX720927 AMN720927:AMT720927 AWJ720927:AWP720927 BGF720927:BGL720927 BQB720927:BQH720927 BZX720927:CAD720927 CJT720927:CJZ720927 CTP720927:CTV720927 DDL720927:DDR720927 DNH720927:DNN720927 DXD720927:DXJ720927 EGZ720927:EHF720927 EQV720927:ERB720927 FAR720927:FAX720927 FKN720927:FKT720927 FUJ720927:FUP720927 GEF720927:GEL720927 GOB720927:GOH720927 GXX720927:GYD720927 HHT720927:HHZ720927 HRP720927:HRV720927 IBL720927:IBR720927 ILH720927:ILN720927 IVD720927:IVJ720927 JEZ720927:JFF720927 JOV720927:JPB720927 JYR720927:JYX720927 KIN720927:KIT720927 KSJ720927:KSP720927 LCF720927:LCL720927 LMB720927:LMH720927 LVX720927:LWD720927 MFT720927:MFZ720927 MPP720927:MPV720927 MZL720927:MZR720927 NJH720927:NJN720927 NTD720927:NTJ720927 OCZ720927:ODF720927 OMV720927:ONB720927 OWR720927:OWX720927 PGN720927:PGT720927 PQJ720927:PQP720927 QAF720927:QAL720927 QKB720927:QKH720927 QTX720927:QUD720927 RDT720927:RDZ720927 RNP720927:RNV720927 RXL720927:RXR720927 SHH720927:SHN720927 SRD720927:SRJ720927 TAZ720927:TBF720927 TKV720927:TLB720927 TUR720927:TUX720927 UEN720927:UET720927 UOJ720927:UOP720927 UYF720927:UYL720927 VIB720927:VIH720927 VRX720927:VSD720927 WBT720927:WBZ720927 WLP720927:WLV720927 WVL720927:WVR720927 D786463:J786463 IZ786463:JF786463 SV786463:TB786463 ACR786463:ACX786463 AMN786463:AMT786463 AWJ786463:AWP786463 BGF786463:BGL786463 BQB786463:BQH786463 BZX786463:CAD786463 CJT786463:CJZ786463 CTP786463:CTV786463 DDL786463:DDR786463 DNH786463:DNN786463 DXD786463:DXJ786463 EGZ786463:EHF786463 EQV786463:ERB786463 FAR786463:FAX786463 FKN786463:FKT786463 FUJ786463:FUP786463 GEF786463:GEL786463 GOB786463:GOH786463 GXX786463:GYD786463 HHT786463:HHZ786463 HRP786463:HRV786463 IBL786463:IBR786463 ILH786463:ILN786463 IVD786463:IVJ786463 JEZ786463:JFF786463 JOV786463:JPB786463 JYR786463:JYX786463 KIN786463:KIT786463 KSJ786463:KSP786463 LCF786463:LCL786463 LMB786463:LMH786463 LVX786463:LWD786463 MFT786463:MFZ786463 MPP786463:MPV786463 MZL786463:MZR786463 NJH786463:NJN786463 NTD786463:NTJ786463 OCZ786463:ODF786463 OMV786463:ONB786463 OWR786463:OWX786463 PGN786463:PGT786463 PQJ786463:PQP786463 QAF786463:QAL786463 QKB786463:QKH786463 QTX786463:QUD786463 RDT786463:RDZ786463 RNP786463:RNV786463 RXL786463:RXR786463 SHH786463:SHN786463 SRD786463:SRJ786463 TAZ786463:TBF786463 TKV786463:TLB786463 TUR786463:TUX786463 UEN786463:UET786463 UOJ786463:UOP786463 UYF786463:UYL786463 VIB786463:VIH786463 VRX786463:VSD786463 WBT786463:WBZ786463 WLP786463:WLV786463 WVL786463:WVR786463 D851999:J851999 IZ851999:JF851999 SV851999:TB851999 ACR851999:ACX851999 AMN851999:AMT851999 AWJ851999:AWP851999 BGF851999:BGL851999 BQB851999:BQH851999 BZX851999:CAD851999 CJT851999:CJZ851999 CTP851999:CTV851999 DDL851999:DDR851999 DNH851999:DNN851999 DXD851999:DXJ851999 EGZ851999:EHF851999 EQV851999:ERB851999 FAR851999:FAX851999 FKN851999:FKT851999 FUJ851999:FUP851999 GEF851999:GEL851999 GOB851999:GOH851999 GXX851999:GYD851999 HHT851999:HHZ851999 HRP851999:HRV851999 IBL851999:IBR851999 ILH851999:ILN851999 IVD851999:IVJ851999 JEZ851999:JFF851999 JOV851999:JPB851999 JYR851999:JYX851999 KIN851999:KIT851999 KSJ851999:KSP851999 LCF851999:LCL851999 LMB851999:LMH851999 LVX851999:LWD851999 MFT851999:MFZ851999 MPP851999:MPV851999 MZL851999:MZR851999 NJH851999:NJN851999 NTD851999:NTJ851999 OCZ851999:ODF851999 OMV851999:ONB851999 OWR851999:OWX851999 PGN851999:PGT851999 PQJ851999:PQP851999 QAF851999:QAL851999 QKB851999:QKH851999 QTX851999:QUD851999 RDT851999:RDZ851999 RNP851999:RNV851999 RXL851999:RXR851999 SHH851999:SHN851999 SRD851999:SRJ851999 TAZ851999:TBF851999 TKV851999:TLB851999 TUR851999:TUX851999 UEN851999:UET851999 UOJ851999:UOP851999 UYF851999:UYL851999 VIB851999:VIH851999 VRX851999:VSD851999 WBT851999:WBZ851999 WLP851999:WLV851999 WVL851999:WVR851999 D917535:J917535 IZ917535:JF917535 SV917535:TB917535 ACR917535:ACX917535 AMN917535:AMT917535 AWJ917535:AWP917535 BGF917535:BGL917535 BQB917535:BQH917535 BZX917535:CAD917535 CJT917535:CJZ917535 CTP917535:CTV917535 DDL917535:DDR917535 DNH917535:DNN917535 DXD917535:DXJ917535 EGZ917535:EHF917535 EQV917535:ERB917535 FAR917535:FAX917535 FKN917535:FKT917535 FUJ917535:FUP917535 GEF917535:GEL917535 GOB917535:GOH917535 GXX917535:GYD917535 HHT917535:HHZ917535 HRP917535:HRV917535 IBL917535:IBR917535 ILH917535:ILN917535 IVD917535:IVJ917535 JEZ917535:JFF917535 JOV917535:JPB917535 JYR917535:JYX917535 KIN917535:KIT917535 KSJ917535:KSP917535 LCF917535:LCL917535 LMB917535:LMH917535 LVX917535:LWD917535 MFT917535:MFZ917535 MPP917535:MPV917535 MZL917535:MZR917535 NJH917535:NJN917535 NTD917535:NTJ917535 OCZ917535:ODF917535 OMV917535:ONB917535 OWR917535:OWX917535 PGN917535:PGT917535 PQJ917535:PQP917535 QAF917535:QAL917535 QKB917535:QKH917535 QTX917535:QUD917535 RDT917535:RDZ917535 RNP917535:RNV917535 RXL917535:RXR917535 SHH917535:SHN917535 SRD917535:SRJ917535 TAZ917535:TBF917535 TKV917535:TLB917535 TUR917535:TUX917535 UEN917535:UET917535 UOJ917535:UOP917535 UYF917535:UYL917535 VIB917535:VIH917535 VRX917535:VSD917535 WBT917535:WBZ917535 WLP917535:WLV917535 WVL917535:WVR917535 D983071:J983071 IZ983071:JF983071 SV983071:TB983071 ACR983071:ACX983071 AMN983071:AMT983071 AWJ983071:AWP983071 BGF983071:BGL983071 BQB983071:BQH983071 BZX983071:CAD983071 CJT983071:CJZ983071 CTP983071:CTV983071 DDL983071:DDR983071 DNH983071:DNN983071 DXD983071:DXJ983071 EGZ983071:EHF983071 EQV983071:ERB983071 FAR983071:FAX983071 FKN983071:FKT983071 FUJ983071:FUP983071 GEF983071:GEL983071 GOB983071:GOH983071 GXX983071:GYD983071 HHT983071:HHZ983071 HRP983071:HRV983071 IBL983071:IBR983071 ILH983071:ILN983071 IVD983071:IVJ983071 JEZ983071:JFF983071 JOV983071:JPB983071 JYR983071:JYX983071 KIN983071:KIT983071 KSJ983071:KSP983071 LCF983071:LCL983071 LMB983071:LMH983071 LVX983071:LWD983071 MFT983071:MFZ983071 MPP983071:MPV983071 MZL983071:MZR983071 NJH983071:NJN983071 NTD983071:NTJ983071 OCZ983071:ODF983071 OMV983071:ONB983071 OWR983071:OWX983071 PGN983071:PGT983071 PQJ983071:PQP983071 QAF983071:QAL983071 QKB983071:QKH983071 QTX983071:QUD983071 RDT983071:RDZ983071 RNP983071:RNV983071 RXL983071:RXR983071 SHH983071:SHN983071 SRD983071:SRJ983071 TAZ983071:TBF983071 TKV983071:TLB983071 TUR983071:TUX983071 UEN983071:UET983071 UOJ983071:UOP983071 UYF983071:UYL983071 VIB983071:VIH983071 VRX983071:VSD983071 WBT983071:WBZ983071 WLP983071:WLV983071 D7:H7" xr:uid="{7D365E88-ED23-4444-8F75-CDB74884CFC5}">
      <formula1>"*"</formula1>
    </dataValidation>
  </dataValidations>
  <pageMargins left="0.78740157480314965" right="0.78740157480314965" top="0.78740157480314965" bottom="0.78740157480314965" header="0.31496062992125984" footer="0.78740157480314965"/>
  <pageSetup paperSize="9" scale="79" fitToHeight="0" orientation="portrait" r:id="rId1"/>
  <headerFooter scaleWithDoc="0">
    <oddFooter>&amp;R&amp;"ＭＳ ゴシック,標準"&amp;12整理番号：（事務局記入欄）</oddFooter>
  </headerFooter>
  <rowBreaks count="4" manualBreakCount="4">
    <brk id="39" max="9" man="1"/>
    <brk id="75" max="9" man="1"/>
    <brk id="111" max="9" man="1"/>
    <brk id="147" max="9"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DBE7-E1EF-4765-A452-C903ED2C683F}">
  <sheetPr>
    <pageSetUpPr fitToPage="1"/>
  </sheetPr>
  <dimension ref="A1:N34"/>
  <sheetViews>
    <sheetView view="pageBreakPreview" topLeftCell="A8" zoomScale="60" zoomScaleNormal="100" workbookViewId="0">
      <selection activeCell="D31" sqref="D31:K31"/>
    </sheetView>
  </sheetViews>
  <sheetFormatPr defaultColWidth="9" defaultRowHeight="13.5"/>
  <cols>
    <col min="1" max="1" width="4.625" style="23" customWidth="1"/>
    <col min="2" max="2" width="17" style="23" customWidth="1"/>
    <col min="3" max="3" width="14.375" style="23" customWidth="1"/>
    <col min="4" max="4" width="5.5" style="23" customWidth="1"/>
    <col min="5" max="5" width="18.125" style="23" customWidth="1"/>
    <col min="6" max="6" width="5.5" style="23" customWidth="1"/>
    <col min="7" max="7" width="18.125" style="23" customWidth="1"/>
    <col min="8" max="8" width="5.5" style="23" customWidth="1"/>
    <col min="9" max="9" width="18.125" style="23" customWidth="1"/>
    <col min="10" max="10" width="5" style="23" customWidth="1"/>
    <col min="11" max="11" width="21.625" style="23" customWidth="1"/>
    <col min="12" max="12" width="5" style="23" customWidth="1"/>
    <col min="13" max="16384" width="9" style="23"/>
  </cols>
  <sheetData>
    <row r="1" spans="1:14" ht="30" customHeight="1">
      <c r="A1" s="1078" t="s">
        <v>460</v>
      </c>
      <c r="B1" s="1078"/>
      <c r="C1" s="1078"/>
      <c r="D1" s="557"/>
      <c r="E1" s="28"/>
      <c r="F1" s="28"/>
      <c r="G1" s="28"/>
      <c r="H1" s="28"/>
      <c r="I1" s="28"/>
      <c r="J1" s="28"/>
      <c r="K1" s="28"/>
      <c r="L1" s="28"/>
      <c r="N1" s="558"/>
    </row>
    <row r="2" spans="1:14" ht="9.75" customHeight="1">
      <c r="A2" s="557"/>
      <c r="B2" s="557"/>
      <c r="C2" s="557"/>
      <c r="D2" s="557"/>
      <c r="E2" s="28"/>
      <c r="F2" s="28"/>
      <c r="G2" s="28"/>
      <c r="H2" s="28"/>
      <c r="I2" s="28"/>
      <c r="J2" s="28"/>
      <c r="K2" s="28"/>
      <c r="L2" s="28"/>
      <c r="N2" s="558"/>
    </row>
    <row r="3" spans="1:14" ht="28.5">
      <c r="A3" s="559"/>
      <c r="B3" s="559"/>
      <c r="C3" s="1079" t="s">
        <v>461</v>
      </c>
      <c r="D3" s="1079"/>
      <c r="E3" s="1079"/>
      <c r="F3" s="1079"/>
      <c r="G3" s="1079"/>
      <c r="H3" s="1079"/>
      <c r="I3" s="1079"/>
      <c r="J3" s="1079"/>
      <c r="K3" s="559"/>
      <c r="L3" s="559"/>
      <c r="N3" s="558"/>
    </row>
    <row r="4" spans="1:14" ht="34.5" customHeight="1">
      <c r="A4" s="560"/>
      <c r="B4" s="560"/>
      <c r="C4" s="1080" t="s">
        <v>462</v>
      </c>
      <c r="D4" s="1080"/>
      <c r="E4" s="1080"/>
      <c r="F4" s="1080"/>
      <c r="G4" s="1080"/>
      <c r="H4" s="1080"/>
      <c r="I4" s="1080"/>
      <c r="J4" s="1080"/>
      <c r="K4" s="560"/>
      <c r="L4" s="560"/>
      <c r="N4" s="558"/>
    </row>
    <row r="5" spans="1:14" ht="39.75" customHeight="1">
      <c r="A5" s="560"/>
      <c r="B5" s="560"/>
      <c r="C5" s="1081" t="s">
        <v>463</v>
      </c>
      <c r="D5" s="1081"/>
      <c r="E5" s="1081"/>
      <c r="F5" s="1081"/>
      <c r="G5" s="1081"/>
      <c r="H5" s="1081"/>
      <c r="I5" s="1081"/>
      <c r="J5" s="1081"/>
      <c r="K5" s="560"/>
      <c r="L5" s="560"/>
      <c r="M5" s="561" t="s">
        <v>464</v>
      </c>
      <c r="N5" s="561"/>
    </row>
    <row r="6" spans="1:14" ht="11.25" customHeight="1">
      <c r="A6" s="560"/>
      <c r="B6" s="560"/>
      <c r="C6" s="560"/>
      <c r="D6" s="560"/>
      <c r="E6" s="560"/>
      <c r="F6" s="560"/>
      <c r="G6" s="560"/>
      <c r="H6" s="560"/>
      <c r="I6" s="1082" t="s">
        <v>465</v>
      </c>
      <c r="J6" s="1082"/>
      <c r="K6" s="1082"/>
      <c r="L6" s="560"/>
      <c r="M6" s="561"/>
      <c r="N6" s="561"/>
    </row>
    <row r="7" spans="1:14" ht="30.75" customHeight="1">
      <c r="A7" s="28"/>
      <c r="B7" s="563"/>
      <c r="C7" s="563"/>
      <c r="D7" s="563"/>
      <c r="E7" s="563"/>
      <c r="F7" s="563"/>
      <c r="G7" s="563"/>
      <c r="H7" s="563"/>
      <c r="I7" s="1077" t="str">
        <f>総表!H5</f>
        <v>令和　年　月　日</v>
      </c>
      <c r="J7" s="1077"/>
      <c r="K7" s="1077"/>
      <c r="L7" s="563"/>
      <c r="M7" s="561" t="s">
        <v>464</v>
      </c>
      <c r="N7" s="561"/>
    </row>
    <row r="8" spans="1:14" ht="21" customHeight="1">
      <c r="A8" s="28"/>
      <c r="B8" s="563"/>
      <c r="C8" s="563"/>
      <c r="D8" s="563"/>
      <c r="E8" s="563"/>
      <c r="F8" s="563"/>
      <c r="G8" s="563"/>
      <c r="H8" s="563"/>
      <c r="I8" s="564"/>
      <c r="J8" s="564"/>
      <c r="K8" s="564"/>
      <c r="L8" s="563"/>
      <c r="M8" s="561"/>
      <c r="N8" s="561"/>
    </row>
    <row r="9" spans="1:14" ht="35.25" customHeight="1">
      <c r="A9" s="28"/>
      <c r="B9" s="1083" t="s">
        <v>466</v>
      </c>
      <c r="C9" s="1083"/>
      <c r="D9" s="1083"/>
      <c r="E9" s="1083"/>
      <c r="F9" s="1083"/>
      <c r="G9" s="1083"/>
      <c r="H9" s="1083"/>
      <c r="I9" s="1083"/>
      <c r="J9" s="1083"/>
      <c r="K9" s="1083"/>
      <c r="L9" s="563"/>
      <c r="M9" s="561"/>
      <c r="N9" s="561"/>
    </row>
    <row r="10" spans="1:14" ht="17.25" customHeight="1">
      <c r="A10" s="28"/>
      <c r="B10" s="28"/>
      <c r="C10" s="28"/>
      <c r="D10" s="28"/>
      <c r="E10" s="28"/>
      <c r="F10" s="28"/>
      <c r="G10" s="28"/>
      <c r="H10" s="28"/>
      <c r="I10" s="28"/>
      <c r="J10" s="563"/>
      <c r="K10" s="563"/>
      <c r="L10" s="563"/>
      <c r="M10" s="561"/>
      <c r="N10" s="561"/>
    </row>
    <row r="11" spans="1:14" ht="36.75" customHeight="1">
      <c r="A11" s="28"/>
      <c r="B11" s="28"/>
      <c r="C11" s="28"/>
      <c r="D11" s="28"/>
      <c r="E11" s="562" t="s">
        <v>467</v>
      </c>
      <c r="F11" s="95"/>
      <c r="G11" s="566">
        <f>総表!C14</f>
        <v>0</v>
      </c>
      <c r="H11" s="567" t="s">
        <v>468</v>
      </c>
      <c r="I11" s="568">
        <f>総表!E14</f>
        <v>0</v>
      </c>
      <c r="J11" s="567"/>
      <c r="K11" s="95"/>
      <c r="L11" s="567"/>
      <c r="M11" s="561" t="s">
        <v>464</v>
      </c>
      <c r="N11" s="561"/>
    </row>
    <row r="12" spans="1:14" ht="54" customHeight="1">
      <c r="A12" s="28"/>
      <c r="B12" s="28"/>
      <c r="C12" s="28"/>
      <c r="D12" s="28"/>
      <c r="E12" s="569" t="s">
        <v>469</v>
      </c>
      <c r="F12" s="95"/>
      <c r="G12" s="1084" t="str">
        <f>総表!C16&amp;総表!D16</f>
        <v/>
      </c>
      <c r="H12" s="1084"/>
      <c r="I12" s="1084"/>
      <c r="J12" s="1084"/>
      <c r="K12" s="1084"/>
      <c r="L12" s="1084"/>
      <c r="M12" s="561" t="s">
        <v>464</v>
      </c>
      <c r="N12" s="561"/>
    </row>
    <row r="13" spans="1:14" ht="54" customHeight="1">
      <c r="A13" s="28"/>
      <c r="B13" s="28"/>
      <c r="C13" s="28"/>
      <c r="D13" s="28"/>
      <c r="E13" s="569" t="s">
        <v>470</v>
      </c>
      <c r="F13" s="95"/>
      <c r="G13" s="1084">
        <f>総表!C18</f>
        <v>0</v>
      </c>
      <c r="H13" s="1084"/>
      <c r="I13" s="1084"/>
      <c r="J13" s="1084"/>
      <c r="K13" s="1084"/>
      <c r="L13" s="1084"/>
      <c r="M13" s="561" t="s">
        <v>464</v>
      </c>
      <c r="N13" s="561"/>
    </row>
    <row r="14" spans="1:14" ht="54" customHeight="1">
      <c r="A14" s="28"/>
      <c r="B14" s="28"/>
      <c r="C14" s="28"/>
      <c r="D14" s="28"/>
      <c r="E14" s="570" t="s">
        <v>471</v>
      </c>
      <c r="F14" s="95"/>
      <c r="G14" s="1084">
        <f>総表!C19</f>
        <v>0</v>
      </c>
      <c r="H14" s="1084"/>
      <c r="I14" s="1084"/>
      <c r="J14" s="1084"/>
      <c r="K14" s="1084"/>
      <c r="L14" s="1084"/>
      <c r="M14" s="561" t="s">
        <v>464</v>
      </c>
      <c r="N14" s="561"/>
    </row>
    <row r="15" spans="1:14" ht="54" customHeight="1">
      <c r="A15" s="28"/>
      <c r="B15" s="28"/>
      <c r="C15" s="28"/>
      <c r="D15" s="28"/>
      <c r="E15" s="570" t="s">
        <v>1</v>
      </c>
      <c r="F15" s="95"/>
      <c r="G15" s="1084">
        <f>総表!C20</f>
        <v>0</v>
      </c>
      <c r="H15" s="1084"/>
      <c r="I15" s="1084"/>
      <c r="J15" s="571"/>
      <c r="K15" s="571"/>
      <c r="L15" s="571"/>
      <c r="M15" s="561" t="s">
        <v>464</v>
      </c>
      <c r="N15" s="561"/>
    </row>
    <row r="16" spans="1:14" ht="9.75" customHeight="1">
      <c r="A16" s="28"/>
      <c r="B16" s="28"/>
      <c r="C16" s="28"/>
      <c r="D16" s="28"/>
      <c r="E16" s="28"/>
      <c r="F16" s="28"/>
      <c r="G16" s="28"/>
      <c r="H16" s="28"/>
      <c r="I16" s="28"/>
      <c r="J16" s="563"/>
      <c r="K16" s="563"/>
      <c r="L16" s="563"/>
    </row>
    <row r="17" spans="1:13" ht="69.75" customHeight="1">
      <c r="A17" s="28"/>
      <c r="B17" s="1085" t="s">
        <v>472</v>
      </c>
      <c r="C17" s="1085"/>
      <c r="D17" s="1085"/>
      <c r="E17" s="1085"/>
      <c r="F17" s="1085"/>
      <c r="G17" s="1085"/>
      <c r="H17" s="1085"/>
      <c r="I17" s="1085"/>
      <c r="J17" s="1085"/>
      <c r="K17" s="1085"/>
      <c r="L17" s="563"/>
    </row>
    <row r="18" spans="1:13" ht="4.5" customHeight="1">
      <c r="A18" s="28"/>
      <c r="B18" s="572"/>
      <c r="C18" s="572"/>
      <c r="D18" s="572"/>
      <c r="E18" s="572"/>
      <c r="F18" s="572"/>
      <c r="G18" s="572"/>
      <c r="H18" s="572"/>
      <c r="I18" s="572"/>
      <c r="J18" s="572"/>
      <c r="K18" s="572"/>
      <c r="L18" s="563"/>
    </row>
    <row r="19" spans="1:13" ht="21">
      <c r="A19" s="28"/>
      <c r="B19" s="1086" t="s">
        <v>473</v>
      </c>
      <c r="C19" s="1086"/>
      <c r="D19" s="1086"/>
      <c r="E19" s="1086"/>
      <c r="F19" s="1086"/>
      <c r="G19" s="1086"/>
      <c r="H19" s="1086"/>
      <c r="I19" s="1086"/>
      <c r="J19" s="1086"/>
      <c r="K19" s="1086"/>
      <c r="L19" s="563"/>
    </row>
    <row r="20" spans="1:13" ht="3.75" customHeight="1">
      <c r="A20" s="28"/>
      <c r="B20" s="573"/>
      <c r="C20" s="573"/>
      <c r="D20" s="573"/>
      <c r="E20" s="573"/>
      <c r="F20" s="573"/>
      <c r="G20" s="573"/>
      <c r="H20" s="573"/>
      <c r="I20" s="573"/>
      <c r="J20" s="573"/>
      <c r="K20" s="573"/>
      <c r="L20" s="563"/>
    </row>
    <row r="21" spans="1:13" ht="64.5" customHeight="1">
      <c r="A21" s="28"/>
      <c r="B21" s="1083" t="s">
        <v>474</v>
      </c>
      <c r="C21" s="1083"/>
      <c r="D21" s="565"/>
      <c r="E21" s="1087">
        <f>総表!C26</f>
        <v>0</v>
      </c>
      <c r="F21" s="1087"/>
      <c r="G21" s="1087"/>
      <c r="H21" s="1087"/>
      <c r="I21" s="1087"/>
      <c r="J21" s="1087"/>
      <c r="K21" s="1087"/>
      <c r="L21" s="28"/>
      <c r="M21" s="574" t="s">
        <v>464</v>
      </c>
    </row>
    <row r="22" spans="1:13" ht="64.5" customHeight="1">
      <c r="A22" s="95"/>
      <c r="B22" s="1083" t="s">
        <v>475</v>
      </c>
      <c r="C22" s="1083"/>
      <c r="D22" s="565"/>
      <c r="E22" s="1088">
        <f>総表!D54</f>
        <v>0</v>
      </c>
      <c r="F22" s="1088"/>
      <c r="G22" s="1088"/>
      <c r="H22" s="1088"/>
      <c r="I22" s="1088"/>
      <c r="J22" s="1088"/>
      <c r="K22" s="1088"/>
      <c r="L22" s="28"/>
      <c r="M22" s="574" t="s">
        <v>464</v>
      </c>
    </row>
    <row r="23" spans="1:13" ht="30" hidden="1" customHeight="1">
      <c r="A23" s="95"/>
      <c r="B23" s="565"/>
      <c r="C23" s="565"/>
      <c r="D23" s="565"/>
      <c r="E23" s="575"/>
      <c r="F23" s="576"/>
      <c r="G23" s="576"/>
      <c r="H23" s="577"/>
      <c r="I23" s="577"/>
      <c r="J23" s="577"/>
      <c r="K23" s="577"/>
      <c r="L23" s="28"/>
      <c r="M23" s="578"/>
    </row>
    <row r="24" spans="1:13" ht="30" hidden="1" customHeight="1">
      <c r="A24" s="95"/>
      <c r="B24" s="565"/>
      <c r="C24" s="565"/>
      <c r="D24" s="565"/>
      <c r="E24" s="579"/>
      <c r="F24" s="576"/>
      <c r="G24" s="576"/>
      <c r="H24" s="580"/>
      <c r="I24" s="577"/>
      <c r="J24" s="577"/>
      <c r="K24" s="577"/>
      <c r="L24" s="28"/>
      <c r="M24" s="578"/>
    </row>
    <row r="25" spans="1:13" ht="36" hidden="1" customHeight="1">
      <c r="A25" s="95"/>
      <c r="B25" s="565"/>
      <c r="C25" s="565"/>
      <c r="D25" s="565"/>
      <c r="E25" s="28"/>
      <c r="F25" s="581"/>
      <c r="G25" s="581"/>
      <c r="H25" s="581"/>
      <c r="I25" s="581"/>
      <c r="J25" s="581"/>
      <c r="K25" s="581"/>
      <c r="L25" s="28"/>
      <c r="M25" s="578"/>
    </row>
    <row r="26" spans="1:13" ht="64.5" customHeight="1">
      <c r="A26" s="95"/>
      <c r="B26" s="1083" t="s">
        <v>476</v>
      </c>
      <c r="C26" s="1083"/>
      <c r="D26" s="565"/>
      <c r="E26" s="571"/>
      <c r="F26" s="571"/>
      <c r="G26" s="571"/>
      <c r="H26" s="571"/>
      <c r="I26" s="571"/>
      <c r="J26" s="571"/>
      <c r="K26" s="571"/>
      <c r="L26" s="28"/>
    </row>
    <row r="27" spans="1:13" ht="55.5" customHeight="1">
      <c r="B27" s="1089" t="s">
        <v>477</v>
      </c>
      <c r="C27" s="1090"/>
      <c r="D27" s="1091" t="s">
        <v>478</v>
      </c>
      <c r="E27" s="1092"/>
      <c r="F27" s="1092"/>
      <c r="G27" s="1092"/>
      <c r="H27" s="1092"/>
      <c r="I27" s="1092"/>
      <c r="J27" s="1092"/>
      <c r="K27" s="1093"/>
      <c r="L27" s="95"/>
      <c r="M27" s="95"/>
    </row>
    <row r="28" spans="1:13" ht="55.5" customHeight="1">
      <c r="B28" s="1089" t="s">
        <v>479</v>
      </c>
      <c r="C28" s="1090"/>
      <c r="D28" s="1091" t="s">
        <v>480</v>
      </c>
      <c r="E28" s="1092"/>
      <c r="F28" s="1092"/>
      <c r="G28" s="1093"/>
      <c r="H28" s="1094" t="s">
        <v>481</v>
      </c>
      <c r="I28" s="1095"/>
      <c r="J28" s="1096"/>
      <c r="K28" s="1097"/>
      <c r="L28" s="95"/>
      <c r="M28" s="95"/>
    </row>
    <row r="29" spans="1:13" ht="55.5" customHeight="1">
      <c r="B29" s="1089" t="s">
        <v>482</v>
      </c>
      <c r="C29" s="1101"/>
      <c r="D29" s="1091" t="s">
        <v>483</v>
      </c>
      <c r="E29" s="1092"/>
      <c r="F29" s="1092"/>
      <c r="G29" s="1102"/>
      <c r="H29" s="1103"/>
      <c r="I29" s="1092"/>
      <c r="J29" s="1092"/>
      <c r="K29" s="1093"/>
      <c r="L29" s="95"/>
      <c r="M29" s="95" t="s">
        <v>484</v>
      </c>
    </row>
    <row r="30" spans="1:13" ht="55.5" customHeight="1">
      <c r="B30" s="1089" t="s">
        <v>485</v>
      </c>
      <c r="C30" s="1090"/>
      <c r="D30" s="1104"/>
      <c r="E30" s="1105"/>
      <c r="F30" s="1105"/>
      <c r="G30" s="1105"/>
      <c r="H30" s="1105"/>
      <c r="I30" s="1105"/>
      <c r="J30" s="1105"/>
      <c r="K30" s="1106"/>
      <c r="L30" s="95"/>
      <c r="M30" s="95"/>
    </row>
    <row r="31" spans="1:13" ht="73.5" customHeight="1">
      <c r="B31" s="1107" t="s">
        <v>486</v>
      </c>
      <c r="C31" s="1108"/>
      <c r="D31" s="1098"/>
      <c r="E31" s="1099"/>
      <c r="F31" s="1099"/>
      <c r="G31" s="1099"/>
      <c r="H31" s="1099"/>
      <c r="I31" s="1099"/>
      <c r="J31" s="1099"/>
      <c r="K31" s="1100"/>
      <c r="L31" s="95"/>
      <c r="M31" s="95" t="s">
        <v>487</v>
      </c>
    </row>
    <row r="32" spans="1:13" ht="73.5" customHeight="1">
      <c r="B32" s="1089" t="s">
        <v>488</v>
      </c>
      <c r="C32" s="1090"/>
      <c r="D32" s="1098"/>
      <c r="E32" s="1099"/>
      <c r="F32" s="1099"/>
      <c r="G32" s="1099"/>
      <c r="H32" s="1099"/>
      <c r="I32" s="1099"/>
      <c r="J32" s="1099"/>
      <c r="K32" s="1100"/>
      <c r="L32" s="95"/>
      <c r="M32" s="95"/>
    </row>
    <row r="33" spans="2:2" ht="25.5" customHeight="1">
      <c r="B33" s="582" t="s">
        <v>489</v>
      </c>
    </row>
    <row r="34" spans="2:2" ht="25.5" customHeight="1"/>
  </sheetData>
  <sheetProtection selectLockedCells="1"/>
  <mergeCells count="33">
    <mergeCell ref="B32:C32"/>
    <mergeCell ref="D32:K32"/>
    <mergeCell ref="B29:C29"/>
    <mergeCell ref="D29:G29"/>
    <mergeCell ref="H29:K29"/>
    <mergeCell ref="B30:C30"/>
    <mergeCell ref="D30:K30"/>
    <mergeCell ref="B31:C31"/>
    <mergeCell ref="D31:K31"/>
    <mergeCell ref="B27:C27"/>
    <mergeCell ref="D27:K27"/>
    <mergeCell ref="B28:C28"/>
    <mergeCell ref="D28:G28"/>
    <mergeCell ref="H28:I28"/>
    <mergeCell ref="J28:K28"/>
    <mergeCell ref="B26:C26"/>
    <mergeCell ref="B9:K9"/>
    <mergeCell ref="G12:L12"/>
    <mergeCell ref="G13:L13"/>
    <mergeCell ref="G14:L14"/>
    <mergeCell ref="G15:I15"/>
    <mergeCell ref="B17:K17"/>
    <mergeCell ref="B19:K19"/>
    <mergeCell ref="B21:C21"/>
    <mergeCell ref="E21:K21"/>
    <mergeCell ref="B22:C22"/>
    <mergeCell ref="E22:K22"/>
    <mergeCell ref="I7:K7"/>
    <mergeCell ref="A1:C1"/>
    <mergeCell ref="C3:J3"/>
    <mergeCell ref="C4:J4"/>
    <mergeCell ref="C5:J5"/>
    <mergeCell ref="I6:K6"/>
  </mergeCells>
  <phoneticPr fontId="6"/>
  <conditionalFormatting sqref="H29:K29">
    <cfRule type="expression" dxfId="1" priority="2">
      <formula>NOT($D$29="その他")</formula>
    </cfRule>
  </conditionalFormatting>
  <conditionalFormatting sqref="F23:G23">
    <cfRule type="containsText" dxfId="0" priority="1" operator="containsText" text="要入力">
      <formula>NOT(ISERROR(SEARCH("要入力",F23)))</formula>
    </cfRule>
  </conditionalFormatting>
  <dataValidations count="3">
    <dataValidation type="list" allowBlank="1" showInputMessage="1" showErrorMessage="1" sqref="D29:G29" xr:uid="{B37F8DFF-09C8-470C-87FF-F6636B347091}">
      <formula1>"普通,当座,その他"</formula1>
    </dataValidation>
    <dataValidation imeMode="halfAlpha" allowBlank="1" showInputMessage="1" showErrorMessage="1" sqref="J28:K28 D30:K30" xr:uid="{4B0B31CD-3D1E-443E-960F-F4E7708D8C2A}"/>
    <dataValidation imeMode="halfKatakana" allowBlank="1" showInputMessage="1" showErrorMessage="1" sqref="D31:K31" xr:uid="{BF4CF076-9C59-4131-83E9-663E6E6AEB5A}"/>
  </dataValidations>
  <printOptions horizontalCentered="1"/>
  <pageMargins left="0.78740157480314965" right="0.78740157480314965" top="0.78740157480314965" bottom="0.78740157480314965" header="0.31496062992125984" footer="0.59055118110236227"/>
  <pageSetup paperSize="9" scale="56" fitToHeight="0" orientation="portrait" r:id="rId1"/>
  <headerFooter scaleWithDoc="0">
    <oddFooter>&amp;R&amp;"ＭＳ ゴシック,標準"&amp;12整理番号：（事務局記入欄）</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E9"/>
  <sheetViews>
    <sheetView workbookViewId="0">
      <selection activeCell="B11" sqref="B11:E11"/>
    </sheetView>
  </sheetViews>
  <sheetFormatPr defaultRowHeight="18.75"/>
  <cols>
    <col min="1" max="1" width="12.375" bestFit="1" customWidth="1"/>
    <col min="2" max="2" width="8.625" bestFit="1" customWidth="1"/>
    <col min="3" max="3" width="12.375" bestFit="1" customWidth="1"/>
    <col min="4" max="4" width="22.25" bestFit="1" customWidth="1"/>
    <col min="5" max="5" width="8.625" bestFit="1" customWidth="1"/>
    <col min="257" max="257" width="12.375" bestFit="1" customWidth="1"/>
    <col min="258" max="258" width="8.625" bestFit="1" customWidth="1"/>
    <col min="259" max="259" width="12.375" bestFit="1" customWidth="1"/>
    <col min="260" max="260" width="22.25" bestFit="1" customWidth="1"/>
    <col min="261" max="261" width="8.625" bestFit="1" customWidth="1"/>
    <col min="513" max="513" width="12.375" bestFit="1" customWidth="1"/>
    <col min="514" max="514" width="8.625" bestFit="1" customWidth="1"/>
    <col min="515" max="515" width="12.375" bestFit="1" customWidth="1"/>
    <col min="516" max="516" width="22.25" bestFit="1" customWidth="1"/>
    <col min="517" max="517" width="8.625" bestFit="1" customWidth="1"/>
    <col min="769" max="769" width="12.375" bestFit="1" customWidth="1"/>
    <col min="770" max="770" width="8.625" bestFit="1" customWidth="1"/>
    <col min="771" max="771" width="12.375" bestFit="1" customWidth="1"/>
    <col min="772" max="772" width="22.25" bestFit="1" customWidth="1"/>
    <col min="773" max="773" width="8.625" bestFit="1" customWidth="1"/>
    <col min="1025" max="1025" width="12.375" bestFit="1" customWidth="1"/>
    <col min="1026" max="1026" width="8.625" bestFit="1" customWidth="1"/>
    <col min="1027" max="1027" width="12.375" bestFit="1" customWidth="1"/>
    <col min="1028" max="1028" width="22.25" bestFit="1" customWidth="1"/>
    <col min="1029" max="1029" width="8.625" bestFit="1" customWidth="1"/>
    <col min="1281" max="1281" width="12.375" bestFit="1" customWidth="1"/>
    <col min="1282" max="1282" width="8.625" bestFit="1" customWidth="1"/>
    <col min="1283" max="1283" width="12.375" bestFit="1" customWidth="1"/>
    <col min="1284" max="1284" width="22.25" bestFit="1" customWidth="1"/>
    <col min="1285" max="1285" width="8.625" bestFit="1" customWidth="1"/>
    <col min="1537" max="1537" width="12.375" bestFit="1" customWidth="1"/>
    <col min="1538" max="1538" width="8.625" bestFit="1" customWidth="1"/>
    <col min="1539" max="1539" width="12.375" bestFit="1" customWidth="1"/>
    <col min="1540" max="1540" width="22.25" bestFit="1" customWidth="1"/>
    <col min="1541" max="1541" width="8.625" bestFit="1" customWidth="1"/>
    <col min="1793" max="1793" width="12.375" bestFit="1" customWidth="1"/>
    <col min="1794" max="1794" width="8.625" bestFit="1" customWidth="1"/>
    <col min="1795" max="1795" width="12.375" bestFit="1" customWidth="1"/>
    <col min="1796" max="1796" width="22.25" bestFit="1" customWidth="1"/>
    <col min="1797" max="1797" width="8.625" bestFit="1" customWidth="1"/>
    <col min="2049" max="2049" width="12.375" bestFit="1" customWidth="1"/>
    <col min="2050" max="2050" width="8.625" bestFit="1" customWidth="1"/>
    <col min="2051" max="2051" width="12.375" bestFit="1" customWidth="1"/>
    <col min="2052" max="2052" width="22.25" bestFit="1" customWidth="1"/>
    <col min="2053" max="2053" width="8.625" bestFit="1" customWidth="1"/>
    <col min="2305" max="2305" width="12.375" bestFit="1" customWidth="1"/>
    <col min="2306" max="2306" width="8.625" bestFit="1" customWidth="1"/>
    <col min="2307" max="2307" width="12.375" bestFit="1" customWidth="1"/>
    <col min="2308" max="2308" width="22.25" bestFit="1" customWidth="1"/>
    <col min="2309" max="2309" width="8.625" bestFit="1" customWidth="1"/>
    <col min="2561" max="2561" width="12.375" bestFit="1" customWidth="1"/>
    <col min="2562" max="2562" width="8.625" bestFit="1" customWidth="1"/>
    <col min="2563" max="2563" width="12.375" bestFit="1" customWidth="1"/>
    <col min="2564" max="2564" width="22.25" bestFit="1" customWidth="1"/>
    <col min="2565" max="2565" width="8.625" bestFit="1" customWidth="1"/>
    <col min="2817" max="2817" width="12.375" bestFit="1" customWidth="1"/>
    <col min="2818" max="2818" width="8.625" bestFit="1" customWidth="1"/>
    <col min="2819" max="2819" width="12.375" bestFit="1" customWidth="1"/>
    <col min="2820" max="2820" width="22.25" bestFit="1" customWidth="1"/>
    <col min="2821" max="2821" width="8.625" bestFit="1" customWidth="1"/>
    <col min="3073" max="3073" width="12.375" bestFit="1" customWidth="1"/>
    <col min="3074" max="3074" width="8.625" bestFit="1" customWidth="1"/>
    <col min="3075" max="3075" width="12.375" bestFit="1" customWidth="1"/>
    <col min="3076" max="3076" width="22.25" bestFit="1" customWidth="1"/>
    <col min="3077" max="3077" width="8.625" bestFit="1" customWidth="1"/>
    <col min="3329" max="3329" width="12.375" bestFit="1" customWidth="1"/>
    <col min="3330" max="3330" width="8.625" bestFit="1" customWidth="1"/>
    <col min="3331" max="3331" width="12.375" bestFit="1" customWidth="1"/>
    <col min="3332" max="3332" width="22.25" bestFit="1" customWidth="1"/>
    <col min="3333" max="3333" width="8.625" bestFit="1" customWidth="1"/>
    <col min="3585" max="3585" width="12.375" bestFit="1" customWidth="1"/>
    <col min="3586" max="3586" width="8.625" bestFit="1" customWidth="1"/>
    <col min="3587" max="3587" width="12.375" bestFit="1" customWidth="1"/>
    <col min="3588" max="3588" width="22.25" bestFit="1" customWidth="1"/>
    <col min="3589" max="3589" width="8.625" bestFit="1" customWidth="1"/>
    <col min="3841" max="3841" width="12.375" bestFit="1" customWidth="1"/>
    <col min="3842" max="3842" width="8.625" bestFit="1" customWidth="1"/>
    <col min="3843" max="3843" width="12.375" bestFit="1" customWidth="1"/>
    <col min="3844" max="3844" width="22.25" bestFit="1" customWidth="1"/>
    <col min="3845" max="3845" width="8.625" bestFit="1" customWidth="1"/>
    <col min="4097" max="4097" width="12.375" bestFit="1" customWidth="1"/>
    <col min="4098" max="4098" width="8.625" bestFit="1" customWidth="1"/>
    <col min="4099" max="4099" width="12.375" bestFit="1" customWidth="1"/>
    <col min="4100" max="4100" width="22.25" bestFit="1" customWidth="1"/>
    <col min="4101" max="4101" width="8.625" bestFit="1" customWidth="1"/>
    <col min="4353" max="4353" width="12.375" bestFit="1" customWidth="1"/>
    <col min="4354" max="4354" width="8.625" bestFit="1" customWidth="1"/>
    <col min="4355" max="4355" width="12.375" bestFit="1" customWidth="1"/>
    <col min="4356" max="4356" width="22.25" bestFit="1" customWidth="1"/>
    <col min="4357" max="4357" width="8.625" bestFit="1" customWidth="1"/>
    <col min="4609" max="4609" width="12.375" bestFit="1" customWidth="1"/>
    <col min="4610" max="4610" width="8.625" bestFit="1" customWidth="1"/>
    <col min="4611" max="4611" width="12.375" bestFit="1" customWidth="1"/>
    <col min="4612" max="4612" width="22.25" bestFit="1" customWidth="1"/>
    <col min="4613" max="4613" width="8.625" bestFit="1" customWidth="1"/>
    <col min="4865" max="4865" width="12.375" bestFit="1" customWidth="1"/>
    <col min="4866" max="4866" width="8.625" bestFit="1" customWidth="1"/>
    <col min="4867" max="4867" width="12.375" bestFit="1" customWidth="1"/>
    <col min="4868" max="4868" width="22.25" bestFit="1" customWidth="1"/>
    <col min="4869" max="4869" width="8.625" bestFit="1" customWidth="1"/>
    <col min="5121" max="5121" width="12.375" bestFit="1" customWidth="1"/>
    <col min="5122" max="5122" width="8.625" bestFit="1" customWidth="1"/>
    <col min="5123" max="5123" width="12.375" bestFit="1" customWidth="1"/>
    <col min="5124" max="5124" width="22.25" bestFit="1" customWidth="1"/>
    <col min="5125" max="5125" width="8.625" bestFit="1" customWidth="1"/>
    <col min="5377" max="5377" width="12.375" bestFit="1" customWidth="1"/>
    <col min="5378" max="5378" width="8.625" bestFit="1" customWidth="1"/>
    <col min="5379" max="5379" width="12.375" bestFit="1" customWidth="1"/>
    <col min="5380" max="5380" width="22.25" bestFit="1" customWidth="1"/>
    <col min="5381" max="5381" width="8.625" bestFit="1" customWidth="1"/>
    <col min="5633" max="5633" width="12.375" bestFit="1" customWidth="1"/>
    <col min="5634" max="5634" width="8.625" bestFit="1" customWidth="1"/>
    <col min="5635" max="5635" width="12.375" bestFit="1" customWidth="1"/>
    <col min="5636" max="5636" width="22.25" bestFit="1" customWidth="1"/>
    <col min="5637" max="5637" width="8.625" bestFit="1" customWidth="1"/>
    <col min="5889" max="5889" width="12.375" bestFit="1" customWidth="1"/>
    <col min="5890" max="5890" width="8.625" bestFit="1" customWidth="1"/>
    <col min="5891" max="5891" width="12.375" bestFit="1" customWidth="1"/>
    <col min="5892" max="5892" width="22.25" bestFit="1" customWidth="1"/>
    <col min="5893" max="5893" width="8.625" bestFit="1" customWidth="1"/>
    <col min="6145" max="6145" width="12.375" bestFit="1" customWidth="1"/>
    <col min="6146" max="6146" width="8.625" bestFit="1" customWidth="1"/>
    <col min="6147" max="6147" width="12.375" bestFit="1" customWidth="1"/>
    <col min="6148" max="6148" width="22.25" bestFit="1" customWidth="1"/>
    <col min="6149" max="6149" width="8.625" bestFit="1" customWidth="1"/>
    <col min="6401" max="6401" width="12.375" bestFit="1" customWidth="1"/>
    <col min="6402" max="6402" width="8.625" bestFit="1" customWidth="1"/>
    <col min="6403" max="6403" width="12.375" bestFit="1" customWidth="1"/>
    <col min="6404" max="6404" width="22.25" bestFit="1" customWidth="1"/>
    <col min="6405" max="6405" width="8.625" bestFit="1" customWidth="1"/>
    <col min="6657" max="6657" width="12.375" bestFit="1" customWidth="1"/>
    <col min="6658" max="6658" width="8.625" bestFit="1" customWidth="1"/>
    <col min="6659" max="6659" width="12.375" bestFit="1" customWidth="1"/>
    <col min="6660" max="6660" width="22.25" bestFit="1" customWidth="1"/>
    <col min="6661" max="6661" width="8.625" bestFit="1" customWidth="1"/>
    <col min="6913" max="6913" width="12.375" bestFit="1" customWidth="1"/>
    <col min="6914" max="6914" width="8.625" bestFit="1" customWidth="1"/>
    <col min="6915" max="6915" width="12.375" bestFit="1" customWidth="1"/>
    <col min="6916" max="6916" width="22.25" bestFit="1" customWidth="1"/>
    <col min="6917" max="6917" width="8.625" bestFit="1" customWidth="1"/>
    <col min="7169" max="7169" width="12.375" bestFit="1" customWidth="1"/>
    <col min="7170" max="7170" width="8.625" bestFit="1" customWidth="1"/>
    <col min="7171" max="7171" width="12.375" bestFit="1" customWidth="1"/>
    <col min="7172" max="7172" width="22.25" bestFit="1" customWidth="1"/>
    <col min="7173" max="7173" width="8.625" bestFit="1" customWidth="1"/>
    <col min="7425" max="7425" width="12.375" bestFit="1" customWidth="1"/>
    <col min="7426" max="7426" width="8.625" bestFit="1" customWidth="1"/>
    <col min="7427" max="7427" width="12.375" bestFit="1" customWidth="1"/>
    <col min="7428" max="7428" width="22.25" bestFit="1" customWidth="1"/>
    <col min="7429" max="7429" width="8.625" bestFit="1" customWidth="1"/>
    <col min="7681" max="7681" width="12.375" bestFit="1" customWidth="1"/>
    <col min="7682" max="7682" width="8.625" bestFit="1" customWidth="1"/>
    <col min="7683" max="7683" width="12.375" bestFit="1" customWidth="1"/>
    <col min="7684" max="7684" width="22.25" bestFit="1" customWidth="1"/>
    <col min="7685" max="7685" width="8.625" bestFit="1" customWidth="1"/>
    <col min="7937" max="7937" width="12.375" bestFit="1" customWidth="1"/>
    <col min="7938" max="7938" width="8.625" bestFit="1" customWidth="1"/>
    <col min="7939" max="7939" width="12.375" bestFit="1" customWidth="1"/>
    <col min="7940" max="7940" width="22.25" bestFit="1" customWidth="1"/>
    <col min="7941" max="7941" width="8.625" bestFit="1" customWidth="1"/>
    <col min="8193" max="8193" width="12.375" bestFit="1" customWidth="1"/>
    <col min="8194" max="8194" width="8.625" bestFit="1" customWidth="1"/>
    <col min="8195" max="8195" width="12.375" bestFit="1" customWidth="1"/>
    <col min="8196" max="8196" width="22.25" bestFit="1" customWidth="1"/>
    <col min="8197" max="8197" width="8.625" bestFit="1" customWidth="1"/>
    <col min="8449" max="8449" width="12.375" bestFit="1" customWidth="1"/>
    <col min="8450" max="8450" width="8.625" bestFit="1" customWidth="1"/>
    <col min="8451" max="8451" width="12.375" bestFit="1" customWidth="1"/>
    <col min="8452" max="8452" width="22.25" bestFit="1" customWidth="1"/>
    <col min="8453" max="8453" width="8.625" bestFit="1" customWidth="1"/>
    <col min="8705" max="8705" width="12.375" bestFit="1" customWidth="1"/>
    <col min="8706" max="8706" width="8.625" bestFit="1" customWidth="1"/>
    <col min="8707" max="8707" width="12.375" bestFit="1" customWidth="1"/>
    <col min="8708" max="8708" width="22.25" bestFit="1" customWidth="1"/>
    <col min="8709" max="8709" width="8.625" bestFit="1" customWidth="1"/>
    <col min="8961" max="8961" width="12.375" bestFit="1" customWidth="1"/>
    <col min="8962" max="8962" width="8.625" bestFit="1" customWidth="1"/>
    <col min="8963" max="8963" width="12.375" bestFit="1" customWidth="1"/>
    <col min="8964" max="8964" width="22.25" bestFit="1" customWidth="1"/>
    <col min="8965" max="8965" width="8.625" bestFit="1" customWidth="1"/>
    <col min="9217" max="9217" width="12.375" bestFit="1" customWidth="1"/>
    <col min="9218" max="9218" width="8.625" bestFit="1" customWidth="1"/>
    <col min="9219" max="9219" width="12.375" bestFit="1" customWidth="1"/>
    <col min="9220" max="9220" width="22.25" bestFit="1" customWidth="1"/>
    <col min="9221" max="9221" width="8.625" bestFit="1" customWidth="1"/>
    <col min="9473" max="9473" width="12.375" bestFit="1" customWidth="1"/>
    <col min="9474" max="9474" width="8.625" bestFit="1" customWidth="1"/>
    <col min="9475" max="9475" width="12.375" bestFit="1" customWidth="1"/>
    <col min="9476" max="9476" width="22.25" bestFit="1" customWidth="1"/>
    <col min="9477" max="9477" width="8.625" bestFit="1" customWidth="1"/>
    <col min="9729" max="9729" width="12.375" bestFit="1" customWidth="1"/>
    <col min="9730" max="9730" width="8.625" bestFit="1" customWidth="1"/>
    <col min="9731" max="9731" width="12.375" bestFit="1" customWidth="1"/>
    <col min="9732" max="9732" width="22.25" bestFit="1" customWidth="1"/>
    <col min="9733" max="9733" width="8.625" bestFit="1" customWidth="1"/>
    <col min="9985" max="9985" width="12.375" bestFit="1" customWidth="1"/>
    <col min="9986" max="9986" width="8.625" bestFit="1" customWidth="1"/>
    <col min="9987" max="9987" width="12.375" bestFit="1" customWidth="1"/>
    <col min="9988" max="9988" width="22.25" bestFit="1" customWidth="1"/>
    <col min="9989" max="9989" width="8.625" bestFit="1" customWidth="1"/>
    <col min="10241" max="10241" width="12.375" bestFit="1" customWidth="1"/>
    <col min="10242" max="10242" width="8.625" bestFit="1" customWidth="1"/>
    <col min="10243" max="10243" width="12.375" bestFit="1" customWidth="1"/>
    <col min="10244" max="10244" width="22.25" bestFit="1" customWidth="1"/>
    <col min="10245" max="10245" width="8.625" bestFit="1" customWidth="1"/>
    <col min="10497" max="10497" width="12.375" bestFit="1" customWidth="1"/>
    <col min="10498" max="10498" width="8.625" bestFit="1" customWidth="1"/>
    <col min="10499" max="10499" width="12.375" bestFit="1" customWidth="1"/>
    <col min="10500" max="10500" width="22.25" bestFit="1" customWidth="1"/>
    <col min="10501" max="10501" width="8.625" bestFit="1" customWidth="1"/>
    <col min="10753" max="10753" width="12.375" bestFit="1" customWidth="1"/>
    <col min="10754" max="10754" width="8.625" bestFit="1" customWidth="1"/>
    <col min="10755" max="10755" width="12.375" bestFit="1" customWidth="1"/>
    <col min="10756" max="10756" width="22.25" bestFit="1" customWidth="1"/>
    <col min="10757" max="10757" width="8.625" bestFit="1" customWidth="1"/>
    <col min="11009" max="11009" width="12.375" bestFit="1" customWidth="1"/>
    <col min="11010" max="11010" width="8.625" bestFit="1" customWidth="1"/>
    <col min="11011" max="11011" width="12.375" bestFit="1" customWidth="1"/>
    <col min="11012" max="11012" width="22.25" bestFit="1" customWidth="1"/>
    <col min="11013" max="11013" width="8.625" bestFit="1" customWidth="1"/>
    <col min="11265" max="11265" width="12.375" bestFit="1" customWidth="1"/>
    <col min="11266" max="11266" width="8.625" bestFit="1" customWidth="1"/>
    <col min="11267" max="11267" width="12.375" bestFit="1" customWidth="1"/>
    <col min="11268" max="11268" width="22.25" bestFit="1" customWidth="1"/>
    <col min="11269" max="11269" width="8.625" bestFit="1" customWidth="1"/>
    <col min="11521" max="11521" width="12.375" bestFit="1" customWidth="1"/>
    <col min="11522" max="11522" width="8.625" bestFit="1" customWidth="1"/>
    <col min="11523" max="11523" width="12.375" bestFit="1" customWidth="1"/>
    <col min="11524" max="11524" width="22.25" bestFit="1" customWidth="1"/>
    <col min="11525" max="11525" width="8.625" bestFit="1" customWidth="1"/>
    <col min="11777" max="11777" width="12.375" bestFit="1" customWidth="1"/>
    <col min="11778" max="11778" width="8.625" bestFit="1" customWidth="1"/>
    <col min="11779" max="11779" width="12.375" bestFit="1" customWidth="1"/>
    <col min="11780" max="11780" width="22.25" bestFit="1" customWidth="1"/>
    <col min="11781" max="11781" width="8.625" bestFit="1" customWidth="1"/>
    <col min="12033" max="12033" width="12.375" bestFit="1" customWidth="1"/>
    <col min="12034" max="12034" width="8.625" bestFit="1" customWidth="1"/>
    <col min="12035" max="12035" width="12.375" bestFit="1" customWidth="1"/>
    <col min="12036" max="12036" width="22.25" bestFit="1" customWidth="1"/>
    <col min="12037" max="12037" width="8.625" bestFit="1" customWidth="1"/>
    <col min="12289" max="12289" width="12.375" bestFit="1" customWidth="1"/>
    <col min="12290" max="12290" width="8.625" bestFit="1" customWidth="1"/>
    <col min="12291" max="12291" width="12.375" bestFit="1" customWidth="1"/>
    <col min="12292" max="12292" width="22.25" bestFit="1" customWidth="1"/>
    <col min="12293" max="12293" width="8.625" bestFit="1" customWidth="1"/>
    <col min="12545" max="12545" width="12.375" bestFit="1" customWidth="1"/>
    <col min="12546" max="12546" width="8.625" bestFit="1" customWidth="1"/>
    <col min="12547" max="12547" width="12.375" bestFit="1" customWidth="1"/>
    <col min="12548" max="12548" width="22.25" bestFit="1" customWidth="1"/>
    <col min="12549" max="12549" width="8.625" bestFit="1" customWidth="1"/>
    <col min="12801" max="12801" width="12.375" bestFit="1" customWidth="1"/>
    <col min="12802" max="12802" width="8.625" bestFit="1" customWidth="1"/>
    <col min="12803" max="12803" width="12.375" bestFit="1" customWidth="1"/>
    <col min="12804" max="12804" width="22.25" bestFit="1" customWidth="1"/>
    <col min="12805" max="12805" width="8.625" bestFit="1" customWidth="1"/>
    <col min="13057" max="13057" width="12.375" bestFit="1" customWidth="1"/>
    <col min="13058" max="13058" width="8.625" bestFit="1" customWidth="1"/>
    <col min="13059" max="13059" width="12.375" bestFit="1" customWidth="1"/>
    <col min="13060" max="13060" width="22.25" bestFit="1" customWidth="1"/>
    <col min="13061" max="13061" width="8.625" bestFit="1" customWidth="1"/>
    <col min="13313" max="13313" width="12.375" bestFit="1" customWidth="1"/>
    <col min="13314" max="13314" width="8.625" bestFit="1" customWidth="1"/>
    <col min="13315" max="13315" width="12.375" bestFit="1" customWidth="1"/>
    <col min="13316" max="13316" width="22.25" bestFit="1" customWidth="1"/>
    <col min="13317" max="13317" width="8.625" bestFit="1" customWidth="1"/>
    <col min="13569" max="13569" width="12.375" bestFit="1" customWidth="1"/>
    <col min="13570" max="13570" width="8.625" bestFit="1" customWidth="1"/>
    <col min="13571" max="13571" width="12.375" bestFit="1" customWidth="1"/>
    <col min="13572" max="13572" width="22.25" bestFit="1" customWidth="1"/>
    <col min="13573" max="13573" width="8.625" bestFit="1" customWidth="1"/>
    <col min="13825" max="13825" width="12.375" bestFit="1" customWidth="1"/>
    <col min="13826" max="13826" width="8.625" bestFit="1" customWidth="1"/>
    <col min="13827" max="13827" width="12.375" bestFit="1" customWidth="1"/>
    <col min="13828" max="13828" width="22.25" bestFit="1" customWidth="1"/>
    <col min="13829" max="13829" width="8.625" bestFit="1" customWidth="1"/>
    <col min="14081" max="14081" width="12.375" bestFit="1" customWidth="1"/>
    <col min="14082" max="14082" width="8.625" bestFit="1" customWidth="1"/>
    <col min="14083" max="14083" width="12.375" bestFit="1" customWidth="1"/>
    <col min="14084" max="14084" width="22.25" bestFit="1" customWidth="1"/>
    <col min="14085" max="14085" width="8.625" bestFit="1" customWidth="1"/>
    <col min="14337" max="14337" width="12.375" bestFit="1" customWidth="1"/>
    <col min="14338" max="14338" width="8.625" bestFit="1" customWidth="1"/>
    <col min="14339" max="14339" width="12.375" bestFit="1" customWidth="1"/>
    <col min="14340" max="14340" width="22.25" bestFit="1" customWidth="1"/>
    <col min="14341" max="14341" width="8.625" bestFit="1" customWidth="1"/>
    <col min="14593" max="14593" width="12.375" bestFit="1" customWidth="1"/>
    <col min="14594" max="14594" width="8.625" bestFit="1" customWidth="1"/>
    <col min="14595" max="14595" width="12.375" bestFit="1" customWidth="1"/>
    <col min="14596" max="14596" width="22.25" bestFit="1" customWidth="1"/>
    <col min="14597" max="14597" width="8.625" bestFit="1" customWidth="1"/>
    <col min="14849" max="14849" width="12.375" bestFit="1" customWidth="1"/>
    <col min="14850" max="14850" width="8.625" bestFit="1" customWidth="1"/>
    <col min="14851" max="14851" width="12.375" bestFit="1" customWidth="1"/>
    <col min="14852" max="14852" width="22.25" bestFit="1" customWidth="1"/>
    <col min="14853" max="14853" width="8.625" bestFit="1" customWidth="1"/>
    <col min="15105" max="15105" width="12.375" bestFit="1" customWidth="1"/>
    <col min="15106" max="15106" width="8.625" bestFit="1" customWidth="1"/>
    <col min="15107" max="15107" width="12.375" bestFit="1" customWidth="1"/>
    <col min="15108" max="15108" width="22.25" bestFit="1" customWidth="1"/>
    <col min="15109" max="15109" width="8.625" bestFit="1" customWidth="1"/>
    <col min="15361" max="15361" width="12.375" bestFit="1" customWidth="1"/>
    <col min="15362" max="15362" width="8.625" bestFit="1" customWidth="1"/>
    <col min="15363" max="15363" width="12.375" bestFit="1" customWidth="1"/>
    <col min="15364" max="15364" width="22.25" bestFit="1" customWidth="1"/>
    <col min="15365" max="15365" width="8.625" bestFit="1" customWidth="1"/>
    <col min="15617" max="15617" width="12.375" bestFit="1" customWidth="1"/>
    <col min="15618" max="15618" width="8.625" bestFit="1" customWidth="1"/>
    <col min="15619" max="15619" width="12.375" bestFit="1" customWidth="1"/>
    <col min="15620" max="15620" width="22.25" bestFit="1" customWidth="1"/>
    <col min="15621" max="15621" width="8.625" bestFit="1" customWidth="1"/>
    <col min="15873" max="15873" width="12.375" bestFit="1" customWidth="1"/>
    <col min="15874" max="15874" width="8.625" bestFit="1" customWidth="1"/>
    <col min="15875" max="15875" width="12.375" bestFit="1" customWidth="1"/>
    <col min="15876" max="15876" width="22.25" bestFit="1" customWidth="1"/>
    <col min="15877" max="15877" width="8.625" bestFit="1" customWidth="1"/>
    <col min="16129" max="16129" width="12.375" bestFit="1" customWidth="1"/>
    <col min="16130" max="16130" width="8.625" bestFit="1" customWidth="1"/>
    <col min="16131" max="16131" width="12.375" bestFit="1" customWidth="1"/>
    <col min="16132" max="16132" width="22.25" bestFit="1" customWidth="1"/>
    <col min="16133" max="16133" width="8.625" bestFit="1" customWidth="1"/>
  </cols>
  <sheetData>
    <row r="1" spans="1:5">
      <c r="A1" t="s">
        <v>15</v>
      </c>
      <c r="B1" t="s">
        <v>16</v>
      </c>
      <c r="C1" t="s">
        <v>17</v>
      </c>
      <c r="D1" t="s">
        <v>18</v>
      </c>
      <c r="E1" t="s">
        <v>19</v>
      </c>
    </row>
    <row r="2" spans="1:5">
      <c r="A2" t="s">
        <v>20</v>
      </c>
      <c r="B2" t="s">
        <v>21</v>
      </c>
      <c r="C2" t="s">
        <v>22</v>
      </c>
      <c r="D2" t="s">
        <v>23</v>
      </c>
      <c r="E2" t="s">
        <v>24</v>
      </c>
    </row>
    <row r="3" spans="1:5">
      <c r="A3" t="s">
        <v>25</v>
      </c>
      <c r="B3" t="s">
        <v>26</v>
      </c>
      <c r="C3" t="s">
        <v>27</v>
      </c>
      <c r="D3" t="s">
        <v>28</v>
      </c>
      <c r="E3" t="s">
        <v>29</v>
      </c>
    </row>
    <row r="4" spans="1:5">
      <c r="A4" t="s">
        <v>30</v>
      </c>
      <c r="B4" t="s">
        <v>31</v>
      </c>
      <c r="C4" t="s">
        <v>32</v>
      </c>
      <c r="D4" t="s">
        <v>33</v>
      </c>
      <c r="E4" t="s">
        <v>34</v>
      </c>
    </row>
    <row r="5" spans="1:5">
      <c r="A5" t="s">
        <v>35</v>
      </c>
      <c r="B5" t="s">
        <v>36</v>
      </c>
      <c r="C5" t="s">
        <v>37</v>
      </c>
      <c r="D5" t="s">
        <v>38</v>
      </c>
      <c r="E5" t="s">
        <v>39</v>
      </c>
    </row>
    <row r="6" spans="1:5">
      <c r="A6" t="s">
        <v>40</v>
      </c>
      <c r="B6" t="s">
        <v>3</v>
      </c>
      <c r="C6" t="s">
        <v>3</v>
      </c>
      <c r="D6" t="s">
        <v>41</v>
      </c>
      <c r="E6" t="s">
        <v>42</v>
      </c>
    </row>
    <row r="7" spans="1:5">
      <c r="A7" t="s">
        <v>3</v>
      </c>
      <c r="D7" t="s">
        <v>43</v>
      </c>
      <c r="E7" t="s">
        <v>44</v>
      </c>
    </row>
    <row r="8" spans="1:5">
      <c r="D8" t="s">
        <v>45</v>
      </c>
      <c r="E8" t="s">
        <v>3</v>
      </c>
    </row>
    <row r="9" spans="1:5">
      <c r="D9" t="s">
        <v>3</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0512-7088-4D52-AD17-5C3FEA93DF74}">
  <sheetPr>
    <tabColor theme="7" tint="0.79998168889431442"/>
    <pageSetUpPr fitToPage="1"/>
  </sheetPr>
  <dimension ref="A1:S75"/>
  <sheetViews>
    <sheetView view="pageBreakPreview" zoomScale="80" zoomScaleNormal="80" zoomScaleSheetLayoutView="80" workbookViewId="0">
      <selection activeCell="A69" sqref="A69:XFD75"/>
    </sheetView>
  </sheetViews>
  <sheetFormatPr defaultColWidth="9" defaultRowHeight="30" customHeight="1"/>
  <cols>
    <col min="1" max="1" width="6.625" style="28" customWidth="1"/>
    <col min="2" max="2" width="15.625" style="28" customWidth="1"/>
    <col min="3" max="3" width="18.625" style="28" customWidth="1"/>
    <col min="4" max="4" width="5.625" style="28" customWidth="1"/>
    <col min="5" max="5" width="18.625" style="28" customWidth="1"/>
    <col min="6" max="6" width="19.875" style="28" customWidth="1"/>
    <col min="7" max="7" width="5.625" style="28" customWidth="1"/>
    <col min="8" max="8" width="12.75" style="28" customWidth="1"/>
    <col min="9" max="10" width="10.25" style="28" customWidth="1"/>
    <col min="11" max="11" width="84.25" style="29" customWidth="1"/>
    <col min="12" max="16384" width="9" style="28"/>
  </cols>
  <sheetData>
    <row r="1" spans="1:18" s="23" customFormat="1" ht="36.6" customHeight="1">
      <c r="A1" s="728" t="s">
        <v>390</v>
      </c>
      <c r="B1" s="728"/>
      <c r="C1" s="728"/>
      <c r="I1" s="96"/>
      <c r="J1" s="96"/>
      <c r="K1" s="97"/>
    </row>
    <row r="2" spans="1:18" s="23" customFormat="1" ht="6" customHeight="1">
      <c r="B2" s="95"/>
      <c r="K2" s="97"/>
    </row>
    <row r="3" spans="1:18" s="99" customFormat="1" ht="79.900000000000006" customHeight="1">
      <c r="A3" s="729" t="s">
        <v>410</v>
      </c>
      <c r="B3" s="729"/>
      <c r="C3" s="729"/>
      <c r="D3" s="729"/>
      <c r="E3" s="729"/>
      <c r="F3" s="729"/>
      <c r="G3" s="729"/>
      <c r="H3" s="729"/>
      <c r="I3" s="729"/>
      <c r="J3" s="729"/>
      <c r="K3" s="98"/>
      <c r="N3" s="23"/>
      <c r="O3" s="23"/>
      <c r="P3" s="23"/>
      <c r="Q3" s="23"/>
      <c r="R3" s="23"/>
    </row>
    <row r="4" spans="1:18" s="99" customFormat="1" ht="21.75" customHeight="1">
      <c r="A4" s="100"/>
      <c r="B4" s="100"/>
      <c r="C4" s="100"/>
      <c r="D4" s="100"/>
      <c r="E4" s="100"/>
      <c r="F4" s="100"/>
      <c r="G4" s="100"/>
      <c r="H4" s="101"/>
      <c r="I4" s="730"/>
      <c r="J4" s="730"/>
      <c r="K4" s="102"/>
      <c r="N4" s="23"/>
      <c r="O4" s="23"/>
      <c r="P4" s="23"/>
      <c r="Q4" s="23"/>
      <c r="R4" s="23"/>
    </row>
    <row r="5" spans="1:18" s="99" customFormat="1" ht="21.75" customHeight="1">
      <c r="A5" s="103"/>
      <c r="H5" s="731" t="s">
        <v>389</v>
      </c>
      <c r="I5" s="731"/>
      <c r="J5" s="731"/>
      <c r="K5" s="104"/>
      <c r="N5" s="23"/>
      <c r="O5" s="23"/>
      <c r="P5" s="23"/>
      <c r="Q5" s="23"/>
      <c r="R5" s="23"/>
    </row>
    <row r="6" spans="1:18" s="99" customFormat="1" ht="21" customHeight="1">
      <c r="A6" s="103"/>
      <c r="B6" s="95" t="s">
        <v>331</v>
      </c>
      <c r="K6" s="98"/>
      <c r="R6" s="105"/>
    </row>
    <row r="7" spans="1:18" s="99" customFormat="1" ht="11.25" customHeight="1">
      <c r="A7" s="103"/>
      <c r="K7" s="98"/>
      <c r="R7" s="105"/>
    </row>
    <row r="8" spans="1:18" s="99" customFormat="1" ht="44.25" customHeight="1">
      <c r="A8" s="33"/>
      <c r="B8" s="732" t="s">
        <v>391</v>
      </c>
      <c r="C8" s="732"/>
      <c r="D8" s="732"/>
      <c r="E8" s="732"/>
      <c r="F8" s="732"/>
      <c r="G8" s="732"/>
      <c r="H8" s="732"/>
      <c r="I8" s="732"/>
      <c r="J8" s="732"/>
      <c r="K8" s="98"/>
      <c r="R8" s="105"/>
    </row>
    <row r="9" spans="1:18" s="99" customFormat="1" ht="12.75" customHeight="1">
      <c r="A9" s="733"/>
      <c r="B9" s="733"/>
      <c r="C9" s="733"/>
      <c r="D9" s="733"/>
      <c r="E9" s="733"/>
      <c r="F9" s="733"/>
      <c r="G9" s="733"/>
      <c r="H9" s="733"/>
      <c r="I9" s="733"/>
      <c r="J9" s="733"/>
      <c r="K9" s="98"/>
      <c r="R9" s="105"/>
    </row>
    <row r="10" spans="1:18" ht="45" customHeight="1">
      <c r="A10" s="685" t="s">
        <v>0</v>
      </c>
      <c r="B10" s="685"/>
      <c r="C10" s="708" t="s">
        <v>426</v>
      </c>
      <c r="D10" s="708"/>
      <c r="E10" s="708"/>
      <c r="F10" s="90" t="s">
        <v>182</v>
      </c>
      <c r="G10" s="709" t="s">
        <v>211</v>
      </c>
      <c r="H10" s="710"/>
      <c r="I10" s="710"/>
      <c r="J10" s="711"/>
      <c r="K10" s="93"/>
    </row>
    <row r="11" spans="1:18" ht="45" customHeight="1">
      <c r="A11" s="685" t="s">
        <v>48</v>
      </c>
      <c r="B11" s="685"/>
      <c r="C11" s="712"/>
      <c r="D11" s="712"/>
      <c r="E11" s="712"/>
      <c r="F11" s="90" t="s">
        <v>13</v>
      </c>
      <c r="G11" s="712"/>
      <c r="H11" s="712"/>
      <c r="I11" s="712"/>
      <c r="J11" s="712"/>
      <c r="K11" s="29" t="s">
        <v>392</v>
      </c>
    </row>
    <row r="12" spans="1:18" ht="30" customHeight="1">
      <c r="A12" s="725" t="s">
        <v>12</v>
      </c>
      <c r="B12" s="30" t="s">
        <v>49</v>
      </c>
      <c r="C12" s="43"/>
      <c r="D12" s="44" t="s">
        <v>8</v>
      </c>
      <c r="E12" s="45"/>
      <c r="F12" s="726"/>
      <c r="G12" s="726"/>
      <c r="H12" s="726"/>
      <c r="I12" s="726"/>
      <c r="J12" s="727"/>
      <c r="K12" s="734" t="s">
        <v>393</v>
      </c>
    </row>
    <row r="13" spans="1:18" ht="15" customHeight="1">
      <c r="A13" s="679"/>
      <c r="B13" s="735" t="s">
        <v>50</v>
      </c>
      <c r="C13" s="31" t="s">
        <v>51</v>
      </c>
      <c r="D13" s="686" t="s">
        <v>388</v>
      </c>
      <c r="E13" s="687"/>
      <c r="F13" s="687"/>
      <c r="G13" s="687"/>
      <c r="H13" s="687"/>
      <c r="I13" s="687"/>
      <c r="J13" s="688"/>
      <c r="K13" s="734"/>
    </row>
    <row r="14" spans="1:18" ht="45" customHeight="1">
      <c r="A14" s="679"/>
      <c r="B14" s="685"/>
      <c r="C14" s="46"/>
      <c r="D14" s="736"/>
      <c r="E14" s="737"/>
      <c r="F14" s="737"/>
      <c r="G14" s="737"/>
      <c r="H14" s="737"/>
      <c r="I14" s="737"/>
      <c r="J14" s="738"/>
      <c r="K14" s="734"/>
    </row>
    <row r="15" spans="1:18" ht="22.5" hidden="1" customHeight="1">
      <c r="A15" s="679"/>
      <c r="B15" s="32" t="s">
        <v>344</v>
      </c>
      <c r="C15" s="739"/>
      <c r="D15" s="740"/>
      <c r="E15" s="740"/>
      <c r="F15" s="740"/>
      <c r="G15" s="740"/>
      <c r="H15" s="740"/>
      <c r="I15" s="740"/>
      <c r="J15" s="741"/>
      <c r="K15" s="734"/>
    </row>
    <row r="16" spans="1:18" ht="45" customHeight="1">
      <c r="A16" s="679"/>
      <c r="B16" s="34" t="s">
        <v>201</v>
      </c>
      <c r="C16" s="742"/>
      <c r="D16" s="742"/>
      <c r="E16" s="742"/>
      <c r="F16" s="742"/>
      <c r="G16" s="742"/>
      <c r="H16" s="742"/>
      <c r="I16" s="742"/>
      <c r="J16" s="742"/>
      <c r="K16" s="734"/>
    </row>
    <row r="17" spans="1:19" ht="45" customHeight="1">
      <c r="A17" s="679"/>
      <c r="B17" s="94" t="s">
        <v>52</v>
      </c>
      <c r="C17" s="707"/>
      <c r="D17" s="707"/>
      <c r="E17" s="707"/>
      <c r="F17" s="707"/>
      <c r="G17" s="707"/>
      <c r="H17" s="707"/>
      <c r="I17" s="707"/>
      <c r="J17" s="707"/>
      <c r="K17" s="734"/>
    </row>
    <row r="18" spans="1:19" ht="45" customHeight="1">
      <c r="A18" s="679"/>
      <c r="B18" s="90" t="s">
        <v>1</v>
      </c>
      <c r="C18" s="707"/>
      <c r="D18" s="707"/>
      <c r="E18" s="707"/>
      <c r="F18" s="707"/>
      <c r="G18" s="707"/>
      <c r="H18" s="707"/>
      <c r="I18" s="707"/>
      <c r="J18" s="707"/>
      <c r="K18" s="33"/>
    </row>
    <row r="19" spans="1:19" s="23" customFormat="1" ht="35.25" customHeight="1">
      <c r="A19" s="680"/>
      <c r="B19" s="22" t="s">
        <v>332</v>
      </c>
      <c r="C19" s="713"/>
      <c r="D19" s="713"/>
      <c r="E19" s="713"/>
      <c r="F19" s="713"/>
      <c r="G19" s="713"/>
      <c r="H19" s="713"/>
      <c r="I19" s="713"/>
      <c r="J19" s="713"/>
      <c r="K19" s="26"/>
    </row>
    <row r="20" spans="1:19" s="23" customFormat="1" ht="35.25" customHeight="1">
      <c r="A20" s="714" t="s">
        <v>333</v>
      </c>
      <c r="B20" s="24" t="s">
        <v>334</v>
      </c>
      <c r="C20" s="717"/>
      <c r="D20" s="718"/>
      <c r="E20" s="22" t="s">
        <v>335</v>
      </c>
      <c r="F20" s="717"/>
      <c r="G20" s="719"/>
      <c r="H20" s="719"/>
      <c r="I20" s="719"/>
      <c r="J20" s="720"/>
      <c r="K20" s="26"/>
    </row>
    <row r="21" spans="1:19" s="23" customFormat="1" ht="35.25" customHeight="1">
      <c r="A21" s="715"/>
      <c r="B21" s="25" t="s">
        <v>336</v>
      </c>
      <c r="C21" s="721"/>
      <c r="D21" s="722"/>
      <c r="E21" s="22" t="s">
        <v>337</v>
      </c>
      <c r="F21" s="717"/>
      <c r="G21" s="719"/>
      <c r="H21" s="719"/>
      <c r="I21" s="719"/>
      <c r="J21" s="720"/>
      <c r="K21" s="26"/>
    </row>
    <row r="22" spans="1:19" s="23" customFormat="1" ht="35.25" customHeight="1">
      <c r="A22" s="716"/>
      <c r="B22" s="27" t="s">
        <v>338</v>
      </c>
      <c r="C22" s="723"/>
      <c r="D22" s="724"/>
      <c r="E22" s="22" t="s">
        <v>339</v>
      </c>
      <c r="F22" s="717"/>
      <c r="G22" s="719"/>
      <c r="H22" s="719"/>
      <c r="I22" s="719"/>
      <c r="J22" s="720"/>
      <c r="K22" s="26"/>
    </row>
    <row r="23" spans="1:19" ht="45" customHeight="1">
      <c r="A23" s="679" t="s">
        <v>350</v>
      </c>
      <c r="B23" s="35" t="s">
        <v>53</v>
      </c>
      <c r="C23" s="681"/>
      <c r="D23" s="681"/>
      <c r="E23" s="681"/>
      <c r="F23" s="681"/>
      <c r="G23" s="681"/>
      <c r="H23" s="681"/>
      <c r="I23" s="681"/>
      <c r="J23" s="682"/>
    </row>
    <row r="24" spans="1:19" ht="60" customHeight="1">
      <c r="A24" s="679"/>
      <c r="B24" s="36" t="s">
        <v>11</v>
      </c>
      <c r="C24" s="683"/>
      <c r="D24" s="683"/>
      <c r="E24" s="683"/>
      <c r="F24" s="683"/>
      <c r="G24" s="683"/>
      <c r="H24" s="683"/>
      <c r="I24" s="683"/>
      <c r="J24" s="684"/>
      <c r="K24" s="29" t="s">
        <v>394</v>
      </c>
    </row>
    <row r="25" spans="1:19" ht="15" hidden="1" customHeight="1">
      <c r="A25" s="679"/>
      <c r="B25" s="685" t="s">
        <v>54</v>
      </c>
      <c r="C25" s="37" t="s">
        <v>14</v>
      </c>
      <c r="D25" s="686" t="s">
        <v>11</v>
      </c>
      <c r="E25" s="687"/>
      <c r="F25" s="687"/>
      <c r="G25" s="687"/>
      <c r="H25" s="687"/>
      <c r="I25" s="688"/>
      <c r="J25" s="37" t="s">
        <v>55</v>
      </c>
      <c r="K25" s="47" t="s">
        <v>65</v>
      </c>
    </row>
    <row r="26" spans="1:19" ht="60" hidden="1" customHeight="1">
      <c r="A26" s="679"/>
      <c r="B26" s="685"/>
      <c r="C26" s="90" t="s">
        <v>56</v>
      </c>
      <c r="D26" s="689"/>
      <c r="E26" s="690"/>
      <c r="F26" s="690"/>
      <c r="G26" s="690"/>
      <c r="H26" s="690"/>
      <c r="I26" s="691"/>
      <c r="J26" s="38"/>
      <c r="K26" s="48" t="s">
        <v>66</v>
      </c>
    </row>
    <row r="27" spans="1:19" ht="60" hidden="1" customHeight="1">
      <c r="A27" s="679"/>
      <c r="B27" s="685"/>
      <c r="C27" s="90" t="s">
        <v>57</v>
      </c>
      <c r="D27" s="689"/>
      <c r="E27" s="690"/>
      <c r="F27" s="690"/>
      <c r="G27" s="690"/>
      <c r="H27" s="690"/>
      <c r="I27" s="691"/>
      <c r="J27" s="38"/>
      <c r="K27" s="48" t="s">
        <v>65</v>
      </c>
    </row>
    <row r="28" spans="1:19" ht="60" hidden="1" customHeight="1">
      <c r="A28" s="679"/>
      <c r="B28" s="685"/>
      <c r="C28" s="90" t="s">
        <v>58</v>
      </c>
      <c r="D28" s="689"/>
      <c r="E28" s="690"/>
      <c r="F28" s="690"/>
      <c r="G28" s="690"/>
      <c r="H28" s="690"/>
      <c r="I28" s="691"/>
      <c r="J28" s="38"/>
      <c r="K28" s="47" t="s">
        <v>65</v>
      </c>
    </row>
    <row r="29" spans="1:19" ht="17.25" customHeight="1">
      <c r="A29" s="679"/>
      <c r="B29" s="692" t="s">
        <v>59</v>
      </c>
      <c r="C29" s="91" t="s">
        <v>60</v>
      </c>
      <c r="D29" s="39"/>
      <c r="E29" s="92" t="s">
        <v>61</v>
      </c>
      <c r="F29" s="686" t="s">
        <v>321</v>
      </c>
      <c r="G29" s="695"/>
      <c r="H29" s="695"/>
      <c r="I29" s="695"/>
      <c r="J29" s="696"/>
    </row>
    <row r="30" spans="1:19" ht="36" customHeight="1">
      <c r="A30" s="679"/>
      <c r="B30" s="693"/>
      <c r="C30" s="49"/>
      <c r="D30" s="44" t="s">
        <v>10</v>
      </c>
      <c r="E30" s="50"/>
      <c r="F30" s="697"/>
      <c r="G30" s="698"/>
      <c r="H30" s="698"/>
      <c r="I30" s="698"/>
      <c r="J30" s="699"/>
    </row>
    <row r="31" spans="1:19" ht="20.100000000000001" hidden="1" customHeight="1">
      <c r="A31" s="679"/>
      <c r="B31" s="693"/>
      <c r="C31" s="51"/>
      <c r="D31" s="44" t="s">
        <v>10</v>
      </c>
      <c r="E31" s="52"/>
      <c r="F31" s="676"/>
      <c r="G31" s="677"/>
      <c r="H31" s="53"/>
      <c r="I31" s="678"/>
      <c r="J31" s="677"/>
      <c r="K31" s="675" t="s">
        <v>62</v>
      </c>
      <c r="L31" s="29"/>
      <c r="M31" s="29"/>
      <c r="N31" s="29"/>
      <c r="O31" s="29"/>
      <c r="P31" s="29"/>
      <c r="Q31" s="29"/>
      <c r="R31" s="29"/>
      <c r="S31" s="29"/>
    </row>
    <row r="32" spans="1:19" ht="20.100000000000001" hidden="1" customHeight="1">
      <c r="A32" s="679"/>
      <c r="B32" s="693"/>
      <c r="C32" s="51"/>
      <c r="D32" s="44" t="s">
        <v>10</v>
      </c>
      <c r="E32" s="52"/>
      <c r="F32" s="676"/>
      <c r="G32" s="677"/>
      <c r="H32" s="53"/>
      <c r="I32" s="678"/>
      <c r="J32" s="677"/>
      <c r="K32" s="675"/>
      <c r="L32" s="29"/>
      <c r="M32" s="29"/>
      <c r="N32" s="29"/>
      <c r="O32" s="29"/>
      <c r="P32" s="29"/>
      <c r="Q32" s="29"/>
      <c r="R32" s="29"/>
      <c r="S32" s="29"/>
    </row>
    <row r="33" spans="1:19" ht="20.100000000000001" hidden="1" customHeight="1">
      <c r="A33" s="679"/>
      <c r="B33" s="693"/>
      <c r="C33" s="51"/>
      <c r="D33" s="44" t="s">
        <v>10</v>
      </c>
      <c r="E33" s="52"/>
      <c r="F33" s="676"/>
      <c r="G33" s="677"/>
      <c r="H33" s="53"/>
      <c r="I33" s="678"/>
      <c r="J33" s="677"/>
      <c r="K33" s="675"/>
      <c r="L33" s="29"/>
      <c r="M33" s="29"/>
      <c r="N33" s="29"/>
      <c r="O33" s="29"/>
      <c r="P33" s="29"/>
      <c r="Q33" s="29"/>
      <c r="R33" s="29"/>
      <c r="S33" s="29"/>
    </row>
    <row r="34" spans="1:19" ht="20.100000000000001" hidden="1" customHeight="1">
      <c r="A34" s="679"/>
      <c r="B34" s="693"/>
      <c r="C34" s="51"/>
      <c r="D34" s="44" t="s">
        <v>10</v>
      </c>
      <c r="E34" s="52"/>
      <c r="F34" s="676"/>
      <c r="G34" s="677"/>
      <c r="H34" s="53"/>
      <c r="I34" s="678"/>
      <c r="J34" s="677"/>
      <c r="K34" s="675"/>
      <c r="L34" s="29"/>
      <c r="M34" s="29"/>
      <c r="N34" s="29"/>
      <c r="O34" s="29"/>
      <c r="P34" s="29"/>
      <c r="Q34" s="29"/>
      <c r="R34" s="29"/>
      <c r="S34" s="29"/>
    </row>
    <row r="35" spans="1:19" ht="20.100000000000001" hidden="1" customHeight="1">
      <c r="A35" s="679"/>
      <c r="B35" s="693"/>
      <c r="C35" s="51"/>
      <c r="D35" s="44" t="s">
        <v>10</v>
      </c>
      <c r="E35" s="52"/>
      <c r="F35" s="676"/>
      <c r="G35" s="677"/>
      <c r="H35" s="53"/>
      <c r="I35" s="678"/>
      <c r="J35" s="677"/>
      <c r="K35" s="675"/>
      <c r="L35" s="29"/>
      <c r="M35" s="29"/>
      <c r="N35" s="29"/>
      <c r="O35" s="29"/>
      <c r="P35" s="29"/>
      <c r="Q35" s="29"/>
      <c r="R35" s="29"/>
      <c r="S35" s="29"/>
    </row>
    <row r="36" spans="1:19" ht="20.100000000000001" hidden="1" customHeight="1">
      <c r="A36" s="679"/>
      <c r="B36" s="693"/>
      <c r="C36" s="51"/>
      <c r="D36" s="44" t="s">
        <v>10</v>
      </c>
      <c r="E36" s="52"/>
      <c r="F36" s="676"/>
      <c r="G36" s="677"/>
      <c r="H36" s="53"/>
      <c r="I36" s="678"/>
      <c r="J36" s="677"/>
      <c r="K36" s="675"/>
      <c r="L36" s="29"/>
      <c r="M36" s="29"/>
      <c r="N36" s="29"/>
      <c r="O36" s="29"/>
      <c r="P36" s="29"/>
      <c r="Q36" s="29"/>
      <c r="R36" s="29"/>
      <c r="S36" s="29"/>
    </row>
    <row r="37" spans="1:19" ht="20.100000000000001" hidden="1" customHeight="1">
      <c r="A37" s="679"/>
      <c r="B37" s="693"/>
      <c r="C37" s="51"/>
      <c r="D37" s="44" t="s">
        <v>10</v>
      </c>
      <c r="E37" s="52"/>
      <c r="F37" s="676"/>
      <c r="G37" s="677"/>
      <c r="H37" s="53"/>
      <c r="I37" s="678"/>
      <c r="J37" s="677"/>
      <c r="K37" s="33"/>
      <c r="L37" s="29"/>
      <c r="M37" s="29"/>
      <c r="N37" s="29"/>
      <c r="O37" s="29"/>
      <c r="P37" s="29"/>
      <c r="Q37" s="29"/>
      <c r="R37" s="29"/>
      <c r="S37" s="29"/>
    </row>
    <row r="38" spans="1:19" ht="20.100000000000001" hidden="1" customHeight="1">
      <c r="A38" s="679"/>
      <c r="B38" s="693"/>
      <c r="C38" s="51"/>
      <c r="D38" s="44" t="s">
        <v>10</v>
      </c>
      <c r="E38" s="52"/>
      <c r="F38" s="676"/>
      <c r="G38" s="677"/>
      <c r="H38" s="53"/>
      <c r="I38" s="678"/>
      <c r="J38" s="677"/>
      <c r="K38" s="33"/>
      <c r="L38" s="29"/>
      <c r="M38" s="29"/>
      <c r="N38" s="29"/>
      <c r="O38" s="29"/>
      <c r="P38" s="29"/>
      <c r="Q38" s="29"/>
      <c r="R38" s="29"/>
      <c r="S38" s="29"/>
    </row>
    <row r="39" spans="1:19" ht="20.100000000000001" hidden="1" customHeight="1">
      <c r="A39" s="679"/>
      <c r="B39" s="693"/>
      <c r="C39" s="51"/>
      <c r="D39" s="44" t="s">
        <v>10</v>
      </c>
      <c r="E39" s="52"/>
      <c r="F39" s="676"/>
      <c r="G39" s="677"/>
      <c r="H39" s="53"/>
      <c r="I39" s="678"/>
      <c r="J39" s="677"/>
      <c r="K39" s="33"/>
      <c r="L39" s="29"/>
      <c r="M39" s="29"/>
      <c r="N39" s="29"/>
      <c r="O39" s="29"/>
      <c r="P39" s="29"/>
      <c r="Q39" s="29"/>
      <c r="R39" s="29"/>
      <c r="S39" s="29"/>
    </row>
    <row r="40" spans="1:19" ht="20.100000000000001" hidden="1" customHeight="1">
      <c r="A40" s="679"/>
      <c r="B40" s="693"/>
      <c r="C40" s="51"/>
      <c r="D40" s="44" t="s">
        <v>10</v>
      </c>
      <c r="E40" s="52"/>
      <c r="F40" s="676"/>
      <c r="G40" s="677"/>
      <c r="H40" s="53"/>
      <c r="I40" s="678"/>
      <c r="J40" s="677"/>
      <c r="K40" s="33"/>
      <c r="L40" s="29"/>
      <c r="M40" s="29"/>
      <c r="N40" s="29"/>
      <c r="O40" s="29"/>
      <c r="P40" s="29"/>
      <c r="Q40" s="29"/>
      <c r="R40" s="29"/>
      <c r="S40" s="29"/>
    </row>
    <row r="41" spans="1:19" ht="20.100000000000001" hidden="1" customHeight="1">
      <c r="A41" s="679"/>
      <c r="B41" s="693"/>
      <c r="C41" s="51"/>
      <c r="D41" s="44" t="s">
        <v>10</v>
      </c>
      <c r="E41" s="52"/>
      <c r="F41" s="676"/>
      <c r="G41" s="677"/>
      <c r="H41" s="53"/>
      <c r="I41" s="678"/>
      <c r="J41" s="677"/>
      <c r="K41" s="33"/>
      <c r="L41" s="29"/>
      <c r="M41" s="29"/>
      <c r="N41" s="29"/>
      <c r="O41" s="29"/>
      <c r="P41" s="29"/>
      <c r="Q41" s="29"/>
      <c r="R41" s="29"/>
      <c r="S41" s="29"/>
    </row>
    <row r="42" spans="1:19" ht="20.100000000000001" hidden="1" customHeight="1">
      <c r="A42" s="679"/>
      <c r="B42" s="694"/>
      <c r="C42" s="86"/>
      <c r="D42" s="87" t="s">
        <v>10</v>
      </c>
      <c r="E42" s="88"/>
      <c r="F42" s="700"/>
      <c r="G42" s="701"/>
      <c r="H42" s="89"/>
      <c r="I42" s="702"/>
      <c r="J42" s="701"/>
      <c r="K42" s="33"/>
      <c r="L42" s="29"/>
      <c r="M42" s="29"/>
      <c r="N42" s="29"/>
      <c r="O42" s="29"/>
      <c r="P42" s="29"/>
      <c r="Q42" s="29"/>
      <c r="R42" s="29"/>
      <c r="S42" s="29"/>
    </row>
    <row r="43" spans="1:19" ht="15" customHeight="1">
      <c r="A43" s="679"/>
      <c r="B43" s="703"/>
      <c r="C43" s="651" t="s">
        <v>6</v>
      </c>
      <c r="D43" s="652" t="s">
        <v>63</v>
      </c>
      <c r="E43" s="654"/>
      <c r="F43" s="650" t="s">
        <v>351</v>
      </c>
      <c r="G43" s="651"/>
      <c r="H43" s="652" t="s">
        <v>200</v>
      </c>
      <c r="I43" s="653"/>
      <c r="J43" s="654"/>
    </row>
    <row r="44" spans="1:19" ht="15" customHeight="1">
      <c r="A44" s="679"/>
      <c r="B44" s="704"/>
      <c r="C44" s="706"/>
      <c r="D44" s="655" t="s">
        <v>352</v>
      </c>
      <c r="E44" s="656"/>
      <c r="F44" s="655" t="s">
        <v>352</v>
      </c>
      <c r="G44" s="656"/>
      <c r="H44" s="655" t="s">
        <v>352</v>
      </c>
      <c r="I44" s="674"/>
      <c r="J44" s="656"/>
      <c r="K44" s="28"/>
    </row>
    <row r="45" spans="1:19" ht="15" hidden="1" customHeight="1">
      <c r="A45" s="679"/>
      <c r="B45" s="704"/>
      <c r="C45" s="657" t="s">
        <v>412</v>
      </c>
      <c r="D45" s="658"/>
      <c r="E45" s="659"/>
      <c r="F45" s="660">
        <f>支出決算書!H8</f>
        <v>0</v>
      </c>
      <c r="G45" s="661"/>
      <c r="H45" s="661"/>
      <c r="I45" s="662"/>
      <c r="J45" s="468"/>
      <c r="K45" s="469" t="s">
        <v>411</v>
      </c>
    </row>
    <row r="46" spans="1:19" ht="15" hidden="1" customHeight="1">
      <c r="A46" s="679"/>
      <c r="B46" s="704"/>
      <c r="C46" s="657" t="s">
        <v>216</v>
      </c>
      <c r="D46" s="658"/>
      <c r="E46" s="659"/>
      <c r="F46" s="660">
        <f>支出決算書!H9</f>
        <v>0</v>
      </c>
      <c r="G46" s="661"/>
      <c r="H46" s="661"/>
      <c r="I46" s="662"/>
      <c r="J46" s="468"/>
      <c r="K46" s="469" t="s">
        <v>411</v>
      </c>
    </row>
    <row r="47" spans="1:19" ht="15" hidden="1" customHeight="1">
      <c r="A47" s="679"/>
      <c r="B47" s="704"/>
      <c r="C47" s="657" t="s">
        <v>413</v>
      </c>
      <c r="D47" s="658"/>
      <c r="E47" s="659"/>
      <c r="F47" s="660">
        <f>支出決算書!H10</f>
        <v>0</v>
      </c>
      <c r="G47" s="661"/>
      <c r="H47" s="661"/>
      <c r="I47" s="662"/>
      <c r="J47" s="468"/>
      <c r="K47" s="469" t="s">
        <v>411</v>
      </c>
    </row>
    <row r="48" spans="1:19" ht="15" hidden="1" customHeight="1">
      <c r="A48" s="679"/>
      <c r="B48" s="704"/>
      <c r="C48" s="663" t="s">
        <v>373</v>
      </c>
      <c r="D48" s="664"/>
      <c r="E48" s="665"/>
      <c r="F48" s="666">
        <f>支出決算書!H18</f>
        <v>0</v>
      </c>
      <c r="G48" s="667"/>
      <c r="H48" s="667"/>
      <c r="I48" s="668"/>
      <c r="J48" s="468"/>
      <c r="K48" s="469" t="s">
        <v>411</v>
      </c>
    </row>
    <row r="49" spans="1:18" ht="30" customHeight="1">
      <c r="A49" s="679"/>
      <c r="B49" s="704"/>
      <c r="C49" s="84" t="s">
        <v>353</v>
      </c>
      <c r="D49" s="669"/>
      <c r="E49" s="669"/>
      <c r="F49" s="670">
        <f>支出決算書!H11</f>
        <v>0</v>
      </c>
      <c r="G49" s="670"/>
      <c r="H49" s="671"/>
      <c r="I49" s="672"/>
      <c r="J49" s="673"/>
      <c r="K49" s="450" t="s">
        <v>395</v>
      </c>
    </row>
    <row r="50" spans="1:18" ht="30" customHeight="1">
      <c r="A50" s="679"/>
      <c r="B50" s="704"/>
      <c r="C50" s="85" t="s">
        <v>354</v>
      </c>
      <c r="D50" s="641"/>
      <c r="E50" s="641"/>
      <c r="F50" s="642">
        <f>支出決算書!H14</f>
        <v>0</v>
      </c>
      <c r="G50" s="642"/>
      <c r="H50" s="643"/>
      <c r="I50" s="644"/>
      <c r="J50" s="645"/>
      <c r="K50" s="54"/>
    </row>
    <row r="51" spans="1:18" ht="30" customHeight="1" thickBot="1">
      <c r="A51" s="679"/>
      <c r="B51" s="704"/>
      <c r="C51" s="85" t="s">
        <v>355</v>
      </c>
      <c r="D51" s="646">
        <f>SUM(F51:J51)</f>
        <v>0</v>
      </c>
      <c r="E51" s="646"/>
      <c r="F51" s="642">
        <f>支出決算書!H15</f>
        <v>0</v>
      </c>
      <c r="G51" s="642"/>
      <c r="H51" s="647">
        <f>支出決算書!H18</f>
        <v>0</v>
      </c>
      <c r="I51" s="648"/>
      <c r="J51" s="649"/>
      <c r="K51" s="28"/>
    </row>
    <row r="52" spans="1:18" ht="30" customHeight="1" thickTop="1" thickBot="1">
      <c r="A52" s="679"/>
      <c r="B52" s="704"/>
      <c r="C52" s="451" t="s">
        <v>396</v>
      </c>
      <c r="D52" s="626"/>
      <c r="E52" s="627"/>
      <c r="F52" s="628"/>
      <c r="G52" s="629"/>
      <c r="H52" s="629"/>
      <c r="I52" s="629"/>
      <c r="J52" s="630"/>
      <c r="K52" s="467" t="s">
        <v>409</v>
      </c>
    </row>
    <row r="53" spans="1:18" s="23" customFormat="1" ht="26.25" customHeight="1" thickTop="1">
      <c r="A53" s="679"/>
      <c r="B53" s="704"/>
      <c r="C53" s="106" t="s">
        <v>318</v>
      </c>
      <c r="D53" s="631" t="s">
        <v>356</v>
      </c>
      <c r="E53" s="632"/>
      <c r="F53" s="633" t="s">
        <v>357</v>
      </c>
      <c r="G53" s="634"/>
      <c r="H53" s="631" t="s">
        <v>358</v>
      </c>
      <c r="I53" s="631"/>
      <c r="J53" s="635"/>
      <c r="K53" s="97"/>
    </row>
    <row r="54" spans="1:18" s="23" customFormat="1" ht="26.25" customHeight="1">
      <c r="A54" s="679"/>
      <c r="B54" s="704"/>
      <c r="C54" s="107" t="s">
        <v>359</v>
      </c>
      <c r="D54" s="636">
        <f>収入!E4</f>
        <v>0</v>
      </c>
      <c r="E54" s="637"/>
      <c r="F54" s="638" t="s">
        <v>360</v>
      </c>
      <c r="G54" s="639"/>
      <c r="H54" s="636">
        <f>支出決算書!H8</f>
        <v>0</v>
      </c>
      <c r="I54" s="640"/>
      <c r="J54" s="637"/>
      <c r="K54" s="97"/>
    </row>
    <row r="55" spans="1:18" s="23" customFormat="1" ht="26.25" customHeight="1">
      <c r="A55" s="679"/>
      <c r="B55" s="704"/>
      <c r="C55" s="108" t="s">
        <v>361</v>
      </c>
      <c r="D55" s="613">
        <f>収入!E6</f>
        <v>0</v>
      </c>
      <c r="E55" s="614"/>
      <c r="F55" s="620" t="s">
        <v>362</v>
      </c>
      <c r="G55" s="621"/>
      <c r="H55" s="613">
        <f>支出決算書!H9</f>
        <v>0</v>
      </c>
      <c r="I55" s="622"/>
      <c r="J55" s="614"/>
      <c r="K55" s="97"/>
    </row>
    <row r="56" spans="1:18" s="23" customFormat="1" ht="26.25" customHeight="1">
      <c r="A56" s="679"/>
      <c r="B56" s="704"/>
      <c r="C56" s="108" t="s">
        <v>363</v>
      </c>
      <c r="D56" s="613">
        <f>収入!E7</f>
        <v>0</v>
      </c>
      <c r="E56" s="614"/>
      <c r="F56" s="620" t="s">
        <v>365</v>
      </c>
      <c r="G56" s="621"/>
      <c r="H56" s="623">
        <f>支出決算書!H10</f>
        <v>0</v>
      </c>
      <c r="I56" s="624"/>
      <c r="J56" s="625"/>
      <c r="K56" s="97"/>
    </row>
    <row r="57" spans="1:18" s="23" customFormat="1" ht="26.25" customHeight="1">
      <c r="A57" s="679"/>
      <c r="B57" s="704"/>
      <c r="C57" s="108" t="s">
        <v>364</v>
      </c>
      <c r="D57" s="613">
        <f>収入!E8</f>
        <v>0</v>
      </c>
      <c r="E57" s="614"/>
      <c r="F57" s="615" t="s">
        <v>373</v>
      </c>
      <c r="G57" s="616"/>
      <c r="H57" s="617">
        <f>ROUNDDOWN(支出決算書!N139/1000,0)</f>
        <v>0</v>
      </c>
      <c r="I57" s="618"/>
      <c r="J57" s="619"/>
      <c r="K57" s="97"/>
    </row>
    <row r="58" spans="1:18" s="23" customFormat="1" ht="26.25" customHeight="1">
      <c r="A58" s="679"/>
      <c r="B58" s="704"/>
      <c r="C58" s="109" t="s">
        <v>366</v>
      </c>
      <c r="D58" s="613">
        <f>収入!E9</f>
        <v>0</v>
      </c>
      <c r="E58" s="614"/>
      <c r="F58" s="607" t="s">
        <v>370</v>
      </c>
      <c r="G58" s="608"/>
      <c r="H58" s="609">
        <f>SUM(H54:J57)</f>
        <v>0</v>
      </c>
      <c r="I58" s="610"/>
      <c r="J58" s="610"/>
      <c r="K58" s="97"/>
    </row>
    <row r="59" spans="1:18" s="23" customFormat="1" ht="26.25" customHeight="1">
      <c r="A59" s="679"/>
      <c r="B59" s="704"/>
      <c r="C59" s="110" t="s">
        <v>367</v>
      </c>
      <c r="D59" s="617">
        <f>収入!E10</f>
        <v>0</v>
      </c>
      <c r="E59" s="619"/>
      <c r="F59" s="607"/>
      <c r="G59" s="608"/>
      <c r="H59" s="609"/>
      <c r="I59" s="610"/>
      <c r="J59" s="610"/>
      <c r="K59" s="97"/>
    </row>
    <row r="60" spans="1:18" s="23" customFormat="1" ht="26.25" customHeight="1">
      <c r="A60" s="679"/>
      <c r="B60" s="704"/>
      <c r="C60" s="111" t="s">
        <v>368</v>
      </c>
      <c r="D60" s="605">
        <f>SUM(D54:E59)</f>
        <v>0</v>
      </c>
      <c r="E60" s="606"/>
      <c r="F60" s="607" t="s">
        <v>371</v>
      </c>
      <c r="G60" s="608"/>
      <c r="H60" s="609">
        <f>支出決算書!H16</f>
        <v>0</v>
      </c>
      <c r="I60" s="610"/>
      <c r="J60" s="610"/>
      <c r="K60" s="97"/>
    </row>
    <row r="61" spans="1:18" s="23" customFormat="1" ht="26.25" customHeight="1" thickBot="1">
      <c r="A61" s="679"/>
      <c r="B61" s="704"/>
      <c r="C61" s="112" t="s">
        <v>369</v>
      </c>
      <c r="D61" s="605">
        <f>IFERROR(D63-D60-D62,0)</f>
        <v>0</v>
      </c>
      <c r="E61" s="606"/>
      <c r="F61" s="607" t="s">
        <v>372</v>
      </c>
      <c r="G61" s="608"/>
      <c r="H61" s="609">
        <f>SUM(H58:J60)</f>
        <v>0</v>
      </c>
      <c r="I61" s="610"/>
      <c r="J61" s="610"/>
      <c r="K61" s="97"/>
    </row>
    <row r="62" spans="1:18" s="23" customFormat="1" ht="26.25" customHeight="1" thickTop="1" thickBot="1">
      <c r="A62" s="679"/>
      <c r="B62" s="704"/>
      <c r="C62" s="452" t="s">
        <v>397</v>
      </c>
      <c r="D62" s="611">
        <f>D52</f>
        <v>0</v>
      </c>
      <c r="E62" s="612"/>
      <c r="F62" s="607"/>
      <c r="G62" s="608"/>
      <c r="H62" s="609"/>
      <c r="I62" s="610"/>
      <c r="J62" s="610"/>
      <c r="K62" s="97"/>
    </row>
    <row r="63" spans="1:18" s="23" customFormat="1" ht="26.25" customHeight="1" thickTop="1">
      <c r="A63" s="679"/>
      <c r="B63" s="705"/>
      <c r="C63" s="113" t="s">
        <v>398</v>
      </c>
      <c r="D63" s="605">
        <f>H61</f>
        <v>0</v>
      </c>
      <c r="E63" s="606"/>
      <c r="F63" s="607"/>
      <c r="G63" s="608"/>
      <c r="H63" s="609"/>
      <c r="I63" s="610"/>
      <c r="J63" s="610"/>
      <c r="K63" s="97"/>
      <c r="N63" s="97"/>
      <c r="O63" s="97"/>
      <c r="P63" s="97"/>
      <c r="Q63" s="97"/>
      <c r="R63" s="97"/>
    </row>
    <row r="64" spans="1:18" ht="30" hidden="1" customHeight="1">
      <c r="A64" s="680"/>
      <c r="B64" s="603" t="s">
        <v>9</v>
      </c>
      <c r="C64" s="603"/>
      <c r="D64" s="604"/>
      <c r="E64" s="604"/>
      <c r="F64" s="604"/>
      <c r="G64" s="604"/>
      <c r="H64" s="604"/>
      <c r="I64" s="604"/>
      <c r="J64" s="604"/>
    </row>
    <row r="65" spans="1:19" ht="15" customHeight="1">
      <c r="A65" s="83"/>
      <c r="D65" s="40"/>
      <c r="E65" s="40"/>
      <c r="H65" s="40"/>
      <c r="I65" s="40"/>
      <c r="J65" s="40"/>
    </row>
    <row r="66" spans="1:19" ht="30" customHeight="1">
      <c r="K66" s="33"/>
      <c r="L66" s="29"/>
      <c r="M66" s="29"/>
      <c r="N66" s="29"/>
      <c r="O66" s="29"/>
      <c r="P66" s="29"/>
      <c r="Q66" s="29"/>
      <c r="R66" s="29"/>
      <c r="S66" s="29"/>
    </row>
    <row r="67" spans="1:19" ht="30" customHeight="1">
      <c r="I67" s="41"/>
      <c r="J67" s="42"/>
      <c r="K67" s="33"/>
      <c r="L67" s="29"/>
      <c r="M67" s="29"/>
      <c r="N67" s="29"/>
      <c r="O67" s="29"/>
      <c r="P67" s="29"/>
      <c r="Q67" s="29"/>
      <c r="R67" s="29"/>
      <c r="S67" s="29"/>
    </row>
    <row r="68" spans="1:19" ht="30" customHeight="1">
      <c r="K68" s="33"/>
      <c r="L68" s="29"/>
      <c r="M68" s="29"/>
      <c r="N68" s="29"/>
      <c r="O68" s="29"/>
      <c r="P68" s="29"/>
      <c r="Q68" s="29"/>
      <c r="R68" s="29"/>
      <c r="S68" s="29"/>
    </row>
    <row r="69" spans="1:19" ht="30" hidden="1" customHeight="1">
      <c r="K69" s="33"/>
      <c r="L69" s="29"/>
      <c r="M69" s="29"/>
      <c r="N69" s="29"/>
      <c r="O69" s="29"/>
      <c r="P69" s="29"/>
      <c r="Q69" s="29"/>
      <c r="R69" s="29"/>
      <c r="S69" s="29"/>
    </row>
    <row r="70" spans="1:19" ht="30" hidden="1" customHeight="1">
      <c r="K70" s="33"/>
      <c r="L70" s="29"/>
      <c r="M70" s="29"/>
      <c r="N70" s="29"/>
      <c r="O70" s="29"/>
      <c r="P70" s="29"/>
      <c r="Q70" s="29"/>
      <c r="R70" s="29"/>
      <c r="S70" s="29"/>
    </row>
    <row r="71" spans="1:19" ht="30" hidden="1" customHeight="1">
      <c r="K71" s="33"/>
      <c r="L71" s="29"/>
      <c r="M71" s="29"/>
      <c r="N71" s="29"/>
      <c r="O71" s="29"/>
      <c r="P71" s="29"/>
      <c r="Q71" s="29"/>
      <c r="R71" s="29"/>
      <c r="S71" s="29"/>
    </row>
    <row r="72" spans="1:19" ht="30" hidden="1" customHeight="1">
      <c r="K72" s="33"/>
      <c r="L72" s="29"/>
      <c r="M72" s="29"/>
      <c r="N72" s="29"/>
      <c r="O72" s="29"/>
      <c r="P72" s="29"/>
      <c r="Q72" s="29"/>
      <c r="R72" s="29"/>
      <c r="S72" s="29"/>
    </row>
    <row r="73" spans="1:19" ht="30" hidden="1" customHeight="1"/>
    <row r="74" spans="1:19" ht="30" hidden="1" customHeight="1"/>
    <row r="75" spans="1:19" ht="30" hidden="1" customHeight="1"/>
  </sheetData>
  <mergeCells count="122">
    <mergeCell ref="A1:C1"/>
    <mergeCell ref="A3:J3"/>
    <mergeCell ref="I4:J4"/>
    <mergeCell ref="H5:J5"/>
    <mergeCell ref="B8:J8"/>
    <mergeCell ref="A9:J9"/>
    <mergeCell ref="K12:K17"/>
    <mergeCell ref="B13:B14"/>
    <mergeCell ref="D13:J13"/>
    <mergeCell ref="D14:J14"/>
    <mergeCell ref="C15:J15"/>
    <mergeCell ref="C16:J16"/>
    <mergeCell ref="C17:J17"/>
    <mergeCell ref="C18:J18"/>
    <mergeCell ref="A10:B10"/>
    <mergeCell ref="C10:E10"/>
    <mergeCell ref="G10:J10"/>
    <mergeCell ref="A11:B11"/>
    <mergeCell ref="C11:E11"/>
    <mergeCell ref="G11:J11"/>
    <mergeCell ref="C19:J19"/>
    <mergeCell ref="A20:A22"/>
    <mergeCell ref="C20:D20"/>
    <mergeCell ref="F20:J20"/>
    <mergeCell ref="C21:D21"/>
    <mergeCell ref="F21:J21"/>
    <mergeCell ref="C22:D22"/>
    <mergeCell ref="F22:J22"/>
    <mergeCell ref="A12:A19"/>
    <mergeCell ref="F12:J12"/>
    <mergeCell ref="A23:A64"/>
    <mergeCell ref="C23:J23"/>
    <mergeCell ref="C24:J24"/>
    <mergeCell ref="B25:B28"/>
    <mergeCell ref="D25:I25"/>
    <mergeCell ref="D26:I26"/>
    <mergeCell ref="D27:I27"/>
    <mergeCell ref="D28:I28"/>
    <mergeCell ref="B29:B42"/>
    <mergeCell ref="F29:J29"/>
    <mergeCell ref="F30:J30"/>
    <mergeCell ref="F31:G31"/>
    <mergeCell ref="I31:J31"/>
    <mergeCell ref="F39:G39"/>
    <mergeCell ref="I39:J39"/>
    <mergeCell ref="F40:G40"/>
    <mergeCell ref="I40:J40"/>
    <mergeCell ref="F41:G41"/>
    <mergeCell ref="I41:J41"/>
    <mergeCell ref="F42:G42"/>
    <mergeCell ref="I42:J42"/>
    <mergeCell ref="B43:B63"/>
    <mergeCell ref="C43:C44"/>
    <mergeCell ref="D43:E43"/>
    <mergeCell ref="K31:K36"/>
    <mergeCell ref="F32:G32"/>
    <mergeCell ref="I32:J32"/>
    <mergeCell ref="F33:G33"/>
    <mergeCell ref="I33:J33"/>
    <mergeCell ref="F34:G34"/>
    <mergeCell ref="I34:J34"/>
    <mergeCell ref="F38:G38"/>
    <mergeCell ref="I38:J38"/>
    <mergeCell ref="F35:G35"/>
    <mergeCell ref="I35:J35"/>
    <mergeCell ref="F36:G36"/>
    <mergeCell ref="I36:J36"/>
    <mergeCell ref="F37:G37"/>
    <mergeCell ref="I37:J37"/>
    <mergeCell ref="F43:G43"/>
    <mergeCell ref="H43:J43"/>
    <mergeCell ref="D44:E44"/>
    <mergeCell ref="C47:E47"/>
    <mergeCell ref="F47:I47"/>
    <mergeCell ref="C48:E48"/>
    <mergeCell ref="F48:I48"/>
    <mergeCell ref="D49:E49"/>
    <mergeCell ref="F49:G49"/>
    <mergeCell ref="H49:J49"/>
    <mergeCell ref="F44:G44"/>
    <mergeCell ref="H44:J44"/>
    <mergeCell ref="C45:E45"/>
    <mergeCell ref="F45:I45"/>
    <mergeCell ref="C46:E46"/>
    <mergeCell ref="F46:I46"/>
    <mergeCell ref="D52:E52"/>
    <mergeCell ref="F52:J52"/>
    <mergeCell ref="D53:E53"/>
    <mergeCell ref="F53:G53"/>
    <mergeCell ref="H53:J53"/>
    <mergeCell ref="D54:E54"/>
    <mergeCell ref="F54:G54"/>
    <mergeCell ref="H54:J54"/>
    <mergeCell ref="D50:E50"/>
    <mergeCell ref="F50:G50"/>
    <mergeCell ref="H50:J50"/>
    <mergeCell ref="D51:E51"/>
    <mergeCell ref="F51:G51"/>
    <mergeCell ref="H51:J51"/>
    <mergeCell ref="D57:E57"/>
    <mergeCell ref="F57:G57"/>
    <mergeCell ref="H57:J57"/>
    <mergeCell ref="D58:E58"/>
    <mergeCell ref="F58:G59"/>
    <mergeCell ref="H58:J59"/>
    <mergeCell ref="D59:E59"/>
    <mergeCell ref="D55:E55"/>
    <mergeCell ref="F55:G55"/>
    <mergeCell ref="H55:J55"/>
    <mergeCell ref="D56:E56"/>
    <mergeCell ref="F56:G56"/>
    <mergeCell ref="H56:J56"/>
    <mergeCell ref="B64:C64"/>
    <mergeCell ref="D64:J64"/>
    <mergeCell ref="D60:E60"/>
    <mergeCell ref="F60:G60"/>
    <mergeCell ref="H60:J60"/>
    <mergeCell ref="D61:E61"/>
    <mergeCell ref="F61:G63"/>
    <mergeCell ref="H61:J63"/>
    <mergeCell ref="D62:E62"/>
    <mergeCell ref="D63:E63"/>
  </mergeCells>
  <phoneticPr fontId="6"/>
  <dataValidations count="15">
    <dataValidation allowBlank="1" showInputMessage="1" showErrorMessage="1" prompt="姓と名の間は全角1字スペースを空けてください。" sqref="C18:J18" xr:uid="{3398E9A8-19A6-4D19-8606-68682EB993F4}"/>
    <dataValidation allowBlank="1" showInputMessage="1" showErrorMessage="1" prompt="法人格の後に全角スペースを入れてください。_x000a_ex.)一般社団法人　○○、株式会社　△△" sqref="C16:J16" xr:uid="{C7045DC1-2763-4578-9D8A-79122043E03A}"/>
    <dataValidation type="textLength" operator="lessThanOrEqual" allowBlank="1" showInputMessage="1" showErrorMessage="1" error="60字を超えています。" prompt="建物名含め、正確にご記入ください。_x000a_60字以内で入力してください。" sqref="D14:J14" xr:uid="{AB91F237-38EB-4335-BCD0-D1868500D090}">
      <formula1>60</formula1>
    </dataValidation>
    <dataValidation imeMode="fullKatakana" allowBlank="1" showInputMessage="1" showErrorMessage="1" prompt="法人格（一般社団法人等）部分のフリガナは不要（入力しないでください）です。_x000a_数字もフリガナとしてください。_x000a_" sqref="C15:J15" xr:uid="{0EA1EEC9-D2FB-4A9B-8BF0-7CD2DEC04BF8}"/>
    <dataValidation type="date" allowBlank="1" showInputMessage="1" showErrorMessage="1" errorTitle="公演日を記載してください。" error="2023/4/1～2024/3/31で記載してください。" prompt="フェスティバルの参加団体が所在国を出発する日及び帰国する日を記載してください。" sqref="C30 E30" xr:uid="{9630500D-963C-49CE-8D99-B2694879902D}">
      <formula1>45017</formula1>
      <formula2>45382</formula2>
    </dataValidation>
    <dataValidation imeMode="halfAlpha" allowBlank="1" showInputMessage="1" showErrorMessage="1" sqref="F22:J22" xr:uid="{BF90D75E-1CFC-4E98-B67E-EDD1C8575272}"/>
    <dataValidation imeMode="halfAlpha" allowBlank="1" showInputMessage="1" showErrorMessage="1" prompt="ハイフンを入れた形式で入力してください。_x000a_ex.) 03-3265-7411" sqref="C19:J19 F20:J21" xr:uid="{90DCB8A0-D610-4C88-B082-ACBD2F3F43EF}"/>
    <dataValidation imeMode="fullKatakana" allowBlank="1" showInputMessage="1" showErrorMessage="1" sqref="C21:D21 C23:J23" xr:uid="{083AD6C3-4253-4E8E-AD2B-8A817349D5A6}"/>
    <dataValidation type="date" allowBlank="1" showInputMessage="1" showErrorMessage="1" errorTitle="公演日を記載してください。" error="2021/4/1～2022/3/31で記載してください。" prompt="開始日の早い順に入力してください。" sqref="C31" xr:uid="{D5740137-A681-48E9-B20F-B182949C5498}">
      <formula1>44287</formula1>
      <formula2>44651</formula2>
    </dataValidation>
    <dataValidation type="list" allowBlank="1" showInputMessage="1" sqref="C14" xr:uid="{50BEBAD7-CB23-4CDC-8E7F-4E219D3D70DA}">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公演日を記載してください。" error="2021/4/1～2022/3/31で記載してください。" sqref="E31:E42 C32:C42" xr:uid="{2F5715BD-3209-42A0-AA89-003E390460A3}">
      <formula1>44287</formula1>
      <formula2>44651</formula2>
    </dataValidation>
    <dataValidation imeMode="halfAlpha" operator="greaterThanOrEqual" allowBlank="1" showInputMessage="1" showErrorMessage="1" sqref="E12 C12:C13" xr:uid="{1E880044-F228-43B5-AE87-67F4935017E8}"/>
    <dataValidation type="list" allowBlank="1" showInputMessage="1" showErrorMessage="1" sqref="C11:E11" xr:uid="{0736DD47-A637-46E8-8AEC-222F89D1BAB8}">
      <formula1>応募分野</formula1>
    </dataValidation>
    <dataValidation type="list" allowBlank="1" showInputMessage="1" showErrorMessage="1" sqref="G11:J11" xr:uid="{15D03177-2D72-4A62-BA8A-4D0573415AF8}">
      <formula1>INDIRECT($C$11)</formula1>
    </dataValidation>
    <dataValidation type="list" allowBlank="1" showInputMessage="1" showErrorMessage="1" prompt="1～3のうち、該当するものを選択してください。" sqref="D64:J64" xr:uid="{6479CAC9-1DF2-4DB1-BDB3-1D5E9D9B62B3}">
      <formula1>"1 課税事業者,2 免税事業者及び簡易課税事業者,3 課税事業者ではあるが、その他条件により消費税等仕入控除調整を行わない事業者"</formula1>
    </dataValidation>
  </dataValidations>
  <printOptions horizontalCentered="1"/>
  <pageMargins left="1.1023622047244095" right="0.70866141732283472" top="0.39370078740157483" bottom="0.39370078740157483" header="0" footer="0"/>
  <pageSetup paperSize="9" scale="60" orientation="portrait" r:id="rId1"/>
  <headerFooter scaleWithDoc="0">
    <oddFooter>&amp;R&amp;"MSゴシック,標準"&amp;12整理番号：（事務局記入欄）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4"/>
  <sheetViews>
    <sheetView tabSelected="1" view="pageBreakPreview" zoomScale="80" zoomScaleNormal="80" zoomScaleSheetLayoutView="80" workbookViewId="0">
      <selection activeCell="C14" sqref="C14"/>
    </sheetView>
  </sheetViews>
  <sheetFormatPr defaultColWidth="9" defaultRowHeight="30" customHeight="1"/>
  <cols>
    <col min="1" max="1" width="6.625" style="28" customWidth="1"/>
    <col min="2" max="2" width="15.625" style="28" customWidth="1"/>
    <col min="3" max="3" width="16.625" style="28" customWidth="1"/>
    <col min="4" max="4" width="14.625" style="28" customWidth="1"/>
    <col min="5" max="5" width="16.625" style="28" customWidth="1"/>
    <col min="6" max="6" width="14.625" style="28" customWidth="1"/>
    <col min="7" max="7" width="16.625" style="28" customWidth="1"/>
    <col min="8" max="8" width="12.625" style="28" customWidth="1"/>
    <col min="9" max="9" width="2.625" style="28" customWidth="1"/>
    <col min="10" max="10" width="16.625" style="28" customWidth="1"/>
    <col min="11" max="11" width="22.375" style="28" customWidth="1"/>
    <col min="12" max="12" width="16" style="28" customWidth="1"/>
    <col min="13" max="16384" width="9" style="28"/>
  </cols>
  <sheetData>
    <row r="1" spans="1:18" s="23" customFormat="1" ht="36.6" customHeight="1">
      <c r="A1" s="728" t="s">
        <v>427</v>
      </c>
      <c r="B1" s="728"/>
      <c r="C1" s="728"/>
      <c r="I1" s="96"/>
      <c r="J1" s="96"/>
    </row>
    <row r="2" spans="1:18" s="23" customFormat="1" ht="6" customHeight="1">
      <c r="B2" s="95"/>
    </row>
    <row r="3" spans="1:18" s="99" customFormat="1" ht="79.900000000000006" customHeight="1">
      <c r="A3" s="729" t="s">
        <v>428</v>
      </c>
      <c r="B3" s="729"/>
      <c r="C3" s="729"/>
      <c r="D3" s="729"/>
      <c r="E3" s="729"/>
      <c r="F3" s="729"/>
      <c r="G3" s="729"/>
      <c r="H3" s="729"/>
      <c r="I3" s="729"/>
      <c r="J3" s="729"/>
      <c r="N3" s="23"/>
      <c r="O3" s="23"/>
      <c r="P3" s="23"/>
      <c r="Q3" s="23"/>
      <c r="R3" s="23"/>
    </row>
    <row r="4" spans="1:18" s="99" customFormat="1" ht="21.75" customHeight="1">
      <c r="A4" s="100"/>
      <c r="B4" s="100"/>
      <c r="C4" s="100"/>
      <c r="D4" s="100"/>
      <c r="E4" s="100"/>
      <c r="F4" s="100"/>
      <c r="G4" s="100"/>
      <c r="H4" s="101"/>
      <c r="I4" s="730"/>
      <c r="J4" s="730"/>
      <c r="K4" s="578"/>
      <c r="N4" s="23"/>
      <c r="O4" s="23"/>
      <c r="P4" s="23"/>
      <c r="Q4" s="23"/>
      <c r="R4" s="23"/>
    </row>
    <row r="5" spans="1:18" s="99" customFormat="1" ht="21.75" customHeight="1">
      <c r="A5" s="103"/>
      <c r="H5" s="731" t="s">
        <v>389</v>
      </c>
      <c r="I5" s="731"/>
      <c r="J5" s="731"/>
      <c r="K5" s="593" t="s">
        <v>526</v>
      </c>
      <c r="N5" s="23"/>
      <c r="O5" s="23"/>
      <c r="P5" s="23"/>
      <c r="Q5" s="23"/>
      <c r="R5" s="23"/>
    </row>
    <row r="6" spans="1:18" s="99" customFormat="1" ht="21" customHeight="1">
      <c r="A6" s="103"/>
      <c r="B6" s="95" t="s">
        <v>331</v>
      </c>
      <c r="R6" s="105"/>
    </row>
    <row r="7" spans="1:18" s="99" customFormat="1" ht="11.25" customHeight="1">
      <c r="A7" s="103"/>
      <c r="R7" s="105"/>
    </row>
    <row r="8" spans="1:18" s="99" customFormat="1" ht="21" customHeight="1">
      <c r="A8" s="33"/>
      <c r="B8" s="767" t="s">
        <v>529</v>
      </c>
      <c r="C8" s="767"/>
      <c r="D8" s="767"/>
      <c r="E8" s="767"/>
      <c r="F8" s="767"/>
      <c r="G8" s="1109" t="s">
        <v>530</v>
      </c>
      <c r="H8" s="1109"/>
      <c r="I8" s="1109"/>
      <c r="J8" s="1109"/>
      <c r="K8" s="597"/>
      <c r="R8" s="105"/>
    </row>
    <row r="9" spans="1:18" s="99" customFormat="1" ht="21" customHeight="1">
      <c r="A9" s="33"/>
      <c r="B9" s="732" t="s">
        <v>531</v>
      </c>
      <c r="C9" s="732"/>
      <c r="D9" s="732"/>
      <c r="E9" s="732"/>
      <c r="F9" s="732"/>
      <c r="G9" s="732"/>
      <c r="H9" s="732"/>
      <c r="I9" s="732"/>
      <c r="J9" s="732"/>
      <c r="K9" s="597"/>
      <c r="R9" s="105"/>
    </row>
    <row r="10" spans="1:18" s="99" customFormat="1" ht="21" customHeight="1">
      <c r="A10" s="33"/>
      <c r="B10" s="732"/>
      <c r="C10" s="732"/>
      <c r="D10" s="732"/>
      <c r="E10" s="732"/>
      <c r="F10" s="732"/>
      <c r="G10" s="732"/>
      <c r="H10" s="732"/>
      <c r="I10" s="732"/>
      <c r="J10" s="732"/>
      <c r="K10" s="597"/>
      <c r="R10" s="105"/>
    </row>
    <row r="11" spans="1:18" s="99" customFormat="1" ht="12.75" customHeight="1">
      <c r="A11" s="733"/>
      <c r="B11" s="733"/>
      <c r="C11" s="733"/>
      <c r="D11" s="733"/>
      <c r="E11" s="733"/>
      <c r="F11" s="733"/>
      <c r="G11" s="733"/>
      <c r="H11" s="733"/>
      <c r="I11" s="733"/>
      <c r="J11" s="733"/>
      <c r="R11" s="105"/>
    </row>
    <row r="12" spans="1:18" ht="45" customHeight="1">
      <c r="A12" s="685" t="s">
        <v>0</v>
      </c>
      <c r="B12" s="685"/>
      <c r="C12" s="762" t="str">
        <f>IF(交付申請書総表貼り付け欄!C10="","自動入力",交付申請書総表貼り付け欄!C10)</f>
        <v>舞台芸術等総合支援事業
（国際芸術交流支援）</v>
      </c>
      <c r="D12" s="762"/>
      <c r="E12" s="762"/>
      <c r="F12" s="90" t="s">
        <v>182</v>
      </c>
      <c r="G12" s="763" t="str">
        <f>IF(交付申請書総表貼り付け欄!G10="","自動入力",交付申請書総表貼り付け欄!G10)</f>
        <v>国際フェスティバル</v>
      </c>
      <c r="H12" s="764"/>
      <c r="I12" s="764"/>
      <c r="J12" s="765"/>
      <c r="K12" s="589" t="s">
        <v>431</v>
      </c>
    </row>
    <row r="13" spans="1:18" ht="45" customHeight="1">
      <c r="A13" s="685" t="s">
        <v>48</v>
      </c>
      <c r="B13" s="685"/>
      <c r="C13" s="766" t="str">
        <f>IF(交付申請書総表貼り付け欄!C11="","自動入力",交付申請書総表貼り付け欄!C11)</f>
        <v>自動入力</v>
      </c>
      <c r="D13" s="766"/>
      <c r="E13" s="766"/>
      <c r="F13" s="90" t="s">
        <v>13</v>
      </c>
      <c r="G13" s="766" t="str">
        <f>IF(交付申請書総表貼り付け欄!G11="","自動入力",交付申請書総表貼り付け欄!G11)</f>
        <v>自動入力</v>
      </c>
      <c r="H13" s="766"/>
      <c r="I13" s="766"/>
      <c r="J13" s="766"/>
      <c r="K13" s="28" t="s">
        <v>392</v>
      </c>
    </row>
    <row r="14" spans="1:18" ht="30" customHeight="1">
      <c r="A14" s="725" t="s">
        <v>12</v>
      </c>
      <c r="B14" s="30" t="s">
        <v>49</v>
      </c>
      <c r="C14" s="43"/>
      <c r="D14" s="44" t="s">
        <v>8</v>
      </c>
      <c r="E14" s="45"/>
      <c r="F14" s="726"/>
      <c r="G14" s="726"/>
      <c r="H14" s="726"/>
      <c r="I14" s="726"/>
      <c r="J14" s="727"/>
      <c r="K14" s="769" t="s">
        <v>393</v>
      </c>
      <c r="L14" s="770"/>
      <c r="M14" s="770"/>
      <c r="N14" s="770"/>
      <c r="O14" s="770"/>
    </row>
    <row r="15" spans="1:18" ht="15" customHeight="1">
      <c r="A15" s="679"/>
      <c r="B15" s="735" t="s">
        <v>50</v>
      </c>
      <c r="C15" s="31" t="s">
        <v>51</v>
      </c>
      <c r="D15" s="686" t="s">
        <v>388</v>
      </c>
      <c r="E15" s="687"/>
      <c r="F15" s="687"/>
      <c r="G15" s="687"/>
      <c r="H15" s="687"/>
      <c r="I15" s="687"/>
      <c r="J15" s="688"/>
      <c r="K15" s="769"/>
      <c r="L15" s="770"/>
      <c r="M15" s="770"/>
      <c r="N15" s="770"/>
      <c r="O15" s="770"/>
    </row>
    <row r="16" spans="1:18" ht="45" customHeight="1">
      <c r="A16" s="679"/>
      <c r="B16" s="685"/>
      <c r="C16" s="46"/>
      <c r="D16" s="736"/>
      <c r="E16" s="737"/>
      <c r="F16" s="737"/>
      <c r="G16" s="737"/>
      <c r="H16" s="737"/>
      <c r="I16" s="737"/>
      <c r="J16" s="738"/>
      <c r="K16" s="769"/>
      <c r="L16" s="770"/>
      <c r="M16" s="770"/>
      <c r="N16" s="770"/>
      <c r="O16" s="770"/>
    </row>
    <row r="17" spans="1:15" ht="22.5" hidden="1" customHeight="1">
      <c r="A17" s="679"/>
      <c r="B17" s="32" t="s">
        <v>344</v>
      </c>
      <c r="C17" s="739"/>
      <c r="D17" s="740"/>
      <c r="E17" s="740"/>
      <c r="F17" s="740"/>
      <c r="G17" s="740"/>
      <c r="H17" s="740"/>
      <c r="I17" s="740"/>
      <c r="J17" s="741"/>
      <c r="K17" s="769"/>
      <c r="L17" s="770"/>
      <c r="M17" s="770"/>
      <c r="N17" s="770"/>
      <c r="O17" s="770"/>
    </row>
    <row r="18" spans="1:15" ht="45" customHeight="1">
      <c r="A18" s="679"/>
      <c r="B18" s="34" t="s">
        <v>201</v>
      </c>
      <c r="C18" s="742"/>
      <c r="D18" s="742"/>
      <c r="E18" s="742"/>
      <c r="F18" s="742"/>
      <c r="G18" s="742"/>
      <c r="H18" s="742"/>
      <c r="I18" s="742"/>
      <c r="J18" s="742"/>
      <c r="K18" s="769"/>
      <c r="L18" s="770"/>
      <c r="M18" s="770"/>
      <c r="N18" s="770"/>
      <c r="O18" s="770"/>
    </row>
    <row r="19" spans="1:15" ht="45" customHeight="1">
      <c r="A19" s="679"/>
      <c r="B19" s="94" t="s">
        <v>52</v>
      </c>
      <c r="C19" s="707"/>
      <c r="D19" s="707"/>
      <c r="E19" s="707"/>
      <c r="F19" s="707"/>
      <c r="G19" s="707"/>
      <c r="H19" s="707"/>
      <c r="I19" s="707"/>
      <c r="J19" s="707"/>
      <c r="K19" s="769"/>
      <c r="L19" s="770"/>
      <c r="M19" s="770"/>
      <c r="N19" s="770"/>
      <c r="O19" s="770"/>
    </row>
    <row r="20" spans="1:15" ht="45" customHeight="1">
      <c r="A20" s="679"/>
      <c r="B20" s="90" t="s">
        <v>1</v>
      </c>
      <c r="C20" s="707"/>
      <c r="D20" s="707"/>
      <c r="E20" s="707"/>
      <c r="F20" s="707"/>
      <c r="G20" s="707"/>
      <c r="H20" s="707"/>
      <c r="I20" s="707"/>
      <c r="J20" s="707"/>
      <c r="K20" s="103"/>
    </row>
    <row r="21" spans="1:15" s="23" customFormat="1" ht="35.25" customHeight="1">
      <c r="A21" s="680"/>
      <c r="B21" s="22" t="s">
        <v>332</v>
      </c>
      <c r="C21" s="713"/>
      <c r="D21" s="713"/>
      <c r="E21" s="713"/>
      <c r="F21" s="713"/>
      <c r="G21" s="713"/>
      <c r="H21" s="713"/>
      <c r="I21" s="713"/>
      <c r="J21" s="713"/>
      <c r="K21" s="26"/>
    </row>
    <row r="22" spans="1:15" s="23" customFormat="1" ht="35.25" customHeight="1">
      <c r="A22" s="714" t="s">
        <v>333</v>
      </c>
      <c r="B22" s="24" t="s">
        <v>334</v>
      </c>
      <c r="C22" s="717"/>
      <c r="D22" s="718"/>
      <c r="E22" s="22" t="s">
        <v>335</v>
      </c>
      <c r="F22" s="717"/>
      <c r="G22" s="719"/>
      <c r="H22" s="719"/>
      <c r="I22" s="719"/>
      <c r="J22" s="720"/>
      <c r="K22" s="26"/>
    </row>
    <row r="23" spans="1:15" s="23" customFormat="1" ht="35.25" customHeight="1">
      <c r="A23" s="715"/>
      <c r="B23" s="25" t="s">
        <v>336</v>
      </c>
      <c r="C23" s="721"/>
      <c r="D23" s="722"/>
      <c r="E23" s="22" t="s">
        <v>337</v>
      </c>
      <c r="F23" s="717"/>
      <c r="G23" s="719"/>
      <c r="H23" s="719"/>
      <c r="I23" s="719"/>
      <c r="J23" s="720"/>
      <c r="K23" s="26"/>
    </row>
    <row r="24" spans="1:15" s="23" customFormat="1" ht="35.25" customHeight="1">
      <c r="A24" s="716"/>
      <c r="B24" s="27" t="s">
        <v>338</v>
      </c>
      <c r="C24" s="723"/>
      <c r="D24" s="724"/>
      <c r="E24" s="22" t="s">
        <v>339</v>
      </c>
      <c r="F24" s="717"/>
      <c r="G24" s="719"/>
      <c r="H24" s="719"/>
      <c r="I24" s="719"/>
      <c r="J24" s="720"/>
      <c r="K24" s="26"/>
    </row>
    <row r="25" spans="1:15" ht="45" customHeight="1">
      <c r="A25" s="679" t="s">
        <v>350</v>
      </c>
      <c r="B25" s="35" t="s">
        <v>53</v>
      </c>
      <c r="C25" s="681"/>
      <c r="D25" s="681"/>
      <c r="E25" s="681"/>
      <c r="F25" s="681"/>
      <c r="G25" s="681"/>
      <c r="H25" s="681"/>
      <c r="I25" s="681"/>
      <c r="J25" s="682"/>
    </row>
    <row r="26" spans="1:15" ht="60" customHeight="1">
      <c r="A26" s="679"/>
      <c r="B26" s="36" t="s">
        <v>11</v>
      </c>
      <c r="C26" s="683"/>
      <c r="D26" s="683"/>
      <c r="E26" s="683"/>
      <c r="F26" s="683"/>
      <c r="G26" s="683"/>
      <c r="H26" s="683"/>
      <c r="I26" s="683"/>
      <c r="J26" s="684"/>
      <c r="K26" s="28" t="s">
        <v>394</v>
      </c>
    </row>
    <row r="27" spans="1:15" ht="15" hidden="1" customHeight="1">
      <c r="A27" s="679"/>
      <c r="B27" s="685" t="s">
        <v>54</v>
      </c>
      <c r="C27" s="37" t="s">
        <v>14</v>
      </c>
      <c r="D27" s="686" t="s">
        <v>11</v>
      </c>
      <c r="E27" s="687"/>
      <c r="F27" s="687"/>
      <c r="G27" s="687"/>
      <c r="H27" s="687"/>
      <c r="I27" s="688"/>
      <c r="J27" s="37" t="s">
        <v>55</v>
      </c>
      <c r="K27" s="590" t="s">
        <v>65</v>
      </c>
    </row>
    <row r="28" spans="1:15" ht="60" hidden="1" customHeight="1">
      <c r="A28" s="679"/>
      <c r="B28" s="685"/>
      <c r="C28" s="90" t="s">
        <v>56</v>
      </c>
      <c r="D28" s="689"/>
      <c r="E28" s="690"/>
      <c r="F28" s="690"/>
      <c r="G28" s="690"/>
      <c r="H28" s="690"/>
      <c r="I28" s="691"/>
      <c r="J28" s="38"/>
      <c r="K28" s="591" t="s">
        <v>66</v>
      </c>
    </row>
    <row r="29" spans="1:15" ht="60" hidden="1" customHeight="1">
      <c r="A29" s="679"/>
      <c r="B29" s="685"/>
      <c r="C29" s="90" t="s">
        <v>57</v>
      </c>
      <c r="D29" s="689"/>
      <c r="E29" s="690"/>
      <c r="F29" s="690"/>
      <c r="G29" s="690"/>
      <c r="H29" s="690"/>
      <c r="I29" s="691"/>
      <c r="J29" s="38"/>
      <c r="K29" s="591" t="s">
        <v>65</v>
      </c>
    </row>
    <row r="30" spans="1:15" ht="60" hidden="1" customHeight="1">
      <c r="A30" s="679"/>
      <c r="B30" s="685"/>
      <c r="C30" s="90" t="s">
        <v>58</v>
      </c>
      <c r="D30" s="689"/>
      <c r="E30" s="690"/>
      <c r="F30" s="690"/>
      <c r="G30" s="690"/>
      <c r="H30" s="690"/>
      <c r="I30" s="691"/>
      <c r="J30" s="38"/>
      <c r="K30" s="590" t="s">
        <v>65</v>
      </c>
    </row>
    <row r="31" spans="1:15" ht="17.25" customHeight="1">
      <c r="A31" s="679"/>
      <c r="B31" s="692" t="s">
        <v>59</v>
      </c>
      <c r="C31" s="91" t="s">
        <v>60</v>
      </c>
      <c r="D31" s="39"/>
      <c r="E31" s="92" t="s">
        <v>61</v>
      </c>
      <c r="F31" s="686" t="s">
        <v>321</v>
      </c>
      <c r="G31" s="695"/>
      <c r="H31" s="695"/>
      <c r="I31" s="695"/>
      <c r="J31" s="696"/>
    </row>
    <row r="32" spans="1:15" ht="36" customHeight="1">
      <c r="A32" s="679"/>
      <c r="B32" s="693"/>
      <c r="C32" s="49"/>
      <c r="D32" s="44" t="s">
        <v>10</v>
      </c>
      <c r="E32" s="50"/>
      <c r="F32" s="697"/>
      <c r="G32" s="698"/>
      <c r="H32" s="698"/>
      <c r="I32" s="698"/>
      <c r="J32" s="699"/>
    </row>
    <row r="33" spans="1:19" ht="20.100000000000001" hidden="1" customHeight="1">
      <c r="A33" s="679"/>
      <c r="B33" s="693"/>
      <c r="C33" s="51"/>
      <c r="D33" s="44" t="s">
        <v>10</v>
      </c>
      <c r="E33" s="52"/>
      <c r="F33" s="676"/>
      <c r="G33" s="677"/>
      <c r="H33" s="53"/>
      <c r="I33" s="678"/>
      <c r="J33" s="677"/>
      <c r="K33" s="768" t="s">
        <v>62</v>
      </c>
      <c r="L33" s="29"/>
      <c r="M33" s="29"/>
      <c r="N33" s="29"/>
      <c r="O33" s="29"/>
      <c r="P33" s="29"/>
      <c r="Q33" s="29"/>
      <c r="R33" s="29"/>
      <c r="S33" s="29"/>
    </row>
    <row r="34" spans="1:19" ht="20.100000000000001" hidden="1" customHeight="1">
      <c r="A34" s="679"/>
      <c r="B34" s="693"/>
      <c r="C34" s="51"/>
      <c r="D34" s="44" t="s">
        <v>10</v>
      </c>
      <c r="E34" s="52"/>
      <c r="F34" s="676"/>
      <c r="G34" s="677"/>
      <c r="H34" s="53"/>
      <c r="I34" s="678"/>
      <c r="J34" s="677"/>
      <c r="K34" s="768"/>
      <c r="L34" s="29"/>
      <c r="M34" s="29"/>
      <c r="N34" s="29"/>
      <c r="O34" s="29"/>
      <c r="P34" s="29"/>
      <c r="Q34" s="29"/>
      <c r="R34" s="29"/>
      <c r="S34" s="29"/>
    </row>
    <row r="35" spans="1:19" ht="20.100000000000001" hidden="1" customHeight="1">
      <c r="A35" s="679"/>
      <c r="B35" s="693"/>
      <c r="C35" s="51"/>
      <c r="D35" s="44" t="s">
        <v>10</v>
      </c>
      <c r="E35" s="52"/>
      <c r="F35" s="676"/>
      <c r="G35" s="677"/>
      <c r="H35" s="53"/>
      <c r="I35" s="678"/>
      <c r="J35" s="677"/>
      <c r="K35" s="768"/>
      <c r="L35" s="29"/>
      <c r="M35" s="29"/>
      <c r="N35" s="29"/>
      <c r="O35" s="29"/>
      <c r="P35" s="29"/>
      <c r="Q35" s="29"/>
      <c r="R35" s="29"/>
      <c r="S35" s="29"/>
    </row>
    <row r="36" spans="1:19" ht="20.100000000000001" hidden="1" customHeight="1">
      <c r="A36" s="679"/>
      <c r="B36" s="693"/>
      <c r="C36" s="51"/>
      <c r="D36" s="44" t="s">
        <v>10</v>
      </c>
      <c r="E36" s="52"/>
      <c r="F36" s="676"/>
      <c r="G36" s="677"/>
      <c r="H36" s="53"/>
      <c r="I36" s="678"/>
      <c r="J36" s="677"/>
      <c r="K36" s="768"/>
      <c r="L36" s="29"/>
      <c r="M36" s="29"/>
      <c r="N36" s="29"/>
      <c r="O36" s="29"/>
      <c r="P36" s="29"/>
      <c r="Q36" s="29"/>
      <c r="R36" s="29"/>
      <c r="S36" s="29"/>
    </row>
    <row r="37" spans="1:19" ht="20.100000000000001" hidden="1" customHeight="1">
      <c r="A37" s="679"/>
      <c r="B37" s="693"/>
      <c r="C37" s="51"/>
      <c r="D37" s="44" t="s">
        <v>10</v>
      </c>
      <c r="E37" s="52"/>
      <c r="F37" s="676"/>
      <c r="G37" s="677"/>
      <c r="H37" s="53"/>
      <c r="I37" s="678"/>
      <c r="J37" s="677"/>
      <c r="K37" s="768"/>
      <c r="L37" s="29"/>
      <c r="M37" s="29"/>
      <c r="N37" s="29"/>
      <c r="O37" s="29"/>
      <c r="P37" s="29"/>
      <c r="Q37" s="29"/>
      <c r="R37" s="29"/>
      <c r="S37" s="29"/>
    </row>
    <row r="38" spans="1:19" ht="20.100000000000001" hidden="1" customHeight="1">
      <c r="A38" s="679"/>
      <c r="B38" s="693"/>
      <c r="C38" s="51"/>
      <c r="D38" s="44" t="s">
        <v>10</v>
      </c>
      <c r="E38" s="52"/>
      <c r="F38" s="676"/>
      <c r="G38" s="677"/>
      <c r="H38" s="53"/>
      <c r="I38" s="678"/>
      <c r="J38" s="677"/>
      <c r="K38" s="768"/>
      <c r="L38" s="29"/>
      <c r="M38" s="29"/>
      <c r="N38" s="29"/>
      <c r="O38" s="29"/>
      <c r="P38" s="29"/>
      <c r="Q38" s="29"/>
      <c r="R38" s="29"/>
      <c r="S38" s="29"/>
    </row>
    <row r="39" spans="1:19" ht="20.100000000000001" hidden="1" customHeight="1">
      <c r="A39" s="679"/>
      <c r="B39" s="693"/>
      <c r="C39" s="51"/>
      <c r="D39" s="44" t="s">
        <v>10</v>
      </c>
      <c r="E39" s="52"/>
      <c r="F39" s="676"/>
      <c r="G39" s="677"/>
      <c r="H39" s="53"/>
      <c r="I39" s="678"/>
      <c r="J39" s="677"/>
      <c r="K39" s="103"/>
      <c r="L39" s="29"/>
      <c r="M39" s="29"/>
      <c r="N39" s="29"/>
      <c r="O39" s="29"/>
      <c r="P39" s="29"/>
      <c r="Q39" s="29"/>
      <c r="R39" s="29"/>
      <c r="S39" s="29"/>
    </row>
    <row r="40" spans="1:19" ht="20.100000000000001" hidden="1" customHeight="1">
      <c r="A40" s="679"/>
      <c r="B40" s="693"/>
      <c r="C40" s="51"/>
      <c r="D40" s="44" t="s">
        <v>10</v>
      </c>
      <c r="E40" s="52"/>
      <c r="F40" s="676"/>
      <c r="G40" s="677"/>
      <c r="H40" s="53"/>
      <c r="I40" s="678"/>
      <c r="J40" s="677"/>
      <c r="K40" s="103"/>
      <c r="L40" s="29"/>
      <c r="M40" s="29"/>
      <c r="N40" s="29"/>
      <c r="O40" s="29"/>
      <c r="P40" s="29"/>
      <c r="Q40" s="29"/>
      <c r="R40" s="29"/>
      <c r="S40" s="29"/>
    </row>
    <row r="41" spans="1:19" ht="20.100000000000001" hidden="1" customHeight="1">
      <c r="A41" s="679"/>
      <c r="B41" s="693"/>
      <c r="C41" s="51"/>
      <c r="D41" s="44" t="s">
        <v>10</v>
      </c>
      <c r="E41" s="52"/>
      <c r="F41" s="676"/>
      <c r="G41" s="677"/>
      <c r="H41" s="53"/>
      <c r="I41" s="678"/>
      <c r="J41" s="677"/>
      <c r="K41" s="103"/>
      <c r="L41" s="29"/>
      <c r="M41" s="29"/>
      <c r="N41" s="29"/>
      <c r="O41" s="29"/>
      <c r="P41" s="29"/>
      <c r="Q41" s="29"/>
      <c r="R41" s="29"/>
      <c r="S41" s="29"/>
    </row>
    <row r="42" spans="1:19" ht="20.100000000000001" hidden="1" customHeight="1">
      <c r="A42" s="679"/>
      <c r="B42" s="693"/>
      <c r="C42" s="51"/>
      <c r="D42" s="44" t="s">
        <v>10</v>
      </c>
      <c r="E42" s="52"/>
      <c r="F42" s="676"/>
      <c r="G42" s="677"/>
      <c r="H42" s="53"/>
      <c r="I42" s="678"/>
      <c r="J42" s="677"/>
      <c r="K42" s="103"/>
      <c r="L42" s="29"/>
      <c r="M42" s="29"/>
      <c r="N42" s="29"/>
      <c r="O42" s="29"/>
      <c r="P42" s="29"/>
      <c r="Q42" s="29"/>
      <c r="R42" s="29"/>
      <c r="S42" s="29"/>
    </row>
    <row r="43" spans="1:19" ht="20.100000000000001" hidden="1" customHeight="1">
      <c r="A43" s="679"/>
      <c r="B43" s="693"/>
      <c r="C43" s="51"/>
      <c r="D43" s="44" t="s">
        <v>10</v>
      </c>
      <c r="E43" s="52"/>
      <c r="F43" s="676"/>
      <c r="G43" s="677"/>
      <c r="H43" s="53"/>
      <c r="I43" s="678"/>
      <c r="J43" s="677"/>
      <c r="K43" s="103"/>
      <c r="L43" s="29"/>
      <c r="M43" s="29"/>
      <c r="N43" s="29"/>
      <c r="O43" s="29"/>
      <c r="P43" s="29"/>
      <c r="Q43" s="29"/>
      <c r="R43" s="29"/>
      <c r="S43" s="29"/>
    </row>
    <row r="44" spans="1:19" ht="20.100000000000001" hidden="1" customHeight="1">
      <c r="A44" s="679"/>
      <c r="B44" s="694"/>
      <c r="C44" s="86"/>
      <c r="D44" s="87" t="s">
        <v>10</v>
      </c>
      <c r="E44" s="88"/>
      <c r="F44" s="700"/>
      <c r="G44" s="701"/>
      <c r="H44" s="89"/>
      <c r="I44" s="702"/>
      <c r="J44" s="701"/>
      <c r="K44" s="103"/>
      <c r="L44" s="29"/>
      <c r="M44" s="29"/>
      <c r="N44" s="29"/>
      <c r="O44" s="29"/>
      <c r="P44" s="29"/>
      <c r="Q44" s="29"/>
      <c r="R44" s="29"/>
      <c r="S44" s="29"/>
    </row>
    <row r="45" spans="1:19" ht="15" customHeight="1">
      <c r="A45" s="679"/>
      <c r="B45" s="703"/>
      <c r="C45" s="651" t="s">
        <v>6</v>
      </c>
      <c r="D45" s="652" t="s">
        <v>63</v>
      </c>
      <c r="E45" s="654"/>
      <c r="F45" s="650" t="s">
        <v>351</v>
      </c>
      <c r="G45" s="651"/>
      <c r="H45" s="652" t="s">
        <v>200</v>
      </c>
      <c r="I45" s="653"/>
      <c r="J45" s="654"/>
    </row>
    <row r="46" spans="1:19" ht="15" customHeight="1">
      <c r="A46" s="679"/>
      <c r="B46" s="704"/>
      <c r="C46" s="706"/>
      <c r="D46" s="655" t="s">
        <v>429</v>
      </c>
      <c r="E46" s="656"/>
      <c r="F46" s="655" t="s">
        <v>429</v>
      </c>
      <c r="G46" s="656"/>
      <c r="H46" s="655" t="s">
        <v>429</v>
      </c>
      <c r="I46" s="674"/>
      <c r="J46" s="656"/>
    </row>
    <row r="47" spans="1:19" ht="15" hidden="1" customHeight="1">
      <c r="A47" s="679"/>
      <c r="B47" s="704"/>
      <c r="C47" s="657" t="s">
        <v>412</v>
      </c>
      <c r="D47" s="658"/>
      <c r="E47" s="659"/>
      <c r="F47" s="660">
        <f>支出決算書!H8</f>
        <v>0</v>
      </c>
      <c r="G47" s="661"/>
      <c r="H47" s="661"/>
      <c r="I47" s="662"/>
      <c r="J47" s="468"/>
      <c r="K47" s="467" t="s">
        <v>411</v>
      </c>
    </row>
    <row r="48" spans="1:19" ht="15" hidden="1" customHeight="1">
      <c r="A48" s="679"/>
      <c r="B48" s="704"/>
      <c r="C48" s="657" t="s">
        <v>216</v>
      </c>
      <c r="D48" s="658"/>
      <c r="E48" s="659"/>
      <c r="F48" s="660">
        <f>支出決算書!H9</f>
        <v>0</v>
      </c>
      <c r="G48" s="661"/>
      <c r="H48" s="661"/>
      <c r="I48" s="662"/>
      <c r="J48" s="468"/>
      <c r="K48" s="467" t="s">
        <v>411</v>
      </c>
    </row>
    <row r="49" spans="1:13" ht="15" hidden="1" customHeight="1">
      <c r="A49" s="679"/>
      <c r="B49" s="704"/>
      <c r="C49" s="657" t="s">
        <v>413</v>
      </c>
      <c r="D49" s="658"/>
      <c r="E49" s="659"/>
      <c r="F49" s="660">
        <f>支出決算書!H10</f>
        <v>0</v>
      </c>
      <c r="G49" s="661"/>
      <c r="H49" s="661"/>
      <c r="I49" s="662"/>
      <c r="J49" s="468"/>
      <c r="K49" s="467" t="s">
        <v>411</v>
      </c>
    </row>
    <row r="50" spans="1:13" ht="15" hidden="1" customHeight="1">
      <c r="A50" s="679"/>
      <c r="B50" s="704"/>
      <c r="C50" s="663" t="s">
        <v>373</v>
      </c>
      <c r="D50" s="664"/>
      <c r="E50" s="665"/>
      <c r="F50" s="666">
        <f>支出決算書!H18</f>
        <v>0</v>
      </c>
      <c r="G50" s="667"/>
      <c r="H50" s="667"/>
      <c r="I50" s="668"/>
      <c r="J50" s="468"/>
      <c r="K50" s="467" t="s">
        <v>411</v>
      </c>
    </row>
    <row r="51" spans="1:13" ht="30" customHeight="1">
      <c r="A51" s="679"/>
      <c r="B51" s="704"/>
      <c r="C51" s="84" t="s">
        <v>353</v>
      </c>
      <c r="D51" s="669"/>
      <c r="E51" s="669"/>
      <c r="F51" s="472">
        <f>支出決算書!H11</f>
        <v>0</v>
      </c>
      <c r="G51" s="475">
        <f>交付申請書総表貼り付け欄!F49*1000</f>
        <v>0</v>
      </c>
      <c r="H51" s="671"/>
      <c r="I51" s="672"/>
      <c r="J51" s="673"/>
      <c r="K51" s="592" t="s">
        <v>395</v>
      </c>
    </row>
    <row r="52" spans="1:13" ht="30" customHeight="1">
      <c r="A52" s="679"/>
      <c r="B52" s="704"/>
      <c r="C52" s="85" t="s">
        <v>354</v>
      </c>
      <c r="D52" s="641"/>
      <c r="E52" s="641"/>
      <c r="F52" s="473">
        <f>支出決算書!H14</f>
        <v>0</v>
      </c>
      <c r="G52" s="476">
        <f>交付申請書総表貼り付け欄!F50*1000</f>
        <v>0</v>
      </c>
      <c r="H52" s="643"/>
      <c r="I52" s="644"/>
      <c r="J52" s="645"/>
      <c r="K52" s="593"/>
    </row>
    <row r="53" spans="1:13" ht="30" customHeight="1" thickBot="1">
      <c r="A53" s="679"/>
      <c r="B53" s="704"/>
      <c r="C53" s="85" t="s">
        <v>355</v>
      </c>
      <c r="D53" s="471">
        <f>SUM(F53+H53)</f>
        <v>0</v>
      </c>
      <c r="E53" s="477">
        <f>交付申請書総表貼り付け欄!D51*1000</f>
        <v>0</v>
      </c>
      <c r="F53" s="474">
        <f>支出決算書!H15</f>
        <v>0</v>
      </c>
      <c r="G53" s="476">
        <f>交付申請書総表貼り付け欄!F51*1000</f>
        <v>0</v>
      </c>
      <c r="H53" s="752">
        <f>支出決算書!H18</f>
        <v>0</v>
      </c>
      <c r="I53" s="753"/>
      <c r="J53" s="479">
        <f>交付申請書総表貼り付け欄!H51*1000</f>
        <v>0</v>
      </c>
    </row>
    <row r="54" spans="1:13" ht="30" customHeight="1" thickTop="1" thickBot="1">
      <c r="A54" s="679"/>
      <c r="B54" s="704"/>
      <c r="C54" s="451" t="s">
        <v>396</v>
      </c>
      <c r="D54" s="596"/>
      <c r="E54" s="478">
        <f>交付申請書総表貼り付け欄!D52*1000</f>
        <v>0</v>
      </c>
      <c r="F54" s="628"/>
      <c r="G54" s="629"/>
      <c r="H54" s="629"/>
      <c r="I54" s="629"/>
      <c r="J54" s="630"/>
      <c r="K54" s="467" t="s">
        <v>521</v>
      </c>
      <c r="L54" s="594"/>
      <c r="M54" s="23"/>
    </row>
    <row r="55" spans="1:13" s="23" customFormat="1" ht="26.25" customHeight="1" thickTop="1">
      <c r="A55" s="679"/>
      <c r="B55" s="704"/>
      <c r="C55" s="106" t="s">
        <v>318</v>
      </c>
      <c r="D55" s="631" t="s">
        <v>301</v>
      </c>
      <c r="E55" s="632"/>
      <c r="F55" s="633" t="s">
        <v>357</v>
      </c>
      <c r="G55" s="634"/>
      <c r="H55" s="631" t="s">
        <v>430</v>
      </c>
      <c r="I55" s="631"/>
      <c r="J55" s="635"/>
      <c r="K55" s="588" t="s">
        <v>522</v>
      </c>
      <c r="L55" s="595">
        <f>IF(E54&gt;D53,ROUNDDOWN(D53,-3),E54)</f>
        <v>0</v>
      </c>
      <c r="M55" s="28" t="s">
        <v>523</v>
      </c>
    </row>
    <row r="56" spans="1:13" s="23" customFormat="1" ht="26.25" customHeight="1">
      <c r="A56" s="679"/>
      <c r="B56" s="704"/>
      <c r="C56" s="107" t="s">
        <v>359</v>
      </c>
      <c r="D56" s="480">
        <f>収入!E4</f>
        <v>0</v>
      </c>
      <c r="E56" s="481">
        <f>交付申請書総表貼り付け欄!D54*1000</f>
        <v>0</v>
      </c>
      <c r="F56" s="638" t="s">
        <v>360</v>
      </c>
      <c r="G56" s="639"/>
      <c r="H56" s="756">
        <f>支出決算書!H8</f>
        <v>0</v>
      </c>
      <c r="I56" s="757"/>
      <c r="J56" s="481">
        <f>交付申請書総表貼り付け欄!H54*1000</f>
        <v>0</v>
      </c>
      <c r="K56" s="588" t="s">
        <v>524</v>
      </c>
      <c r="L56" s="595">
        <f>IF(D63&gt;0,E54,E54+D63)</f>
        <v>0</v>
      </c>
      <c r="M56" s="28" t="s">
        <v>525</v>
      </c>
    </row>
    <row r="57" spans="1:13" s="23" customFormat="1" ht="26.25" customHeight="1">
      <c r="A57" s="679"/>
      <c r="B57" s="704"/>
      <c r="C57" s="108" t="s">
        <v>361</v>
      </c>
      <c r="D57" s="482">
        <f>収入!E6</f>
        <v>0</v>
      </c>
      <c r="E57" s="483">
        <f>交付申請書総表貼り付け欄!D55*1000</f>
        <v>0</v>
      </c>
      <c r="F57" s="620" t="s">
        <v>362</v>
      </c>
      <c r="G57" s="621"/>
      <c r="H57" s="758">
        <f>支出決算書!H9</f>
        <v>0</v>
      </c>
      <c r="I57" s="759"/>
      <c r="J57" s="483">
        <f>交付申請書総表貼り付け欄!H55*1000</f>
        <v>0</v>
      </c>
    </row>
    <row r="58" spans="1:13" s="23" customFormat="1" ht="26.25" customHeight="1">
      <c r="A58" s="679"/>
      <c r="B58" s="704"/>
      <c r="C58" s="108" t="s">
        <v>363</v>
      </c>
      <c r="D58" s="482">
        <f>収入!E7</f>
        <v>0</v>
      </c>
      <c r="E58" s="483">
        <f>交付申請書総表貼り付け欄!D56*1000</f>
        <v>0</v>
      </c>
      <c r="F58" s="620" t="s">
        <v>365</v>
      </c>
      <c r="G58" s="621"/>
      <c r="H58" s="758">
        <f>支出決算書!H10</f>
        <v>0</v>
      </c>
      <c r="I58" s="759"/>
      <c r="J58" s="483">
        <f>交付申請書総表貼り付け欄!H56*1000</f>
        <v>0</v>
      </c>
    </row>
    <row r="59" spans="1:13" s="23" customFormat="1" ht="26.25" customHeight="1">
      <c r="A59" s="679"/>
      <c r="B59" s="704"/>
      <c r="C59" s="108" t="s">
        <v>364</v>
      </c>
      <c r="D59" s="482">
        <f>収入!E8</f>
        <v>0</v>
      </c>
      <c r="E59" s="483">
        <f>交付申請書総表貼り付け欄!D57*1000</f>
        <v>0</v>
      </c>
      <c r="F59" s="615" t="s">
        <v>373</v>
      </c>
      <c r="G59" s="616"/>
      <c r="H59" s="760">
        <f>支出決算書!N139</f>
        <v>0</v>
      </c>
      <c r="I59" s="761"/>
      <c r="J59" s="485">
        <f>交付申請書総表貼り付け欄!H57*1000</f>
        <v>0</v>
      </c>
    </row>
    <row r="60" spans="1:13" s="23" customFormat="1" ht="26.25" customHeight="1">
      <c r="A60" s="679"/>
      <c r="B60" s="704"/>
      <c r="C60" s="109" t="s">
        <v>366</v>
      </c>
      <c r="D60" s="482">
        <f>収入!E9</f>
        <v>0</v>
      </c>
      <c r="E60" s="483">
        <f>交付申請書総表貼り付け欄!D58*1000</f>
        <v>0</v>
      </c>
      <c r="F60" s="607" t="s">
        <v>370</v>
      </c>
      <c r="G60" s="608"/>
      <c r="H60" s="743">
        <f>SUM(H56:I59)</f>
        <v>0</v>
      </c>
      <c r="I60" s="744"/>
      <c r="J60" s="749">
        <f>交付申請書総表貼り付け欄!H58*1000</f>
        <v>0</v>
      </c>
    </row>
    <row r="61" spans="1:13" s="23" customFormat="1" ht="26.25" customHeight="1">
      <c r="A61" s="679"/>
      <c r="B61" s="704"/>
      <c r="C61" s="110" t="s">
        <v>367</v>
      </c>
      <c r="D61" s="484">
        <f>収入!E10</f>
        <v>0</v>
      </c>
      <c r="E61" s="485">
        <f>交付申請書総表貼り付け欄!D59*1000</f>
        <v>0</v>
      </c>
      <c r="F61" s="607"/>
      <c r="G61" s="608"/>
      <c r="H61" s="747"/>
      <c r="I61" s="748"/>
      <c r="J61" s="751"/>
    </row>
    <row r="62" spans="1:13" s="23" customFormat="1" ht="26.25" customHeight="1">
      <c r="A62" s="679"/>
      <c r="B62" s="704"/>
      <c r="C62" s="111" t="s">
        <v>368</v>
      </c>
      <c r="D62" s="486">
        <f>SUM(D56:D61)</f>
        <v>0</v>
      </c>
      <c r="E62" s="487">
        <f>交付申請書総表貼り付け欄!D60*1000</f>
        <v>0</v>
      </c>
      <c r="F62" s="607" t="s">
        <v>371</v>
      </c>
      <c r="G62" s="608"/>
      <c r="H62" s="754">
        <f>支出決算書!H16</f>
        <v>0</v>
      </c>
      <c r="I62" s="755"/>
      <c r="J62" s="487">
        <f>交付申請書総表貼り付け欄!H60*1000</f>
        <v>0</v>
      </c>
    </row>
    <row r="63" spans="1:13" s="23" customFormat="1" ht="26.25" customHeight="1" thickBot="1">
      <c r="A63" s="679"/>
      <c r="B63" s="704"/>
      <c r="C63" s="112" t="s">
        <v>369</v>
      </c>
      <c r="D63" s="486">
        <f>IFERROR(D65-D62-D64,0)</f>
        <v>0</v>
      </c>
      <c r="E63" s="487">
        <f>交付申請書総表貼り付け欄!D61*1000</f>
        <v>0</v>
      </c>
      <c r="F63" s="607" t="s">
        <v>372</v>
      </c>
      <c r="G63" s="608"/>
      <c r="H63" s="743">
        <f>SUM(H60:H62)</f>
        <v>0</v>
      </c>
      <c r="I63" s="744"/>
      <c r="J63" s="749">
        <f>交付申請書総表貼り付け欄!H61*1000</f>
        <v>0</v>
      </c>
    </row>
    <row r="64" spans="1:13" s="23" customFormat="1" ht="26.25" customHeight="1" thickTop="1" thickBot="1">
      <c r="A64" s="679"/>
      <c r="B64" s="704"/>
      <c r="C64" s="452" t="s">
        <v>397</v>
      </c>
      <c r="D64" s="488">
        <f>D54</f>
        <v>0</v>
      </c>
      <c r="E64" s="489">
        <f>交付申請書総表貼り付け欄!D62*1000</f>
        <v>0</v>
      </c>
      <c r="F64" s="607"/>
      <c r="G64" s="608"/>
      <c r="H64" s="745"/>
      <c r="I64" s="746"/>
      <c r="J64" s="750"/>
    </row>
    <row r="65" spans="1:19" s="23" customFormat="1" ht="26.25" customHeight="1" thickTop="1">
      <c r="A65" s="679"/>
      <c r="B65" s="705"/>
      <c r="C65" s="113" t="s">
        <v>398</v>
      </c>
      <c r="D65" s="486">
        <f>H63</f>
        <v>0</v>
      </c>
      <c r="E65" s="487">
        <f>交付申請書総表貼り付け欄!D63*1000</f>
        <v>0</v>
      </c>
      <c r="F65" s="607"/>
      <c r="G65" s="608"/>
      <c r="H65" s="747"/>
      <c r="I65" s="748"/>
      <c r="J65" s="751"/>
      <c r="N65" s="97"/>
      <c r="O65" s="97"/>
      <c r="P65" s="97"/>
      <c r="Q65" s="97"/>
      <c r="R65" s="97"/>
    </row>
    <row r="66" spans="1:19" ht="30" hidden="1" customHeight="1">
      <c r="A66" s="680"/>
      <c r="B66" s="603" t="s">
        <v>9</v>
      </c>
      <c r="C66" s="603"/>
      <c r="D66" s="604"/>
      <c r="E66" s="604"/>
      <c r="F66" s="604"/>
      <c r="G66" s="604"/>
      <c r="H66" s="604"/>
      <c r="I66" s="604"/>
      <c r="J66" s="604"/>
    </row>
    <row r="67" spans="1:19" ht="15" customHeight="1">
      <c r="A67" s="83"/>
      <c r="D67" s="40"/>
      <c r="E67" s="40"/>
      <c r="H67" s="40"/>
      <c r="I67" s="40"/>
      <c r="J67" s="40"/>
    </row>
    <row r="68" spans="1:19" ht="30" customHeight="1">
      <c r="K68" s="103"/>
      <c r="L68" s="29"/>
      <c r="M68" s="29"/>
      <c r="N68" s="29"/>
      <c r="O68" s="29"/>
      <c r="P68" s="29"/>
      <c r="Q68" s="29"/>
      <c r="R68" s="29"/>
      <c r="S68" s="29"/>
    </row>
    <row r="69" spans="1:19" ht="30" customHeight="1">
      <c r="E69" s="490" t="s">
        <v>432</v>
      </c>
      <c r="F69" s="490"/>
      <c r="G69" s="490" t="e">
        <f>D64/E64</f>
        <v>#DIV/0!</v>
      </c>
      <c r="I69" s="41"/>
      <c r="J69" s="42"/>
      <c r="K69" s="103"/>
      <c r="L69" s="29"/>
      <c r="M69" s="29"/>
      <c r="N69" s="29"/>
      <c r="O69" s="29"/>
      <c r="P69" s="29"/>
      <c r="Q69" s="29"/>
      <c r="R69" s="29"/>
      <c r="S69" s="29"/>
    </row>
    <row r="70" spans="1:19" ht="30" customHeight="1">
      <c r="E70" s="490" t="s">
        <v>433</v>
      </c>
      <c r="F70" s="490"/>
      <c r="G70" s="490" t="e">
        <f>IF(AND(0.8&lt;=G69,G69&lt;=1.2),"","要変更理由書")</f>
        <v>#DIV/0!</v>
      </c>
      <c r="K70" s="103"/>
      <c r="L70" s="29"/>
      <c r="M70" s="29"/>
      <c r="N70" s="29"/>
      <c r="O70" s="29"/>
      <c r="P70" s="29"/>
      <c r="Q70" s="29"/>
      <c r="R70" s="29"/>
      <c r="S70" s="29"/>
    </row>
    <row r="71" spans="1:19" ht="30" customHeight="1">
      <c r="K71" s="103"/>
      <c r="L71" s="29"/>
      <c r="M71" s="29"/>
      <c r="N71" s="29"/>
      <c r="O71" s="29"/>
      <c r="P71" s="29"/>
      <c r="Q71" s="29"/>
      <c r="R71" s="29"/>
      <c r="S71" s="29"/>
    </row>
    <row r="72" spans="1:19" ht="30" customHeight="1">
      <c r="K72" s="103"/>
      <c r="L72" s="29"/>
      <c r="M72" s="29"/>
      <c r="N72" s="29"/>
      <c r="O72" s="29"/>
      <c r="P72" s="29"/>
      <c r="Q72" s="29"/>
      <c r="R72" s="29"/>
      <c r="S72" s="29"/>
    </row>
    <row r="73" spans="1:19" ht="30" customHeight="1">
      <c r="K73" s="103"/>
      <c r="L73" s="29"/>
      <c r="M73" s="29"/>
      <c r="N73" s="29"/>
      <c r="O73" s="29"/>
      <c r="P73" s="29"/>
      <c r="Q73" s="29"/>
      <c r="R73" s="29"/>
      <c r="S73" s="29"/>
    </row>
    <row r="74" spans="1:19" ht="30" customHeight="1">
      <c r="K74" s="103"/>
      <c r="L74" s="29"/>
      <c r="M74" s="29"/>
      <c r="N74" s="29"/>
      <c r="O74" s="29"/>
      <c r="P74" s="29"/>
      <c r="Q74" s="29"/>
      <c r="R74" s="29"/>
      <c r="S74" s="29"/>
    </row>
  </sheetData>
  <mergeCells count="111">
    <mergeCell ref="B8:F8"/>
    <mergeCell ref="G8:J8"/>
    <mergeCell ref="B9:J10"/>
    <mergeCell ref="K33:K38"/>
    <mergeCell ref="D29:I29"/>
    <mergeCell ref="F55:G55"/>
    <mergeCell ref="F50:I50"/>
    <mergeCell ref="C47:E47"/>
    <mergeCell ref="F47:I47"/>
    <mergeCell ref="C48:E48"/>
    <mergeCell ref="F48:I48"/>
    <mergeCell ref="K14:O19"/>
    <mergeCell ref="C17:J17"/>
    <mergeCell ref="C24:D24"/>
    <mergeCell ref="F24:J24"/>
    <mergeCell ref="F31:J31"/>
    <mergeCell ref="B15:B16"/>
    <mergeCell ref="B45:B65"/>
    <mergeCell ref="D46:E46"/>
    <mergeCell ref="F63:G65"/>
    <mergeCell ref="F62:G62"/>
    <mergeCell ref="B31:B44"/>
    <mergeCell ref="F32:J32"/>
    <mergeCell ref="I39:J39"/>
    <mergeCell ref="H52:J52"/>
    <mergeCell ref="F41:G41"/>
    <mergeCell ref="I41:J41"/>
    <mergeCell ref="F33:G33"/>
    <mergeCell ref="H45:J45"/>
    <mergeCell ref="H55:J55"/>
    <mergeCell ref="F42:G42"/>
    <mergeCell ref="I42:J42"/>
    <mergeCell ref="F43:G43"/>
    <mergeCell ref="I43:J43"/>
    <mergeCell ref="I40:J40"/>
    <mergeCell ref="H51:J51"/>
    <mergeCell ref="H46:J46"/>
    <mergeCell ref="F46:G46"/>
    <mergeCell ref="F49:I49"/>
    <mergeCell ref="B66:C66"/>
    <mergeCell ref="D66:J66"/>
    <mergeCell ref="F60:G61"/>
    <mergeCell ref="F59:G59"/>
    <mergeCell ref="F58:G58"/>
    <mergeCell ref="F34:G34"/>
    <mergeCell ref="C25:J25"/>
    <mergeCell ref="C26:J26"/>
    <mergeCell ref="F36:G36"/>
    <mergeCell ref="I36:J36"/>
    <mergeCell ref="F37:G37"/>
    <mergeCell ref="I37:J37"/>
    <mergeCell ref="F38:G38"/>
    <mergeCell ref="I38:J38"/>
    <mergeCell ref="D28:I28"/>
    <mergeCell ref="I34:J34"/>
    <mergeCell ref="F35:G35"/>
    <mergeCell ref="B27:B30"/>
    <mergeCell ref="D27:I27"/>
    <mergeCell ref="F39:G39"/>
    <mergeCell ref="F45:G45"/>
    <mergeCell ref="C49:E49"/>
    <mergeCell ref="F57:G57"/>
    <mergeCell ref="I35:J35"/>
    <mergeCell ref="A1:C1"/>
    <mergeCell ref="D15:J15"/>
    <mergeCell ref="D16:J16"/>
    <mergeCell ref="F44:G44"/>
    <mergeCell ref="I44:J44"/>
    <mergeCell ref="A22:A24"/>
    <mergeCell ref="C22:D22"/>
    <mergeCell ref="F22:J22"/>
    <mergeCell ref="A3:J3"/>
    <mergeCell ref="I4:J4"/>
    <mergeCell ref="A11:J11"/>
    <mergeCell ref="F14:J14"/>
    <mergeCell ref="A12:B12"/>
    <mergeCell ref="C12:E12"/>
    <mergeCell ref="G12:J12"/>
    <mergeCell ref="A13:B13"/>
    <mergeCell ref="F40:G40"/>
    <mergeCell ref="H5:J5"/>
    <mergeCell ref="C13:E13"/>
    <mergeCell ref="G13:J13"/>
    <mergeCell ref="A14:A21"/>
    <mergeCell ref="D30:I30"/>
    <mergeCell ref="C21:J21"/>
    <mergeCell ref="A25:A66"/>
    <mergeCell ref="H63:I65"/>
    <mergeCell ref="J63:J65"/>
    <mergeCell ref="H53:I53"/>
    <mergeCell ref="C18:J18"/>
    <mergeCell ref="C19:J19"/>
    <mergeCell ref="H60:I61"/>
    <mergeCell ref="J60:J61"/>
    <mergeCell ref="H62:I62"/>
    <mergeCell ref="H56:I56"/>
    <mergeCell ref="H57:I57"/>
    <mergeCell ref="H58:I58"/>
    <mergeCell ref="H59:I59"/>
    <mergeCell ref="C50:E50"/>
    <mergeCell ref="I33:J33"/>
    <mergeCell ref="F54:J54"/>
    <mergeCell ref="C45:C46"/>
    <mergeCell ref="D45:E45"/>
    <mergeCell ref="C23:D23"/>
    <mergeCell ref="F23:J23"/>
    <mergeCell ref="C20:J20"/>
    <mergeCell ref="D51:E51"/>
    <mergeCell ref="D52:E52"/>
    <mergeCell ref="D55:E55"/>
    <mergeCell ref="F56:G56"/>
  </mergeCells>
  <phoneticPr fontId="6"/>
  <conditionalFormatting sqref="B8:B9 K9:K10">
    <cfRule type="expression" dxfId="47" priority="2">
      <formula>_xlfn.ISFORMULA($A$1)</formula>
    </cfRule>
  </conditionalFormatting>
  <conditionalFormatting sqref="B8:F8">
    <cfRule type="beginsWith" dxfId="46" priority="1" operator="beginsWith" text="　令和　年">
      <formula>LEFT(B8,LEN("　令和　年"))="　令和　年"</formula>
    </cfRule>
  </conditionalFormatting>
  <dataValidations xWindow="248" yWindow="719" count="13">
    <dataValidation type="list" allowBlank="1" showInputMessage="1" showErrorMessage="1" prompt="1～3のうち、該当するものを選択してください。" sqref="D66:J66" xr:uid="{00000000-0002-0000-0200-000000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E14 C14:C15" xr:uid="{00000000-0002-0000-0200-000003000000}"/>
    <dataValidation type="date" allowBlank="1" showInputMessage="1" showErrorMessage="1" errorTitle="公演日を記載してください。" error="2021/4/1～2022/3/31で記載してください。" sqref="E33:E44 C34:C44" xr:uid="{00000000-0002-0000-0200-000004000000}">
      <formula1>44287</formula1>
      <formula2>44651</formula2>
    </dataValidation>
    <dataValidation type="list" allowBlank="1" showInputMessage="1" sqref="C16" xr:uid="{00000000-0002-0000-02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公演日を記載してください。" error="2021/4/1～2022/3/31で記載してください。" prompt="開始日の早い順に入力してください。" sqref="C33" xr:uid="{00000000-0002-0000-0200-000009000000}">
      <formula1>44287</formula1>
      <formula2>44651</formula2>
    </dataValidation>
    <dataValidation imeMode="fullKatakana" allowBlank="1" showInputMessage="1" showErrorMessage="1" sqref="C23:D23 C25:J25" xr:uid="{00000000-0002-0000-0200-00000B000000}"/>
    <dataValidation imeMode="halfAlpha" allowBlank="1" showInputMessage="1" showErrorMessage="1" prompt="ハイフンを入れた形式で入力してください。_x000a_ex.) 03-3265-7411" sqref="C21:J21 F22:J23" xr:uid="{00000000-0002-0000-0200-00000C000000}"/>
    <dataValidation imeMode="halfAlpha" allowBlank="1" showInputMessage="1" showErrorMessage="1" sqref="F24:J24" xr:uid="{00000000-0002-0000-0200-00000D000000}"/>
    <dataValidation type="date" allowBlank="1" showInputMessage="1" showErrorMessage="1" errorTitle="公演日を記載してください。" error="2023/4/1～2024/3/31で記載してください。" prompt="フェスティバルの参加団体が所在国を出発する日及び帰国する日を記載してください。" sqref="C32 E32" xr:uid="{00000000-0002-0000-0200-00000E000000}">
      <formula1>45017</formula1>
      <formula2>45382</formula2>
    </dataValidation>
    <dataValidation imeMode="fullKatakana" allowBlank="1" showInputMessage="1" showErrorMessage="1" prompt="法人格（一般社団法人等）部分のフリガナは不要（入力しないでください）です。_x000a_数字もフリガナとしてください。_x000a_" sqref="C17:J17" xr:uid="{00000000-0002-0000-0200-000010000000}"/>
    <dataValidation type="textLength" operator="lessThanOrEqual" allowBlank="1" showInputMessage="1" showErrorMessage="1" error="60字を超えています。" prompt="建物名含め、正確にご記入ください。_x000a_60字以内で入力してください。" sqref="D16:J16" xr:uid="{58F71CA9-9866-4EB2-A774-D4C425A083A1}">
      <formula1>60</formula1>
    </dataValidation>
    <dataValidation allowBlank="1" showInputMessage="1" showErrorMessage="1" prompt="法人格の後に全角スペースを入れてください。_x000a_ex.)一般社団法人　○○、株式会社　△△" sqref="C18:J18" xr:uid="{BF3029AC-B6EC-4749-AEEA-E3662D85C73B}"/>
    <dataValidation allowBlank="1" showInputMessage="1" showErrorMessage="1" prompt="姓と名の間は全角1字スペースを空けてください。" sqref="C20:J20" xr:uid="{DA26D82E-2D2D-48A2-8E36-C5364C1C3D0F}"/>
  </dataValidations>
  <printOptions horizontalCentered="1"/>
  <pageMargins left="1.1023622047244095" right="0.70866141732283472" top="0.39370078740157483" bottom="0.39370078740157483" header="0" footer="0"/>
  <pageSetup paperSize="9" scale="56" orientation="portrait" r:id="rId1"/>
  <headerFooter scaleWithDoc="0">
    <oddFooter>&amp;R&amp;"MSゴシック,標準"&amp;12整理番号：（事務局記入欄）</oddFooter>
  </headerFooter>
  <rowBreaks count="1" manualBreakCount="1">
    <brk id="53" max="9" man="1"/>
  </rowBreaks>
  <colBreaks count="1" manualBreakCount="1">
    <brk id="4" max="64"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0"/>
  <sheetViews>
    <sheetView view="pageBreakPreview" zoomScale="80" zoomScaleNormal="80" zoomScaleSheetLayoutView="80" workbookViewId="0">
      <selection activeCell="C24" sqref="C24:M59"/>
    </sheetView>
  </sheetViews>
  <sheetFormatPr defaultColWidth="9" defaultRowHeight="18.75" customHeight="1"/>
  <cols>
    <col min="1" max="2" width="3.625" style="81" customWidth="1"/>
    <col min="3" max="3" width="4.875" style="81" customWidth="1"/>
    <col min="4" max="4" width="6.625" style="81" customWidth="1"/>
    <col min="5" max="5" width="15.625" style="81" customWidth="1"/>
    <col min="6" max="6" width="10.625" style="81" customWidth="1"/>
    <col min="7" max="8" width="15.625" style="81" customWidth="1"/>
    <col min="9" max="9" width="10.625" style="81" customWidth="1"/>
    <col min="10" max="10" width="11.625" style="81" customWidth="1"/>
    <col min="11" max="11" width="31.625" style="81" customWidth="1"/>
    <col min="12" max="12" width="11.625" style="81" customWidth="1"/>
    <col min="13" max="13" width="14.625" style="81" customWidth="1"/>
    <col min="14" max="14" width="64" style="81" customWidth="1"/>
    <col min="15" max="16384" width="9" style="81"/>
  </cols>
  <sheetData>
    <row r="1" spans="1:14" s="28" customFormat="1" ht="26.25" customHeight="1">
      <c r="B1" s="453" t="s">
        <v>399</v>
      </c>
      <c r="M1" s="454"/>
      <c r="N1" s="455"/>
    </row>
    <row r="2" spans="1:14" s="28" customFormat="1" ht="26.25" customHeight="1">
      <c r="B2" s="832" t="s">
        <v>312</v>
      </c>
      <c r="C2" s="832"/>
      <c r="D2" s="832"/>
      <c r="E2" s="833">
        <f>総表!C18</f>
        <v>0</v>
      </c>
      <c r="F2" s="833"/>
      <c r="G2" s="833"/>
      <c r="H2" s="456" t="s">
        <v>400</v>
      </c>
      <c r="I2" s="833">
        <f>総表!C26</f>
        <v>0</v>
      </c>
      <c r="J2" s="833"/>
      <c r="K2" s="833"/>
      <c r="L2" s="833"/>
      <c r="M2" s="833"/>
      <c r="N2" s="455"/>
    </row>
    <row r="3" spans="1:14" ht="18.75" hidden="1" customHeight="1">
      <c r="B3" s="817" t="s">
        <v>2</v>
      </c>
      <c r="C3" s="834" t="s">
        <v>47</v>
      </c>
      <c r="D3" s="834"/>
      <c r="E3" s="834"/>
      <c r="F3" s="834"/>
      <c r="G3" s="834"/>
      <c r="H3" s="834"/>
      <c r="I3" s="834"/>
      <c r="J3" s="834"/>
      <c r="K3" s="834"/>
      <c r="L3" s="835"/>
      <c r="M3" s="836"/>
    </row>
    <row r="4" spans="1:14" ht="24" hidden="1" customHeight="1">
      <c r="A4" s="81">
        <v>1</v>
      </c>
      <c r="B4" s="818"/>
      <c r="C4" s="792" t="s">
        <v>204</v>
      </c>
      <c r="D4" s="783"/>
      <c r="E4" s="784"/>
      <c r="F4" s="784"/>
      <c r="G4" s="784"/>
      <c r="H4" s="784"/>
      <c r="I4" s="784"/>
      <c r="J4" s="784"/>
      <c r="K4" s="784"/>
      <c r="L4" s="784"/>
      <c r="M4" s="785"/>
      <c r="N4" s="831" t="s">
        <v>401</v>
      </c>
    </row>
    <row r="5" spans="1:14" ht="24" hidden="1" customHeight="1">
      <c r="A5" s="81">
        <v>2</v>
      </c>
      <c r="B5" s="818"/>
      <c r="C5" s="793"/>
      <c r="D5" s="786"/>
      <c r="E5" s="787"/>
      <c r="F5" s="787"/>
      <c r="G5" s="787"/>
      <c r="H5" s="787"/>
      <c r="I5" s="787"/>
      <c r="J5" s="787"/>
      <c r="K5" s="787"/>
      <c r="L5" s="787"/>
      <c r="M5" s="788"/>
      <c r="N5" s="831"/>
    </row>
    <row r="6" spans="1:14" ht="24" hidden="1" customHeight="1">
      <c r="A6" s="81">
        <v>3</v>
      </c>
      <c r="B6" s="818"/>
      <c r="C6" s="793"/>
      <c r="D6" s="786"/>
      <c r="E6" s="787"/>
      <c r="F6" s="787"/>
      <c r="G6" s="787"/>
      <c r="H6" s="787"/>
      <c r="I6" s="787"/>
      <c r="J6" s="787"/>
      <c r="K6" s="787"/>
      <c r="L6" s="787"/>
      <c r="M6" s="788"/>
      <c r="N6" s="115"/>
    </row>
    <row r="7" spans="1:14" ht="24" hidden="1" customHeight="1">
      <c r="A7" s="81">
        <v>4</v>
      </c>
      <c r="B7" s="818"/>
      <c r="C7" s="793"/>
      <c r="D7" s="786"/>
      <c r="E7" s="787"/>
      <c r="F7" s="787"/>
      <c r="G7" s="787"/>
      <c r="H7" s="787"/>
      <c r="I7" s="787"/>
      <c r="J7" s="787"/>
      <c r="K7" s="787"/>
      <c r="L7" s="787"/>
      <c r="M7" s="788"/>
      <c r="N7" s="115"/>
    </row>
    <row r="8" spans="1:14" ht="24" hidden="1" customHeight="1">
      <c r="A8" s="81">
        <v>5</v>
      </c>
      <c r="B8" s="818"/>
      <c r="C8" s="794"/>
      <c r="D8" s="789"/>
      <c r="E8" s="790"/>
      <c r="F8" s="790"/>
      <c r="G8" s="790"/>
      <c r="H8" s="790"/>
      <c r="I8" s="790"/>
      <c r="J8" s="790"/>
      <c r="K8" s="790"/>
      <c r="L8" s="790"/>
      <c r="M8" s="791"/>
      <c r="N8" s="115"/>
    </row>
    <row r="9" spans="1:14" ht="30" hidden="1" customHeight="1">
      <c r="A9" s="81">
        <v>1</v>
      </c>
      <c r="B9" s="818"/>
      <c r="C9" s="837" t="s">
        <v>205</v>
      </c>
      <c r="D9" s="838"/>
      <c r="E9" s="838"/>
      <c r="F9" s="838"/>
      <c r="G9" s="838"/>
      <c r="H9" s="838"/>
      <c r="I9" s="838"/>
      <c r="J9" s="838"/>
      <c r="K9" s="838"/>
      <c r="L9" s="838"/>
      <c r="M9" s="839"/>
      <c r="N9" s="831" t="s">
        <v>401</v>
      </c>
    </row>
    <row r="10" spans="1:14" ht="30" hidden="1" customHeight="1">
      <c r="A10" s="81">
        <v>2</v>
      </c>
      <c r="B10" s="818"/>
      <c r="C10" s="793"/>
      <c r="D10" s="787"/>
      <c r="E10" s="787"/>
      <c r="F10" s="787"/>
      <c r="G10" s="787"/>
      <c r="H10" s="787"/>
      <c r="I10" s="787"/>
      <c r="J10" s="787"/>
      <c r="K10" s="787"/>
      <c r="L10" s="787"/>
      <c r="M10" s="788"/>
      <c r="N10" s="831"/>
    </row>
    <row r="11" spans="1:14" ht="30" hidden="1" customHeight="1">
      <c r="A11" s="81">
        <v>3</v>
      </c>
      <c r="B11" s="818"/>
      <c r="C11" s="793"/>
      <c r="D11" s="787"/>
      <c r="E11" s="787"/>
      <c r="F11" s="787"/>
      <c r="G11" s="787"/>
      <c r="H11" s="787"/>
      <c r="I11" s="787"/>
      <c r="J11" s="787"/>
      <c r="K11" s="787"/>
      <c r="L11" s="787"/>
      <c r="M11" s="788"/>
      <c r="N11" s="115"/>
    </row>
    <row r="12" spans="1:14" ht="30" hidden="1" customHeight="1">
      <c r="A12" s="81">
        <v>4</v>
      </c>
      <c r="B12" s="818"/>
      <c r="C12" s="794"/>
      <c r="D12" s="790"/>
      <c r="E12" s="790"/>
      <c r="F12" s="790"/>
      <c r="G12" s="790"/>
      <c r="H12" s="790"/>
      <c r="I12" s="790"/>
      <c r="J12" s="790"/>
      <c r="K12" s="790"/>
      <c r="L12" s="790"/>
      <c r="M12" s="791"/>
      <c r="N12" s="115"/>
    </row>
    <row r="13" spans="1:14" ht="30" hidden="1" customHeight="1">
      <c r="A13" s="81">
        <v>1</v>
      </c>
      <c r="B13" s="818"/>
      <c r="C13" s="810" t="s">
        <v>374</v>
      </c>
      <c r="D13" s="787"/>
      <c r="E13" s="787"/>
      <c r="F13" s="787"/>
      <c r="G13" s="787"/>
      <c r="H13" s="787"/>
      <c r="I13" s="787"/>
      <c r="J13" s="787"/>
      <c r="K13" s="787"/>
      <c r="L13" s="787"/>
      <c r="M13" s="788"/>
      <c r="N13" s="831" t="s">
        <v>401</v>
      </c>
    </row>
    <row r="14" spans="1:14" ht="30" hidden="1" customHeight="1">
      <c r="A14" s="81">
        <v>2</v>
      </c>
      <c r="B14" s="818"/>
      <c r="C14" s="810"/>
      <c r="D14" s="787"/>
      <c r="E14" s="787"/>
      <c r="F14" s="787"/>
      <c r="G14" s="787"/>
      <c r="H14" s="787"/>
      <c r="I14" s="787"/>
      <c r="J14" s="787"/>
      <c r="K14" s="787"/>
      <c r="L14" s="787"/>
      <c r="M14" s="788"/>
      <c r="N14" s="831"/>
    </row>
    <row r="15" spans="1:14" ht="30" hidden="1" customHeight="1">
      <c r="A15" s="81">
        <v>3</v>
      </c>
      <c r="B15" s="818"/>
      <c r="C15" s="810"/>
      <c r="D15" s="787"/>
      <c r="E15" s="787"/>
      <c r="F15" s="787"/>
      <c r="G15" s="787"/>
      <c r="H15" s="787"/>
      <c r="I15" s="787"/>
      <c r="J15" s="787"/>
      <c r="K15" s="787"/>
      <c r="L15" s="787"/>
      <c r="M15" s="788"/>
      <c r="N15" s="115"/>
    </row>
    <row r="16" spans="1:14" ht="30" hidden="1" customHeight="1">
      <c r="A16" s="81">
        <v>4</v>
      </c>
      <c r="B16" s="818"/>
      <c r="C16" s="810"/>
      <c r="D16" s="787"/>
      <c r="E16" s="787"/>
      <c r="F16" s="787"/>
      <c r="G16" s="787"/>
      <c r="H16" s="787"/>
      <c r="I16" s="787"/>
      <c r="J16" s="787"/>
      <c r="K16" s="787"/>
      <c r="L16" s="787"/>
      <c r="M16" s="788"/>
      <c r="N16" s="115"/>
    </row>
    <row r="17" spans="1:14" ht="18.75" hidden="1" customHeight="1">
      <c r="B17" s="818"/>
      <c r="C17" s="811" t="s">
        <v>212</v>
      </c>
      <c r="D17" s="811"/>
      <c r="E17" s="811"/>
      <c r="F17" s="811"/>
      <c r="G17" s="811"/>
      <c r="H17" s="811"/>
      <c r="I17" s="811"/>
      <c r="J17" s="811"/>
      <c r="K17" s="811"/>
      <c r="L17" s="812"/>
      <c r="M17" s="813"/>
    </row>
    <row r="18" spans="1:14" ht="18.75" hidden="1" customHeight="1">
      <c r="A18" s="81">
        <v>1</v>
      </c>
      <c r="B18" s="818"/>
      <c r="C18" s="798"/>
      <c r="D18" s="784"/>
      <c r="E18" s="784"/>
      <c r="F18" s="784"/>
      <c r="G18" s="784"/>
      <c r="H18" s="784"/>
      <c r="I18" s="784"/>
      <c r="J18" s="784"/>
      <c r="K18" s="784"/>
      <c r="L18" s="784"/>
      <c r="M18" s="785"/>
      <c r="N18" s="114" t="s">
        <v>347</v>
      </c>
    </row>
    <row r="19" spans="1:14" ht="18.75" hidden="1" customHeight="1">
      <c r="A19" s="81">
        <v>2</v>
      </c>
      <c r="B19" s="818"/>
      <c r="C19" s="814"/>
      <c r="D19" s="787"/>
      <c r="E19" s="787"/>
      <c r="F19" s="787"/>
      <c r="G19" s="787"/>
      <c r="H19" s="787"/>
      <c r="I19" s="787"/>
      <c r="J19" s="787"/>
      <c r="K19" s="787"/>
      <c r="L19" s="787"/>
      <c r="M19" s="788"/>
      <c r="N19" s="114"/>
    </row>
    <row r="20" spans="1:14" ht="18.75" hidden="1" customHeight="1">
      <c r="A20" s="81">
        <v>3</v>
      </c>
      <c r="B20" s="818"/>
      <c r="C20" s="814"/>
      <c r="D20" s="787"/>
      <c r="E20" s="787"/>
      <c r="F20" s="787"/>
      <c r="G20" s="787"/>
      <c r="H20" s="787"/>
      <c r="I20" s="787"/>
      <c r="J20" s="787"/>
      <c r="K20" s="787"/>
      <c r="L20" s="787"/>
      <c r="M20" s="788"/>
      <c r="N20" s="114"/>
    </row>
    <row r="21" spans="1:14" ht="18.75" hidden="1" customHeight="1">
      <c r="A21" s="81">
        <v>4</v>
      </c>
      <c r="B21" s="818"/>
      <c r="C21" s="814"/>
      <c r="D21" s="787"/>
      <c r="E21" s="787"/>
      <c r="F21" s="787"/>
      <c r="G21" s="787"/>
      <c r="H21" s="787"/>
      <c r="I21" s="787"/>
      <c r="J21" s="787"/>
      <c r="K21" s="787"/>
      <c r="L21" s="787"/>
      <c r="M21" s="788"/>
      <c r="N21" s="114"/>
    </row>
    <row r="22" spans="1:14" ht="27.75" customHeight="1">
      <c r="B22" s="818"/>
      <c r="C22" s="815" t="s">
        <v>213</v>
      </c>
      <c r="D22" s="816"/>
      <c r="E22" s="824" t="str">
        <f>IF(ISBLANK(総表!C32),"",総表!C32)</f>
        <v/>
      </c>
      <c r="F22" s="825"/>
      <c r="G22" s="116" t="s">
        <v>214</v>
      </c>
      <c r="H22" s="826" t="str">
        <f>IF(ISBLANK(総表!E32),"",総表!E32)</f>
        <v/>
      </c>
      <c r="I22" s="826"/>
      <c r="J22" s="117" t="s">
        <v>327</v>
      </c>
      <c r="K22" s="583" t="str">
        <f>IF(ISBLANK(総表!F32),"",総表!F32)</f>
        <v/>
      </c>
      <c r="L22" s="117" t="s">
        <v>323</v>
      </c>
      <c r="M22" s="118"/>
      <c r="N22" s="457" t="s">
        <v>402</v>
      </c>
    </row>
    <row r="23" spans="1:14" ht="18.75" customHeight="1">
      <c r="B23" s="818"/>
      <c r="C23" s="821" t="s">
        <v>322</v>
      </c>
      <c r="D23" s="822"/>
      <c r="E23" s="822"/>
      <c r="F23" s="822"/>
      <c r="G23" s="822"/>
      <c r="H23" s="822"/>
      <c r="I23" s="822"/>
      <c r="J23" s="822"/>
      <c r="K23" s="822"/>
      <c r="L23" s="822"/>
      <c r="M23" s="823"/>
    </row>
    <row r="24" spans="1:14" ht="18.75" customHeight="1">
      <c r="A24" s="81">
        <v>1</v>
      </c>
      <c r="B24" s="818"/>
      <c r="C24" s="814"/>
      <c r="D24" s="787"/>
      <c r="E24" s="787"/>
      <c r="F24" s="787"/>
      <c r="G24" s="787"/>
      <c r="H24" s="787"/>
      <c r="I24" s="787"/>
      <c r="J24" s="787"/>
      <c r="K24" s="787"/>
      <c r="L24" s="787"/>
      <c r="M24" s="788"/>
      <c r="N24" s="827" t="s">
        <v>326</v>
      </c>
    </row>
    <row r="25" spans="1:14" ht="18.75" customHeight="1">
      <c r="A25" s="81">
        <v>2</v>
      </c>
      <c r="B25" s="818"/>
      <c r="C25" s="814"/>
      <c r="D25" s="787"/>
      <c r="E25" s="787"/>
      <c r="F25" s="787"/>
      <c r="G25" s="787"/>
      <c r="H25" s="787"/>
      <c r="I25" s="787"/>
      <c r="J25" s="787"/>
      <c r="K25" s="787"/>
      <c r="L25" s="787"/>
      <c r="M25" s="788"/>
      <c r="N25" s="827"/>
    </row>
    <row r="26" spans="1:14" ht="18.75" customHeight="1">
      <c r="A26" s="81">
        <v>3</v>
      </c>
      <c r="B26" s="818"/>
      <c r="C26" s="814"/>
      <c r="D26" s="787"/>
      <c r="E26" s="787"/>
      <c r="F26" s="787"/>
      <c r="G26" s="787"/>
      <c r="H26" s="787"/>
      <c r="I26" s="787"/>
      <c r="J26" s="787"/>
      <c r="K26" s="787"/>
      <c r="L26" s="787"/>
      <c r="M26" s="788"/>
      <c r="N26" s="827"/>
    </row>
    <row r="27" spans="1:14" ht="18.75" customHeight="1">
      <c r="A27" s="81">
        <v>4</v>
      </c>
      <c r="B27" s="818"/>
      <c r="C27" s="814"/>
      <c r="D27" s="787"/>
      <c r="E27" s="787"/>
      <c r="F27" s="787"/>
      <c r="G27" s="787"/>
      <c r="H27" s="787"/>
      <c r="I27" s="787"/>
      <c r="J27" s="787"/>
      <c r="K27" s="787"/>
      <c r="L27" s="787"/>
      <c r="M27" s="788"/>
      <c r="N27" s="827"/>
    </row>
    <row r="28" spans="1:14" ht="18.75" customHeight="1">
      <c r="A28" s="81">
        <v>5</v>
      </c>
      <c r="B28" s="818"/>
      <c r="C28" s="814"/>
      <c r="D28" s="787"/>
      <c r="E28" s="787"/>
      <c r="F28" s="787"/>
      <c r="G28" s="787"/>
      <c r="H28" s="787"/>
      <c r="I28" s="787"/>
      <c r="J28" s="787"/>
      <c r="K28" s="787"/>
      <c r="L28" s="787"/>
      <c r="M28" s="788"/>
      <c r="N28" s="827"/>
    </row>
    <row r="29" spans="1:14" ht="18.75" customHeight="1">
      <c r="A29" s="81">
        <v>6</v>
      </c>
      <c r="B29" s="818"/>
      <c r="C29" s="814"/>
      <c r="D29" s="787"/>
      <c r="E29" s="787"/>
      <c r="F29" s="787"/>
      <c r="G29" s="787"/>
      <c r="H29" s="787"/>
      <c r="I29" s="787"/>
      <c r="J29" s="787"/>
      <c r="K29" s="787"/>
      <c r="L29" s="787"/>
      <c r="M29" s="788"/>
      <c r="N29" s="458" t="s">
        <v>403</v>
      </c>
    </row>
    <row r="30" spans="1:14" ht="18.75" customHeight="1">
      <c r="A30" s="81">
        <v>7</v>
      </c>
      <c r="B30" s="818"/>
      <c r="C30" s="814"/>
      <c r="D30" s="787"/>
      <c r="E30" s="787"/>
      <c r="F30" s="787"/>
      <c r="G30" s="787"/>
      <c r="H30" s="787"/>
      <c r="I30" s="787"/>
      <c r="J30" s="787"/>
      <c r="K30" s="787"/>
      <c r="L30" s="787"/>
      <c r="M30" s="788"/>
      <c r="N30" s="458" t="s">
        <v>404</v>
      </c>
    </row>
    <row r="31" spans="1:14" ht="18.75" customHeight="1">
      <c r="A31" s="81">
        <v>8</v>
      </c>
      <c r="B31" s="818"/>
      <c r="C31" s="814"/>
      <c r="D31" s="787"/>
      <c r="E31" s="787"/>
      <c r="F31" s="787"/>
      <c r="G31" s="787"/>
      <c r="H31" s="787"/>
      <c r="I31" s="787"/>
      <c r="J31" s="787"/>
      <c r="K31" s="787"/>
      <c r="L31" s="787"/>
      <c r="M31" s="788"/>
      <c r="N31" s="458" t="s">
        <v>405</v>
      </c>
    </row>
    <row r="32" spans="1:14" ht="18.75" customHeight="1">
      <c r="A32" s="81">
        <v>9</v>
      </c>
      <c r="B32" s="818"/>
      <c r="C32" s="814"/>
      <c r="D32" s="787"/>
      <c r="E32" s="787"/>
      <c r="F32" s="787"/>
      <c r="G32" s="787"/>
      <c r="H32" s="787"/>
      <c r="I32" s="787"/>
      <c r="J32" s="787"/>
      <c r="K32" s="787"/>
      <c r="L32" s="787"/>
      <c r="M32" s="788"/>
      <c r="N32" s="458" t="s">
        <v>406</v>
      </c>
    </row>
    <row r="33" spans="1:14" ht="18.75" customHeight="1">
      <c r="A33" s="81">
        <v>10</v>
      </c>
      <c r="B33" s="818"/>
      <c r="C33" s="814"/>
      <c r="D33" s="787"/>
      <c r="E33" s="787"/>
      <c r="F33" s="787"/>
      <c r="G33" s="787"/>
      <c r="H33" s="787"/>
      <c r="I33" s="787"/>
      <c r="J33" s="787"/>
      <c r="K33" s="787"/>
      <c r="L33" s="787"/>
      <c r="M33" s="788"/>
    </row>
    <row r="34" spans="1:14" ht="18.75" customHeight="1">
      <c r="A34" s="81">
        <v>11</v>
      </c>
      <c r="B34" s="818"/>
      <c r="C34" s="814"/>
      <c r="D34" s="787"/>
      <c r="E34" s="787"/>
      <c r="F34" s="787"/>
      <c r="G34" s="787"/>
      <c r="H34" s="787"/>
      <c r="I34" s="787"/>
      <c r="J34" s="787"/>
      <c r="K34" s="787"/>
      <c r="L34" s="787"/>
      <c r="M34" s="788"/>
      <c r="N34" s="114"/>
    </row>
    <row r="35" spans="1:14" ht="18.75" customHeight="1">
      <c r="A35" s="81">
        <v>12</v>
      </c>
      <c r="B35" s="818"/>
      <c r="C35" s="814"/>
      <c r="D35" s="787"/>
      <c r="E35" s="787"/>
      <c r="F35" s="787"/>
      <c r="G35" s="787"/>
      <c r="H35" s="787"/>
      <c r="I35" s="787"/>
      <c r="J35" s="787"/>
      <c r="K35" s="787"/>
      <c r="L35" s="787"/>
      <c r="M35" s="788"/>
      <c r="N35" s="114"/>
    </row>
    <row r="36" spans="1:14" ht="18.75" customHeight="1">
      <c r="A36" s="81">
        <v>13</v>
      </c>
      <c r="B36" s="818"/>
      <c r="C36" s="814"/>
      <c r="D36" s="787"/>
      <c r="E36" s="787"/>
      <c r="F36" s="787"/>
      <c r="G36" s="787"/>
      <c r="H36" s="787"/>
      <c r="I36" s="787"/>
      <c r="J36" s="787"/>
      <c r="K36" s="787"/>
      <c r="L36" s="787"/>
      <c r="M36" s="788"/>
      <c r="N36" s="114"/>
    </row>
    <row r="37" spans="1:14" ht="18.75" customHeight="1">
      <c r="A37" s="81">
        <v>14</v>
      </c>
      <c r="B37" s="818"/>
      <c r="C37" s="814"/>
      <c r="D37" s="787"/>
      <c r="E37" s="787"/>
      <c r="F37" s="787"/>
      <c r="G37" s="787"/>
      <c r="H37" s="787"/>
      <c r="I37" s="787"/>
      <c r="J37" s="787"/>
      <c r="K37" s="787"/>
      <c r="L37" s="787"/>
      <c r="M37" s="788"/>
    </row>
    <row r="38" spans="1:14" ht="18.75" customHeight="1">
      <c r="A38" s="81">
        <v>15</v>
      </c>
      <c r="B38" s="818"/>
      <c r="C38" s="814"/>
      <c r="D38" s="787"/>
      <c r="E38" s="787"/>
      <c r="F38" s="787"/>
      <c r="G38" s="787"/>
      <c r="H38" s="787"/>
      <c r="I38" s="787"/>
      <c r="J38" s="787"/>
      <c r="K38" s="787"/>
      <c r="L38" s="787"/>
      <c r="M38" s="788"/>
      <c r="N38" s="114"/>
    </row>
    <row r="39" spans="1:14" ht="18.75" customHeight="1">
      <c r="A39" s="81">
        <v>16</v>
      </c>
      <c r="B39" s="818"/>
      <c r="C39" s="814"/>
      <c r="D39" s="787"/>
      <c r="E39" s="787"/>
      <c r="F39" s="787"/>
      <c r="G39" s="787"/>
      <c r="H39" s="787"/>
      <c r="I39" s="787"/>
      <c r="J39" s="787"/>
      <c r="K39" s="787"/>
      <c r="L39" s="787"/>
      <c r="M39" s="788"/>
      <c r="N39" s="114"/>
    </row>
    <row r="40" spans="1:14" ht="18.75" customHeight="1">
      <c r="A40" s="81">
        <v>17</v>
      </c>
      <c r="B40" s="818"/>
      <c r="C40" s="814"/>
      <c r="D40" s="787"/>
      <c r="E40" s="787"/>
      <c r="F40" s="787"/>
      <c r="G40" s="787"/>
      <c r="H40" s="787"/>
      <c r="I40" s="787"/>
      <c r="J40" s="787"/>
      <c r="K40" s="787"/>
      <c r="L40" s="787"/>
      <c r="M40" s="788"/>
      <c r="N40" s="114"/>
    </row>
    <row r="41" spans="1:14" ht="18.75" customHeight="1">
      <c r="A41" s="81">
        <v>18</v>
      </c>
      <c r="B41" s="818"/>
      <c r="C41" s="814"/>
      <c r="D41" s="787"/>
      <c r="E41" s="787"/>
      <c r="F41" s="787"/>
      <c r="G41" s="787"/>
      <c r="H41" s="787"/>
      <c r="I41" s="787"/>
      <c r="J41" s="787"/>
      <c r="K41" s="787"/>
      <c r="L41" s="787"/>
      <c r="M41" s="788"/>
      <c r="N41" s="114"/>
    </row>
    <row r="42" spans="1:14" ht="18.75" customHeight="1">
      <c r="A42" s="81">
        <v>19</v>
      </c>
      <c r="B42" s="818"/>
      <c r="C42" s="814"/>
      <c r="D42" s="787"/>
      <c r="E42" s="787"/>
      <c r="F42" s="787"/>
      <c r="G42" s="787"/>
      <c r="H42" s="787"/>
      <c r="I42" s="787"/>
      <c r="J42" s="787"/>
      <c r="K42" s="787"/>
      <c r="L42" s="787"/>
      <c r="M42" s="788"/>
      <c r="N42" s="114"/>
    </row>
    <row r="43" spans="1:14" ht="18.75" customHeight="1">
      <c r="A43" s="81">
        <v>20</v>
      </c>
      <c r="B43" s="818"/>
      <c r="C43" s="814"/>
      <c r="D43" s="787"/>
      <c r="E43" s="787"/>
      <c r="F43" s="787"/>
      <c r="G43" s="787"/>
      <c r="H43" s="787"/>
      <c r="I43" s="787"/>
      <c r="J43" s="787"/>
      <c r="K43" s="787"/>
      <c r="L43" s="787"/>
      <c r="M43" s="788"/>
    </row>
    <row r="44" spans="1:14" ht="18.75" customHeight="1">
      <c r="A44" s="81">
        <v>21</v>
      </c>
      <c r="B44" s="818"/>
      <c r="C44" s="814"/>
      <c r="D44" s="787"/>
      <c r="E44" s="787"/>
      <c r="F44" s="787"/>
      <c r="G44" s="787"/>
      <c r="H44" s="787"/>
      <c r="I44" s="787"/>
      <c r="J44" s="787"/>
      <c r="K44" s="787"/>
      <c r="L44" s="787"/>
      <c r="M44" s="788"/>
      <c r="N44" s="114"/>
    </row>
    <row r="45" spans="1:14" ht="18.75" customHeight="1">
      <c r="A45" s="81">
        <v>22</v>
      </c>
      <c r="B45" s="818"/>
      <c r="C45" s="814"/>
      <c r="D45" s="787"/>
      <c r="E45" s="787"/>
      <c r="F45" s="787"/>
      <c r="G45" s="787"/>
      <c r="H45" s="787"/>
      <c r="I45" s="787"/>
      <c r="J45" s="787"/>
      <c r="K45" s="787"/>
      <c r="L45" s="787"/>
      <c r="M45" s="788"/>
      <c r="N45" s="114"/>
    </row>
    <row r="46" spans="1:14" ht="18.75" customHeight="1">
      <c r="A46" s="81">
        <v>23</v>
      </c>
      <c r="B46" s="818"/>
      <c r="C46" s="814"/>
      <c r="D46" s="787"/>
      <c r="E46" s="787"/>
      <c r="F46" s="787"/>
      <c r="G46" s="787"/>
      <c r="H46" s="787"/>
      <c r="I46" s="787"/>
      <c r="J46" s="787"/>
      <c r="K46" s="787"/>
      <c r="L46" s="787"/>
      <c r="M46" s="788"/>
      <c r="N46" s="114"/>
    </row>
    <row r="47" spans="1:14" ht="18.75" customHeight="1">
      <c r="A47" s="81">
        <v>24</v>
      </c>
      <c r="B47" s="818"/>
      <c r="C47" s="814"/>
      <c r="D47" s="787"/>
      <c r="E47" s="787"/>
      <c r="F47" s="787"/>
      <c r="G47" s="787"/>
      <c r="H47" s="787"/>
      <c r="I47" s="787"/>
      <c r="J47" s="787"/>
      <c r="K47" s="787"/>
      <c r="L47" s="787"/>
      <c r="M47" s="788"/>
      <c r="N47" s="114"/>
    </row>
    <row r="48" spans="1:14" ht="18.75" customHeight="1">
      <c r="A48" s="81">
        <v>25</v>
      </c>
      <c r="B48" s="818"/>
      <c r="C48" s="814"/>
      <c r="D48" s="787"/>
      <c r="E48" s="787"/>
      <c r="F48" s="787"/>
      <c r="G48" s="787"/>
      <c r="H48" s="787"/>
      <c r="I48" s="787"/>
      <c r="J48" s="787"/>
      <c r="K48" s="787"/>
      <c r="L48" s="787"/>
      <c r="M48" s="788"/>
      <c r="N48" s="114"/>
    </row>
    <row r="49" spans="1:14" ht="18.75" customHeight="1">
      <c r="A49" s="81">
        <v>26</v>
      </c>
      <c r="B49" s="818"/>
      <c r="C49" s="814"/>
      <c r="D49" s="787"/>
      <c r="E49" s="787"/>
      <c r="F49" s="787"/>
      <c r="G49" s="787"/>
      <c r="H49" s="787"/>
      <c r="I49" s="787"/>
      <c r="J49" s="787"/>
      <c r="K49" s="787"/>
      <c r="L49" s="787"/>
      <c r="M49" s="788"/>
      <c r="N49" s="114"/>
    </row>
    <row r="50" spans="1:14" ht="18.75" customHeight="1">
      <c r="A50" s="81">
        <v>27</v>
      </c>
      <c r="B50" s="818"/>
      <c r="C50" s="814"/>
      <c r="D50" s="787"/>
      <c r="E50" s="787"/>
      <c r="F50" s="787"/>
      <c r="G50" s="787"/>
      <c r="H50" s="787"/>
      <c r="I50" s="787"/>
      <c r="J50" s="787"/>
      <c r="K50" s="787"/>
      <c r="L50" s="787"/>
      <c r="M50" s="788"/>
      <c r="N50" s="114"/>
    </row>
    <row r="51" spans="1:14" ht="18.75" customHeight="1">
      <c r="A51" s="81">
        <v>28</v>
      </c>
      <c r="B51" s="818"/>
      <c r="C51" s="814"/>
      <c r="D51" s="787"/>
      <c r="E51" s="787"/>
      <c r="F51" s="787"/>
      <c r="G51" s="787"/>
      <c r="H51" s="787"/>
      <c r="I51" s="787"/>
      <c r="J51" s="787"/>
      <c r="K51" s="787"/>
      <c r="L51" s="787"/>
      <c r="M51" s="788"/>
      <c r="N51" s="114"/>
    </row>
    <row r="52" spans="1:14" ht="18.75" customHeight="1">
      <c r="A52" s="81">
        <v>29</v>
      </c>
      <c r="B52" s="818"/>
      <c r="C52" s="814"/>
      <c r="D52" s="787"/>
      <c r="E52" s="787"/>
      <c r="F52" s="787"/>
      <c r="G52" s="787"/>
      <c r="H52" s="787"/>
      <c r="I52" s="787"/>
      <c r="J52" s="787"/>
      <c r="K52" s="787"/>
      <c r="L52" s="787"/>
      <c r="M52" s="788"/>
      <c r="N52" s="114"/>
    </row>
    <row r="53" spans="1:14" ht="18.75" customHeight="1">
      <c r="A53" s="81">
        <v>30</v>
      </c>
      <c r="B53" s="818"/>
      <c r="C53" s="814"/>
      <c r="D53" s="787"/>
      <c r="E53" s="787"/>
      <c r="F53" s="787"/>
      <c r="G53" s="787"/>
      <c r="H53" s="787"/>
      <c r="I53" s="787"/>
      <c r="J53" s="787"/>
      <c r="K53" s="787"/>
      <c r="L53" s="787"/>
      <c r="M53" s="788"/>
      <c r="N53" s="114"/>
    </row>
    <row r="54" spans="1:14" ht="18.75" customHeight="1">
      <c r="A54" s="81">
        <v>31</v>
      </c>
      <c r="B54" s="818"/>
      <c r="C54" s="814"/>
      <c r="D54" s="787"/>
      <c r="E54" s="787"/>
      <c r="F54" s="787"/>
      <c r="G54" s="787"/>
      <c r="H54" s="787"/>
      <c r="I54" s="787"/>
      <c r="J54" s="787"/>
      <c r="K54" s="787"/>
      <c r="L54" s="787"/>
      <c r="M54" s="788"/>
      <c r="N54" s="114"/>
    </row>
    <row r="55" spans="1:14" ht="18.75" customHeight="1">
      <c r="A55" s="81">
        <v>32</v>
      </c>
      <c r="B55" s="818"/>
      <c r="C55" s="814"/>
      <c r="D55" s="787"/>
      <c r="E55" s="787"/>
      <c r="F55" s="787"/>
      <c r="G55" s="787"/>
      <c r="H55" s="787"/>
      <c r="I55" s="787"/>
      <c r="J55" s="787"/>
      <c r="K55" s="787"/>
      <c r="L55" s="787"/>
      <c r="M55" s="788"/>
      <c r="N55" s="114"/>
    </row>
    <row r="56" spans="1:14" ht="18.75" customHeight="1">
      <c r="A56" s="81">
        <v>33</v>
      </c>
      <c r="B56" s="818"/>
      <c r="C56" s="814"/>
      <c r="D56" s="787"/>
      <c r="E56" s="787"/>
      <c r="F56" s="787"/>
      <c r="G56" s="787"/>
      <c r="H56" s="787"/>
      <c r="I56" s="787"/>
      <c r="J56" s="787"/>
      <c r="K56" s="787"/>
      <c r="L56" s="787"/>
      <c r="M56" s="788"/>
      <c r="N56" s="114"/>
    </row>
    <row r="57" spans="1:14" ht="18.75" customHeight="1">
      <c r="A57" s="81">
        <v>34</v>
      </c>
      <c r="B57" s="818"/>
      <c r="C57" s="814"/>
      <c r="D57" s="787"/>
      <c r="E57" s="787"/>
      <c r="F57" s="787"/>
      <c r="G57" s="787"/>
      <c r="H57" s="787"/>
      <c r="I57" s="787"/>
      <c r="J57" s="787"/>
      <c r="K57" s="787"/>
      <c r="L57" s="787"/>
      <c r="M57" s="788"/>
    </row>
    <row r="58" spans="1:14" ht="18.75" customHeight="1">
      <c r="A58" s="81">
        <v>35</v>
      </c>
      <c r="B58" s="818"/>
      <c r="C58" s="814"/>
      <c r="D58" s="787"/>
      <c r="E58" s="787"/>
      <c r="F58" s="787"/>
      <c r="G58" s="787"/>
      <c r="H58" s="787"/>
      <c r="I58" s="787"/>
      <c r="J58" s="787"/>
      <c r="K58" s="787"/>
      <c r="L58" s="787"/>
      <c r="M58" s="788"/>
      <c r="N58" s="114"/>
    </row>
    <row r="59" spans="1:14" ht="18.75" customHeight="1">
      <c r="A59" s="81">
        <v>36</v>
      </c>
      <c r="B59" s="818"/>
      <c r="C59" s="828"/>
      <c r="D59" s="829"/>
      <c r="E59" s="829"/>
      <c r="F59" s="829"/>
      <c r="G59" s="829"/>
      <c r="H59" s="829"/>
      <c r="I59" s="829"/>
      <c r="J59" s="829"/>
      <c r="K59" s="829"/>
      <c r="L59" s="829"/>
      <c r="M59" s="830"/>
    </row>
    <row r="60" spans="1:14" ht="18.75" customHeight="1">
      <c r="B60" s="818"/>
      <c r="C60" s="795" t="s">
        <v>375</v>
      </c>
      <c r="D60" s="796"/>
      <c r="E60" s="796"/>
      <c r="F60" s="796"/>
      <c r="G60" s="796"/>
      <c r="H60" s="796"/>
      <c r="I60" s="796"/>
      <c r="J60" s="796"/>
      <c r="K60" s="796"/>
      <c r="L60" s="796"/>
      <c r="M60" s="797"/>
      <c r="N60" s="119"/>
    </row>
    <row r="61" spans="1:14" ht="18.75" customHeight="1">
      <c r="A61" s="81">
        <v>1</v>
      </c>
      <c r="B61" s="818"/>
      <c r="C61" s="798"/>
      <c r="D61" s="799"/>
      <c r="E61" s="799"/>
      <c r="F61" s="799"/>
      <c r="G61" s="799"/>
      <c r="H61" s="799"/>
      <c r="I61" s="799"/>
      <c r="J61" s="799"/>
      <c r="K61" s="799"/>
      <c r="L61" s="799"/>
      <c r="M61" s="800"/>
      <c r="N61" s="114"/>
    </row>
    <row r="62" spans="1:14" ht="18.75" customHeight="1">
      <c r="A62" s="81">
        <v>2</v>
      </c>
      <c r="B62" s="818"/>
      <c r="C62" s="801"/>
      <c r="D62" s="802"/>
      <c r="E62" s="802"/>
      <c r="F62" s="802"/>
      <c r="G62" s="802"/>
      <c r="H62" s="802"/>
      <c r="I62" s="802"/>
      <c r="J62" s="802"/>
      <c r="K62" s="802"/>
      <c r="L62" s="802"/>
      <c r="M62" s="803"/>
      <c r="N62" s="114"/>
    </row>
    <row r="63" spans="1:14" ht="18.75" customHeight="1">
      <c r="A63" s="81">
        <v>3</v>
      </c>
      <c r="B63" s="818"/>
      <c r="C63" s="804"/>
      <c r="D63" s="805"/>
      <c r="E63" s="805"/>
      <c r="F63" s="805"/>
      <c r="G63" s="805"/>
      <c r="H63" s="805"/>
      <c r="I63" s="805"/>
      <c r="J63" s="805"/>
      <c r="K63" s="805"/>
      <c r="L63" s="805"/>
      <c r="M63" s="806"/>
      <c r="N63" s="114"/>
    </row>
    <row r="64" spans="1:14" ht="18.75" hidden="1" customHeight="1">
      <c r="B64" s="818"/>
      <c r="C64" s="807" t="s">
        <v>376</v>
      </c>
      <c r="D64" s="808"/>
      <c r="E64" s="808"/>
      <c r="F64" s="808"/>
      <c r="G64" s="808"/>
      <c r="H64" s="808"/>
      <c r="I64" s="808"/>
      <c r="J64" s="808"/>
      <c r="K64" s="808"/>
      <c r="L64" s="808"/>
      <c r="M64" s="809"/>
      <c r="N64" s="114"/>
    </row>
    <row r="65" spans="1:14" ht="18.75" hidden="1" customHeight="1">
      <c r="A65" s="81">
        <v>1</v>
      </c>
      <c r="B65" s="818"/>
      <c r="C65" s="798"/>
      <c r="D65" s="799"/>
      <c r="E65" s="799"/>
      <c r="F65" s="799"/>
      <c r="G65" s="799"/>
      <c r="H65" s="799"/>
      <c r="I65" s="799"/>
      <c r="J65" s="799"/>
      <c r="K65" s="799"/>
      <c r="L65" s="799"/>
      <c r="M65" s="800"/>
      <c r="N65" s="827"/>
    </row>
    <row r="66" spans="1:14" ht="13.5" hidden="1">
      <c r="A66" s="81">
        <v>2</v>
      </c>
      <c r="B66" s="818"/>
      <c r="C66" s="801"/>
      <c r="D66" s="802"/>
      <c r="E66" s="802"/>
      <c r="F66" s="802"/>
      <c r="G66" s="802"/>
      <c r="H66" s="802"/>
      <c r="I66" s="802"/>
      <c r="J66" s="802"/>
      <c r="K66" s="802"/>
      <c r="L66" s="802"/>
      <c r="M66" s="803"/>
      <c r="N66" s="827"/>
    </row>
    <row r="67" spans="1:14" ht="13.5" hidden="1">
      <c r="A67" s="81">
        <v>3</v>
      </c>
      <c r="B67" s="818"/>
      <c r="C67" s="804"/>
      <c r="D67" s="805"/>
      <c r="E67" s="805"/>
      <c r="F67" s="805"/>
      <c r="G67" s="805"/>
      <c r="H67" s="805"/>
      <c r="I67" s="805"/>
      <c r="J67" s="805"/>
      <c r="K67" s="805"/>
      <c r="L67" s="805"/>
      <c r="M67" s="806"/>
      <c r="N67" s="827"/>
    </row>
    <row r="68" spans="1:14" ht="18.75" hidden="1" customHeight="1">
      <c r="B68" s="818"/>
      <c r="C68" s="807" t="s">
        <v>378</v>
      </c>
      <c r="D68" s="808"/>
      <c r="E68" s="808"/>
      <c r="F68" s="808"/>
      <c r="G68" s="808"/>
      <c r="H68" s="808"/>
      <c r="I68" s="808"/>
      <c r="J68" s="808"/>
      <c r="K68" s="808"/>
      <c r="L68" s="808"/>
      <c r="M68" s="809"/>
      <c r="N68" s="114"/>
    </row>
    <row r="69" spans="1:14" ht="18.75" hidden="1" customHeight="1">
      <c r="A69" s="81">
        <v>1</v>
      </c>
      <c r="B69" s="818"/>
      <c r="C69" s="798"/>
      <c r="D69" s="799"/>
      <c r="E69" s="799"/>
      <c r="F69" s="799"/>
      <c r="G69" s="799"/>
      <c r="H69" s="799"/>
      <c r="I69" s="799"/>
      <c r="J69" s="799"/>
      <c r="K69" s="799"/>
      <c r="L69" s="799"/>
      <c r="M69" s="800"/>
      <c r="N69" s="827"/>
    </row>
    <row r="70" spans="1:14" ht="13.5" hidden="1">
      <c r="A70" s="81">
        <v>2</v>
      </c>
      <c r="B70" s="818"/>
      <c r="C70" s="801"/>
      <c r="D70" s="802"/>
      <c r="E70" s="802"/>
      <c r="F70" s="802"/>
      <c r="G70" s="802"/>
      <c r="H70" s="802"/>
      <c r="I70" s="802"/>
      <c r="J70" s="802"/>
      <c r="K70" s="802"/>
      <c r="L70" s="802"/>
      <c r="M70" s="803"/>
      <c r="N70" s="827"/>
    </row>
    <row r="71" spans="1:14" ht="13.5" hidden="1">
      <c r="A71" s="81">
        <v>3</v>
      </c>
      <c r="B71" s="818"/>
      <c r="C71" s="804"/>
      <c r="D71" s="805"/>
      <c r="E71" s="805"/>
      <c r="F71" s="805"/>
      <c r="G71" s="805"/>
      <c r="H71" s="805"/>
      <c r="I71" s="805"/>
      <c r="J71" s="805"/>
      <c r="K71" s="805"/>
      <c r="L71" s="805"/>
      <c r="M71" s="806"/>
      <c r="N71" s="827"/>
    </row>
    <row r="72" spans="1:14" ht="18.75" hidden="1" customHeight="1">
      <c r="B72" s="818"/>
      <c r="C72" s="807" t="s">
        <v>377</v>
      </c>
      <c r="D72" s="808"/>
      <c r="E72" s="808"/>
      <c r="F72" s="808"/>
      <c r="G72" s="808"/>
      <c r="H72" s="808"/>
      <c r="I72" s="808"/>
      <c r="J72" s="808"/>
      <c r="K72" s="808"/>
      <c r="L72" s="808"/>
      <c r="M72" s="809"/>
      <c r="N72" s="114"/>
    </row>
    <row r="73" spans="1:14" ht="18.75" hidden="1" customHeight="1">
      <c r="A73" s="81">
        <v>1</v>
      </c>
      <c r="B73" s="818"/>
      <c r="C73" s="798"/>
      <c r="D73" s="799"/>
      <c r="E73" s="799"/>
      <c r="F73" s="799"/>
      <c r="G73" s="799"/>
      <c r="H73" s="799"/>
      <c r="I73" s="799"/>
      <c r="J73" s="799"/>
      <c r="K73" s="799"/>
      <c r="L73" s="799"/>
      <c r="M73" s="800"/>
      <c r="N73" s="827"/>
    </row>
    <row r="74" spans="1:14" ht="13.5" hidden="1">
      <c r="A74" s="81">
        <v>2</v>
      </c>
      <c r="B74" s="818"/>
      <c r="C74" s="801"/>
      <c r="D74" s="802"/>
      <c r="E74" s="802"/>
      <c r="F74" s="802"/>
      <c r="G74" s="802"/>
      <c r="H74" s="802"/>
      <c r="I74" s="802"/>
      <c r="J74" s="802"/>
      <c r="K74" s="802"/>
      <c r="L74" s="802"/>
      <c r="M74" s="803"/>
      <c r="N74" s="827"/>
    </row>
    <row r="75" spans="1:14" ht="13.5" hidden="1">
      <c r="A75" s="81">
        <v>3</v>
      </c>
      <c r="B75" s="818"/>
      <c r="C75" s="804"/>
      <c r="D75" s="805"/>
      <c r="E75" s="805"/>
      <c r="F75" s="805"/>
      <c r="G75" s="805"/>
      <c r="H75" s="805"/>
      <c r="I75" s="805"/>
      <c r="J75" s="805"/>
      <c r="K75" s="805"/>
      <c r="L75" s="805"/>
      <c r="M75" s="806"/>
      <c r="N75" s="827"/>
    </row>
    <row r="76" spans="1:14" ht="18.75" customHeight="1">
      <c r="B76" s="819"/>
      <c r="C76" s="807" t="s">
        <v>203</v>
      </c>
      <c r="D76" s="808"/>
      <c r="E76" s="808"/>
      <c r="F76" s="808"/>
      <c r="G76" s="808"/>
      <c r="H76" s="808"/>
      <c r="I76" s="808"/>
      <c r="J76" s="808"/>
      <c r="K76" s="808"/>
      <c r="L76" s="808"/>
      <c r="M76" s="809"/>
      <c r="N76" s="114"/>
    </row>
    <row r="77" spans="1:14" ht="18.75" customHeight="1">
      <c r="A77" s="81">
        <v>1</v>
      </c>
      <c r="B77" s="819"/>
      <c r="C77" s="798"/>
      <c r="D77" s="799"/>
      <c r="E77" s="799"/>
      <c r="F77" s="799"/>
      <c r="G77" s="799"/>
      <c r="H77" s="799"/>
      <c r="I77" s="799"/>
      <c r="J77" s="799"/>
      <c r="K77" s="799"/>
      <c r="L77" s="799"/>
      <c r="M77" s="800"/>
      <c r="N77" s="827"/>
    </row>
    <row r="78" spans="1:14" ht="18.75" customHeight="1">
      <c r="A78" s="81">
        <v>2</v>
      </c>
      <c r="B78" s="819"/>
      <c r="C78" s="801"/>
      <c r="D78" s="802"/>
      <c r="E78" s="802"/>
      <c r="F78" s="802"/>
      <c r="G78" s="802"/>
      <c r="H78" s="802"/>
      <c r="I78" s="802"/>
      <c r="J78" s="802"/>
      <c r="K78" s="802"/>
      <c r="L78" s="802"/>
      <c r="M78" s="803"/>
      <c r="N78" s="827"/>
    </row>
    <row r="79" spans="1:14" ht="18.75" customHeight="1">
      <c r="A79" s="81">
        <v>3</v>
      </c>
      <c r="B79" s="820"/>
      <c r="C79" s="804"/>
      <c r="D79" s="805"/>
      <c r="E79" s="805"/>
      <c r="F79" s="805"/>
      <c r="G79" s="805"/>
      <c r="H79" s="805"/>
      <c r="I79" s="805"/>
      <c r="J79" s="805"/>
      <c r="K79" s="805"/>
      <c r="L79" s="805"/>
      <c r="M79" s="806"/>
      <c r="N79" s="827"/>
    </row>
    <row r="80" spans="1:14" ht="18.75" customHeight="1">
      <c r="A80" s="81">
        <v>1</v>
      </c>
      <c r="B80" s="771" t="s">
        <v>202</v>
      </c>
      <c r="C80" s="772"/>
      <c r="D80" s="773"/>
      <c r="E80" s="777"/>
      <c r="F80" s="778"/>
      <c r="G80" s="778"/>
      <c r="H80" s="778"/>
      <c r="I80" s="778"/>
      <c r="J80" s="778"/>
      <c r="K80" s="778"/>
      <c r="L80" s="778"/>
      <c r="M80" s="779"/>
      <c r="N80" s="114"/>
    </row>
    <row r="81" spans="1:14" ht="18.75" customHeight="1" thickBot="1">
      <c r="A81" s="81">
        <v>2</v>
      </c>
      <c r="B81" s="774"/>
      <c r="C81" s="775"/>
      <c r="D81" s="776"/>
      <c r="E81" s="780"/>
      <c r="F81" s="781"/>
      <c r="G81" s="781"/>
      <c r="H81" s="781"/>
      <c r="I81" s="781"/>
      <c r="J81" s="781"/>
      <c r="K81" s="781"/>
      <c r="L81" s="781"/>
      <c r="M81" s="782"/>
      <c r="N81" s="114"/>
    </row>
    <row r="83" spans="1:14" ht="18.75" hidden="1" customHeight="1"/>
    <row r="84" spans="1:14" ht="18.75" hidden="1" customHeight="1">
      <c r="B84" s="120" t="s">
        <v>188</v>
      </c>
    </row>
    <row r="85" spans="1:14" ht="18.75" hidden="1" customHeight="1">
      <c r="E85" s="121" t="s">
        <v>189</v>
      </c>
      <c r="F85" s="121" t="s">
        <v>194</v>
      </c>
    </row>
    <row r="86" spans="1:14" ht="18.75" hidden="1" customHeight="1">
      <c r="E86" s="81" t="s">
        <v>190</v>
      </c>
      <c r="F86" s="81" t="s">
        <v>195</v>
      </c>
    </row>
    <row r="87" spans="1:14" ht="18.75" hidden="1" customHeight="1">
      <c r="E87" s="81" t="s">
        <v>191</v>
      </c>
      <c r="F87" s="81" t="s">
        <v>196</v>
      </c>
    </row>
    <row r="88" spans="1:14" ht="18.75" hidden="1" customHeight="1">
      <c r="E88" s="81" t="s">
        <v>199</v>
      </c>
      <c r="F88" s="81" t="s">
        <v>197</v>
      </c>
    </row>
    <row r="89" spans="1:14" ht="18.75" hidden="1" customHeight="1">
      <c r="E89" s="81" t="s">
        <v>192</v>
      </c>
      <c r="F89" s="81" t="s">
        <v>198</v>
      </c>
    </row>
    <row r="90" spans="1:14" ht="18.75" hidden="1" customHeight="1">
      <c r="E90" s="81" t="s">
        <v>193</v>
      </c>
    </row>
  </sheetData>
  <mergeCells count="38">
    <mergeCell ref="N13:N14"/>
    <mergeCell ref="B2:D2"/>
    <mergeCell ref="E2:G2"/>
    <mergeCell ref="I2:M2"/>
    <mergeCell ref="N4:N5"/>
    <mergeCell ref="N9:N10"/>
    <mergeCell ref="C3:M3"/>
    <mergeCell ref="C9:C12"/>
    <mergeCell ref="D9:M12"/>
    <mergeCell ref="C23:M23"/>
    <mergeCell ref="E22:F22"/>
    <mergeCell ref="H22:I22"/>
    <mergeCell ref="N77:N79"/>
    <mergeCell ref="N69:N71"/>
    <mergeCell ref="N24:N28"/>
    <mergeCell ref="C72:M72"/>
    <mergeCell ref="C24:M59"/>
    <mergeCell ref="C64:M64"/>
    <mergeCell ref="N65:N67"/>
    <mergeCell ref="C65:M67"/>
    <mergeCell ref="N73:N75"/>
    <mergeCell ref="C76:M76"/>
    <mergeCell ref="B80:D81"/>
    <mergeCell ref="E80:M81"/>
    <mergeCell ref="D4:M8"/>
    <mergeCell ref="C4:C8"/>
    <mergeCell ref="C60:M60"/>
    <mergeCell ref="C61:M63"/>
    <mergeCell ref="C68:M68"/>
    <mergeCell ref="C69:M71"/>
    <mergeCell ref="C13:C16"/>
    <mergeCell ref="D13:M16"/>
    <mergeCell ref="C17:M17"/>
    <mergeCell ref="C18:M21"/>
    <mergeCell ref="C22:D22"/>
    <mergeCell ref="B3:B79"/>
    <mergeCell ref="C73:M75"/>
    <mergeCell ref="C77:M79"/>
  </mergeCells>
  <phoneticPr fontId="3"/>
  <dataValidations count="6">
    <dataValidation type="textLength" operator="lessThanOrEqual" allowBlank="1" showInputMessage="1" showErrorMessage="1" errorTitle="字数超過" error="300字・6行以内でご記入ください。" sqref="C13:C15 C4 C9:C11" xr:uid="{00000000-0002-0000-0400-000000000000}">
      <formula1>300</formula1>
    </dataValidation>
    <dataValidation operator="lessThanOrEqual" allowBlank="1" showInputMessage="1" showErrorMessage="1" errorTitle="字数超過" error="200字・4行以下で入力してください。" sqref="C73:M75 C68 C60 C77:M79 C76 C69:M71 C72 C61:M63 C64 C65:M67" xr:uid="{00000000-0002-0000-0400-000001000000}"/>
    <dataValidation type="textLength" operator="lessThanOrEqual" allowBlank="1" showInputMessage="1" showErrorMessage="1" errorTitle="字数超過" error="200字・４行以内でご記入ください。" sqref="E80:M81" xr:uid="{00000000-0002-0000-0400-000002000000}">
      <formula1>200</formula1>
    </dataValidation>
    <dataValidation type="textLength" operator="lessThanOrEqual" allowBlank="1" showInputMessage="1" showErrorMessage="1" errorTitle="字数超過" error="400字以内でご記入ください。" sqref="C18:M21" xr:uid="{00000000-0002-0000-0400-000003000000}">
      <formula1>440</formula1>
    </dataValidation>
    <dataValidation type="textLength" imeMode="hiragana" operator="lessThanOrEqual" allowBlank="1" showInputMessage="1" showErrorMessage="1" error="400字を超えています。" sqref="D4:M16" xr:uid="{00000000-0002-0000-0400-000004000000}">
      <formula1>440</formula1>
    </dataValidation>
    <dataValidation type="whole" imeMode="halfAlpha" operator="greaterThanOrEqual" allowBlank="1" showInputMessage="1" showErrorMessage="1" error="半角数字で入力してください。" sqref="M22" xr:uid="{1082A292-B490-4A89-BC87-9C30667D4812}">
      <formula1>0</formula1>
    </dataValidation>
  </dataValidations>
  <printOptions horizontalCentered="1"/>
  <pageMargins left="1.1023622047244095" right="0.70866141732283472" top="0.39370078740157483" bottom="0.39370078740157483" header="0" footer="0"/>
  <pageSetup paperSize="9" scale="49" orientation="portrait" r:id="rId1"/>
  <headerFooter scaleWithDoc="0">
    <oddFooter>&amp;R&amp;"MSゴシック,標準"&amp;12整理番号：（事務局記入欄）</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3CFD-1354-4508-AD7C-384517123628}">
  <dimension ref="A1:K180"/>
  <sheetViews>
    <sheetView view="pageBreakPreview" zoomScaleNormal="100" zoomScaleSheetLayoutView="100" workbookViewId="0">
      <selection activeCell="A13" sqref="A13:J15"/>
    </sheetView>
  </sheetViews>
  <sheetFormatPr defaultRowHeight="18.75"/>
  <cols>
    <col min="1" max="10" width="9.625" customWidth="1"/>
  </cols>
  <sheetData>
    <row r="1" spans="1:11">
      <c r="A1" s="561" t="s">
        <v>534</v>
      </c>
    </row>
    <row r="2" spans="1:11">
      <c r="A2" s="1115" t="s">
        <v>532</v>
      </c>
      <c r="B2" s="1111" t="str">
        <f>IF(ISBLANK(総表!C18),"",総表!C18)</f>
        <v/>
      </c>
      <c r="C2" s="1111"/>
      <c r="D2" s="1111"/>
      <c r="E2" s="1111"/>
      <c r="F2" s="1115" t="s">
        <v>533</v>
      </c>
      <c r="G2" s="1110" t="str">
        <f>IF(ISBLANK(総表!C26),"",総表!C26)</f>
        <v/>
      </c>
      <c r="H2" s="1110"/>
      <c r="I2" s="1110"/>
      <c r="J2" s="1110"/>
    </row>
    <row r="3" spans="1:11" ht="3.95" customHeight="1">
      <c r="A3" s="1112"/>
      <c r="B3" s="1113"/>
      <c r="C3" s="1113"/>
      <c r="D3" s="1113"/>
      <c r="E3" s="1113"/>
      <c r="F3" s="1112"/>
      <c r="G3" s="1114"/>
      <c r="H3" s="1114"/>
      <c r="I3" s="1114"/>
      <c r="J3" s="1114"/>
    </row>
    <row r="4" spans="1:11" ht="19.5" thickBot="1">
      <c r="A4" t="s">
        <v>496</v>
      </c>
    </row>
    <row r="5" spans="1:11" ht="20.25" thickTop="1" thickBot="1">
      <c r="A5" s="843" t="s">
        <v>497</v>
      </c>
      <c r="B5" s="844"/>
      <c r="C5" s="844"/>
      <c r="D5" s="844"/>
      <c r="E5" s="844"/>
      <c r="F5" s="844"/>
      <c r="G5" s="844"/>
      <c r="H5" s="844"/>
      <c r="I5" s="844"/>
      <c r="J5" s="845"/>
    </row>
    <row r="6" spans="1:11" ht="19.5" thickTop="1">
      <c r="A6" s="584" t="s">
        <v>498</v>
      </c>
      <c r="J6" s="585"/>
    </row>
    <row r="7" spans="1:11">
      <c r="A7" s="846" t="str">
        <f>IF(ISBLANK(交付申請書総表貼り付け欄!B69),"",交付申請書総表貼り付け欄!B69)</f>
        <v/>
      </c>
      <c r="B7" s="847"/>
      <c r="C7" s="847"/>
      <c r="D7" s="847"/>
      <c r="E7" s="847"/>
      <c r="F7" s="847"/>
      <c r="G7" s="847"/>
      <c r="H7" s="847"/>
      <c r="I7" s="847"/>
      <c r="J7" s="848"/>
      <c r="K7" t="s">
        <v>499</v>
      </c>
    </row>
    <row r="8" spans="1:11">
      <c r="A8" s="846"/>
      <c r="B8" s="847"/>
      <c r="C8" s="847"/>
      <c r="D8" s="847"/>
      <c r="E8" s="847"/>
      <c r="F8" s="847"/>
      <c r="G8" s="847"/>
      <c r="H8" s="847"/>
      <c r="I8" s="847"/>
      <c r="J8" s="848"/>
    </row>
    <row r="9" spans="1:11">
      <c r="A9" s="846"/>
      <c r="B9" s="847"/>
      <c r="C9" s="847"/>
      <c r="D9" s="847"/>
      <c r="E9" s="847"/>
      <c r="F9" s="847"/>
      <c r="G9" s="847"/>
      <c r="H9" s="847"/>
      <c r="I9" s="847"/>
      <c r="J9" s="848"/>
    </row>
    <row r="10" spans="1:11">
      <c r="A10" s="849"/>
      <c r="B10" s="850"/>
      <c r="C10" s="850"/>
      <c r="D10" s="850"/>
      <c r="E10" s="850"/>
      <c r="F10" s="850"/>
      <c r="G10" s="850"/>
      <c r="H10" s="850"/>
      <c r="I10" s="850"/>
      <c r="J10" s="851"/>
    </row>
    <row r="11" spans="1:11">
      <c r="A11" s="584" t="s">
        <v>500</v>
      </c>
      <c r="J11" s="585"/>
    </row>
    <row r="12" spans="1:11">
      <c r="A12" s="584" t="s">
        <v>501</v>
      </c>
      <c r="J12" s="585"/>
    </row>
    <row r="13" spans="1:11">
      <c r="A13" s="852" t="s">
        <v>502</v>
      </c>
      <c r="B13" s="853"/>
      <c r="C13" s="853"/>
      <c r="D13" s="853"/>
      <c r="E13" s="853"/>
      <c r="F13" s="853"/>
      <c r="G13" s="853"/>
      <c r="H13" s="853"/>
      <c r="I13" s="853"/>
      <c r="J13" s="854"/>
    </row>
    <row r="14" spans="1:11">
      <c r="A14" s="852"/>
      <c r="B14" s="853"/>
      <c r="C14" s="853"/>
      <c r="D14" s="853"/>
      <c r="E14" s="853"/>
      <c r="F14" s="853"/>
      <c r="G14" s="853"/>
      <c r="H14" s="853"/>
      <c r="I14" s="853"/>
      <c r="J14" s="854"/>
    </row>
    <row r="15" spans="1:11">
      <c r="A15" s="852"/>
      <c r="B15" s="853"/>
      <c r="C15" s="853"/>
      <c r="D15" s="853"/>
      <c r="E15" s="853"/>
      <c r="F15" s="853"/>
      <c r="G15" s="853"/>
      <c r="H15" s="853"/>
      <c r="I15" s="853"/>
      <c r="J15" s="854"/>
    </row>
    <row r="16" spans="1:11">
      <c r="A16" s="584" t="s">
        <v>503</v>
      </c>
      <c r="J16" s="585"/>
    </row>
    <row r="17" spans="1:11">
      <c r="A17" s="852"/>
      <c r="B17" s="853"/>
      <c r="C17" s="853"/>
      <c r="D17" s="853"/>
      <c r="E17" s="853"/>
      <c r="F17" s="853"/>
      <c r="G17" s="853"/>
      <c r="H17" s="853"/>
      <c r="I17" s="853"/>
      <c r="J17" s="854"/>
    </row>
    <row r="18" spans="1:11">
      <c r="A18" s="852"/>
      <c r="B18" s="853"/>
      <c r="C18" s="853"/>
      <c r="D18" s="853"/>
      <c r="E18" s="853"/>
      <c r="F18" s="853"/>
      <c r="G18" s="853"/>
      <c r="H18" s="853"/>
      <c r="I18" s="853"/>
      <c r="J18" s="854"/>
    </row>
    <row r="19" spans="1:11">
      <c r="A19" s="852"/>
      <c r="B19" s="853"/>
      <c r="C19" s="853"/>
      <c r="D19" s="853"/>
      <c r="E19" s="853"/>
      <c r="F19" s="853"/>
      <c r="G19" s="853"/>
      <c r="H19" s="853"/>
      <c r="I19" s="853"/>
      <c r="J19" s="854"/>
    </row>
    <row r="20" spans="1:11">
      <c r="A20" s="584" t="s">
        <v>504</v>
      </c>
      <c r="J20" s="585"/>
    </row>
    <row r="21" spans="1:11">
      <c r="A21" s="852"/>
      <c r="B21" s="853"/>
      <c r="C21" s="853"/>
      <c r="D21" s="853"/>
      <c r="E21" s="853"/>
      <c r="F21" s="853"/>
      <c r="G21" s="853"/>
      <c r="H21" s="853"/>
      <c r="I21" s="853"/>
      <c r="J21" s="854"/>
    </row>
    <row r="22" spans="1:11">
      <c r="A22" s="852"/>
      <c r="B22" s="853"/>
      <c r="C22" s="853"/>
      <c r="D22" s="853"/>
      <c r="E22" s="853"/>
      <c r="F22" s="853"/>
      <c r="G22" s="853"/>
      <c r="H22" s="853"/>
      <c r="I22" s="853"/>
      <c r="J22" s="854"/>
    </row>
    <row r="23" spans="1:11">
      <c r="A23" s="852"/>
      <c r="B23" s="853"/>
      <c r="C23" s="853"/>
      <c r="D23" s="853"/>
      <c r="E23" s="853"/>
      <c r="F23" s="853"/>
      <c r="G23" s="853"/>
      <c r="H23" s="853"/>
      <c r="I23" s="853"/>
      <c r="J23" s="854"/>
    </row>
    <row r="24" spans="1:11">
      <c r="A24" s="855"/>
      <c r="B24" s="856"/>
      <c r="C24" s="856"/>
      <c r="D24" s="856"/>
      <c r="E24" s="856"/>
      <c r="F24" s="856"/>
      <c r="G24" s="856"/>
      <c r="H24" s="856"/>
      <c r="I24" s="856"/>
      <c r="J24" s="857"/>
    </row>
    <row r="25" spans="1:11" ht="19.5" thickBot="1">
      <c r="A25" s="586"/>
      <c r="B25" s="586"/>
      <c r="C25" s="586"/>
      <c r="D25" s="586"/>
      <c r="E25" s="586"/>
      <c r="F25" s="586"/>
      <c r="G25" s="586"/>
      <c r="H25" s="586"/>
      <c r="I25" s="586"/>
      <c r="J25" s="586"/>
    </row>
    <row r="26" spans="1:11" ht="20.25" thickTop="1" thickBot="1">
      <c r="A26" s="840" t="s">
        <v>505</v>
      </c>
      <c r="B26" s="841"/>
      <c r="C26" s="841"/>
      <c r="D26" s="841"/>
      <c r="E26" s="841"/>
      <c r="F26" s="841"/>
      <c r="G26" s="841"/>
      <c r="H26" s="841"/>
      <c r="I26" s="841"/>
      <c r="J26" s="842"/>
    </row>
    <row r="27" spans="1:11" ht="19.5" thickTop="1">
      <c r="A27" s="584" t="s">
        <v>506</v>
      </c>
      <c r="J27" s="585"/>
    </row>
    <row r="28" spans="1:11">
      <c r="A28" s="846" t="str">
        <f>IF(ISBLANK(交付申請書総表貼り付け欄!B70),"",交付申請書総表貼り付け欄!B70)</f>
        <v/>
      </c>
      <c r="B28" s="847"/>
      <c r="C28" s="847"/>
      <c r="D28" s="847"/>
      <c r="E28" s="847"/>
      <c r="F28" s="847"/>
      <c r="G28" s="847"/>
      <c r="H28" s="847"/>
      <c r="I28" s="847"/>
      <c r="J28" s="848"/>
      <c r="K28" t="s">
        <v>499</v>
      </c>
    </row>
    <row r="29" spans="1:11">
      <c r="A29" s="846"/>
      <c r="B29" s="847"/>
      <c r="C29" s="847"/>
      <c r="D29" s="847"/>
      <c r="E29" s="847"/>
      <c r="F29" s="847"/>
      <c r="G29" s="847"/>
      <c r="H29" s="847"/>
      <c r="I29" s="847"/>
      <c r="J29" s="848"/>
    </row>
    <row r="30" spans="1:11">
      <c r="A30" s="846"/>
      <c r="B30" s="847"/>
      <c r="C30" s="847"/>
      <c r="D30" s="847"/>
      <c r="E30" s="847"/>
      <c r="F30" s="847"/>
      <c r="G30" s="847"/>
      <c r="H30" s="847"/>
      <c r="I30" s="847"/>
      <c r="J30" s="848"/>
    </row>
    <row r="31" spans="1:11">
      <c r="A31" s="849"/>
      <c r="B31" s="850"/>
      <c r="C31" s="850"/>
      <c r="D31" s="850"/>
      <c r="E31" s="850"/>
      <c r="F31" s="850"/>
      <c r="G31" s="850"/>
      <c r="H31" s="850"/>
      <c r="I31" s="850"/>
      <c r="J31" s="851"/>
    </row>
    <row r="32" spans="1:11">
      <c r="A32" s="584" t="s">
        <v>500</v>
      </c>
      <c r="J32" s="585"/>
    </row>
    <row r="33" spans="1:10">
      <c r="A33" s="584" t="s">
        <v>501</v>
      </c>
      <c r="J33" s="585"/>
    </row>
    <row r="34" spans="1:10">
      <c r="A34" s="852"/>
      <c r="B34" s="853"/>
      <c r="C34" s="853"/>
      <c r="D34" s="853"/>
      <c r="E34" s="853"/>
      <c r="F34" s="853"/>
      <c r="G34" s="853"/>
      <c r="H34" s="853"/>
      <c r="I34" s="853"/>
      <c r="J34" s="854"/>
    </row>
    <row r="35" spans="1:10">
      <c r="A35" s="852"/>
      <c r="B35" s="853"/>
      <c r="C35" s="853"/>
      <c r="D35" s="853"/>
      <c r="E35" s="853"/>
      <c r="F35" s="853"/>
      <c r="G35" s="853"/>
      <c r="H35" s="853"/>
      <c r="I35" s="853"/>
      <c r="J35" s="854"/>
    </row>
    <row r="36" spans="1:10">
      <c r="A36" s="852"/>
      <c r="B36" s="853"/>
      <c r="C36" s="853"/>
      <c r="D36" s="853"/>
      <c r="E36" s="853"/>
      <c r="F36" s="853"/>
      <c r="G36" s="853"/>
      <c r="H36" s="853"/>
      <c r="I36" s="853"/>
      <c r="J36" s="854"/>
    </row>
    <row r="37" spans="1:10">
      <c r="A37" s="584" t="s">
        <v>503</v>
      </c>
      <c r="J37" s="585"/>
    </row>
    <row r="38" spans="1:10">
      <c r="A38" s="852"/>
      <c r="B38" s="853"/>
      <c r="C38" s="853"/>
      <c r="D38" s="853"/>
      <c r="E38" s="853"/>
      <c r="F38" s="853"/>
      <c r="G38" s="853"/>
      <c r="H38" s="853"/>
      <c r="I38" s="853"/>
      <c r="J38" s="854"/>
    </row>
    <row r="39" spans="1:10">
      <c r="A39" s="852"/>
      <c r="B39" s="853"/>
      <c r="C39" s="853"/>
      <c r="D39" s="853"/>
      <c r="E39" s="853"/>
      <c r="F39" s="853"/>
      <c r="G39" s="853"/>
      <c r="H39" s="853"/>
      <c r="I39" s="853"/>
      <c r="J39" s="854"/>
    </row>
    <row r="40" spans="1:10">
      <c r="A40" s="852"/>
      <c r="B40" s="853"/>
      <c r="C40" s="853"/>
      <c r="D40" s="853"/>
      <c r="E40" s="853"/>
      <c r="F40" s="853"/>
      <c r="G40" s="853"/>
      <c r="H40" s="853"/>
      <c r="I40" s="853"/>
      <c r="J40" s="854"/>
    </row>
    <row r="41" spans="1:10">
      <c r="A41" s="584" t="s">
        <v>504</v>
      </c>
      <c r="J41" s="585"/>
    </row>
    <row r="42" spans="1:10">
      <c r="A42" s="852"/>
      <c r="B42" s="853"/>
      <c r="C42" s="853"/>
      <c r="D42" s="853"/>
      <c r="E42" s="853"/>
      <c r="F42" s="853"/>
      <c r="G42" s="853"/>
      <c r="H42" s="853"/>
      <c r="I42" s="853"/>
      <c r="J42" s="854"/>
    </row>
    <row r="43" spans="1:10">
      <c r="A43" s="852"/>
      <c r="B43" s="853"/>
      <c r="C43" s="853"/>
      <c r="D43" s="853"/>
      <c r="E43" s="853"/>
      <c r="F43" s="853"/>
      <c r="G43" s="853"/>
      <c r="H43" s="853"/>
      <c r="I43" s="853"/>
      <c r="J43" s="854"/>
    </row>
    <row r="44" spans="1:10">
      <c r="A44" s="852"/>
      <c r="B44" s="853"/>
      <c r="C44" s="853"/>
      <c r="D44" s="853"/>
      <c r="E44" s="853"/>
      <c r="F44" s="853"/>
      <c r="G44" s="853"/>
      <c r="H44" s="853"/>
      <c r="I44" s="853"/>
      <c r="J44" s="854"/>
    </row>
    <row r="45" spans="1:10">
      <c r="A45" s="855"/>
      <c r="B45" s="856"/>
      <c r="C45" s="856"/>
      <c r="D45" s="856"/>
      <c r="E45" s="856"/>
      <c r="F45" s="856"/>
      <c r="G45" s="856"/>
      <c r="H45" s="856"/>
      <c r="I45" s="856"/>
      <c r="J45" s="857"/>
    </row>
    <row r="46" spans="1:10" ht="19.5" thickBot="1">
      <c r="A46" s="586"/>
      <c r="B46" s="586"/>
      <c r="C46" s="586"/>
      <c r="D46" s="586"/>
      <c r="E46" s="586"/>
      <c r="F46" s="586"/>
      <c r="G46" s="586"/>
      <c r="H46" s="586"/>
      <c r="I46" s="586"/>
      <c r="J46" s="586"/>
    </row>
    <row r="47" spans="1:10" ht="20.25" thickTop="1" thickBot="1">
      <c r="A47" s="843" t="s">
        <v>507</v>
      </c>
      <c r="B47" s="844"/>
      <c r="C47" s="844"/>
      <c r="D47" s="844"/>
      <c r="E47" s="844"/>
      <c r="F47" s="844"/>
      <c r="G47" s="844"/>
      <c r="H47" s="844"/>
      <c r="I47" s="844"/>
      <c r="J47" s="845"/>
    </row>
    <row r="48" spans="1:10" ht="19.5" thickTop="1">
      <c r="A48" s="584" t="s">
        <v>506</v>
      </c>
      <c r="J48" s="585"/>
    </row>
    <row r="49" spans="1:11">
      <c r="A49" s="846" t="str">
        <f>IF(ISBLANK(交付申請書総表貼り付け欄!B71),"",交付申請書総表貼り付け欄!B71)</f>
        <v/>
      </c>
      <c r="B49" s="847"/>
      <c r="C49" s="847"/>
      <c r="D49" s="847"/>
      <c r="E49" s="847"/>
      <c r="F49" s="847"/>
      <c r="G49" s="847"/>
      <c r="H49" s="847"/>
      <c r="I49" s="847"/>
      <c r="J49" s="848"/>
      <c r="K49" t="s">
        <v>499</v>
      </c>
    </row>
    <row r="50" spans="1:11">
      <c r="A50" s="846"/>
      <c r="B50" s="847"/>
      <c r="C50" s="847"/>
      <c r="D50" s="847"/>
      <c r="E50" s="847"/>
      <c r="F50" s="847"/>
      <c r="G50" s="847"/>
      <c r="H50" s="847"/>
      <c r="I50" s="847"/>
      <c r="J50" s="848"/>
    </row>
    <row r="51" spans="1:11">
      <c r="A51" s="846"/>
      <c r="B51" s="847"/>
      <c r="C51" s="847"/>
      <c r="D51" s="847"/>
      <c r="E51" s="847"/>
      <c r="F51" s="847"/>
      <c r="G51" s="847"/>
      <c r="H51" s="847"/>
      <c r="I51" s="847"/>
      <c r="J51" s="848"/>
    </row>
    <row r="52" spans="1:11">
      <c r="A52" s="849"/>
      <c r="B52" s="850"/>
      <c r="C52" s="850"/>
      <c r="D52" s="850"/>
      <c r="E52" s="850"/>
      <c r="F52" s="850"/>
      <c r="G52" s="850"/>
      <c r="H52" s="850"/>
      <c r="I52" s="850"/>
      <c r="J52" s="851"/>
    </row>
    <row r="53" spans="1:11">
      <c r="A53" s="584" t="s">
        <v>500</v>
      </c>
      <c r="J53" s="585"/>
    </row>
    <row r="54" spans="1:11">
      <c r="A54" s="584" t="s">
        <v>501</v>
      </c>
      <c r="J54" s="585"/>
    </row>
    <row r="55" spans="1:11">
      <c r="A55" s="852"/>
      <c r="B55" s="853"/>
      <c r="C55" s="853"/>
      <c r="D55" s="853"/>
      <c r="E55" s="853"/>
      <c r="F55" s="853"/>
      <c r="G55" s="853"/>
      <c r="H55" s="853"/>
      <c r="I55" s="853"/>
      <c r="J55" s="854"/>
    </row>
    <row r="56" spans="1:11">
      <c r="A56" s="852"/>
      <c r="B56" s="853"/>
      <c r="C56" s="853"/>
      <c r="D56" s="853"/>
      <c r="E56" s="853"/>
      <c r="F56" s="853"/>
      <c r="G56" s="853"/>
      <c r="H56" s="853"/>
      <c r="I56" s="853"/>
      <c r="J56" s="854"/>
    </row>
    <row r="57" spans="1:11">
      <c r="A57" s="852"/>
      <c r="B57" s="853"/>
      <c r="C57" s="853"/>
      <c r="D57" s="853"/>
      <c r="E57" s="853"/>
      <c r="F57" s="853"/>
      <c r="G57" s="853"/>
      <c r="H57" s="853"/>
      <c r="I57" s="853"/>
      <c r="J57" s="854"/>
    </row>
    <row r="58" spans="1:11">
      <c r="A58" s="852"/>
      <c r="B58" s="853"/>
      <c r="C58" s="853"/>
      <c r="D58" s="853"/>
      <c r="E58" s="853"/>
      <c r="F58" s="853"/>
      <c r="G58" s="853"/>
      <c r="H58" s="853"/>
      <c r="I58" s="853"/>
      <c r="J58" s="854"/>
    </row>
    <row r="59" spans="1:11">
      <c r="A59" s="584" t="s">
        <v>503</v>
      </c>
      <c r="J59" s="585"/>
    </row>
    <row r="60" spans="1:11">
      <c r="A60" s="852"/>
      <c r="B60" s="853"/>
      <c r="C60" s="853"/>
      <c r="D60" s="853"/>
      <c r="E60" s="853"/>
      <c r="F60" s="853"/>
      <c r="G60" s="853"/>
      <c r="H60" s="853"/>
      <c r="I60" s="853"/>
      <c r="J60" s="854"/>
    </row>
    <row r="61" spans="1:11">
      <c r="A61" s="852"/>
      <c r="B61" s="853"/>
      <c r="C61" s="853"/>
      <c r="D61" s="853"/>
      <c r="E61" s="853"/>
      <c r="F61" s="853"/>
      <c r="G61" s="853"/>
      <c r="H61" s="853"/>
      <c r="I61" s="853"/>
      <c r="J61" s="854"/>
    </row>
    <row r="62" spans="1:11">
      <c r="A62" s="852"/>
      <c r="B62" s="853"/>
      <c r="C62" s="853"/>
      <c r="D62" s="853"/>
      <c r="E62" s="853"/>
      <c r="F62" s="853"/>
      <c r="G62" s="853"/>
      <c r="H62" s="853"/>
      <c r="I62" s="853"/>
      <c r="J62" s="854"/>
    </row>
    <row r="63" spans="1:11">
      <c r="A63" s="852"/>
      <c r="B63" s="853"/>
      <c r="C63" s="853"/>
      <c r="D63" s="853"/>
      <c r="E63" s="853"/>
      <c r="F63" s="853"/>
      <c r="G63" s="853"/>
      <c r="H63" s="853"/>
      <c r="I63" s="853"/>
      <c r="J63" s="854"/>
    </row>
    <row r="64" spans="1:11">
      <c r="A64" s="584" t="s">
        <v>504</v>
      </c>
      <c r="J64" s="585"/>
    </row>
    <row r="65" spans="1:11">
      <c r="A65" s="852"/>
      <c r="B65" s="853"/>
      <c r="C65" s="853"/>
      <c r="D65" s="853"/>
      <c r="E65" s="853"/>
      <c r="F65" s="853"/>
      <c r="G65" s="853"/>
      <c r="H65" s="853"/>
      <c r="I65" s="853"/>
      <c r="J65" s="854"/>
    </row>
    <row r="66" spans="1:11">
      <c r="A66" s="852"/>
      <c r="B66" s="853"/>
      <c r="C66" s="853"/>
      <c r="D66" s="853"/>
      <c r="E66" s="853"/>
      <c r="F66" s="853"/>
      <c r="G66" s="853"/>
      <c r="H66" s="853"/>
      <c r="I66" s="853"/>
      <c r="J66" s="854"/>
    </row>
    <row r="67" spans="1:11">
      <c r="A67" s="852"/>
      <c r="B67" s="853"/>
      <c r="C67" s="853"/>
      <c r="D67" s="853"/>
      <c r="E67" s="853"/>
      <c r="F67" s="853"/>
      <c r="G67" s="853"/>
      <c r="H67" s="853"/>
      <c r="I67" s="853"/>
      <c r="J67" s="854"/>
    </row>
    <row r="68" spans="1:11">
      <c r="A68" s="855"/>
      <c r="B68" s="856"/>
      <c r="C68" s="856"/>
      <c r="D68" s="856"/>
      <c r="E68" s="856"/>
      <c r="F68" s="856"/>
      <c r="G68" s="856"/>
      <c r="H68" s="856"/>
      <c r="I68" s="856"/>
      <c r="J68" s="857"/>
    </row>
    <row r="69" spans="1:11" ht="19.5" thickBot="1">
      <c r="A69" s="586"/>
      <c r="B69" s="586"/>
      <c r="C69" s="586"/>
      <c r="D69" s="586"/>
      <c r="E69" s="586"/>
      <c r="F69" s="586"/>
      <c r="G69" s="586"/>
      <c r="H69" s="586"/>
      <c r="I69" s="586"/>
      <c r="J69" s="586"/>
    </row>
    <row r="70" spans="1:11" ht="20.25" thickTop="1" thickBot="1">
      <c r="A70" s="843" t="s">
        <v>518</v>
      </c>
      <c r="B70" s="844"/>
      <c r="C70" s="844"/>
      <c r="D70" s="844"/>
      <c r="E70" s="844"/>
      <c r="F70" s="844"/>
      <c r="G70" s="844"/>
      <c r="H70" s="844"/>
      <c r="I70" s="844"/>
      <c r="J70" s="845"/>
    </row>
    <row r="71" spans="1:11" ht="19.5" thickTop="1">
      <c r="A71" s="584" t="s">
        <v>506</v>
      </c>
      <c r="J71" s="585"/>
    </row>
    <row r="72" spans="1:11">
      <c r="A72" s="846" t="str">
        <f>IF(ISBLANK(交付申請書総表貼り付け欄!B72),"",交付申請書総表貼り付け欄!B72)</f>
        <v/>
      </c>
      <c r="B72" s="847"/>
      <c r="C72" s="847"/>
      <c r="D72" s="847"/>
      <c r="E72" s="847"/>
      <c r="F72" s="847"/>
      <c r="G72" s="847"/>
      <c r="H72" s="847"/>
      <c r="I72" s="847"/>
      <c r="J72" s="848"/>
      <c r="K72" t="s">
        <v>499</v>
      </c>
    </row>
    <row r="73" spans="1:11">
      <c r="A73" s="846"/>
      <c r="B73" s="847"/>
      <c r="C73" s="847"/>
      <c r="D73" s="847"/>
      <c r="E73" s="847"/>
      <c r="F73" s="847"/>
      <c r="G73" s="847"/>
      <c r="H73" s="847"/>
      <c r="I73" s="847"/>
      <c r="J73" s="848"/>
    </row>
    <row r="74" spans="1:11">
      <c r="A74" s="846"/>
      <c r="B74" s="847"/>
      <c r="C74" s="847"/>
      <c r="D74" s="847"/>
      <c r="E74" s="847"/>
      <c r="F74" s="847"/>
      <c r="G74" s="847"/>
      <c r="H74" s="847"/>
      <c r="I74" s="847"/>
      <c r="J74" s="848"/>
    </row>
    <row r="75" spans="1:11">
      <c r="A75" s="849"/>
      <c r="B75" s="850"/>
      <c r="C75" s="850"/>
      <c r="D75" s="850"/>
      <c r="E75" s="850"/>
      <c r="F75" s="850"/>
      <c r="G75" s="850"/>
      <c r="H75" s="850"/>
      <c r="I75" s="850"/>
      <c r="J75" s="851"/>
    </row>
    <row r="76" spans="1:11">
      <c r="A76" s="584" t="s">
        <v>508</v>
      </c>
      <c r="J76" s="585"/>
    </row>
    <row r="77" spans="1:11">
      <c r="A77" s="584" t="s">
        <v>509</v>
      </c>
      <c r="J77" s="585"/>
    </row>
    <row r="78" spans="1:11">
      <c r="A78" s="852"/>
      <c r="B78" s="853"/>
      <c r="C78" s="853"/>
      <c r="D78" s="853"/>
      <c r="E78" s="853"/>
      <c r="F78" s="853"/>
      <c r="G78" s="853"/>
      <c r="H78" s="853"/>
      <c r="I78" s="853"/>
      <c r="J78" s="854"/>
    </row>
    <row r="79" spans="1:11">
      <c r="A79" s="852"/>
      <c r="B79" s="853"/>
      <c r="C79" s="853"/>
      <c r="D79" s="853"/>
      <c r="E79" s="853"/>
      <c r="F79" s="853"/>
      <c r="G79" s="853"/>
      <c r="H79" s="853"/>
      <c r="I79" s="853"/>
      <c r="J79" s="854"/>
    </row>
    <row r="80" spans="1:11">
      <c r="A80" s="852"/>
      <c r="B80" s="853"/>
      <c r="C80" s="853"/>
      <c r="D80" s="853"/>
      <c r="E80" s="853"/>
      <c r="F80" s="853"/>
      <c r="G80" s="853"/>
      <c r="H80" s="853"/>
      <c r="I80" s="853"/>
      <c r="J80" s="854"/>
    </row>
    <row r="81" spans="1:11">
      <c r="A81" s="852"/>
      <c r="B81" s="853"/>
      <c r="C81" s="853"/>
      <c r="D81" s="853"/>
      <c r="E81" s="853"/>
      <c r="F81" s="853"/>
      <c r="G81" s="853"/>
      <c r="H81" s="853"/>
      <c r="I81" s="853"/>
      <c r="J81" s="854"/>
    </row>
    <row r="82" spans="1:11">
      <c r="A82" s="852"/>
      <c r="B82" s="853"/>
      <c r="C82" s="853"/>
      <c r="D82" s="853"/>
      <c r="E82" s="853"/>
      <c r="F82" s="853"/>
      <c r="G82" s="853"/>
      <c r="H82" s="853"/>
      <c r="I82" s="853"/>
      <c r="J82" s="854"/>
    </row>
    <row r="83" spans="1:11">
      <c r="A83" s="852"/>
      <c r="B83" s="853"/>
      <c r="C83" s="853"/>
      <c r="D83" s="853"/>
      <c r="E83" s="853"/>
      <c r="F83" s="853"/>
      <c r="G83" s="853"/>
      <c r="H83" s="853"/>
      <c r="I83" s="853"/>
      <c r="J83" s="854"/>
    </row>
    <row r="84" spans="1:11">
      <c r="A84" s="584" t="s">
        <v>510</v>
      </c>
      <c r="J84" s="585"/>
    </row>
    <row r="85" spans="1:11">
      <c r="A85" s="852"/>
      <c r="B85" s="853"/>
      <c r="C85" s="853"/>
      <c r="D85" s="853"/>
      <c r="E85" s="853"/>
      <c r="F85" s="853"/>
      <c r="G85" s="853"/>
      <c r="H85" s="853"/>
      <c r="I85" s="853"/>
      <c r="J85" s="854"/>
    </row>
    <row r="86" spans="1:11">
      <c r="A86" s="852"/>
      <c r="B86" s="853"/>
      <c r="C86" s="853"/>
      <c r="D86" s="853"/>
      <c r="E86" s="853"/>
      <c r="F86" s="853"/>
      <c r="G86" s="853"/>
      <c r="H86" s="853"/>
      <c r="I86" s="853"/>
      <c r="J86" s="854"/>
    </row>
    <row r="87" spans="1:11">
      <c r="A87" s="852"/>
      <c r="B87" s="853"/>
      <c r="C87" s="853"/>
      <c r="D87" s="853"/>
      <c r="E87" s="853"/>
      <c r="F87" s="853"/>
      <c r="G87" s="853"/>
      <c r="H87" s="853"/>
      <c r="I87" s="853"/>
      <c r="J87" s="854"/>
    </row>
    <row r="88" spans="1:11">
      <c r="A88" s="852"/>
      <c r="B88" s="853"/>
      <c r="C88" s="853"/>
      <c r="D88" s="853"/>
      <c r="E88" s="853"/>
      <c r="F88" s="853"/>
      <c r="G88" s="853"/>
      <c r="H88" s="853"/>
      <c r="I88" s="853"/>
      <c r="J88" s="854"/>
    </row>
    <row r="89" spans="1:11">
      <c r="A89" s="852"/>
      <c r="B89" s="853"/>
      <c r="C89" s="853"/>
      <c r="D89" s="853"/>
      <c r="E89" s="853"/>
      <c r="F89" s="853"/>
      <c r="G89" s="853"/>
      <c r="H89" s="853"/>
      <c r="I89" s="853"/>
      <c r="J89" s="854"/>
    </row>
    <row r="90" spans="1:11">
      <c r="A90" s="855"/>
      <c r="B90" s="856"/>
      <c r="C90" s="856"/>
      <c r="D90" s="856"/>
      <c r="E90" s="856"/>
      <c r="F90" s="856"/>
      <c r="G90" s="856"/>
      <c r="H90" s="856"/>
      <c r="I90" s="856"/>
      <c r="J90" s="857"/>
    </row>
    <row r="91" spans="1:11" ht="19.5" thickBot="1"/>
    <row r="92" spans="1:11" ht="20.25" thickTop="1" thickBot="1">
      <c r="A92" s="843" t="s">
        <v>511</v>
      </c>
      <c r="B92" s="844"/>
      <c r="C92" s="844"/>
      <c r="D92" s="844"/>
      <c r="E92" s="844"/>
      <c r="F92" s="844"/>
      <c r="G92" s="844"/>
      <c r="H92" s="844"/>
      <c r="I92" s="844"/>
      <c r="J92" s="845"/>
    </row>
    <row r="93" spans="1:11" ht="19.5" thickTop="1">
      <c r="A93" s="584" t="s">
        <v>506</v>
      </c>
      <c r="J93" s="585"/>
    </row>
    <row r="94" spans="1:11">
      <c r="A94" s="846" t="str">
        <f>IF(ISBLANK(交付申請書総表貼り付け欄!B73),"",交付申請書総表貼り付け欄!B73)</f>
        <v/>
      </c>
      <c r="B94" s="847"/>
      <c r="C94" s="847"/>
      <c r="D94" s="847"/>
      <c r="E94" s="847"/>
      <c r="F94" s="847"/>
      <c r="G94" s="847"/>
      <c r="H94" s="847"/>
      <c r="I94" s="847"/>
      <c r="J94" s="848"/>
      <c r="K94" t="s">
        <v>499</v>
      </c>
    </row>
    <row r="95" spans="1:11">
      <c r="A95" s="846"/>
      <c r="B95" s="847"/>
      <c r="C95" s="847"/>
      <c r="D95" s="847"/>
      <c r="E95" s="847"/>
      <c r="F95" s="847"/>
      <c r="G95" s="847"/>
      <c r="H95" s="847"/>
      <c r="I95" s="847"/>
      <c r="J95" s="848"/>
    </row>
    <row r="96" spans="1:11">
      <c r="A96" s="849"/>
      <c r="B96" s="850"/>
      <c r="C96" s="850"/>
      <c r="D96" s="850"/>
      <c r="E96" s="850"/>
      <c r="F96" s="850"/>
      <c r="G96" s="850"/>
      <c r="H96" s="850"/>
      <c r="I96" s="850"/>
      <c r="J96" s="851"/>
    </row>
    <row r="97" spans="1:11">
      <c r="A97" s="584" t="s">
        <v>508</v>
      </c>
      <c r="J97" s="585"/>
    </row>
    <row r="98" spans="1:11">
      <c r="A98" s="584" t="s">
        <v>509</v>
      </c>
      <c r="J98" s="585"/>
    </row>
    <row r="99" spans="1:11">
      <c r="A99" s="852"/>
      <c r="B99" s="853"/>
      <c r="C99" s="853"/>
      <c r="D99" s="853"/>
      <c r="E99" s="853"/>
      <c r="F99" s="853"/>
      <c r="G99" s="853"/>
      <c r="H99" s="853"/>
      <c r="I99" s="853"/>
      <c r="J99" s="854"/>
    </row>
    <row r="100" spans="1:11">
      <c r="A100" s="852"/>
      <c r="B100" s="853"/>
      <c r="C100" s="853"/>
      <c r="D100" s="853"/>
      <c r="E100" s="853"/>
      <c r="F100" s="853"/>
      <c r="G100" s="853"/>
      <c r="H100" s="853"/>
      <c r="I100" s="853"/>
      <c r="J100" s="854"/>
    </row>
    <row r="101" spans="1:11">
      <c r="A101" s="852"/>
      <c r="B101" s="853"/>
      <c r="C101" s="853"/>
      <c r="D101" s="853"/>
      <c r="E101" s="853"/>
      <c r="F101" s="853"/>
      <c r="G101" s="853"/>
      <c r="H101" s="853"/>
      <c r="I101" s="853"/>
      <c r="J101" s="854"/>
    </row>
    <row r="102" spans="1:11">
      <c r="A102" s="852"/>
      <c r="B102" s="853"/>
      <c r="C102" s="853"/>
      <c r="D102" s="853"/>
      <c r="E102" s="853"/>
      <c r="F102" s="853"/>
      <c r="G102" s="853"/>
      <c r="H102" s="853"/>
      <c r="I102" s="853"/>
      <c r="J102" s="854"/>
    </row>
    <row r="103" spans="1:11">
      <c r="A103" s="584" t="s">
        <v>510</v>
      </c>
      <c r="J103" s="585"/>
    </row>
    <row r="104" spans="1:11">
      <c r="A104" s="852"/>
      <c r="B104" s="853"/>
      <c r="C104" s="853"/>
      <c r="D104" s="853"/>
      <c r="E104" s="853"/>
      <c r="F104" s="853"/>
      <c r="G104" s="853"/>
      <c r="H104" s="853"/>
      <c r="I104" s="853"/>
      <c r="J104" s="854"/>
    </row>
    <row r="105" spans="1:11">
      <c r="A105" s="852"/>
      <c r="B105" s="853"/>
      <c r="C105" s="853"/>
      <c r="D105" s="853"/>
      <c r="E105" s="853"/>
      <c r="F105" s="853"/>
      <c r="G105" s="853"/>
      <c r="H105" s="853"/>
      <c r="I105" s="853"/>
      <c r="J105" s="854"/>
    </row>
    <row r="106" spans="1:11">
      <c r="A106" s="855"/>
      <c r="B106" s="856"/>
      <c r="C106" s="856"/>
      <c r="D106" s="856"/>
      <c r="E106" s="856"/>
      <c r="F106" s="856"/>
      <c r="G106" s="856"/>
      <c r="H106" s="856"/>
      <c r="I106" s="856"/>
      <c r="J106" s="857"/>
    </row>
    <row r="107" spans="1:11" ht="19.5" thickBot="1"/>
    <row r="108" spans="1:11" ht="20.25" thickTop="1" thickBot="1">
      <c r="A108" s="843" t="s">
        <v>519</v>
      </c>
      <c r="B108" s="844"/>
      <c r="C108" s="844"/>
      <c r="D108" s="844"/>
      <c r="E108" s="844"/>
      <c r="F108" s="844"/>
      <c r="G108" s="844"/>
      <c r="H108" s="844"/>
      <c r="I108" s="844"/>
      <c r="J108" s="845"/>
    </row>
    <row r="109" spans="1:11" ht="19.5" thickTop="1">
      <c r="A109" s="584" t="s">
        <v>506</v>
      </c>
      <c r="J109" s="585"/>
    </row>
    <row r="110" spans="1:11">
      <c r="A110" s="846" t="str">
        <f>IF(ISBLANK(交付申請書総表貼り付け欄!B74),"",交付申請書総表貼り付け欄!B74)</f>
        <v/>
      </c>
      <c r="B110" s="847"/>
      <c r="C110" s="847"/>
      <c r="D110" s="847"/>
      <c r="E110" s="847"/>
      <c r="F110" s="847"/>
      <c r="G110" s="847"/>
      <c r="H110" s="847"/>
      <c r="I110" s="847"/>
      <c r="J110" s="848"/>
      <c r="K110" t="s">
        <v>499</v>
      </c>
    </row>
    <row r="111" spans="1:11">
      <c r="A111" s="846"/>
      <c r="B111" s="847"/>
      <c r="C111" s="847"/>
      <c r="D111" s="847"/>
      <c r="E111" s="847"/>
      <c r="F111" s="847"/>
      <c r="G111" s="847"/>
      <c r="H111" s="847"/>
      <c r="I111" s="847"/>
      <c r="J111" s="848"/>
    </row>
    <row r="112" spans="1:11">
      <c r="A112" s="849"/>
      <c r="B112" s="850"/>
      <c r="C112" s="850"/>
      <c r="D112" s="850"/>
      <c r="E112" s="850"/>
      <c r="F112" s="850"/>
      <c r="G112" s="850"/>
      <c r="H112" s="850"/>
      <c r="I112" s="850"/>
      <c r="J112" s="851"/>
    </row>
    <row r="113" spans="1:11">
      <c r="A113" s="584" t="s">
        <v>508</v>
      </c>
      <c r="J113" s="585"/>
    </row>
    <row r="114" spans="1:11">
      <c r="A114" s="584" t="s">
        <v>509</v>
      </c>
      <c r="J114" s="585"/>
    </row>
    <row r="115" spans="1:11">
      <c r="A115" s="852"/>
      <c r="B115" s="853"/>
      <c r="C115" s="853"/>
      <c r="D115" s="853"/>
      <c r="E115" s="853"/>
      <c r="F115" s="853"/>
      <c r="G115" s="853"/>
      <c r="H115" s="853"/>
      <c r="I115" s="853"/>
      <c r="J115" s="854"/>
    </row>
    <row r="116" spans="1:11">
      <c r="A116" s="852"/>
      <c r="B116" s="853"/>
      <c r="C116" s="853"/>
      <c r="D116" s="853"/>
      <c r="E116" s="853"/>
      <c r="F116" s="853"/>
      <c r="G116" s="853"/>
      <c r="H116" s="853"/>
      <c r="I116" s="853"/>
      <c r="J116" s="854"/>
    </row>
    <row r="117" spans="1:11">
      <c r="A117" s="852"/>
      <c r="B117" s="853"/>
      <c r="C117" s="853"/>
      <c r="D117" s="853"/>
      <c r="E117" s="853"/>
      <c r="F117" s="853"/>
      <c r="G117" s="853"/>
      <c r="H117" s="853"/>
      <c r="I117" s="853"/>
      <c r="J117" s="854"/>
    </row>
    <row r="118" spans="1:11">
      <c r="A118" s="852"/>
      <c r="B118" s="853"/>
      <c r="C118" s="853"/>
      <c r="D118" s="853"/>
      <c r="E118" s="853"/>
      <c r="F118" s="853"/>
      <c r="G118" s="853"/>
      <c r="H118" s="853"/>
      <c r="I118" s="853"/>
      <c r="J118" s="854"/>
    </row>
    <row r="119" spans="1:11">
      <c r="A119" s="584" t="s">
        <v>510</v>
      </c>
      <c r="J119" s="585"/>
    </row>
    <row r="120" spans="1:11">
      <c r="A120" s="852"/>
      <c r="B120" s="853"/>
      <c r="C120" s="853"/>
      <c r="D120" s="853"/>
      <c r="E120" s="853"/>
      <c r="F120" s="853"/>
      <c r="G120" s="853"/>
      <c r="H120" s="853"/>
      <c r="I120" s="853"/>
      <c r="J120" s="854"/>
    </row>
    <row r="121" spans="1:11">
      <c r="A121" s="852"/>
      <c r="B121" s="853"/>
      <c r="C121" s="853"/>
      <c r="D121" s="853"/>
      <c r="E121" s="853"/>
      <c r="F121" s="853"/>
      <c r="G121" s="853"/>
      <c r="H121" s="853"/>
      <c r="I121" s="853"/>
      <c r="J121" s="854"/>
    </row>
    <row r="122" spans="1:11">
      <c r="A122" s="855"/>
      <c r="B122" s="856"/>
      <c r="C122" s="856"/>
      <c r="D122" s="856"/>
      <c r="E122" s="856"/>
      <c r="F122" s="856"/>
      <c r="G122" s="856"/>
      <c r="H122" s="856"/>
      <c r="I122" s="856"/>
      <c r="J122" s="857"/>
    </row>
    <row r="123" spans="1:11" ht="19.5" thickBot="1"/>
    <row r="124" spans="1:11" ht="20.25" thickTop="1" thickBot="1">
      <c r="A124" s="843" t="s">
        <v>520</v>
      </c>
      <c r="B124" s="844"/>
      <c r="C124" s="844"/>
      <c r="D124" s="844"/>
      <c r="E124" s="844"/>
      <c r="F124" s="844"/>
      <c r="G124" s="844"/>
      <c r="H124" s="844"/>
      <c r="I124" s="844"/>
      <c r="J124" s="845"/>
    </row>
    <row r="125" spans="1:11" ht="19.5" thickTop="1">
      <c r="A125" s="584" t="s">
        <v>506</v>
      </c>
      <c r="J125" s="585"/>
    </row>
    <row r="126" spans="1:11">
      <c r="A126" s="846" t="str">
        <f>IF(ISBLANK(交付申請書総表貼り付け欄!B75),"",交付申請書総表貼り付け欄!B75)</f>
        <v/>
      </c>
      <c r="B126" s="847"/>
      <c r="C126" s="847"/>
      <c r="D126" s="847"/>
      <c r="E126" s="847"/>
      <c r="F126" s="847"/>
      <c r="G126" s="847"/>
      <c r="H126" s="847"/>
      <c r="I126" s="847"/>
      <c r="J126" s="848"/>
      <c r="K126" t="s">
        <v>499</v>
      </c>
    </row>
    <row r="127" spans="1:11">
      <c r="A127" s="846"/>
      <c r="B127" s="847"/>
      <c r="C127" s="847"/>
      <c r="D127" s="847"/>
      <c r="E127" s="847"/>
      <c r="F127" s="847"/>
      <c r="G127" s="847"/>
      <c r="H127" s="847"/>
      <c r="I127" s="847"/>
      <c r="J127" s="848"/>
    </row>
    <row r="128" spans="1:11">
      <c r="A128" s="849"/>
      <c r="B128" s="850"/>
      <c r="C128" s="850"/>
      <c r="D128" s="850"/>
      <c r="E128" s="850"/>
      <c r="F128" s="850"/>
      <c r="G128" s="850"/>
      <c r="H128" s="850"/>
      <c r="I128" s="850"/>
      <c r="J128" s="851"/>
    </row>
    <row r="129" spans="1:10">
      <c r="A129" s="584" t="s">
        <v>508</v>
      </c>
      <c r="J129" s="585"/>
    </row>
    <row r="130" spans="1:10">
      <c r="A130" s="584" t="s">
        <v>509</v>
      </c>
      <c r="J130" s="585"/>
    </row>
    <row r="131" spans="1:10">
      <c r="A131" s="852"/>
      <c r="B131" s="853"/>
      <c r="C131" s="853"/>
      <c r="D131" s="853"/>
      <c r="E131" s="853"/>
      <c r="F131" s="853"/>
      <c r="G131" s="853"/>
      <c r="H131" s="853"/>
      <c r="I131" s="853"/>
      <c r="J131" s="854"/>
    </row>
    <row r="132" spans="1:10">
      <c r="A132" s="852"/>
      <c r="B132" s="853"/>
      <c r="C132" s="853"/>
      <c r="D132" s="853"/>
      <c r="E132" s="853"/>
      <c r="F132" s="853"/>
      <c r="G132" s="853"/>
      <c r="H132" s="853"/>
      <c r="I132" s="853"/>
      <c r="J132" s="854"/>
    </row>
    <row r="133" spans="1:10">
      <c r="A133" s="852"/>
      <c r="B133" s="853"/>
      <c r="C133" s="853"/>
      <c r="D133" s="853"/>
      <c r="E133" s="853"/>
      <c r="F133" s="853"/>
      <c r="G133" s="853"/>
      <c r="H133" s="853"/>
      <c r="I133" s="853"/>
      <c r="J133" s="854"/>
    </row>
    <row r="134" spans="1:10">
      <c r="A134" s="852"/>
      <c r="B134" s="853"/>
      <c r="C134" s="853"/>
      <c r="D134" s="853"/>
      <c r="E134" s="853"/>
      <c r="F134" s="853"/>
      <c r="G134" s="853"/>
      <c r="H134" s="853"/>
      <c r="I134" s="853"/>
      <c r="J134" s="854"/>
    </row>
    <row r="135" spans="1:10">
      <c r="A135" s="584" t="s">
        <v>510</v>
      </c>
      <c r="J135" s="585"/>
    </row>
    <row r="136" spans="1:10">
      <c r="A136" s="852"/>
      <c r="B136" s="853"/>
      <c r="C136" s="853"/>
      <c r="D136" s="853"/>
      <c r="E136" s="853"/>
      <c r="F136" s="853"/>
      <c r="G136" s="853"/>
      <c r="H136" s="853"/>
      <c r="I136" s="853"/>
      <c r="J136" s="854"/>
    </row>
    <row r="137" spans="1:10">
      <c r="A137" s="852"/>
      <c r="B137" s="853"/>
      <c r="C137" s="853"/>
      <c r="D137" s="853"/>
      <c r="E137" s="853"/>
      <c r="F137" s="853"/>
      <c r="G137" s="853"/>
      <c r="H137" s="853"/>
      <c r="I137" s="853"/>
      <c r="J137" s="854"/>
    </row>
    <row r="138" spans="1:10">
      <c r="A138" s="855"/>
      <c r="B138" s="856"/>
      <c r="C138" s="856"/>
      <c r="D138" s="856"/>
      <c r="E138" s="856"/>
      <c r="F138" s="856"/>
      <c r="G138" s="856"/>
      <c r="H138" s="856"/>
      <c r="I138" s="856"/>
      <c r="J138" s="857"/>
    </row>
    <row r="139" spans="1:10" ht="19.5" thickBot="1">
      <c r="A139" s="587"/>
      <c r="B139" s="587"/>
      <c r="C139" s="587"/>
      <c r="D139" s="587"/>
      <c r="E139" s="587"/>
      <c r="F139" s="587"/>
      <c r="G139" s="587"/>
      <c r="H139" s="587"/>
      <c r="I139" s="587"/>
      <c r="J139" s="587"/>
    </row>
    <row r="140" spans="1:10" ht="20.25" thickTop="1" thickBot="1">
      <c r="A140" s="858" t="s">
        <v>512</v>
      </c>
      <c r="B140" s="859"/>
      <c r="C140" s="859"/>
      <c r="D140" s="859"/>
      <c r="E140" s="859"/>
      <c r="F140" s="859"/>
      <c r="G140" s="859"/>
      <c r="H140" s="859"/>
      <c r="I140" s="859"/>
      <c r="J140" s="860"/>
    </row>
    <row r="141" spans="1:10" ht="19.5" thickTop="1">
      <c r="A141" s="584" t="s">
        <v>513</v>
      </c>
      <c r="J141" s="585"/>
    </row>
    <row r="142" spans="1:10">
      <c r="A142" s="852"/>
      <c r="B142" s="853"/>
      <c r="C142" s="853"/>
      <c r="D142" s="853"/>
      <c r="E142" s="853"/>
      <c r="F142" s="853"/>
      <c r="G142" s="853"/>
      <c r="H142" s="853"/>
      <c r="I142" s="853"/>
      <c r="J142" s="854"/>
    </row>
    <row r="143" spans="1:10">
      <c r="A143" s="852"/>
      <c r="B143" s="853"/>
      <c r="C143" s="853"/>
      <c r="D143" s="853"/>
      <c r="E143" s="853"/>
      <c r="F143" s="853"/>
      <c r="G143" s="853"/>
      <c r="H143" s="853"/>
      <c r="I143" s="853"/>
      <c r="J143" s="854"/>
    </row>
    <row r="144" spans="1:10">
      <c r="A144" s="852"/>
      <c r="B144" s="853"/>
      <c r="C144" s="853"/>
      <c r="D144" s="853"/>
      <c r="E144" s="853"/>
      <c r="F144" s="853"/>
      <c r="G144" s="853"/>
      <c r="H144" s="853"/>
      <c r="I144" s="853"/>
      <c r="J144" s="854"/>
    </row>
    <row r="145" spans="1:10">
      <c r="A145" s="852"/>
      <c r="B145" s="853"/>
      <c r="C145" s="853"/>
      <c r="D145" s="853"/>
      <c r="E145" s="853"/>
      <c r="F145" s="853"/>
      <c r="G145" s="853"/>
      <c r="H145" s="853"/>
      <c r="I145" s="853"/>
      <c r="J145" s="854"/>
    </row>
    <row r="146" spans="1:10">
      <c r="A146" s="852"/>
      <c r="B146" s="853"/>
      <c r="C146" s="853"/>
      <c r="D146" s="853"/>
      <c r="E146" s="853"/>
      <c r="F146" s="853"/>
      <c r="G146" s="853"/>
      <c r="H146" s="853"/>
      <c r="I146" s="853"/>
      <c r="J146" s="854"/>
    </row>
    <row r="147" spans="1:10">
      <c r="A147" s="852"/>
      <c r="B147" s="853"/>
      <c r="C147" s="853"/>
      <c r="D147" s="853"/>
      <c r="E147" s="853"/>
      <c r="F147" s="853"/>
      <c r="G147" s="853"/>
      <c r="H147" s="853"/>
      <c r="I147" s="853"/>
      <c r="J147" s="854"/>
    </row>
    <row r="148" spans="1:10">
      <c r="A148" s="852"/>
      <c r="B148" s="853"/>
      <c r="C148" s="853"/>
      <c r="D148" s="853"/>
      <c r="E148" s="853"/>
      <c r="F148" s="853"/>
      <c r="G148" s="853"/>
      <c r="H148" s="853"/>
      <c r="I148" s="853"/>
      <c r="J148" s="854"/>
    </row>
    <row r="149" spans="1:10">
      <c r="A149" s="584" t="s">
        <v>510</v>
      </c>
      <c r="J149" s="585"/>
    </row>
    <row r="150" spans="1:10">
      <c r="A150" s="852"/>
      <c r="B150" s="853"/>
      <c r="C150" s="853"/>
      <c r="D150" s="853"/>
      <c r="E150" s="853"/>
      <c r="F150" s="853"/>
      <c r="G150" s="853"/>
      <c r="H150" s="853"/>
      <c r="I150" s="853"/>
      <c r="J150" s="854"/>
    </row>
    <row r="151" spans="1:10">
      <c r="A151" s="852"/>
      <c r="B151" s="853"/>
      <c r="C151" s="853"/>
      <c r="D151" s="853"/>
      <c r="E151" s="853"/>
      <c r="F151" s="853"/>
      <c r="G151" s="853"/>
      <c r="H151" s="853"/>
      <c r="I151" s="853"/>
      <c r="J151" s="854"/>
    </row>
    <row r="152" spans="1:10">
      <c r="A152" s="852"/>
      <c r="B152" s="853"/>
      <c r="C152" s="853"/>
      <c r="D152" s="853"/>
      <c r="E152" s="853"/>
      <c r="F152" s="853"/>
      <c r="G152" s="853"/>
      <c r="H152" s="853"/>
      <c r="I152" s="853"/>
      <c r="J152" s="854"/>
    </row>
    <row r="153" spans="1:10">
      <c r="A153" s="852"/>
      <c r="B153" s="853"/>
      <c r="C153" s="853"/>
      <c r="D153" s="853"/>
      <c r="E153" s="853"/>
      <c r="F153" s="853"/>
      <c r="G153" s="853"/>
      <c r="H153" s="853"/>
      <c r="I153" s="853"/>
      <c r="J153" s="854"/>
    </row>
    <row r="154" spans="1:10">
      <c r="A154" s="852"/>
      <c r="B154" s="853"/>
      <c r="C154" s="853"/>
      <c r="D154" s="853"/>
      <c r="E154" s="853"/>
      <c r="F154" s="853"/>
      <c r="G154" s="853"/>
      <c r="H154" s="853"/>
      <c r="I154" s="853"/>
      <c r="J154" s="854"/>
    </row>
    <row r="155" spans="1:10">
      <c r="A155" s="855"/>
      <c r="B155" s="856"/>
      <c r="C155" s="856"/>
      <c r="D155" s="856"/>
      <c r="E155" s="856"/>
      <c r="F155" s="856"/>
      <c r="G155" s="856"/>
      <c r="H155" s="856"/>
      <c r="I155" s="856"/>
      <c r="J155" s="857"/>
    </row>
    <row r="156" spans="1:10" ht="19.5" thickBot="1">
      <c r="A156" s="587"/>
      <c r="B156" s="587"/>
      <c r="C156" s="587"/>
      <c r="D156" s="587"/>
      <c r="E156" s="587"/>
      <c r="F156" s="587"/>
      <c r="G156" s="587"/>
      <c r="H156" s="587"/>
      <c r="I156" s="587"/>
      <c r="J156" s="587"/>
    </row>
    <row r="157" spans="1:10" ht="20.25" thickTop="1" thickBot="1">
      <c r="A157" s="843" t="s">
        <v>514</v>
      </c>
      <c r="B157" s="844"/>
      <c r="C157" s="844"/>
      <c r="D157" s="844"/>
      <c r="E157" s="844"/>
      <c r="F157" s="844"/>
      <c r="G157" s="844"/>
      <c r="H157" s="844"/>
      <c r="I157" s="844"/>
      <c r="J157" s="845"/>
    </row>
    <row r="158" spans="1:10" ht="19.5" thickTop="1">
      <c r="A158" s="584" t="s">
        <v>515</v>
      </c>
      <c r="J158" s="585"/>
    </row>
    <row r="159" spans="1:10">
      <c r="A159" s="852"/>
      <c r="B159" s="853"/>
      <c r="C159" s="853"/>
      <c r="D159" s="853"/>
      <c r="E159" s="853"/>
      <c r="F159" s="853"/>
      <c r="G159" s="853"/>
      <c r="H159" s="853"/>
      <c r="I159" s="853"/>
      <c r="J159" s="854"/>
    </row>
    <row r="160" spans="1:10">
      <c r="A160" s="852"/>
      <c r="B160" s="853"/>
      <c r="C160" s="853"/>
      <c r="D160" s="853"/>
      <c r="E160" s="853"/>
      <c r="F160" s="853"/>
      <c r="G160" s="853"/>
      <c r="H160" s="853"/>
      <c r="I160" s="853"/>
      <c r="J160" s="854"/>
    </row>
    <row r="161" spans="1:10">
      <c r="A161" s="852"/>
      <c r="B161" s="853"/>
      <c r="C161" s="853"/>
      <c r="D161" s="853"/>
      <c r="E161" s="853"/>
      <c r="F161" s="853"/>
      <c r="G161" s="853"/>
      <c r="H161" s="853"/>
      <c r="I161" s="853"/>
      <c r="J161" s="854"/>
    </row>
    <row r="162" spans="1:10">
      <c r="A162" s="852"/>
      <c r="B162" s="853"/>
      <c r="C162" s="853"/>
      <c r="D162" s="853"/>
      <c r="E162" s="853"/>
      <c r="F162" s="853"/>
      <c r="G162" s="853"/>
      <c r="H162" s="853"/>
      <c r="I162" s="853"/>
      <c r="J162" s="854"/>
    </row>
    <row r="163" spans="1:10">
      <c r="A163" s="852"/>
      <c r="B163" s="853"/>
      <c r="C163" s="853"/>
      <c r="D163" s="853"/>
      <c r="E163" s="853"/>
      <c r="F163" s="853"/>
      <c r="G163" s="853"/>
      <c r="H163" s="853"/>
      <c r="I163" s="853"/>
      <c r="J163" s="854"/>
    </row>
    <row r="164" spans="1:10">
      <c r="A164" s="852"/>
      <c r="B164" s="853"/>
      <c r="C164" s="853"/>
      <c r="D164" s="853"/>
      <c r="E164" s="853"/>
      <c r="F164" s="853"/>
      <c r="G164" s="853"/>
      <c r="H164" s="853"/>
      <c r="I164" s="853"/>
      <c r="J164" s="854"/>
    </row>
    <row r="165" spans="1:10">
      <c r="A165" s="852"/>
      <c r="B165" s="853"/>
      <c r="C165" s="853"/>
      <c r="D165" s="853"/>
      <c r="E165" s="853"/>
      <c r="F165" s="853"/>
      <c r="G165" s="853"/>
      <c r="H165" s="853"/>
      <c r="I165" s="853"/>
      <c r="J165" s="854"/>
    </row>
    <row r="166" spans="1:10">
      <c r="A166" s="584" t="s">
        <v>510</v>
      </c>
      <c r="J166" s="585"/>
    </row>
    <row r="167" spans="1:10">
      <c r="A167" s="852"/>
      <c r="B167" s="853"/>
      <c r="C167" s="853"/>
      <c r="D167" s="853"/>
      <c r="E167" s="853"/>
      <c r="F167" s="853"/>
      <c r="G167" s="853"/>
      <c r="H167" s="853"/>
      <c r="I167" s="853"/>
      <c r="J167" s="854"/>
    </row>
    <row r="168" spans="1:10">
      <c r="A168" s="852"/>
      <c r="B168" s="853"/>
      <c r="C168" s="853"/>
      <c r="D168" s="853"/>
      <c r="E168" s="853"/>
      <c r="F168" s="853"/>
      <c r="G168" s="853"/>
      <c r="H168" s="853"/>
      <c r="I168" s="853"/>
      <c r="J168" s="854"/>
    </row>
    <row r="169" spans="1:10">
      <c r="A169" s="852"/>
      <c r="B169" s="853"/>
      <c r="C169" s="853"/>
      <c r="D169" s="853"/>
      <c r="E169" s="853"/>
      <c r="F169" s="853"/>
      <c r="G169" s="853"/>
      <c r="H169" s="853"/>
      <c r="I169" s="853"/>
      <c r="J169" s="854"/>
    </row>
    <row r="170" spans="1:10">
      <c r="A170" s="852"/>
      <c r="B170" s="853"/>
      <c r="C170" s="853"/>
      <c r="D170" s="853"/>
      <c r="E170" s="853"/>
      <c r="F170" s="853"/>
      <c r="G170" s="853"/>
      <c r="H170" s="853"/>
      <c r="I170" s="853"/>
      <c r="J170" s="854"/>
    </row>
    <row r="171" spans="1:10">
      <c r="A171" s="852"/>
      <c r="B171" s="853"/>
      <c r="C171" s="853"/>
      <c r="D171" s="853"/>
      <c r="E171" s="853"/>
      <c r="F171" s="853"/>
      <c r="G171" s="853"/>
      <c r="H171" s="853"/>
      <c r="I171" s="853"/>
      <c r="J171" s="854"/>
    </row>
    <row r="172" spans="1:10">
      <c r="A172" s="855"/>
      <c r="B172" s="856"/>
      <c r="C172" s="856"/>
      <c r="D172" s="856"/>
      <c r="E172" s="856"/>
      <c r="F172" s="856"/>
      <c r="G172" s="856"/>
      <c r="H172" s="856"/>
      <c r="I172" s="856"/>
      <c r="J172" s="857"/>
    </row>
    <row r="173" spans="1:10" ht="19.5" thickBot="1">
      <c r="A173" s="587"/>
      <c r="B173" s="587"/>
      <c r="C173" s="587"/>
      <c r="D173" s="587"/>
      <c r="E173" s="587"/>
      <c r="F173" s="587"/>
      <c r="G173" s="587"/>
      <c r="H173" s="587"/>
      <c r="I173" s="587"/>
      <c r="J173" s="587"/>
    </row>
    <row r="174" spans="1:10" ht="20.25" thickTop="1" thickBot="1">
      <c r="A174" s="843" t="s">
        <v>516</v>
      </c>
      <c r="B174" s="844"/>
      <c r="C174" s="844"/>
      <c r="D174" s="844"/>
      <c r="E174" s="844"/>
      <c r="F174" s="844"/>
      <c r="G174" s="844"/>
      <c r="H174" s="844"/>
      <c r="I174" s="844"/>
      <c r="J174" s="845"/>
    </row>
    <row r="175" spans="1:10" ht="19.5" thickTop="1">
      <c r="A175" s="584" t="s">
        <v>517</v>
      </c>
      <c r="J175" s="585"/>
    </row>
    <row r="176" spans="1:10">
      <c r="A176" s="852"/>
      <c r="B176" s="853"/>
      <c r="C176" s="853"/>
      <c r="D176" s="853"/>
      <c r="E176" s="853"/>
      <c r="F176" s="853"/>
      <c r="G176" s="853"/>
      <c r="H176" s="853"/>
      <c r="I176" s="853"/>
      <c r="J176" s="854"/>
    </row>
    <row r="177" spans="1:10">
      <c r="A177" s="852"/>
      <c r="B177" s="853"/>
      <c r="C177" s="853"/>
      <c r="D177" s="853"/>
      <c r="E177" s="853"/>
      <c r="F177" s="853"/>
      <c r="G177" s="853"/>
      <c r="H177" s="853"/>
      <c r="I177" s="853"/>
      <c r="J177" s="854"/>
    </row>
    <row r="178" spans="1:10">
      <c r="A178" s="852"/>
      <c r="B178" s="853"/>
      <c r="C178" s="853"/>
      <c r="D178" s="853"/>
      <c r="E178" s="853"/>
      <c r="F178" s="853"/>
      <c r="G178" s="853"/>
      <c r="H178" s="853"/>
      <c r="I178" s="853"/>
      <c r="J178" s="854"/>
    </row>
    <row r="179" spans="1:10">
      <c r="A179" s="852"/>
      <c r="B179" s="853"/>
      <c r="C179" s="853"/>
      <c r="D179" s="853"/>
      <c r="E179" s="853"/>
      <c r="F179" s="853"/>
      <c r="G179" s="853"/>
      <c r="H179" s="853"/>
      <c r="I179" s="853"/>
      <c r="J179" s="854"/>
    </row>
    <row r="180" spans="1:10">
      <c r="A180" s="855"/>
      <c r="B180" s="856"/>
      <c r="C180" s="856"/>
      <c r="D180" s="856"/>
      <c r="E180" s="856"/>
      <c r="F180" s="856"/>
      <c r="G180" s="856"/>
      <c r="H180" s="856"/>
      <c r="I180" s="856"/>
      <c r="J180" s="857"/>
    </row>
  </sheetData>
  <mergeCells count="41">
    <mergeCell ref="B2:E2"/>
    <mergeCell ref="G2:J2"/>
    <mergeCell ref="A157:J157"/>
    <mergeCell ref="A159:J165"/>
    <mergeCell ref="A167:J172"/>
    <mergeCell ref="A174:J174"/>
    <mergeCell ref="A176:J180"/>
    <mergeCell ref="A140:J140"/>
    <mergeCell ref="A142:J148"/>
    <mergeCell ref="A150:J155"/>
    <mergeCell ref="A85:J90"/>
    <mergeCell ref="A92:J92"/>
    <mergeCell ref="A94:J96"/>
    <mergeCell ref="A99:J102"/>
    <mergeCell ref="A104:J106"/>
    <mergeCell ref="A108:J108"/>
    <mergeCell ref="A124:J124"/>
    <mergeCell ref="A126:J128"/>
    <mergeCell ref="A131:J134"/>
    <mergeCell ref="A136:J138"/>
    <mergeCell ref="A110:J112"/>
    <mergeCell ref="A115:J118"/>
    <mergeCell ref="A120:J122"/>
    <mergeCell ref="A78:J83"/>
    <mergeCell ref="A28:J31"/>
    <mergeCell ref="A34:J36"/>
    <mergeCell ref="A38:J40"/>
    <mergeCell ref="A42:J45"/>
    <mergeCell ref="A47:J47"/>
    <mergeCell ref="A49:J52"/>
    <mergeCell ref="A55:J58"/>
    <mergeCell ref="A60:J63"/>
    <mergeCell ref="A65:J68"/>
    <mergeCell ref="A70:J70"/>
    <mergeCell ref="A72:J75"/>
    <mergeCell ref="A26:J26"/>
    <mergeCell ref="A5:J5"/>
    <mergeCell ref="A7:J10"/>
    <mergeCell ref="A13:J15"/>
    <mergeCell ref="A17:J19"/>
    <mergeCell ref="A21:J24"/>
  </mergeCells>
  <phoneticPr fontId="6"/>
  <pageMargins left="0.70866141732283472" right="0.70866141732283472" top="0.74803149606299213" bottom="0.74803149606299213" header="0.31496062992125984" footer="0.31496062992125984"/>
  <pageSetup paperSize="9" scale="82" orientation="portrait" r:id="rId1"/>
  <headerFooter>
    <oddFooter>&amp;R整理番号：（事務局記入欄）</oddFooter>
  </headerFooter>
  <rowBreaks count="3" manualBreakCount="3">
    <brk id="45" max="9" man="1"/>
    <brk id="90" max="9" man="1"/>
    <brk id="13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19"/>
  <sheetViews>
    <sheetView view="pageBreakPreview" topLeftCell="A72" zoomScale="80" zoomScaleNormal="100" zoomScaleSheetLayoutView="80" workbookViewId="0">
      <selection activeCell="B73" sqref="B73:C73"/>
    </sheetView>
  </sheetViews>
  <sheetFormatPr defaultColWidth="9" defaultRowHeight="13.5"/>
  <cols>
    <col min="1" max="1" width="3.875" style="81" customWidth="1"/>
    <col min="2" max="2" width="20.375" style="81" customWidth="1"/>
    <col min="3" max="3" width="7.375" style="81" customWidth="1"/>
    <col min="4" max="10" width="11.625" style="81" customWidth="1"/>
    <col min="11" max="16384" width="9" style="81"/>
  </cols>
  <sheetData>
    <row r="1" spans="1:10" ht="15.75" customHeight="1">
      <c r="A1" s="122" t="s">
        <v>309</v>
      </c>
      <c r="B1" s="872" t="s">
        <v>310</v>
      </c>
      <c r="C1" s="873"/>
      <c r="D1" s="863" t="s">
        <v>313</v>
      </c>
      <c r="E1" s="864"/>
      <c r="F1" s="864"/>
      <c r="G1" s="864"/>
      <c r="H1" s="864"/>
      <c r="I1" s="864"/>
      <c r="J1" s="865"/>
    </row>
    <row r="2" spans="1:10" ht="15.75" customHeight="1">
      <c r="B2" s="872" t="s">
        <v>312</v>
      </c>
      <c r="C2" s="873"/>
      <c r="D2" s="866"/>
      <c r="E2" s="867"/>
      <c r="F2" s="867"/>
      <c r="G2" s="867"/>
      <c r="H2" s="867"/>
      <c r="I2" s="867"/>
      <c r="J2" s="868"/>
    </row>
    <row r="3" spans="1:10" ht="15.75" customHeight="1">
      <c r="B3" s="872" t="s">
        <v>311</v>
      </c>
      <c r="C3" s="873"/>
      <c r="D3" s="866"/>
      <c r="E3" s="867"/>
      <c r="F3" s="867"/>
      <c r="G3" s="867"/>
      <c r="H3" s="867"/>
      <c r="I3" s="867"/>
      <c r="J3" s="868"/>
    </row>
    <row r="4" spans="1:10" ht="15.75" customHeight="1">
      <c r="B4" s="122" t="s">
        <v>324</v>
      </c>
      <c r="C4" s="122" t="s">
        <v>320</v>
      </c>
      <c r="D4" s="869"/>
      <c r="E4" s="870"/>
      <c r="F4" s="870"/>
      <c r="G4" s="870"/>
      <c r="H4" s="870"/>
      <c r="I4" s="870"/>
      <c r="J4" s="871"/>
    </row>
    <row r="5" spans="1:10" ht="14.25" customHeight="1">
      <c r="D5" s="123"/>
      <c r="E5" s="123"/>
      <c r="F5" s="123"/>
      <c r="G5" s="123"/>
      <c r="H5" s="123"/>
      <c r="I5" s="123"/>
      <c r="J5" s="123"/>
    </row>
    <row r="6" spans="1:10" ht="45.75" customHeight="1">
      <c r="A6" s="124">
        <v>1</v>
      </c>
      <c r="B6" s="861"/>
      <c r="C6" s="862"/>
      <c r="D6" s="874" t="s">
        <v>314</v>
      </c>
      <c r="E6" s="875"/>
      <c r="F6" s="875"/>
      <c r="G6" s="875"/>
      <c r="H6" s="875"/>
      <c r="I6" s="875"/>
      <c r="J6" s="876"/>
    </row>
    <row r="7" spans="1:10" ht="45.75" customHeight="1">
      <c r="B7" s="861"/>
      <c r="C7" s="862"/>
      <c r="D7" s="877"/>
      <c r="E7" s="878"/>
      <c r="F7" s="878"/>
      <c r="G7" s="878"/>
      <c r="H7" s="878"/>
      <c r="I7" s="878"/>
      <c r="J7" s="879"/>
    </row>
    <row r="8" spans="1:10" ht="45.75" customHeight="1">
      <c r="B8" s="861"/>
      <c r="C8" s="862"/>
      <c r="D8" s="877"/>
      <c r="E8" s="878"/>
      <c r="F8" s="878"/>
      <c r="G8" s="878"/>
      <c r="H8" s="878"/>
      <c r="I8" s="878"/>
      <c r="J8" s="879"/>
    </row>
    <row r="9" spans="1:10" ht="45.75" customHeight="1">
      <c r="B9" s="125"/>
      <c r="C9" s="126"/>
      <c r="D9" s="880"/>
      <c r="E9" s="881"/>
      <c r="F9" s="881"/>
      <c r="G9" s="881"/>
      <c r="H9" s="881"/>
      <c r="I9" s="881"/>
      <c r="J9" s="882"/>
    </row>
    <row r="10" spans="1:10" ht="8.25" customHeight="1">
      <c r="B10" s="127"/>
      <c r="C10" s="127"/>
      <c r="D10" s="127"/>
      <c r="E10" s="127"/>
      <c r="F10" s="127"/>
      <c r="G10" s="127"/>
      <c r="H10" s="127"/>
      <c r="I10" s="127"/>
      <c r="J10" s="127"/>
    </row>
    <row r="11" spans="1:10" ht="45.75" customHeight="1">
      <c r="A11" s="124">
        <v>2</v>
      </c>
      <c r="B11" s="861"/>
      <c r="C11" s="862"/>
      <c r="D11" s="874" t="s">
        <v>314</v>
      </c>
      <c r="E11" s="875"/>
      <c r="F11" s="875"/>
      <c r="G11" s="875"/>
      <c r="H11" s="875"/>
      <c r="I11" s="875"/>
      <c r="J11" s="876"/>
    </row>
    <row r="12" spans="1:10" ht="45.75" customHeight="1">
      <c r="B12" s="861"/>
      <c r="C12" s="862"/>
      <c r="D12" s="877"/>
      <c r="E12" s="878"/>
      <c r="F12" s="878"/>
      <c r="G12" s="878"/>
      <c r="H12" s="878"/>
      <c r="I12" s="878"/>
      <c r="J12" s="879"/>
    </row>
    <row r="13" spans="1:10" ht="45.75" customHeight="1">
      <c r="B13" s="861"/>
      <c r="C13" s="862"/>
      <c r="D13" s="877"/>
      <c r="E13" s="878"/>
      <c r="F13" s="878"/>
      <c r="G13" s="878"/>
      <c r="H13" s="878"/>
      <c r="I13" s="878"/>
      <c r="J13" s="879"/>
    </row>
    <row r="14" spans="1:10" ht="45.75" customHeight="1">
      <c r="B14" s="125"/>
      <c r="C14" s="126"/>
      <c r="D14" s="880"/>
      <c r="E14" s="881"/>
      <c r="F14" s="881"/>
      <c r="G14" s="881"/>
      <c r="H14" s="881"/>
      <c r="I14" s="881"/>
      <c r="J14" s="882"/>
    </row>
    <row r="15" spans="1:10" ht="8.25" customHeight="1">
      <c r="B15" s="127"/>
      <c r="C15" s="127"/>
      <c r="D15" s="127"/>
      <c r="E15" s="127"/>
      <c r="F15" s="127"/>
      <c r="G15" s="127"/>
      <c r="H15" s="127"/>
      <c r="I15" s="127"/>
      <c r="J15" s="127"/>
    </row>
    <row r="16" spans="1:10" ht="45.75" customHeight="1">
      <c r="A16" s="124">
        <v>3</v>
      </c>
      <c r="B16" s="861"/>
      <c r="C16" s="862"/>
      <c r="D16" s="874" t="s">
        <v>314</v>
      </c>
      <c r="E16" s="875"/>
      <c r="F16" s="875"/>
      <c r="G16" s="875"/>
      <c r="H16" s="875"/>
      <c r="I16" s="875"/>
      <c r="J16" s="876"/>
    </row>
    <row r="17" spans="1:10" ht="45.75" customHeight="1">
      <c r="B17" s="861"/>
      <c r="C17" s="862"/>
      <c r="D17" s="877"/>
      <c r="E17" s="878"/>
      <c r="F17" s="878"/>
      <c r="G17" s="878"/>
      <c r="H17" s="878"/>
      <c r="I17" s="878"/>
      <c r="J17" s="879"/>
    </row>
    <row r="18" spans="1:10" ht="45.75" customHeight="1">
      <c r="B18" s="861"/>
      <c r="C18" s="862"/>
      <c r="D18" s="877"/>
      <c r="E18" s="878"/>
      <c r="F18" s="878"/>
      <c r="G18" s="878"/>
      <c r="H18" s="878"/>
      <c r="I18" s="878"/>
      <c r="J18" s="879"/>
    </row>
    <row r="19" spans="1:10" ht="45.75" customHeight="1">
      <c r="B19" s="125"/>
      <c r="C19" s="126"/>
      <c r="D19" s="880"/>
      <c r="E19" s="881"/>
      <c r="F19" s="881"/>
      <c r="G19" s="881"/>
      <c r="H19" s="881"/>
      <c r="I19" s="881"/>
      <c r="J19" s="882"/>
    </row>
    <row r="20" spans="1:10" ht="8.25" customHeight="1">
      <c r="B20" s="127"/>
      <c r="C20" s="127"/>
      <c r="D20" s="127"/>
      <c r="E20" s="127"/>
      <c r="F20" s="127"/>
      <c r="G20" s="127"/>
      <c r="H20" s="127"/>
      <c r="I20" s="127"/>
      <c r="J20" s="127"/>
    </row>
    <row r="21" spans="1:10" ht="45.75" customHeight="1">
      <c r="A21" s="124">
        <v>4</v>
      </c>
      <c r="B21" s="861"/>
      <c r="C21" s="862"/>
      <c r="D21" s="874" t="s">
        <v>314</v>
      </c>
      <c r="E21" s="875"/>
      <c r="F21" s="875"/>
      <c r="G21" s="875"/>
      <c r="H21" s="875"/>
      <c r="I21" s="875"/>
      <c r="J21" s="876"/>
    </row>
    <row r="22" spans="1:10" ht="45.75" customHeight="1">
      <c r="B22" s="861"/>
      <c r="C22" s="862"/>
      <c r="D22" s="877"/>
      <c r="E22" s="878"/>
      <c r="F22" s="878"/>
      <c r="G22" s="878"/>
      <c r="H22" s="878"/>
      <c r="I22" s="878"/>
      <c r="J22" s="879"/>
    </row>
    <row r="23" spans="1:10" ht="45.75" customHeight="1">
      <c r="B23" s="861"/>
      <c r="C23" s="862"/>
      <c r="D23" s="877"/>
      <c r="E23" s="878"/>
      <c r="F23" s="878"/>
      <c r="G23" s="878"/>
      <c r="H23" s="878"/>
      <c r="I23" s="878"/>
      <c r="J23" s="879"/>
    </row>
    <row r="24" spans="1:10" ht="45.75" customHeight="1">
      <c r="B24" s="128"/>
      <c r="C24" s="126"/>
      <c r="D24" s="880"/>
      <c r="E24" s="881"/>
      <c r="F24" s="881"/>
      <c r="G24" s="881"/>
      <c r="H24" s="881"/>
      <c r="I24" s="881"/>
      <c r="J24" s="882"/>
    </row>
    <row r="25" spans="1:10" ht="8.25" customHeight="1">
      <c r="B25" s="127"/>
      <c r="C25" s="127"/>
      <c r="D25" s="127"/>
      <c r="E25" s="127"/>
      <c r="F25" s="127"/>
      <c r="G25" s="127"/>
      <c r="H25" s="127"/>
      <c r="I25" s="127"/>
      <c r="J25" s="127"/>
    </row>
    <row r="26" spans="1:10" ht="45.75" customHeight="1">
      <c r="A26" s="124">
        <v>5</v>
      </c>
      <c r="B26" s="861"/>
      <c r="C26" s="862"/>
      <c r="D26" s="874" t="s">
        <v>314</v>
      </c>
      <c r="E26" s="875"/>
      <c r="F26" s="875"/>
      <c r="G26" s="875"/>
      <c r="H26" s="875"/>
      <c r="I26" s="875"/>
      <c r="J26" s="876"/>
    </row>
    <row r="27" spans="1:10" ht="45.75" customHeight="1">
      <c r="B27" s="861"/>
      <c r="C27" s="862"/>
      <c r="D27" s="877"/>
      <c r="E27" s="878"/>
      <c r="F27" s="878"/>
      <c r="G27" s="878"/>
      <c r="H27" s="878"/>
      <c r="I27" s="878"/>
      <c r="J27" s="879"/>
    </row>
    <row r="28" spans="1:10" ht="45.75" customHeight="1">
      <c r="B28" s="861"/>
      <c r="C28" s="862"/>
      <c r="D28" s="877"/>
      <c r="E28" s="878"/>
      <c r="F28" s="878"/>
      <c r="G28" s="878"/>
      <c r="H28" s="878"/>
      <c r="I28" s="878"/>
      <c r="J28" s="879"/>
    </row>
    <row r="29" spans="1:10" ht="45.75" customHeight="1">
      <c r="B29" s="128"/>
      <c r="C29" s="126"/>
      <c r="D29" s="880"/>
      <c r="E29" s="881"/>
      <c r="F29" s="881"/>
      <c r="G29" s="881"/>
      <c r="H29" s="881"/>
      <c r="I29" s="881"/>
      <c r="J29" s="882"/>
    </row>
    <row r="30" spans="1:10" ht="10.5" customHeight="1">
      <c r="B30" s="123"/>
      <c r="C30" s="123"/>
      <c r="D30" s="123"/>
      <c r="E30" s="123"/>
      <c r="F30" s="123"/>
      <c r="G30" s="123"/>
      <c r="H30" s="123"/>
      <c r="I30" s="123"/>
      <c r="J30" s="123"/>
    </row>
    <row r="31" spans="1:10" ht="15.75" customHeight="1">
      <c r="A31" s="122" t="s">
        <v>309</v>
      </c>
      <c r="B31" s="872" t="s">
        <v>310</v>
      </c>
      <c r="C31" s="873"/>
      <c r="D31" s="863" t="s">
        <v>313</v>
      </c>
      <c r="E31" s="864"/>
      <c r="F31" s="864"/>
      <c r="G31" s="864"/>
      <c r="H31" s="864"/>
      <c r="I31" s="864"/>
      <c r="J31" s="865"/>
    </row>
    <row r="32" spans="1:10" ht="15.75" customHeight="1">
      <c r="B32" s="872" t="s">
        <v>312</v>
      </c>
      <c r="C32" s="873"/>
      <c r="D32" s="866"/>
      <c r="E32" s="867"/>
      <c r="F32" s="867"/>
      <c r="G32" s="867"/>
      <c r="H32" s="867"/>
      <c r="I32" s="867"/>
      <c r="J32" s="868"/>
    </row>
    <row r="33" spans="1:10" ht="15.75" customHeight="1">
      <c r="B33" s="872" t="s">
        <v>311</v>
      </c>
      <c r="C33" s="873"/>
      <c r="D33" s="866"/>
      <c r="E33" s="867"/>
      <c r="F33" s="867"/>
      <c r="G33" s="867"/>
      <c r="H33" s="867"/>
      <c r="I33" s="867"/>
      <c r="J33" s="868"/>
    </row>
    <row r="34" spans="1:10" ht="15.75" customHeight="1">
      <c r="B34" s="122" t="s">
        <v>324</v>
      </c>
      <c r="C34" s="122" t="s">
        <v>320</v>
      </c>
      <c r="D34" s="869"/>
      <c r="E34" s="870"/>
      <c r="F34" s="870"/>
      <c r="G34" s="870"/>
      <c r="H34" s="870"/>
      <c r="I34" s="870"/>
      <c r="J34" s="871"/>
    </row>
    <row r="35" spans="1:10" ht="14.25" customHeight="1">
      <c r="D35" s="123"/>
      <c r="E35" s="123"/>
      <c r="F35" s="123"/>
      <c r="G35" s="123"/>
      <c r="H35" s="123"/>
      <c r="I35" s="123"/>
      <c r="J35" s="123"/>
    </row>
    <row r="36" spans="1:10" ht="45.75" customHeight="1">
      <c r="A36" s="124">
        <v>6</v>
      </c>
      <c r="B36" s="861"/>
      <c r="C36" s="862"/>
      <c r="D36" s="874" t="s">
        <v>314</v>
      </c>
      <c r="E36" s="875"/>
      <c r="F36" s="875"/>
      <c r="G36" s="875"/>
      <c r="H36" s="875"/>
      <c r="I36" s="875"/>
      <c r="J36" s="876"/>
    </row>
    <row r="37" spans="1:10" ht="45.75" customHeight="1">
      <c r="B37" s="861"/>
      <c r="C37" s="862"/>
      <c r="D37" s="877"/>
      <c r="E37" s="878"/>
      <c r="F37" s="878"/>
      <c r="G37" s="878"/>
      <c r="H37" s="878"/>
      <c r="I37" s="878"/>
      <c r="J37" s="879"/>
    </row>
    <row r="38" spans="1:10" ht="45.75" customHeight="1">
      <c r="B38" s="861"/>
      <c r="C38" s="862"/>
      <c r="D38" s="877"/>
      <c r="E38" s="878"/>
      <c r="F38" s="878"/>
      <c r="G38" s="878"/>
      <c r="H38" s="878"/>
      <c r="I38" s="878"/>
      <c r="J38" s="879"/>
    </row>
    <row r="39" spans="1:10" ht="45.75" customHeight="1">
      <c r="B39" s="128"/>
      <c r="C39" s="126"/>
      <c r="D39" s="880"/>
      <c r="E39" s="881"/>
      <c r="F39" s="881"/>
      <c r="G39" s="881"/>
      <c r="H39" s="881"/>
      <c r="I39" s="881"/>
      <c r="J39" s="882"/>
    </row>
    <row r="40" spans="1:10" ht="8.25" customHeight="1">
      <c r="B40" s="127"/>
      <c r="C40" s="127"/>
      <c r="D40" s="127"/>
      <c r="E40" s="127"/>
      <c r="F40" s="127"/>
      <c r="G40" s="127"/>
      <c r="H40" s="127"/>
      <c r="I40" s="127"/>
      <c r="J40" s="127"/>
    </row>
    <row r="41" spans="1:10" ht="45.75" customHeight="1">
      <c r="A41" s="124">
        <v>7</v>
      </c>
      <c r="B41" s="861"/>
      <c r="C41" s="862"/>
      <c r="D41" s="874" t="s">
        <v>314</v>
      </c>
      <c r="E41" s="875"/>
      <c r="F41" s="875"/>
      <c r="G41" s="875"/>
      <c r="H41" s="875"/>
      <c r="I41" s="875"/>
      <c r="J41" s="876"/>
    </row>
    <row r="42" spans="1:10" ht="45.75" customHeight="1">
      <c r="B42" s="861"/>
      <c r="C42" s="862"/>
      <c r="D42" s="877"/>
      <c r="E42" s="878"/>
      <c r="F42" s="878"/>
      <c r="G42" s="878"/>
      <c r="H42" s="878"/>
      <c r="I42" s="878"/>
      <c r="J42" s="879"/>
    </row>
    <row r="43" spans="1:10" ht="45.75" customHeight="1">
      <c r="B43" s="861"/>
      <c r="C43" s="862"/>
      <c r="D43" s="877"/>
      <c r="E43" s="878"/>
      <c r="F43" s="878"/>
      <c r="G43" s="878"/>
      <c r="H43" s="878"/>
      <c r="I43" s="878"/>
      <c r="J43" s="879"/>
    </row>
    <row r="44" spans="1:10" ht="45.75" customHeight="1">
      <c r="B44" s="128"/>
      <c r="C44" s="126"/>
      <c r="D44" s="880"/>
      <c r="E44" s="881"/>
      <c r="F44" s="881"/>
      <c r="G44" s="881"/>
      <c r="H44" s="881"/>
      <c r="I44" s="881"/>
      <c r="J44" s="882"/>
    </row>
    <row r="45" spans="1:10" ht="8.25" customHeight="1">
      <c r="B45" s="127"/>
      <c r="C45" s="127"/>
      <c r="D45" s="127"/>
      <c r="E45" s="127"/>
      <c r="F45" s="127"/>
      <c r="G45" s="127"/>
      <c r="H45" s="127"/>
      <c r="I45" s="127"/>
      <c r="J45" s="127"/>
    </row>
    <row r="46" spans="1:10" ht="45.75" customHeight="1">
      <c r="A46" s="124">
        <v>8</v>
      </c>
      <c r="B46" s="861"/>
      <c r="C46" s="862"/>
      <c r="D46" s="874" t="s">
        <v>314</v>
      </c>
      <c r="E46" s="875"/>
      <c r="F46" s="875"/>
      <c r="G46" s="875"/>
      <c r="H46" s="875"/>
      <c r="I46" s="875"/>
      <c r="J46" s="876"/>
    </row>
    <row r="47" spans="1:10" ht="45.75" customHeight="1">
      <c r="B47" s="861"/>
      <c r="C47" s="862"/>
      <c r="D47" s="877"/>
      <c r="E47" s="878"/>
      <c r="F47" s="878"/>
      <c r="G47" s="878"/>
      <c r="H47" s="878"/>
      <c r="I47" s="878"/>
      <c r="J47" s="879"/>
    </row>
    <row r="48" spans="1:10" ht="45.75" customHeight="1">
      <c r="B48" s="861"/>
      <c r="C48" s="862"/>
      <c r="D48" s="877"/>
      <c r="E48" s="878"/>
      <c r="F48" s="878"/>
      <c r="G48" s="878"/>
      <c r="H48" s="878"/>
      <c r="I48" s="878"/>
      <c r="J48" s="879"/>
    </row>
    <row r="49" spans="1:10" ht="45.75" customHeight="1">
      <c r="B49" s="128"/>
      <c r="C49" s="126"/>
      <c r="D49" s="880"/>
      <c r="E49" s="881"/>
      <c r="F49" s="881"/>
      <c r="G49" s="881"/>
      <c r="H49" s="881"/>
      <c r="I49" s="881"/>
      <c r="J49" s="882"/>
    </row>
    <row r="50" spans="1:10" ht="8.25" customHeight="1">
      <c r="B50" s="127"/>
      <c r="C50" s="127"/>
      <c r="D50" s="127"/>
      <c r="E50" s="127"/>
      <c r="F50" s="127"/>
      <c r="G50" s="127"/>
      <c r="H50" s="127"/>
      <c r="I50" s="127"/>
      <c r="J50" s="127"/>
    </row>
    <row r="51" spans="1:10" ht="45.75" customHeight="1">
      <c r="A51" s="124">
        <v>9</v>
      </c>
      <c r="B51" s="861"/>
      <c r="C51" s="862"/>
      <c r="D51" s="874" t="s">
        <v>314</v>
      </c>
      <c r="E51" s="875"/>
      <c r="F51" s="875"/>
      <c r="G51" s="875"/>
      <c r="H51" s="875"/>
      <c r="I51" s="875"/>
      <c r="J51" s="876"/>
    </row>
    <row r="52" spans="1:10" ht="45.75" customHeight="1">
      <c r="B52" s="861"/>
      <c r="C52" s="862"/>
      <c r="D52" s="877"/>
      <c r="E52" s="878"/>
      <c r="F52" s="878"/>
      <c r="G52" s="878"/>
      <c r="H52" s="878"/>
      <c r="I52" s="878"/>
      <c r="J52" s="879"/>
    </row>
    <row r="53" spans="1:10" ht="45.75" customHeight="1">
      <c r="B53" s="861"/>
      <c r="C53" s="862"/>
      <c r="D53" s="877"/>
      <c r="E53" s="878"/>
      <c r="F53" s="878"/>
      <c r="G53" s="878"/>
      <c r="H53" s="878"/>
      <c r="I53" s="878"/>
      <c r="J53" s="879"/>
    </row>
    <row r="54" spans="1:10" ht="45.75" customHeight="1">
      <c r="B54" s="128"/>
      <c r="C54" s="126"/>
      <c r="D54" s="880"/>
      <c r="E54" s="881"/>
      <c r="F54" s="881"/>
      <c r="G54" s="881"/>
      <c r="H54" s="881"/>
      <c r="I54" s="881"/>
      <c r="J54" s="882"/>
    </row>
    <row r="55" spans="1:10" ht="8.25" customHeight="1">
      <c r="B55" s="127"/>
      <c r="C55" s="127"/>
      <c r="D55" s="127"/>
      <c r="E55" s="127"/>
      <c r="F55" s="127"/>
      <c r="G55" s="127"/>
      <c r="H55" s="127"/>
      <c r="I55" s="127"/>
      <c r="J55" s="127"/>
    </row>
    <row r="56" spans="1:10" ht="45.75" customHeight="1">
      <c r="A56" s="124">
        <v>10</v>
      </c>
      <c r="B56" s="861"/>
      <c r="C56" s="862"/>
      <c r="D56" s="874" t="s">
        <v>314</v>
      </c>
      <c r="E56" s="875"/>
      <c r="F56" s="875"/>
      <c r="G56" s="875"/>
      <c r="H56" s="875"/>
      <c r="I56" s="875"/>
      <c r="J56" s="876"/>
    </row>
    <row r="57" spans="1:10" ht="45.75" customHeight="1">
      <c r="B57" s="861"/>
      <c r="C57" s="862"/>
      <c r="D57" s="877"/>
      <c r="E57" s="878"/>
      <c r="F57" s="878"/>
      <c r="G57" s="878"/>
      <c r="H57" s="878"/>
      <c r="I57" s="878"/>
      <c r="J57" s="879"/>
    </row>
    <row r="58" spans="1:10" ht="45.75" customHeight="1">
      <c r="B58" s="861"/>
      <c r="C58" s="862"/>
      <c r="D58" s="877"/>
      <c r="E58" s="878"/>
      <c r="F58" s="878"/>
      <c r="G58" s="878"/>
      <c r="H58" s="878"/>
      <c r="I58" s="878"/>
      <c r="J58" s="879"/>
    </row>
    <row r="59" spans="1:10" ht="45.75" customHeight="1">
      <c r="B59" s="128"/>
      <c r="C59" s="126"/>
      <c r="D59" s="880"/>
      <c r="E59" s="881"/>
      <c r="F59" s="881"/>
      <c r="G59" s="881"/>
      <c r="H59" s="881"/>
      <c r="I59" s="881"/>
      <c r="J59" s="882"/>
    </row>
    <row r="60" spans="1:10" ht="10.5" customHeight="1">
      <c r="B60" s="123"/>
      <c r="C60" s="123"/>
      <c r="D60" s="123"/>
      <c r="E60" s="123"/>
      <c r="F60" s="123"/>
      <c r="G60" s="123"/>
      <c r="H60" s="123"/>
      <c r="I60" s="123"/>
      <c r="J60" s="123"/>
    </row>
    <row r="61" spans="1:10" ht="15.75" customHeight="1">
      <c r="A61" s="122" t="s">
        <v>309</v>
      </c>
      <c r="B61" s="872" t="s">
        <v>310</v>
      </c>
      <c r="C61" s="873"/>
      <c r="D61" s="863" t="s">
        <v>313</v>
      </c>
      <c r="E61" s="864"/>
      <c r="F61" s="864"/>
      <c r="G61" s="864"/>
      <c r="H61" s="864"/>
      <c r="I61" s="864"/>
      <c r="J61" s="865"/>
    </row>
    <row r="62" spans="1:10" ht="15.75" customHeight="1">
      <c r="B62" s="872" t="s">
        <v>312</v>
      </c>
      <c r="C62" s="873"/>
      <c r="D62" s="866"/>
      <c r="E62" s="867"/>
      <c r="F62" s="867"/>
      <c r="G62" s="867"/>
      <c r="H62" s="867"/>
      <c r="I62" s="867"/>
      <c r="J62" s="868"/>
    </row>
    <row r="63" spans="1:10" ht="15.75" customHeight="1">
      <c r="B63" s="872" t="s">
        <v>311</v>
      </c>
      <c r="C63" s="873"/>
      <c r="D63" s="866"/>
      <c r="E63" s="867"/>
      <c r="F63" s="867"/>
      <c r="G63" s="867"/>
      <c r="H63" s="867"/>
      <c r="I63" s="867"/>
      <c r="J63" s="868"/>
    </row>
    <row r="64" spans="1:10" ht="15.75" customHeight="1">
      <c r="B64" s="122" t="s">
        <v>325</v>
      </c>
      <c r="C64" s="122" t="s">
        <v>320</v>
      </c>
      <c r="D64" s="869"/>
      <c r="E64" s="870"/>
      <c r="F64" s="870"/>
      <c r="G64" s="870"/>
      <c r="H64" s="870"/>
      <c r="I64" s="870"/>
      <c r="J64" s="871"/>
    </row>
    <row r="65" spans="1:10" ht="14.25" customHeight="1">
      <c r="D65" s="123"/>
      <c r="E65" s="123"/>
      <c r="F65" s="123"/>
      <c r="G65" s="123"/>
      <c r="H65" s="123"/>
      <c r="I65" s="123"/>
      <c r="J65" s="123"/>
    </row>
    <row r="66" spans="1:10" ht="45.75" customHeight="1">
      <c r="A66" s="124">
        <v>11</v>
      </c>
      <c r="B66" s="861"/>
      <c r="C66" s="862"/>
      <c r="D66" s="874" t="s">
        <v>314</v>
      </c>
      <c r="E66" s="875"/>
      <c r="F66" s="875"/>
      <c r="G66" s="875"/>
      <c r="H66" s="875"/>
      <c r="I66" s="875"/>
      <c r="J66" s="876"/>
    </row>
    <row r="67" spans="1:10" ht="45.75" customHeight="1">
      <c r="B67" s="861"/>
      <c r="C67" s="862"/>
      <c r="D67" s="877"/>
      <c r="E67" s="878"/>
      <c r="F67" s="878"/>
      <c r="G67" s="878"/>
      <c r="H67" s="878"/>
      <c r="I67" s="878"/>
      <c r="J67" s="879"/>
    </row>
    <row r="68" spans="1:10" ht="45.75" customHeight="1">
      <c r="B68" s="861"/>
      <c r="C68" s="862"/>
      <c r="D68" s="877"/>
      <c r="E68" s="878"/>
      <c r="F68" s="878"/>
      <c r="G68" s="878"/>
      <c r="H68" s="878"/>
      <c r="I68" s="878"/>
      <c r="J68" s="879"/>
    </row>
    <row r="69" spans="1:10" ht="45.75" customHeight="1">
      <c r="B69" s="128"/>
      <c r="C69" s="126"/>
      <c r="D69" s="880"/>
      <c r="E69" s="881"/>
      <c r="F69" s="881"/>
      <c r="G69" s="881"/>
      <c r="H69" s="881"/>
      <c r="I69" s="881"/>
      <c r="J69" s="882"/>
    </row>
    <row r="70" spans="1:10" ht="8.25" customHeight="1">
      <c r="B70" s="127"/>
      <c r="C70" s="127"/>
      <c r="D70" s="127"/>
      <c r="E70" s="127"/>
      <c r="F70" s="127"/>
      <c r="G70" s="127"/>
      <c r="H70" s="127"/>
      <c r="I70" s="127"/>
      <c r="J70" s="127"/>
    </row>
    <row r="71" spans="1:10" ht="45.75" customHeight="1">
      <c r="A71" s="124">
        <v>12</v>
      </c>
      <c r="B71" s="861"/>
      <c r="C71" s="862"/>
      <c r="D71" s="874" t="s">
        <v>314</v>
      </c>
      <c r="E71" s="875"/>
      <c r="F71" s="875"/>
      <c r="G71" s="875"/>
      <c r="H71" s="875"/>
      <c r="I71" s="875"/>
      <c r="J71" s="876"/>
    </row>
    <row r="72" spans="1:10" ht="45.75" customHeight="1">
      <c r="B72" s="861"/>
      <c r="C72" s="862"/>
      <c r="D72" s="877"/>
      <c r="E72" s="878"/>
      <c r="F72" s="878"/>
      <c r="G72" s="878"/>
      <c r="H72" s="878"/>
      <c r="I72" s="878"/>
      <c r="J72" s="879"/>
    </row>
    <row r="73" spans="1:10" ht="45.75" customHeight="1">
      <c r="B73" s="861"/>
      <c r="C73" s="862"/>
      <c r="D73" s="877"/>
      <c r="E73" s="878"/>
      <c r="F73" s="878"/>
      <c r="G73" s="878"/>
      <c r="H73" s="878"/>
      <c r="I73" s="878"/>
      <c r="J73" s="879"/>
    </row>
    <row r="74" spans="1:10" ht="45.75" customHeight="1">
      <c r="B74" s="128"/>
      <c r="C74" s="126"/>
      <c r="D74" s="880"/>
      <c r="E74" s="881"/>
      <c r="F74" s="881"/>
      <c r="G74" s="881"/>
      <c r="H74" s="881"/>
      <c r="I74" s="881"/>
      <c r="J74" s="882"/>
    </row>
    <row r="75" spans="1:10" ht="8.25" customHeight="1">
      <c r="B75" s="127"/>
      <c r="C75" s="127"/>
      <c r="D75" s="127"/>
      <c r="E75" s="127"/>
      <c r="F75" s="127"/>
      <c r="G75" s="127"/>
      <c r="H75" s="127"/>
      <c r="I75" s="127"/>
      <c r="J75" s="127"/>
    </row>
    <row r="76" spans="1:10" ht="45.75" customHeight="1">
      <c r="A76" s="124">
        <v>13</v>
      </c>
      <c r="B76" s="861"/>
      <c r="C76" s="862"/>
      <c r="D76" s="874" t="s">
        <v>314</v>
      </c>
      <c r="E76" s="875"/>
      <c r="F76" s="875"/>
      <c r="G76" s="875"/>
      <c r="H76" s="875"/>
      <c r="I76" s="875"/>
      <c r="J76" s="876"/>
    </row>
    <row r="77" spans="1:10" ht="45.75" customHeight="1">
      <c r="B77" s="861"/>
      <c r="C77" s="862"/>
      <c r="D77" s="877"/>
      <c r="E77" s="878"/>
      <c r="F77" s="878"/>
      <c r="G77" s="878"/>
      <c r="H77" s="878"/>
      <c r="I77" s="878"/>
      <c r="J77" s="879"/>
    </row>
    <row r="78" spans="1:10" ht="45.75" customHeight="1">
      <c r="B78" s="861"/>
      <c r="C78" s="862"/>
      <c r="D78" s="877"/>
      <c r="E78" s="878"/>
      <c r="F78" s="878"/>
      <c r="G78" s="878"/>
      <c r="H78" s="878"/>
      <c r="I78" s="878"/>
      <c r="J78" s="879"/>
    </row>
    <row r="79" spans="1:10" ht="45.75" customHeight="1">
      <c r="B79" s="128"/>
      <c r="C79" s="126"/>
      <c r="D79" s="880"/>
      <c r="E79" s="881"/>
      <c r="F79" s="881"/>
      <c r="G79" s="881"/>
      <c r="H79" s="881"/>
      <c r="I79" s="881"/>
      <c r="J79" s="882"/>
    </row>
    <row r="80" spans="1:10" ht="8.25" customHeight="1">
      <c r="B80" s="127"/>
      <c r="C80" s="127"/>
      <c r="D80" s="127"/>
      <c r="E80" s="127"/>
      <c r="F80" s="127"/>
      <c r="G80" s="127"/>
      <c r="H80" s="127"/>
      <c r="I80" s="127"/>
      <c r="J80" s="127"/>
    </row>
    <row r="81" spans="1:10" ht="45.75" customHeight="1">
      <c r="A81" s="124">
        <v>14</v>
      </c>
      <c r="B81" s="861"/>
      <c r="C81" s="862"/>
      <c r="D81" s="874" t="s">
        <v>314</v>
      </c>
      <c r="E81" s="875"/>
      <c r="F81" s="875"/>
      <c r="G81" s="875"/>
      <c r="H81" s="875"/>
      <c r="I81" s="875"/>
      <c r="J81" s="876"/>
    </row>
    <row r="82" spans="1:10" ht="45.75" customHeight="1">
      <c r="B82" s="861"/>
      <c r="C82" s="862"/>
      <c r="D82" s="877"/>
      <c r="E82" s="878"/>
      <c r="F82" s="878"/>
      <c r="G82" s="878"/>
      <c r="H82" s="878"/>
      <c r="I82" s="878"/>
      <c r="J82" s="879"/>
    </row>
    <row r="83" spans="1:10" ht="45.75" customHeight="1">
      <c r="B83" s="861"/>
      <c r="C83" s="862"/>
      <c r="D83" s="877"/>
      <c r="E83" s="878"/>
      <c r="F83" s="878"/>
      <c r="G83" s="878"/>
      <c r="H83" s="878"/>
      <c r="I83" s="878"/>
      <c r="J83" s="879"/>
    </row>
    <row r="84" spans="1:10" ht="45.75" customHeight="1">
      <c r="B84" s="128"/>
      <c r="C84" s="126"/>
      <c r="D84" s="880"/>
      <c r="E84" s="881"/>
      <c r="F84" s="881"/>
      <c r="G84" s="881"/>
      <c r="H84" s="881"/>
      <c r="I84" s="881"/>
      <c r="J84" s="882"/>
    </row>
    <row r="85" spans="1:10" ht="8.25" customHeight="1">
      <c r="B85" s="127"/>
      <c r="C85" s="127"/>
      <c r="D85" s="127"/>
      <c r="E85" s="127"/>
      <c r="F85" s="127"/>
      <c r="G85" s="127"/>
      <c r="H85" s="127"/>
      <c r="I85" s="127"/>
      <c r="J85" s="127"/>
    </row>
    <row r="86" spans="1:10" ht="45.75" customHeight="1">
      <c r="A86" s="124">
        <v>15</v>
      </c>
      <c r="B86" s="861"/>
      <c r="C86" s="862"/>
      <c r="D86" s="874" t="s">
        <v>314</v>
      </c>
      <c r="E86" s="875"/>
      <c r="F86" s="875"/>
      <c r="G86" s="875"/>
      <c r="H86" s="875"/>
      <c r="I86" s="875"/>
      <c r="J86" s="876"/>
    </row>
    <row r="87" spans="1:10" ht="45.75" customHeight="1">
      <c r="B87" s="861"/>
      <c r="C87" s="862"/>
      <c r="D87" s="877"/>
      <c r="E87" s="878"/>
      <c r="F87" s="878"/>
      <c r="G87" s="878"/>
      <c r="H87" s="878"/>
      <c r="I87" s="878"/>
      <c r="J87" s="879"/>
    </row>
    <row r="88" spans="1:10" ht="45.75" customHeight="1">
      <c r="B88" s="861"/>
      <c r="C88" s="862"/>
      <c r="D88" s="877"/>
      <c r="E88" s="878"/>
      <c r="F88" s="878"/>
      <c r="G88" s="878"/>
      <c r="H88" s="878"/>
      <c r="I88" s="878"/>
      <c r="J88" s="879"/>
    </row>
    <row r="89" spans="1:10" ht="45.75" customHeight="1">
      <c r="B89" s="128"/>
      <c r="C89" s="126"/>
      <c r="D89" s="880"/>
      <c r="E89" s="881"/>
      <c r="F89" s="881"/>
      <c r="G89" s="881"/>
      <c r="H89" s="881"/>
      <c r="I89" s="881"/>
      <c r="J89" s="882"/>
    </row>
    <row r="90" spans="1:10" ht="10.5" customHeight="1">
      <c r="B90" s="123"/>
      <c r="C90" s="123"/>
      <c r="D90" s="123"/>
      <c r="E90" s="123"/>
      <c r="F90" s="123"/>
      <c r="G90" s="123"/>
      <c r="H90" s="123"/>
      <c r="I90" s="123"/>
      <c r="J90" s="123"/>
    </row>
    <row r="91" spans="1:10" ht="15.75" customHeight="1">
      <c r="A91" s="122" t="s">
        <v>309</v>
      </c>
      <c r="B91" s="872" t="s">
        <v>310</v>
      </c>
      <c r="C91" s="873"/>
      <c r="D91" s="863" t="s">
        <v>313</v>
      </c>
      <c r="E91" s="864"/>
      <c r="F91" s="864"/>
      <c r="G91" s="864"/>
      <c r="H91" s="864"/>
      <c r="I91" s="864"/>
      <c r="J91" s="865"/>
    </row>
    <row r="92" spans="1:10" ht="15.75" customHeight="1">
      <c r="B92" s="872" t="s">
        <v>312</v>
      </c>
      <c r="C92" s="873"/>
      <c r="D92" s="866"/>
      <c r="E92" s="867"/>
      <c r="F92" s="867"/>
      <c r="G92" s="867"/>
      <c r="H92" s="867"/>
      <c r="I92" s="867"/>
      <c r="J92" s="868"/>
    </row>
    <row r="93" spans="1:10" ht="15.75" customHeight="1">
      <c r="B93" s="872" t="s">
        <v>311</v>
      </c>
      <c r="C93" s="873"/>
      <c r="D93" s="866"/>
      <c r="E93" s="867"/>
      <c r="F93" s="867"/>
      <c r="G93" s="867"/>
      <c r="H93" s="867"/>
      <c r="I93" s="867"/>
      <c r="J93" s="868"/>
    </row>
    <row r="94" spans="1:10" ht="15.75" customHeight="1">
      <c r="B94" s="122" t="s">
        <v>325</v>
      </c>
      <c r="C94" s="122" t="s">
        <v>320</v>
      </c>
      <c r="D94" s="869"/>
      <c r="E94" s="870"/>
      <c r="F94" s="870"/>
      <c r="G94" s="870"/>
      <c r="H94" s="870"/>
      <c r="I94" s="870"/>
      <c r="J94" s="871"/>
    </row>
    <row r="95" spans="1:10" ht="14.25" customHeight="1">
      <c r="D95" s="123"/>
      <c r="E95" s="123"/>
      <c r="F95" s="123"/>
      <c r="G95" s="123"/>
      <c r="H95" s="123"/>
      <c r="I95" s="123"/>
      <c r="J95" s="123"/>
    </row>
    <row r="96" spans="1:10" ht="45.75" customHeight="1">
      <c r="A96" s="124">
        <v>16</v>
      </c>
      <c r="B96" s="861"/>
      <c r="C96" s="862"/>
      <c r="D96" s="874" t="s">
        <v>314</v>
      </c>
      <c r="E96" s="875"/>
      <c r="F96" s="875"/>
      <c r="G96" s="875"/>
      <c r="H96" s="875"/>
      <c r="I96" s="875"/>
      <c r="J96" s="876"/>
    </row>
    <row r="97" spans="1:10" ht="45.75" customHeight="1">
      <c r="B97" s="861"/>
      <c r="C97" s="862"/>
      <c r="D97" s="877"/>
      <c r="E97" s="878"/>
      <c r="F97" s="878"/>
      <c r="G97" s="878"/>
      <c r="H97" s="878"/>
      <c r="I97" s="878"/>
      <c r="J97" s="879"/>
    </row>
    <row r="98" spans="1:10" ht="45.75" customHeight="1">
      <c r="B98" s="861"/>
      <c r="C98" s="862"/>
      <c r="D98" s="877"/>
      <c r="E98" s="878"/>
      <c r="F98" s="878"/>
      <c r="G98" s="878"/>
      <c r="H98" s="878"/>
      <c r="I98" s="878"/>
      <c r="J98" s="879"/>
    </row>
    <row r="99" spans="1:10" ht="45.75" customHeight="1">
      <c r="B99" s="128"/>
      <c r="C99" s="126"/>
      <c r="D99" s="880"/>
      <c r="E99" s="881"/>
      <c r="F99" s="881"/>
      <c r="G99" s="881"/>
      <c r="H99" s="881"/>
      <c r="I99" s="881"/>
      <c r="J99" s="882"/>
    </row>
    <row r="100" spans="1:10" ht="8.25" customHeight="1">
      <c r="B100" s="127"/>
      <c r="C100" s="127"/>
      <c r="D100" s="127"/>
      <c r="E100" s="127"/>
      <c r="F100" s="127"/>
      <c r="G100" s="127"/>
      <c r="H100" s="127"/>
      <c r="I100" s="127"/>
      <c r="J100" s="127"/>
    </row>
    <row r="101" spans="1:10" ht="45.75" customHeight="1">
      <c r="A101" s="124">
        <v>17</v>
      </c>
      <c r="B101" s="861"/>
      <c r="C101" s="862"/>
      <c r="D101" s="874" t="s">
        <v>314</v>
      </c>
      <c r="E101" s="875"/>
      <c r="F101" s="875"/>
      <c r="G101" s="875"/>
      <c r="H101" s="875"/>
      <c r="I101" s="875"/>
      <c r="J101" s="876"/>
    </row>
    <row r="102" spans="1:10" ht="45.75" customHeight="1">
      <c r="B102" s="861"/>
      <c r="C102" s="862"/>
      <c r="D102" s="877"/>
      <c r="E102" s="878"/>
      <c r="F102" s="878"/>
      <c r="G102" s="878"/>
      <c r="H102" s="878"/>
      <c r="I102" s="878"/>
      <c r="J102" s="879"/>
    </row>
    <row r="103" spans="1:10" ht="45.75" customHeight="1">
      <c r="B103" s="861"/>
      <c r="C103" s="862"/>
      <c r="D103" s="877"/>
      <c r="E103" s="878"/>
      <c r="F103" s="878"/>
      <c r="G103" s="878"/>
      <c r="H103" s="878"/>
      <c r="I103" s="878"/>
      <c r="J103" s="879"/>
    </row>
    <row r="104" spans="1:10" ht="45.75" customHeight="1">
      <c r="B104" s="128"/>
      <c r="C104" s="126"/>
      <c r="D104" s="880"/>
      <c r="E104" s="881"/>
      <c r="F104" s="881"/>
      <c r="G104" s="881"/>
      <c r="H104" s="881"/>
      <c r="I104" s="881"/>
      <c r="J104" s="882"/>
    </row>
    <row r="105" spans="1:10" ht="8.25" customHeight="1">
      <c r="B105" s="127"/>
      <c r="C105" s="127"/>
      <c r="D105" s="127"/>
      <c r="E105" s="127"/>
      <c r="F105" s="127"/>
      <c r="G105" s="127"/>
      <c r="H105" s="127"/>
      <c r="I105" s="127"/>
      <c r="J105" s="127"/>
    </row>
    <row r="106" spans="1:10" ht="45.75" customHeight="1">
      <c r="A106" s="124">
        <v>18</v>
      </c>
      <c r="B106" s="861"/>
      <c r="C106" s="862"/>
      <c r="D106" s="874" t="s">
        <v>314</v>
      </c>
      <c r="E106" s="875"/>
      <c r="F106" s="875"/>
      <c r="G106" s="875"/>
      <c r="H106" s="875"/>
      <c r="I106" s="875"/>
      <c r="J106" s="876"/>
    </row>
    <row r="107" spans="1:10" ht="45.75" customHeight="1">
      <c r="B107" s="861"/>
      <c r="C107" s="862"/>
      <c r="D107" s="877"/>
      <c r="E107" s="878"/>
      <c r="F107" s="878"/>
      <c r="G107" s="878"/>
      <c r="H107" s="878"/>
      <c r="I107" s="878"/>
      <c r="J107" s="879"/>
    </row>
    <row r="108" spans="1:10" ht="45.75" customHeight="1">
      <c r="B108" s="861"/>
      <c r="C108" s="862"/>
      <c r="D108" s="877"/>
      <c r="E108" s="878"/>
      <c r="F108" s="878"/>
      <c r="G108" s="878"/>
      <c r="H108" s="878"/>
      <c r="I108" s="878"/>
      <c r="J108" s="879"/>
    </row>
    <row r="109" spans="1:10" ht="45.75" customHeight="1">
      <c r="B109" s="128"/>
      <c r="C109" s="126"/>
      <c r="D109" s="880"/>
      <c r="E109" s="881"/>
      <c r="F109" s="881"/>
      <c r="G109" s="881"/>
      <c r="H109" s="881"/>
      <c r="I109" s="881"/>
      <c r="J109" s="882"/>
    </row>
    <row r="110" spans="1:10" ht="8.25" customHeight="1">
      <c r="B110" s="127"/>
      <c r="C110" s="127"/>
      <c r="D110" s="127"/>
      <c r="E110" s="127"/>
      <c r="F110" s="127"/>
      <c r="G110" s="127"/>
      <c r="H110" s="127"/>
      <c r="I110" s="127"/>
      <c r="J110" s="127"/>
    </row>
    <row r="111" spans="1:10" ht="45.75" customHeight="1">
      <c r="A111" s="124">
        <v>19</v>
      </c>
      <c r="B111" s="861"/>
      <c r="C111" s="862"/>
      <c r="D111" s="874" t="s">
        <v>314</v>
      </c>
      <c r="E111" s="875"/>
      <c r="F111" s="875"/>
      <c r="G111" s="875"/>
      <c r="H111" s="875"/>
      <c r="I111" s="875"/>
      <c r="J111" s="876"/>
    </row>
    <row r="112" spans="1:10" ht="45.75" customHeight="1">
      <c r="B112" s="861"/>
      <c r="C112" s="862"/>
      <c r="D112" s="877"/>
      <c r="E112" s="878"/>
      <c r="F112" s="878"/>
      <c r="G112" s="878"/>
      <c r="H112" s="878"/>
      <c r="I112" s="878"/>
      <c r="J112" s="879"/>
    </row>
    <row r="113" spans="1:10" ht="45.75" customHeight="1">
      <c r="B113" s="861"/>
      <c r="C113" s="862"/>
      <c r="D113" s="877"/>
      <c r="E113" s="878"/>
      <c r="F113" s="878"/>
      <c r="G113" s="878"/>
      <c r="H113" s="878"/>
      <c r="I113" s="878"/>
      <c r="J113" s="879"/>
    </row>
    <row r="114" spans="1:10" ht="45.75" customHeight="1">
      <c r="B114" s="128"/>
      <c r="C114" s="126"/>
      <c r="D114" s="880"/>
      <c r="E114" s="881"/>
      <c r="F114" s="881"/>
      <c r="G114" s="881"/>
      <c r="H114" s="881"/>
      <c r="I114" s="881"/>
      <c r="J114" s="882"/>
    </row>
    <row r="115" spans="1:10" ht="8.25" customHeight="1">
      <c r="B115" s="127"/>
      <c r="C115" s="127"/>
      <c r="D115" s="127"/>
      <c r="E115" s="127"/>
      <c r="F115" s="127"/>
      <c r="G115" s="127"/>
      <c r="H115" s="127"/>
      <c r="I115" s="127"/>
      <c r="J115" s="127"/>
    </row>
    <row r="116" spans="1:10" ht="45.75" customHeight="1">
      <c r="A116" s="124">
        <v>20</v>
      </c>
      <c r="B116" s="861"/>
      <c r="C116" s="862"/>
      <c r="D116" s="874" t="s">
        <v>314</v>
      </c>
      <c r="E116" s="875"/>
      <c r="F116" s="875"/>
      <c r="G116" s="875"/>
      <c r="H116" s="875"/>
      <c r="I116" s="875"/>
      <c r="J116" s="876"/>
    </row>
    <row r="117" spans="1:10" ht="45.75" customHeight="1">
      <c r="B117" s="861"/>
      <c r="C117" s="862"/>
      <c r="D117" s="877"/>
      <c r="E117" s="878"/>
      <c r="F117" s="878"/>
      <c r="G117" s="878"/>
      <c r="H117" s="878"/>
      <c r="I117" s="878"/>
      <c r="J117" s="879"/>
    </row>
    <row r="118" spans="1:10" ht="45.75" customHeight="1">
      <c r="B118" s="861"/>
      <c r="C118" s="862"/>
      <c r="D118" s="877"/>
      <c r="E118" s="878"/>
      <c r="F118" s="878"/>
      <c r="G118" s="878"/>
      <c r="H118" s="878"/>
      <c r="I118" s="878"/>
      <c r="J118" s="879"/>
    </row>
    <row r="119" spans="1:10" ht="45.75" customHeight="1">
      <c r="B119" s="128"/>
      <c r="C119" s="126"/>
      <c r="D119" s="880"/>
      <c r="E119" s="881"/>
      <c r="F119" s="881"/>
      <c r="G119" s="881"/>
      <c r="H119" s="881"/>
      <c r="I119" s="881"/>
      <c r="J119" s="882"/>
    </row>
    <row r="120" spans="1:10" ht="10.5" customHeight="1">
      <c r="B120" s="123"/>
      <c r="C120" s="123"/>
      <c r="D120" s="123"/>
      <c r="E120" s="123"/>
      <c r="F120" s="123"/>
      <c r="G120" s="123"/>
      <c r="H120" s="123"/>
      <c r="I120" s="123"/>
      <c r="J120" s="123"/>
    </row>
    <row r="121" spans="1:10" ht="15.75" customHeight="1">
      <c r="A121" s="122" t="s">
        <v>309</v>
      </c>
      <c r="B121" s="872" t="s">
        <v>310</v>
      </c>
      <c r="C121" s="873"/>
      <c r="D121" s="863" t="s">
        <v>313</v>
      </c>
      <c r="E121" s="864"/>
      <c r="F121" s="864"/>
      <c r="G121" s="864"/>
      <c r="H121" s="864"/>
      <c r="I121" s="864"/>
      <c r="J121" s="865"/>
    </row>
    <row r="122" spans="1:10" ht="15.75" customHeight="1">
      <c r="B122" s="872" t="s">
        <v>312</v>
      </c>
      <c r="C122" s="873"/>
      <c r="D122" s="866"/>
      <c r="E122" s="867"/>
      <c r="F122" s="867"/>
      <c r="G122" s="867"/>
      <c r="H122" s="867"/>
      <c r="I122" s="867"/>
      <c r="J122" s="868"/>
    </row>
    <row r="123" spans="1:10" ht="15.75" customHeight="1">
      <c r="B123" s="872" t="s">
        <v>311</v>
      </c>
      <c r="C123" s="873"/>
      <c r="D123" s="866"/>
      <c r="E123" s="867"/>
      <c r="F123" s="867"/>
      <c r="G123" s="867"/>
      <c r="H123" s="867"/>
      <c r="I123" s="867"/>
      <c r="J123" s="868"/>
    </row>
    <row r="124" spans="1:10" ht="15.75" customHeight="1">
      <c r="B124" s="122" t="s">
        <v>325</v>
      </c>
      <c r="C124" s="122" t="s">
        <v>320</v>
      </c>
      <c r="D124" s="869"/>
      <c r="E124" s="870"/>
      <c r="F124" s="870"/>
      <c r="G124" s="870"/>
      <c r="H124" s="870"/>
      <c r="I124" s="870"/>
      <c r="J124" s="871"/>
    </row>
    <row r="125" spans="1:10" ht="14.25" customHeight="1">
      <c r="D125" s="123"/>
      <c r="E125" s="123"/>
      <c r="F125" s="123"/>
      <c r="G125" s="123"/>
      <c r="H125" s="123"/>
      <c r="I125" s="123"/>
      <c r="J125" s="123"/>
    </row>
    <row r="126" spans="1:10" ht="45.75" customHeight="1">
      <c r="A126" s="124">
        <v>21</v>
      </c>
      <c r="B126" s="861"/>
      <c r="C126" s="862"/>
      <c r="D126" s="874" t="s">
        <v>314</v>
      </c>
      <c r="E126" s="875"/>
      <c r="F126" s="875"/>
      <c r="G126" s="875"/>
      <c r="H126" s="875"/>
      <c r="I126" s="875"/>
      <c r="J126" s="876"/>
    </row>
    <row r="127" spans="1:10" ht="45.75" customHeight="1">
      <c r="B127" s="861"/>
      <c r="C127" s="862"/>
      <c r="D127" s="877"/>
      <c r="E127" s="878"/>
      <c r="F127" s="878"/>
      <c r="G127" s="878"/>
      <c r="H127" s="878"/>
      <c r="I127" s="878"/>
      <c r="J127" s="879"/>
    </row>
    <row r="128" spans="1:10" ht="45.75" customHeight="1">
      <c r="B128" s="861"/>
      <c r="C128" s="862"/>
      <c r="D128" s="877"/>
      <c r="E128" s="878"/>
      <c r="F128" s="878"/>
      <c r="G128" s="878"/>
      <c r="H128" s="878"/>
      <c r="I128" s="878"/>
      <c r="J128" s="879"/>
    </row>
    <row r="129" spans="1:10" ht="45.75" customHeight="1">
      <c r="B129" s="128"/>
      <c r="C129" s="126"/>
      <c r="D129" s="880"/>
      <c r="E129" s="881"/>
      <c r="F129" s="881"/>
      <c r="G129" s="881"/>
      <c r="H129" s="881"/>
      <c r="I129" s="881"/>
      <c r="J129" s="882"/>
    </row>
    <row r="130" spans="1:10" ht="8.25" customHeight="1">
      <c r="B130" s="127"/>
      <c r="C130" s="127"/>
      <c r="D130" s="127"/>
      <c r="E130" s="127"/>
      <c r="F130" s="127"/>
      <c r="G130" s="127"/>
      <c r="H130" s="127"/>
      <c r="I130" s="127"/>
      <c r="J130" s="127"/>
    </row>
    <row r="131" spans="1:10" ht="45.75" customHeight="1">
      <c r="A131" s="124">
        <v>22</v>
      </c>
      <c r="B131" s="861"/>
      <c r="C131" s="862"/>
      <c r="D131" s="874" t="s">
        <v>314</v>
      </c>
      <c r="E131" s="875"/>
      <c r="F131" s="875"/>
      <c r="G131" s="875"/>
      <c r="H131" s="875"/>
      <c r="I131" s="875"/>
      <c r="J131" s="876"/>
    </row>
    <row r="132" spans="1:10" ht="45.75" customHeight="1">
      <c r="B132" s="861"/>
      <c r="C132" s="862"/>
      <c r="D132" s="877"/>
      <c r="E132" s="878"/>
      <c r="F132" s="878"/>
      <c r="G132" s="878"/>
      <c r="H132" s="878"/>
      <c r="I132" s="878"/>
      <c r="J132" s="879"/>
    </row>
    <row r="133" spans="1:10" ht="45.75" customHeight="1">
      <c r="B133" s="861"/>
      <c r="C133" s="862"/>
      <c r="D133" s="877"/>
      <c r="E133" s="878"/>
      <c r="F133" s="878"/>
      <c r="G133" s="878"/>
      <c r="H133" s="878"/>
      <c r="I133" s="878"/>
      <c r="J133" s="879"/>
    </row>
    <row r="134" spans="1:10" ht="45.75" customHeight="1">
      <c r="B134" s="128"/>
      <c r="C134" s="126"/>
      <c r="D134" s="880"/>
      <c r="E134" s="881"/>
      <c r="F134" s="881"/>
      <c r="G134" s="881"/>
      <c r="H134" s="881"/>
      <c r="I134" s="881"/>
      <c r="J134" s="882"/>
    </row>
    <row r="135" spans="1:10" ht="8.25" customHeight="1">
      <c r="B135" s="127"/>
      <c r="C135" s="127"/>
      <c r="D135" s="127"/>
      <c r="E135" s="127"/>
      <c r="F135" s="127"/>
      <c r="G135" s="127"/>
      <c r="H135" s="127"/>
      <c r="I135" s="127"/>
      <c r="J135" s="127"/>
    </row>
    <row r="136" spans="1:10" ht="45.75" customHeight="1">
      <c r="A136" s="124">
        <v>23</v>
      </c>
      <c r="B136" s="861"/>
      <c r="C136" s="862"/>
      <c r="D136" s="874" t="s">
        <v>314</v>
      </c>
      <c r="E136" s="875"/>
      <c r="F136" s="875"/>
      <c r="G136" s="875"/>
      <c r="H136" s="875"/>
      <c r="I136" s="875"/>
      <c r="J136" s="876"/>
    </row>
    <row r="137" spans="1:10" ht="45.75" customHeight="1">
      <c r="B137" s="861"/>
      <c r="C137" s="862"/>
      <c r="D137" s="877"/>
      <c r="E137" s="878"/>
      <c r="F137" s="878"/>
      <c r="G137" s="878"/>
      <c r="H137" s="878"/>
      <c r="I137" s="878"/>
      <c r="J137" s="879"/>
    </row>
    <row r="138" spans="1:10" ht="45.75" customHeight="1">
      <c r="B138" s="861"/>
      <c r="C138" s="862"/>
      <c r="D138" s="877"/>
      <c r="E138" s="878"/>
      <c r="F138" s="878"/>
      <c r="G138" s="878"/>
      <c r="H138" s="878"/>
      <c r="I138" s="878"/>
      <c r="J138" s="879"/>
    </row>
    <row r="139" spans="1:10" ht="45.75" customHeight="1">
      <c r="B139" s="128"/>
      <c r="C139" s="126"/>
      <c r="D139" s="880"/>
      <c r="E139" s="881"/>
      <c r="F139" s="881"/>
      <c r="G139" s="881"/>
      <c r="H139" s="881"/>
      <c r="I139" s="881"/>
      <c r="J139" s="882"/>
    </row>
    <row r="140" spans="1:10" ht="8.25" customHeight="1">
      <c r="B140" s="127"/>
      <c r="C140" s="127"/>
      <c r="D140" s="127"/>
      <c r="E140" s="127"/>
      <c r="F140" s="127"/>
      <c r="G140" s="127"/>
      <c r="H140" s="127"/>
      <c r="I140" s="127"/>
      <c r="J140" s="127"/>
    </row>
    <row r="141" spans="1:10" ht="45.75" customHeight="1">
      <c r="A141" s="124">
        <v>24</v>
      </c>
      <c r="B141" s="861"/>
      <c r="C141" s="862"/>
      <c r="D141" s="874" t="s">
        <v>314</v>
      </c>
      <c r="E141" s="875"/>
      <c r="F141" s="875"/>
      <c r="G141" s="875"/>
      <c r="H141" s="875"/>
      <c r="I141" s="875"/>
      <c r="J141" s="876"/>
    </row>
    <row r="142" spans="1:10" ht="45.75" customHeight="1">
      <c r="B142" s="861"/>
      <c r="C142" s="862"/>
      <c r="D142" s="877"/>
      <c r="E142" s="878"/>
      <c r="F142" s="878"/>
      <c r="G142" s="878"/>
      <c r="H142" s="878"/>
      <c r="I142" s="878"/>
      <c r="J142" s="879"/>
    </row>
    <row r="143" spans="1:10" ht="45.75" customHeight="1">
      <c r="B143" s="861"/>
      <c r="C143" s="862"/>
      <c r="D143" s="877"/>
      <c r="E143" s="878"/>
      <c r="F143" s="878"/>
      <c r="G143" s="878"/>
      <c r="H143" s="878"/>
      <c r="I143" s="878"/>
      <c r="J143" s="879"/>
    </row>
    <row r="144" spans="1:10" ht="45.75" customHeight="1">
      <c r="B144" s="128"/>
      <c r="C144" s="126"/>
      <c r="D144" s="880"/>
      <c r="E144" s="881"/>
      <c r="F144" s="881"/>
      <c r="G144" s="881"/>
      <c r="H144" s="881"/>
      <c r="I144" s="881"/>
      <c r="J144" s="882"/>
    </row>
    <row r="145" spans="1:10" ht="8.25" customHeight="1">
      <c r="B145" s="127"/>
      <c r="C145" s="127"/>
      <c r="D145" s="127"/>
      <c r="E145" s="127"/>
      <c r="F145" s="127"/>
      <c r="G145" s="127"/>
      <c r="H145" s="127"/>
      <c r="I145" s="127"/>
      <c r="J145" s="127"/>
    </row>
    <row r="146" spans="1:10" ht="45.75" customHeight="1">
      <c r="A146" s="124">
        <v>25</v>
      </c>
      <c r="B146" s="861"/>
      <c r="C146" s="862"/>
      <c r="D146" s="874" t="s">
        <v>314</v>
      </c>
      <c r="E146" s="875"/>
      <c r="F146" s="875"/>
      <c r="G146" s="875"/>
      <c r="H146" s="875"/>
      <c r="I146" s="875"/>
      <c r="J146" s="876"/>
    </row>
    <row r="147" spans="1:10" ht="45.75" customHeight="1">
      <c r="B147" s="861"/>
      <c r="C147" s="862"/>
      <c r="D147" s="877"/>
      <c r="E147" s="878"/>
      <c r="F147" s="878"/>
      <c r="G147" s="878"/>
      <c r="H147" s="878"/>
      <c r="I147" s="878"/>
      <c r="J147" s="879"/>
    </row>
    <row r="148" spans="1:10" ht="45.75" customHeight="1">
      <c r="B148" s="861"/>
      <c r="C148" s="862"/>
      <c r="D148" s="877"/>
      <c r="E148" s="878"/>
      <c r="F148" s="878"/>
      <c r="G148" s="878"/>
      <c r="H148" s="878"/>
      <c r="I148" s="878"/>
      <c r="J148" s="879"/>
    </row>
    <row r="149" spans="1:10" ht="45.75" customHeight="1">
      <c r="B149" s="128"/>
      <c r="C149" s="126"/>
      <c r="D149" s="880"/>
      <c r="E149" s="881"/>
      <c r="F149" s="881"/>
      <c r="G149" s="881"/>
      <c r="H149" s="881"/>
      <c r="I149" s="881"/>
      <c r="J149" s="882"/>
    </row>
    <row r="150" spans="1:10">
      <c r="B150" s="123"/>
      <c r="C150" s="123"/>
    </row>
    <row r="151" spans="1:10" ht="15.75" customHeight="1">
      <c r="A151" s="122" t="s">
        <v>309</v>
      </c>
      <c r="B151" s="872" t="s">
        <v>310</v>
      </c>
      <c r="C151" s="873"/>
      <c r="D151" s="863" t="s">
        <v>313</v>
      </c>
      <c r="E151" s="864"/>
      <c r="F151" s="864"/>
      <c r="G151" s="864"/>
      <c r="H151" s="864"/>
      <c r="I151" s="864"/>
      <c r="J151" s="865"/>
    </row>
    <row r="152" spans="1:10" ht="15.75" customHeight="1">
      <c r="B152" s="872" t="s">
        <v>312</v>
      </c>
      <c r="C152" s="873"/>
      <c r="D152" s="866"/>
      <c r="E152" s="867"/>
      <c r="F152" s="867"/>
      <c r="G152" s="867"/>
      <c r="H152" s="867"/>
      <c r="I152" s="867"/>
      <c r="J152" s="868"/>
    </row>
    <row r="153" spans="1:10" ht="15.75" customHeight="1">
      <c r="B153" s="872" t="s">
        <v>311</v>
      </c>
      <c r="C153" s="873"/>
      <c r="D153" s="866"/>
      <c r="E153" s="867"/>
      <c r="F153" s="867"/>
      <c r="G153" s="867"/>
      <c r="H153" s="867"/>
      <c r="I153" s="867"/>
      <c r="J153" s="868"/>
    </row>
    <row r="154" spans="1:10" ht="15.75" customHeight="1">
      <c r="B154" s="122" t="s">
        <v>325</v>
      </c>
      <c r="C154" s="122" t="s">
        <v>320</v>
      </c>
      <c r="D154" s="869"/>
      <c r="E154" s="870"/>
      <c r="F154" s="870"/>
      <c r="G154" s="870"/>
      <c r="H154" s="870"/>
      <c r="I154" s="870"/>
      <c r="J154" s="871"/>
    </row>
    <row r="155" spans="1:10" ht="14.25" customHeight="1">
      <c r="D155" s="123"/>
      <c r="E155" s="123"/>
      <c r="F155" s="123"/>
      <c r="G155" s="123"/>
      <c r="H155" s="123"/>
      <c r="I155" s="123"/>
      <c r="J155" s="123"/>
    </row>
    <row r="156" spans="1:10" ht="45.75" customHeight="1">
      <c r="A156" s="124">
        <v>26</v>
      </c>
      <c r="B156" s="861"/>
      <c r="C156" s="862"/>
      <c r="D156" s="874" t="s">
        <v>314</v>
      </c>
      <c r="E156" s="875"/>
      <c r="F156" s="875"/>
      <c r="G156" s="875"/>
      <c r="H156" s="875"/>
      <c r="I156" s="875"/>
      <c r="J156" s="876"/>
    </row>
    <row r="157" spans="1:10" ht="45.75" customHeight="1">
      <c r="B157" s="861"/>
      <c r="C157" s="862"/>
      <c r="D157" s="877"/>
      <c r="E157" s="878"/>
      <c r="F157" s="878"/>
      <c r="G157" s="878"/>
      <c r="H157" s="878"/>
      <c r="I157" s="878"/>
      <c r="J157" s="879"/>
    </row>
    <row r="158" spans="1:10" ht="45.75" customHeight="1">
      <c r="B158" s="861"/>
      <c r="C158" s="862"/>
      <c r="D158" s="877"/>
      <c r="E158" s="878"/>
      <c r="F158" s="878"/>
      <c r="G158" s="878"/>
      <c r="H158" s="878"/>
      <c r="I158" s="878"/>
      <c r="J158" s="879"/>
    </row>
    <row r="159" spans="1:10" ht="45.75" customHeight="1">
      <c r="B159" s="128"/>
      <c r="C159" s="126"/>
      <c r="D159" s="880"/>
      <c r="E159" s="881"/>
      <c r="F159" s="881"/>
      <c r="G159" s="881"/>
      <c r="H159" s="881"/>
      <c r="I159" s="881"/>
      <c r="J159" s="882"/>
    </row>
    <row r="160" spans="1:10" ht="8.25" customHeight="1">
      <c r="B160" s="127"/>
      <c r="C160" s="127"/>
      <c r="D160" s="127"/>
      <c r="E160" s="127"/>
      <c r="F160" s="127"/>
      <c r="G160" s="127"/>
      <c r="H160" s="127"/>
      <c r="I160" s="127"/>
      <c r="J160" s="127"/>
    </row>
    <row r="161" spans="1:10" ht="45.75" customHeight="1">
      <c r="A161" s="124">
        <v>27</v>
      </c>
      <c r="B161" s="861"/>
      <c r="C161" s="862"/>
      <c r="D161" s="874" t="s">
        <v>314</v>
      </c>
      <c r="E161" s="875"/>
      <c r="F161" s="875"/>
      <c r="G161" s="875"/>
      <c r="H161" s="875"/>
      <c r="I161" s="875"/>
      <c r="J161" s="876"/>
    </row>
    <row r="162" spans="1:10" ht="45.75" customHeight="1">
      <c r="B162" s="861"/>
      <c r="C162" s="862"/>
      <c r="D162" s="877"/>
      <c r="E162" s="878"/>
      <c r="F162" s="878"/>
      <c r="G162" s="878"/>
      <c r="H162" s="878"/>
      <c r="I162" s="878"/>
      <c r="J162" s="879"/>
    </row>
    <row r="163" spans="1:10" ht="45.75" customHeight="1">
      <c r="B163" s="861"/>
      <c r="C163" s="862"/>
      <c r="D163" s="877"/>
      <c r="E163" s="878"/>
      <c r="F163" s="878"/>
      <c r="G163" s="878"/>
      <c r="H163" s="878"/>
      <c r="I163" s="878"/>
      <c r="J163" s="879"/>
    </row>
    <row r="164" spans="1:10" ht="45.75" customHeight="1">
      <c r="B164" s="128"/>
      <c r="C164" s="126"/>
      <c r="D164" s="880"/>
      <c r="E164" s="881"/>
      <c r="F164" s="881"/>
      <c r="G164" s="881"/>
      <c r="H164" s="881"/>
      <c r="I164" s="881"/>
      <c r="J164" s="882"/>
    </row>
    <row r="165" spans="1:10" ht="8.25" customHeight="1">
      <c r="B165" s="127"/>
      <c r="C165" s="127"/>
      <c r="D165" s="127"/>
      <c r="E165" s="127"/>
      <c r="F165" s="127"/>
      <c r="G165" s="127"/>
      <c r="H165" s="127"/>
      <c r="I165" s="127"/>
      <c r="J165" s="127"/>
    </row>
    <row r="166" spans="1:10" ht="45.75" customHeight="1">
      <c r="A166" s="124">
        <v>28</v>
      </c>
      <c r="B166" s="861"/>
      <c r="C166" s="862"/>
      <c r="D166" s="874" t="s">
        <v>314</v>
      </c>
      <c r="E166" s="875"/>
      <c r="F166" s="875"/>
      <c r="G166" s="875"/>
      <c r="H166" s="875"/>
      <c r="I166" s="875"/>
      <c r="J166" s="876"/>
    </row>
    <row r="167" spans="1:10" ht="45.75" customHeight="1">
      <c r="B167" s="861"/>
      <c r="C167" s="862"/>
      <c r="D167" s="877"/>
      <c r="E167" s="878"/>
      <c r="F167" s="878"/>
      <c r="G167" s="878"/>
      <c r="H167" s="878"/>
      <c r="I167" s="878"/>
      <c r="J167" s="879"/>
    </row>
    <row r="168" spans="1:10" ht="45.75" customHeight="1">
      <c r="B168" s="861"/>
      <c r="C168" s="862"/>
      <c r="D168" s="877"/>
      <c r="E168" s="878"/>
      <c r="F168" s="878"/>
      <c r="G168" s="878"/>
      <c r="H168" s="878"/>
      <c r="I168" s="878"/>
      <c r="J168" s="879"/>
    </row>
    <row r="169" spans="1:10" ht="45.75" customHeight="1">
      <c r="B169" s="128"/>
      <c r="C169" s="126"/>
      <c r="D169" s="880"/>
      <c r="E169" s="881"/>
      <c r="F169" s="881"/>
      <c r="G169" s="881"/>
      <c r="H169" s="881"/>
      <c r="I169" s="881"/>
      <c r="J169" s="882"/>
    </row>
    <row r="170" spans="1:10" ht="8.25" customHeight="1">
      <c r="B170" s="127"/>
      <c r="C170" s="127"/>
      <c r="D170" s="127"/>
      <c r="E170" s="127"/>
      <c r="F170" s="127"/>
      <c r="G170" s="127"/>
      <c r="H170" s="127"/>
      <c r="I170" s="127"/>
      <c r="J170" s="127"/>
    </row>
    <row r="171" spans="1:10" ht="45.75" customHeight="1">
      <c r="A171" s="124">
        <v>29</v>
      </c>
      <c r="B171" s="861"/>
      <c r="C171" s="862"/>
      <c r="D171" s="874" t="s">
        <v>314</v>
      </c>
      <c r="E171" s="875"/>
      <c r="F171" s="875"/>
      <c r="G171" s="875"/>
      <c r="H171" s="875"/>
      <c r="I171" s="875"/>
      <c r="J171" s="876"/>
    </row>
    <row r="172" spans="1:10" ht="45.75" customHeight="1">
      <c r="B172" s="861"/>
      <c r="C172" s="862"/>
      <c r="D172" s="877"/>
      <c r="E172" s="878"/>
      <c r="F172" s="878"/>
      <c r="G172" s="878"/>
      <c r="H172" s="878"/>
      <c r="I172" s="878"/>
      <c r="J172" s="879"/>
    </row>
    <row r="173" spans="1:10" ht="45.75" customHeight="1">
      <c r="B173" s="861"/>
      <c r="C173" s="862"/>
      <c r="D173" s="877"/>
      <c r="E173" s="878"/>
      <c r="F173" s="878"/>
      <c r="G173" s="878"/>
      <c r="H173" s="878"/>
      <c r="I173" s="878"/>
      <c r="J173" s="879"/>
    </row>
    <row r="174" spans="1:10" ht="45.75" customHeight="1">
      <c r="B174" s="128"/>
      <c r="C174" s="126"/>
      <c r="D174" s="880"/>
      <c r="E174" s="881"/>
      <c r="F174" s="881"/>
      <c r="G174" s="881"/>
      <c r="H174" s="881"/>
      <c r="I174" s="881"/>
      <c r="J174" s="882"/>
    </row>
    <row r="175" spans="1:10" ht="8.25" customHeight="1">
      <c r="B175" s="127"/>
      <c r="C175" s="127"/>
      <c r="D175" s="127"/>
      <c r="E175" s="127"/>
      <c r="F175" s="127"/>
      <c r="G175" s="127"/>
      <c r="H175" s="127"/>
      <c r="I175" s="127"/>
      <c r="J175" s="127"/>
    </row>
    <row r="176" spans="1:10" ht="45.75" customHeight="1">
      <c r="A176" s="124">
        <v>30</v>
      </c>
      <c r="B176" s="861"/>
      <c r="C176" s="862"/>
      <c r="D176" s="874" t="s">
        <v>314</v>
      </c>
      <c r="E176" s="875"/>
      <c r="F176" s="875"/>
      <c r="G176" s="875"/>
      <c r="H176" s="875"/>
      <c r="I176" s="875"/>
      <c r="J176" s="876"/>
    </row>
    <row r="177" spans="1:10" ht="45.75" customHeight="1">
      <c r="B177" s="861"/>
      <c r="C177" s="862"/>
      <c r="D177" s="877"/>
      <c r="E177" s="878"/>
      <c r="F177" s="878"/>
      <c r="G177" s="878"/>
      <c r="H177" s="878"/>
      <c r="I177" s="878"/>
      <c r="J177" s="879"/>
    </row>
    <row r="178" spans="1:10" ht="45.75" customHeight="1">
      <c r="B178" s="861"/>
      <c r="C178" s="862"/>
      <c r="D178" s="877"/>
      <c r="E178" s="878"/>
      <c r="F178" s="878"/>
      <c r="G178" s="878"/>
      <c r="H178" s="878"/>
      <c r="I178" s="878"/>
      <c r="J178" s="879"/>
    </row>
    <row r="179" spans="1:10" ht="45.75" customHeight="1">
      <c r="B179" s="128"/>
      <c r="C179" s="126"/>
      <c r="D179" s="880"/>
      <c r="E179" s="881"/>
      <c r="F179" s="881"/>
      <c r="G179" s="881"/>
      <c r="H179" s="881"/>
      <c r="I179" s="881"/>
      <c r="J179" s="882"/>
    </row>
    <row r="180" spans="1:10">
      <c r="B180" s="123"/>
      <c r="C180" s="123"/>
    </row>
    <row r="181" spans="1:10" ht="15.75" customHeight="1">
      <c r="A181" s="122" t="s">
        <v>309</v>
      </c>
      <c r="B181" s="872" t="s">
        <v>310</v>
      </c>
      <c r="C181" s="873"/>
      <c r="D181" s="863" t="s">
        <v>313</v>
      </c>
      <c r="E181" s="864"/>
      <c r="F181" s="864"/>
      <c r="G181" s="864"/>
      <c r="H181" s="864"/>
      <c r="I181" s="864"/>
      <c r="J181" s="865"/>
    </row>
    <row r="182" spans="1:10" ht="15.75" customHeight="1">
      <c r="B182" s="872" t="s">
        <v>312</v>
      </c>
      <c r="C182" s="873"/>
      <c r="D182" s="866"/>
      <c r="E182" s="867"/>
      <c r="F182" s="867"/>
      <c r="G182" s="867"/>
      <c r="H182" s="867"/>
      <c r="I182" s="867"/>
      <c r="J182" s="868"/>
    </row>
    <row r="183" spans="1:10" ht="15.75" customHeight="1">
      <c r="B183" s="872" t="s">
        <v>311</v>
      </c>
      <c r="C183" s="873"/>
      <c r="D183" s="866"/>
      <c r="E183" s="867"/>
      <c r="F183" s="867"/>
      <c r="G183" s="867"/>
      <c r="H183" s="867"/>
      <c r="I183" s="867"/>
      <c r="J183" s="868"/>
    </row>
    <row r="184" spans="1:10" ht="15.75" customHeight="1">
      <c r="B184" s="122" t="s">
        <v>325</v>
      </c>
      <c r="C184" s="122" t="s">
        <v>320</v>
      </c>
      <c r="D184" s="869"/>
      <c r="E184" s="870"/>
      <c r="F184" s="870"/>
      <c r="G184" s="870"/>
      <c r="H184" s="870"/>
      <c r="I184" s="870"/>
      <c r="J184" s="871"/>
    </row>
    <row r="185" spans="1:10" ht="14.25" customHeight="1">
      <c r="D185" s="123"/>
      <c r="E185" s="123"/>
      <c r="F185" s="123"/>
      <c r="G185" s="123"/>
      <c r="H185" s="123"/>
      <c r="I185" s="123"/>
      <c r="J185" s="123"/>
    </row>
    <row r="186" spans="1:10" ht="45.75" customHeight="1">
      <c r="A186" s="124">
        <v>31</v>
      </c>
      <c r="B186" s="861"/>
      <c r="C186" s="862"/>
      <c r="D186" s="874" t="s">
        <v>314</v>
      </c>
      <c r="E186" s="875"/>
      <c r="F186" s="875"/>
      <c r="G186" s="875"/>
      <c r="H186" s="875"/>
      <c r="I186" s="875"/>
      <c r="J186" s="876"/>
    </row>
    <row r="187" spans="1:10" ht="45.75" customHeight="1">
      <c r="B187" s="861"/>
      <c r="C187" s="862"/>
      <c r="D187" s="877"/>
      <c r="E187" s="878"/>
      <c r="F187" s="878"/>
      <c r="G187" s="878"/>
      <c r="H187" s="878"/>
      <c r="I187" s="878"/>
      <c r="J187" s="879"/>
    </row>
    <row r="188" spans="1:10" ht="45.75" customHeight="1">
      <c r="B188" s="861"/>
      <c r="C188" s="862"/>
      <c r="D188" s="877"/>
      <c r="E188" s="878"/>
      <c r="F188" s="878"/>
      <c r="G188" s="878"/>
      <c r="H188" s="878"/>
      <c r="I188" s="878"/>
      <c r="J188" s="879"/>
    </row>
    <row r="189" spans="1:10" ht="45.75" customHeight="1">
      <c r="B189" s="128"/>
      <c r="C189" s="126"/>
      <c r="D189" s="880"/>
      <c r="E189" s="881"/>
      <c r="F189" s="881"/>
      <c r="G189" s="881"/>
      <c r="H189" s="881"/>
      <c r="I189" s="881"/>
      <c r="J189" s="882"/>
    </row>
    <row r="190" spans="1:10" ht="8.25" customHeight="1">
      <c r="B190" s="127"/>
      <c r="C190" s="127"/>
      <c r="D190" s="127"/>
      <c r="E190" s="127"/>
      <c r="F190" s="127"/>
      <c r="G190" s="127"/>
      <c r="H190" s="127"/>
      <c r="I190" s="127"/>
      <c r="J190" s="127"/>
    </row>
    <row r="191" spans="1:10" ht="45.75" customHeight="1">
      <c r="A191" s="124">
        <v>32</v>
      </c>
      <c r="B191" s="861"/>
      <c r="C191" s="862"/>
      <c r="D191" s="874" t="s">
        <v>314</v>
      </c>
      <c r="E191" s="875"/>
      <c r="F191" s="875"/>
      <c r="G191" s="875"/>
      <c r="H191" s="875"/>
      <c r="I191" s="875"/>
      <c r="J191" s="876"/>
    </row>
    <row r="192" spans="1:10" ht="45.75" customHeight="1">
      <c r="B192" s="861"/>
      <c r="C192" s="862"/>
      <c r="D192" s="877"/>
      <c r="E192" s="878"/>
      <c r="F192" s="878"/>
      <c r="G192" s="878"/>
      <c r="H192" s="878"/>
      <c r="I192" s="878"/>
      <c r="J192" s="879"/>
    </row>
    <row r="193" spans="1:10" ht="45.75" customHeight="1">
      <c r="B193" s="861"/>
      <c r="C193" s="862"/>
      <c r="D193" s="877"/>
      <c r="E193" s="878"/>
      <c r="F193" s="878"/>
      <c r="G193" s="878"/>
      <c r="H193" s="878"/>
      <c r="I193" s="878"/>
      <c r="J193" s="879"/>
    </row>
    <row r="194" spans="1:10" ht="45.75" customHeight="1">
      <c r="B194" s="128"/>
      <c r="C194" s="126"/>
      <c r="D194" s="880"/>
      <c r="E194" s="881"/>
      <c r="F194" s="881"/>
      <c r="G194" s="881"/>
      <c r="H194" s="881"/>
      <c r="I194" s="881"/>
      <c r="J194" s="882"/>
    </row>
    <row r="195" spans="1:10" ht="8.25" customHeight="1">
      <c r="B195" s="127"/>
      <c r="C195" s="127"/>
      <c r="D195" s="127"/>
      <c r="E195" s="127"/>
      <c r="F195" s="127"/>
      <c r="G195" s="127"/>
      <c r="H195" s="127"/>
      <c r="I195" s="127"/>
      <c r="J195" s="127"/>
    </row>
    <row r="196" spans="1:10" ht="45.75" customHeight="1">
      <c r="A196" s="124">
        <v>33</v>
      </c>
      <c r="B196" s="861"/>
      <c r="C196" s="862"/>
      <c r="D196" s="874" t="s">
        <v>314</v>
      </c>
      <c r="E196" s="875"/>
      <c r="F196" s="875"/>
      <c r="G196" s="875"/>
      <c r="H196" s="875"/>
      <c r="I196" s="875"/>
      <c r="J196" s="876"/>
    </row>
    <row r="197" spans="1:10" ht="45.75" customHeight="1">
      <c r="B197" s="861"/>
      <c r="C197" s="862"/>
      <c r="D197" s="877"/>
      <c r="E197" s="878"/>
      <c r="F197" s="878"/>
      <c r="G197" s="878"/>
      <c r="H197" s="878"/>
      <c r="I197" s="878"/>
      <c r="J197" s="879"/>
    </row>
    <row r="198" spans="1:10" ht="45.75" customHeight="1">
      <c r="B198" s="861"/>
      <c r="C198" s="862"/>
      <c r="D198" s="877"/>
      <c r="E198" s="878"/>
      <c r="F198" s="878"/>
      <c r="G198" s="878"/>
      <c r="H198" s="878"/>
      <c r="I198" s="878"/>
      <c r="J198" s="879"/>
    </row>
    <row r="199" spans="1:10" ht="45.75" customHeight="1">
      <c r="B199" s="128"/>
      <c r="C199" s="126"/>
      <c r="D199" s="880"/>
      <c r="E199" s="881"/>
      <c r="F199" s="881"/>
      <c r="G199" s="881"/>
      <c r="H199" s="881"/>
      <c r="I199" s="881"/>
      <c r="J199" s="882"/>
    </row>
    <row r="200" spans="1:10" ht="8.25" customHeight="1">
      <c r="B200" s="127"/>
      <c r="C200" s="127"/>
      <c r="D200" s="127"/>
      <c r="E200" s="127"/>
      <c r="F200" s="127"/>
      <c r="G200" s="127"/>
      <c r="H200" s="127"/>
      <c r="I200" s="127"/>
      <c r="J200" s="127"/>
    </row>
    <row r="201" spans="1:10" ht="45.75" customHeight="1">
      <c r="A201" s="124">
        <v>34</v>
      </c>
      <c r="B201" s="861"/>
      <c r="C201" s="862"/>
      <c r="D201" s="874" t="s">
        <v>314</v>
      </c>
      <c r="E201" s="875"/>
      <c r="F201" s="875"/>
      <c r="G201" s="875"/>
      <c r="H201" s="875"/>
      <c r="I201" s="875"/>
      <c r="J201" s="876"/>
    </row>
    <row r="202" spans="1:10" ht="45.75" customHeight="1">
      <c r="B202" s="861"/>
      <c r="C202" s="862"/>
      <c r="D202" s="877"/>
      <c r="E202" s="878"/>
      <c r="F202" s="878"/>
      <c r="G202" s="878"/>
      <c r="H202" s="878"/>
      <c r="I202" s="878"/>
      <c r="J202" s="879"/>
    </row>
    <row r="203" spans="1:10" ht="45.75" customHeight="1">
      <c r="B203" s="861"/>
      <c r="C203" s="862"/>
      <c r="D203" s="877"/>
      <c r="E203" s="878"/>
      <c r="F203" s="878"/>
      <c r="G203" s="878"/>
      <c r="H203" s="878"/>
      <c r="I203" s="878"/>
      <c r="J203" s="879"/>
    </row>
    <row r="204" spans="1:10" ht="45.75" customHeight="1">
      <c r="B204" s="128"/>
      <c r="C204" s="126"/>
      <c r="D204" s="880"/>
      <c r="E204" s="881"/>
      <c r="F204" s="881"/>
      <c r="G204" s="881"/>
      <c r="H204" s="881"/>
      <c r="I204" s="881"/>
      <c r="J204" s="882"/>
    </row>
    <row r="205" spans="1:10" ht="8.25" customHeight="1">
      <c r="B205" s="127"/>
      <c r="C205" s="127"/>
      <c r="D205" s="127"/>
      <c r="E205" s="127"/>
      <c r="F205" s="127"/>
      <c r="G205" s="127"/>
      <c r="H205" s="127"/>
      <c r="I205" s="127"/>
      <c r="J205" s="127"/>
    </row>
    <row r="206" spans="1:10" ht="45.75" customHeight="1">
      <c r="A206" s="124">
        <v>35</v>
      </c>
      <c r="B206" s="861"/>
      <c r="C206" s="862"/>
      <c r="D206" s="874" t="s">
        <v>314</v>
      </c>
      <c r="E206" s="875"/>
      <c r="F206" s="875"/>
      <c r="G206" s="875"/>
      <c r="H206" s="875"/>
      <c r="I206" s="875"/>
      <c r="J206" s="876"/>
    </row>
    <row r="207" spans="1:10" ht="45.75" customHeight="1">
      <c r="B207" s="861"/>
      <c r="C207" s="862"/>
      <c r="D207" s="877"/>
      <c r="E207" s="878"/>
      <c r="F207" s="878"/>
      <c r="G207" s="878"/>
      <c r="H207" s="878"/>
      <c r="I207" s="878"/>
      <c r="J207" s="879"/>
    </row>
    <row r="208" spans="1:10" ht="45.75" customHeight="1">
      <c r="B208" s="861"/>
      <c r="C208" s="862"/>
      <c r="D208" s="877"/>
      <c r="E208" s="878"/>
      <c r="F208" s="878"/>
      <c r="G208" s="878"/>
      <c r="H208" s="878"/>
      <c r="I208" s="878"/>
      <c r="J208" s="879"/>
    </row>
    <row r="209" spans="1:10" ht="45.75" customHeight="1">
      <c r="B209" s="128"/>
      <c r="C209" s="126"/>
      <c r="D209" s="880"/>
      <c r="E209" s="881"/>
      <c r="F209" s="881"/>
      <c r="G209" s="881"/>
      <c r="H209" s="881"/>
      <c r="I209" s="881"/>
      <c r="J209" s="882"/>
    </row>
    <row r="210" spans="1:10">
      <c r="B210" s="123"/>
      <c r="C210" s="123"/>
    </row>
    <row r="211" spans="1:10" ht="15.75" customHeight="1">
      <c r="A211" s="122" t="s">
        <v>309</v>
      </c>
      <c r="B211" s="872" t="s">
        <v>310</v>
      </c>
      <c r="C211" s="873"/>
      <c r="D211" s="863" t="s">
        <v>313</v>
      </c>
      <c r="E211" s="864"/>
      <c r="F211" s="864"/>
      <c r="G211" s="864"/>
      <c r="H211" s="864"/>
      <c r="I211" s="864"/>
      <c r="J211" s="865"/>
    </row>
    <row r="212" spans="1:10" ht="15.75" customHeight="1">
      <c r="B212" s="872" t="s">
        <v>312</v>
      </c>
      <c r="C212" s="873"/>
      <c r="D212" s="866"/>
      <c r="E212" s="867"/>
      <c r="F212" s="867"/>
      <c r="G212" s="867"/>
      <c r="H212" s="867"/>
      <c r="I212" s="867"/>
      <c r="J212" s="868"/>
    </row>
    <row r="213" spans="1:10" ht="15.75" customHeight="1">
      <c r="B213" s="872" t="s">
        <v>311</v>
      </c>
      <c r="C213" s="873"/>
      <c r="D213" s="866"/>
      <c r="E213" s="867"/>
      <c r="F213" s="867"/>
      <c r="G213" s="867"/>
      <c r="H213" s="867"/>
      <c r="I213" s="867"/>
      <c r="J213" s="868"/>
    </row>
    <row r="214" spans="1:10" ht="15.75" customHeight="1">
      <c r="B214" s="122" t="s">
        <v>325</v>
      </c>
      <c r="C214" s="122" t="s">
        <v>320</v>
      </c>
      <c r="D214" s="869"/>
      <c r="E214" s="870"/>
      <c r="F214" s="870"/>
      <c r="G214" s="870"/>
      <c r="H214" s="870"/>
      <c r="I214" s="870"/>
      <c r="J214" s="871"/>
    </row>
    <row r="215" spans="1:10" ht="14.25" customHeight="1">
      <c r="D215" s="123"/>
      <c r="E215" s="123"/>
      <c r="F215" s="123"/>
      <c r="G215" s="123"/>
      <c r="H215" s="123"/>
      <c r="I215" s="123"/>
      <c r="J215" s="123"/>
    </row>
    <row r="216" spans="1:10" ht="45.75" customHeight="1">
      <c r="A216" s="124">
        <v>36</v>
      </c>
      <c r="B216" s="861"/>
      <c r="C216" s="862"/>
      <c r="D216" s="874" t="s">
        <v>314</v>
      </c>
      <c r="E216" s="875"/>
      <c r="F216" s="875"/>
      <c r="G216" s="875"/>
      <c r="H216" s="875"/>
      <c r="I216" s="875"/>
      <c r="J216" s="876"/>
    </row>
    <row r="217" spans="1:10" ht="45.75" customHeight="1">
      <c r="B217" s="861"/>
      <c r="C217" s="862"/>
      <c r="D217" s="877"/>
      <c r="E217" s="878"/>
      <c r="F217" s="878"/>
      <c r="G217" s="878"/>
      <c r="H217" s="878"/>
      <c r="I217" s="878"/>
      <c r="J217" s="879"/>
    </row>
    <row r="218" spans="1:10" ht="45.75" customHeight="1">
      <c r="B218" s="861"/>
      <c r="C218" s="862"/>
      <c r="D218" s="877"/>
      <c r="E218" s="878"/>
      <c r="F218" s="878"/>
      <c r="G218" s="878"/>
      <c r="H218" s="878"/>
      <c r="I218" s="878"/>
      <c r="J218" s="879"/>
    </row>
    <row r="219" spans="1:10" ht="45.75" customHeight="1">
      <c r="B219" s="128"/>
      <c r="C219" s="126"/>
      <c r="D219" s="880"/>
      <c r="E219" s="881"/>
      <c r="F219" s="881"/>
      <c r="G219" s="881"/>
      <c r="H219" s="881"/>
      <c r="I219" s="881"/>
      <c r="J219" s="882"/>
    </row>
  </sheetData>
  <mergeCells count="176">
    <mergeCell ref="B58:C58"/>
    <mergeCell ref="B48:C48"/>
    <mergeCell ref="B51:C51"/>
    <mergeCell ref="B52:C52"/>
    <mergeCell ref="B53:C53"/>
    <mergeCell ref="B56:C56"/>
    <mergeCell ref="B36:C36"/>
    <mergeCell ref="B37:C37"/>
    <mergeCell ref="B38:C38"/>
    <mergeCell ref="B41:C41"/>
    <mergeCell ref="B42:C42"/>
    <mergeCell ref="B43:C43"/>
    <mergeCell ref="B46:C46"/>
    <mergeCell ref="B47:C47"/>
    <mergeCell ref="B57:C57"/>
    <mergeCell ref="B21:C21"/>
    <mergeCell ref="B22:C22"/>
    <mergeCell ref="B23:C23"/>
    <mergeCell ref="B26:C26"/>
    <mergeCell ref="B27:C27"/>
    <mergeCell ref="B28:C28"/>
    <mergeCell ref="B31:C31"/>
    <mergeCell ref="B32:C32"/>
    <mergeCell ref="B33:C33"/>
    <mergeCell ref="B1:C1"/>
    <mergeCell ref="B2:C2"/>
    <mergeCell ref="B3:C3"/>
    <mergeCell ref="B6:C6"/>
    <mergeCell ref="D76:J79"/>
    <mergeCell ref="D21:J24"/>
    <mergeCell ref="D26:J29"/>
    <mergeCell ref="D16:J19"/>
    <mergeCell ref="D6:J9"/>
    <mergeCell ref="D1:J4"/>
    <mergeCell ref="D11:J14"/>
    <mergeCell ref="B61:C61"/>
    <mergeCell ref="B62:C62"/>
    <mergeCell ref="B63:C63"/>
    <mergeCell ref="B66:C66"/>
    <mergeCell ref="B67:C67"/>
    <mergeCell ref="B7:C7"/>
    <mergeCell ref="B8:C8"/>
    <mergeCell ref="B11:C11"/>
    <mergeCell ref="B12:C12"/>
    <mergeCell ref="B13:C13"/>
    <mergeCell ref="B16:C16"/>
    <mergeCell ref="B17:C17"/>
    <mergeCell ref="B18:C18"/>
    <mergeCell ref="D161:J164"/>
    <mergeCell ref="D166:J169"/>
    <mergeCell ref="D61:J64"/>
    <mergeCell ref="D66:J69"/>
    <mergeCell ref="D71:J74"/>
    <mergeCell ref="D81:J84"/>
    <mergeCell ref="D146:J149"/>
    <mergeCell ref="D91:J94"/>
    <mergeCell ref="D96:J99"/>
    <mergeCell ref="D101:J104"/>
    <mergeCell ref="D106:J109"/>
    <mergeCell ref="D111:J114"/>
    <mergeCell ref="D116:J119"/>
    <mergeCell ref="D121:J124"/>
    <mergeCell ref="D126:J129"/>
    <mergeCell ref="D131:J134"/>
    <mergeCell ref="D136:J139"/>
    <mergeCell ref="D141:J144"/>
    <mergeCell ref="D31:J34"/>
    <mergeCell ref="D36:J39"/>
    <mergeCell ref="D41:J44"/>
    <mergeCell ref="D46:J49"/>
    <mergeCell ref="D51:J54"/>
    <mergeCell ref="D56:J59"/>
    <mergeCell ref="D86:J89"/>
    <mergeCell ref="D151:J154"/>
    <mergeCell ref="D156:J159"/>
    <mergeCell ref="B77:C77"/>
    <mergeCell ref="B78:C78"/>
    <mergeCell ref="B81:C81"/>
    <mergeCell ref="B82:C82"/>
    <mergeCell ref="B83:C83"/>
    <mergeCell ref="B68:C68"/>
    <mergeCell ref="B71:C71"/>
    <mergeCell ref="B72:C72"/>
    <mergeCell ref="B73:C73"/>
    <mergeCell ref="B76:C76"/>
    <mergeCell ref="B93:C93"/>
    <mergeCell ref="B96:C96"/>
    <mergeCell ref="B97:C97"/>
    <mergeCell ref="B98:C98"/>
    <mergeCell ref="B101:C101"/>
    <mergeCell ref="B86:C86"/>
    <mergeCell ref="B87:C87"/>
    <mergeCell ref="B88:C88"/>
    <mergeCell ref="B91:C91"/>
    <mergeCell ref="B92:C92"/>
    <mergeCell ref="B111:C111"/>
    <mergeCell ref="B112:C112"/>
    <mergeCell ref="B113:C113"/>
    <mergeCell ref="B116:C116"/>
    <mergeCell ref="B117:C117"/>
    <mergeCell ref="B102:C102"/>
    <mergeCell ref="B103:C103"/>
    <mergeCell ref="B106:C106"/>
    <mergeCell ref="B107:C107"/>
    <mergeCell ref="B108:C108"/>
    <mergeCell ref="B127:C127"/>
    <mergeCell ref="B128:C128"/>
    <mergeCell ref="B131:C131"/>
    <mergeCell ref="B132:C132"/>
    <mergeCell ref="B133:C133"/>
    <mergeCell ref="B118:C118"/>
    <mergeCell ref="B121:C121"/>
    <mergeCell ref="B122:C122"/>
    <mergeCell ref="B123:C123"/>
    <mergeCell ref="B126:C126"/>
    <mergeCell ref="B143:C143"/>
    <mergeCell ref="B146:C146"/>
    <mergeCell ref="B147:C147"/>
    <mergeCell ref="B148:C148"/>
    <mergeCell ref="B151:C151"/>
    <mergeCell ref="B136:C136"/>
    <mergeCell ref="B137:C137"/>
    <mergeCell ref="B138:C138"/>
    <mergeCell ref="B141:C141"/>
    <mergeCell ref="B142:C142"/>
    <mergeCell ref="B161:C161"/>
    <mergeCell ref="B162:C162"/>
    <mergeCell ref="B163:C163"/>
    <mergeCell ref="B166:C166"/>
    <mergeCell ref="B167:C167"/>
    <mergeCell ref="B152:C152"/>
    <mergeCell ref="B153:C153"/>
    <mergeCell ref="B156:C156"/>
    <mergeCell ref="B157:C157"/>
    <mergeCell ref="B158:C158"/>
    <mergeCell ref="B177:C177"/>
    <mergeCell ref="B178:C178"/>
    <mergeCell ref="B181:C181"/>
    <mergeCell ref="D181:J184"/>
    <mergeCell ref="B182:C182"/>
    <mergeCell ref="B183:C183"/>
    <mergeCell ref="B168:C168"/>
    <mergeCell ref="B171:C171"/>
    <mergeCell ref="B172:C172"/>
    <mergeCell ref="B173:C173"/>
    <mergeCell ref="B176:C176"/>
    <mergeCell ref="D171:J174"/>
    <mergeCell ref="D176:J179"/>
    <mergeCell ref="B196:C196"/>
    <mergeCell ref="D196:J199"/>
    <mergeCell ref="B197:C197"/>
    <mergeCell ref="B198:C198"/>
    <mergeCell ref="B201:C201"/>
    <mergeCell ref="D201:J204"/>
    <mergeCell ref="B202:C202"/>
    <mergeCell ref="B203:C203"/>
    <mergeCell ref="B186:C186"/>
    <mergeCell ref="D186:J189"/>
    <mergeCell ref="B187:C187"/>
    <mergeCell ref="B188:C188"/>
    <mergeCell ref="B191:C191"/>
    <mergeCell ref="D191:J194"/>
    <mergeCell ref="B192:C192"/>
    <mergeCell ref="B193:C193"/>
    <mergeCell ref="B216:C216"/>
    <mergeCell ref="B217:C217"/>
    <mergeCell ref="D211:J214"/>
    <mergeCell ref="B213:C213"/>
    <mergeCell ref="D216:J219"/>
    <mergeCell ref="B218:C218"/>
    <mergeCell ref="B211:C211"/>
    <mergeCell ref="B212:C212"/>
    <mergeCell ref="B206:C206"/>
    <mergeCell ref="D206:J209"/>
    <mergeCell ref="B207:C207"/>
    <mergeCell ref="B208:C208"/>
  </mergeCells>
  <phoneticPr fontId="6"/>
  <printOptions horizontalCentered="1"/>
  <pageMargins left="1.1023622047244095" right="0.70866141732283472" top="0.39370078740157483" bottom="0.39370078740157483" header="0" footer="0"/>
  <pageSetup paperSize="9" scale="67" fitToHeight="0" orientation="portrait" r:id="rId1"/>
  <headerFooter scaleWithDoc="0">
    <oddFooter>&amp;R&amp;"MSゴシック,標準"&amp;12整理番号：（事務局記入欄）</oddFooter>
  </headerFooter>
  <rowBreaks count="7" manualBreakCount="7">
    <brk id="30" max="16383" man="1"/>
    <brk id="60" max="16383" man="1"/>
    <brk id="90" max="16383" man="1"/>
    <brk id="120" max="16383" man="1"/>
    <brk id="150" max="16383" man="1"/>
    <brk id="180" max="9" man="1"/>
    <brk id="210" max="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42"/>
  <sheetViews>
    <sheetView view="pageBreakPreview" zoomScale="70" zoomScaleNormal="80" zoomScaleSheetLayoutView="70" workbookViewId="0">
      <selection activeCell="R129" sqref="R129"/>
    </sheetView>
  </sheetViews>
  <sheetFormatPr defaultColWidth="9" defaultRowHeight="20.100000000000001" customHeight="1"/>
  <cols>
    <col min="1" max="1" width="4.875" style="23" bestFit="1" customWidth="1"/>
    <col min="2" max="3" width="4.625" style="23" customWidth="1"/>
    <col min="4" max="4" width="4.625" style="23" hidden="1" customWidth="1"/>
    <col min="5" max="5" width="20.625" style="130" customWidth="1"/>
    <col min="6" max="6" width="4.625" style="130" hidden="1" customWidth="1"/>
    <col min="7" max="7" width="58.625" style="23" customWidth="1"/>
    <col min="8" max="8" width="16.625" style="280" customWidth="1"/>
    <col min="9" max="9" width="6.625" style="132" customWidth="1"/>
    <col min="10" max="10" width="4.625" style="132" customWidth="1"/>
    <col min="11" max="11" width="6.625" style="132" customWidth="1"/>
    <col min="12" max="12" width="4.625" style="132" customWidth="1"/>
    <col min="13" max="13" width="6.625" style="133" customWidth="1"/>
    <col min="14" max="14" width="12.625" style="132" customWidth="1"/>
    <col min="15" max="15" width="16.625" style="135" customWidth="1"/>
    <col min="16" max="16" width="9" style="23"/>
    <col min="17" max="17" width="4.625" style="23" customWidth="1"/>
    <col min="18" max="16384" width="9" style="23"/>
  </cols>
  <sheetData>
    <row r="1" spans="1:18" ht="26.25" customHeight="1">
      <c r="B1" s="129" t="s">
        <v>491</v>
      </c>
      <c r="H1" s="131"/>
      <c r="O1" s="134"/>
    </row>
    <row r="2" spans="1:18" ht="9.6" customHeight="1">
      <c r="B2" s="129"/>
      <c r="H2" s="131"/>
      <c r="P2" s="136"/>
    </row>
    <row r="3" spans="1:18" s="28" customFormat="1" ht="34.5" customHeight="1">
      <c r="E3" s="137" t="s">
        <v>340</v>
      </c>
      <c r="F3" s="138"/>
      <c r="G3" s="139" t="str">
        <f>IF(ISBLANK(総表!C18),"",総表!C18)</f>
        <v/>
      </c>
      <c r="H3" s="140" t="s">
        <v>341</v>
      </c>
      <c r="I3" s="883" t="str">
        <f>IF(ISBLANK(総表!C26),"",総表!C26)</f>
        <v/>
      </c>
      <c r="J3" s="884"/>
      <c r="K3" s="884"/>
      <c r="L3" s="884"/>
      <c r="M3" s="884"/>
      <c r="N3" s="884"/>
      <c r="O3" s="884"/>
      <c r="P3" s="884"/>
    </row>
    <row r="4" spans="1:18" s="28" customFormat="1" ht="30.6" customHeight="1">
      <c r="E4" s="138"/>
      <c r="F4" s="138"/>
      <c r="H4" s="141"/>
      <c r="I4" s="142"/>
      <c r="J4" s="142"/>
      <c r="K4" s="142"/>
      <c r="L4" s="142"/>
      <c r="M4" s="143"/>
      <c r="N4" s="142"/>
      <c r="O4" s="134"/>
      <c r="P4" s="136"/>
    </row>
    <row r="5" spans="1:18" s="28" customFormat="1" ht="30.6" customHeight="1">
      <c r="B5" s="885" t="s">
        <v>185</v>
      </c>
      <c r="C5" s="885"/>
      <c r="D5" s="885"/>
      <c r="E5" s="885"/>
      <c r="F5" s="144" t="s">
        <v>342</v>
      </c>
      <c r="G5" s="281" t="s">
        <v>383</v>
      </c>
      <c r="H5" s="141"/>
      <c r="I5" s="142"/>
      <c r="J5" s="142"/>
      <c r="K5" s="142"/>
      <c r="L5" s="142"/>
      <c r="M5" s="143"/>
      <c r="N5" s="142"/>
      <c r="O5" s="134"/>
      <c r="P5" s="136"/>
    </row>
    <row r="6" spans="1:18" s="28" customFormat="1" ht="20.100000000000001" customHeight="1">
      <c r="E6" s="138"/>
      <c r="F6" s="138"/>
      <c r="H6" s="131" t="s">
        <v>492</v>
      </c>
      <c r="I6" s="142"/>
      <c r="J6" s="142"/>
      <c r="K6" s="142"/>
      <c r="L6" s="142"/>
      <c r="M6" s="143"/>
      <c r="N6" s="142"/>
      <c r="O6" s="134"/>
      <c r="P6" s="136"/>
    </row>
    <row r="7" spans="1:18" ht="20.100000000000001" customHeight="1">
      <c r="A7" s="145"/>
      <c r="B7" s="146" t="s">
        <v>98</v>
      </c>
      <c r="C7" s="147"/>
      <c r="D7" s="147"/>
      <c r="E7" s="148"/>
      <c r="F7" s="149"/>
      <c r="G7" s="150"/>
      <c r="H7" s="151" t="s">
        <v>493</v>
      </c>
      <c r="I7" s="152"/>
      <c r="J7" s="152"/>
      <c r="K7" s="152"/>
      <c r="L7" s="152"/>
      <c r="M7" s="153"/>
      <c r="N7" s="152"/>
    </row>
    <row r="8" spans="1:18" ht="20.100000000000001" customHeight="1">
      <c r="A8" s="145"/>
      <c r="B8" s="154"/>
      <c r="C8" s="903" t="s">
        <v>315</v>
      </c>
      <c r="D8" s="904"/>
      <c r="E8" s="904"/>
      <c r="F8" s="904"/>
      <c r="G8" s="905"/>
      <c r="H8" s="155">
        <f>O24</f>
        <v>0</v>
      </c>
      <c r="I8" s="156"/>
      <c r="J8" s="156"/>
      <c r="K8" s="156"/>
      <c r="L8" s="156"/>
      <c r="M8" s="157"/>
      <c r="N8" s="156"/>
    </row>
    <row r="9" spans="1:18" ht="20.100000000000001" customHeight="1">
      <c r="A9" s="145"/>
      <c r="B9" s="154"/>
      <c r="C9" s="900" t="s">
        <v>316</v>
      </c>
      <c r="D9" s="901"/>
      <c r="E9" s="901"/>
      <c r="F9" s="901"/>
      <c r="G9" s="902"/>
      <c r="H9" s="158">
        <f>O55</f>
        <v>0</v>
      </c>
      <c r="I9" s="156"/>
      <c r="J9" s="156"/>
      <c r="K9" s="156"/>
      <c r="L9" s="156"/>
      <c r="M9" s="157"/>
      <c r="N9" s="156"/>
    </row>
    <row r="10" spans="1:18" ht="20.100000000000001" customHeight="1">
      <c r="A10" s="145"/>
      <c r="B10" s="154"/>
      <c r="C10" s="907" t="s">
        <v>317</v>
      </c>
      <c r="D10" s="908"/>
      <c r="E10" s="908"/>
      <c r="F10" s="908"/>
      <c r="G10" s="909"/>
      <c r="H10" s="159">
        <f>O86</f>
        <v>0</v>
      </c>
      <c r="I10" s="156"/>
      <c r="J10" s="156"/>
      <c r="K10" s="156"/>
      <c r="L10" s="156"/>
      <c r="M10" s="157"/>
      <c r="N10" s="156"/>
    </row>
    <row r="11" spans="1:18" ht="20.100000000000001" customHeight="1">
      <c r="A11" s="145"/>
      <c r="B11" s="154"/>
      <c r="C11" s="160" t="s">
        <v>103</v>
      </c>
      <c r="D11" s="161"/>
      <c r="E11" s="162"/>
      <c r="F11" s="163"/>
      <c r="G11" s="164"/>
      <c r="H11" s="165">
        <f>SUM(H8:H10)</f>
        <v>0</v>
      </c>
      <c r="I11" s="156"/>
      <c r="J11" s="156"/>
      <c r="K11" s="156"/>
      <c r="L11" s="156"/>
      <c r="M11" s="157"/>
      <c r="N11" s="156"/>
    </row>
    <row r="12" spans="1:18" ht="20.100000000000001" customHeight="1">
      <c r="A12" s="145"/>
      <c r="B12" s="154"/>
      <c r="C12" s="166"/>
      <c r="D12" s="167"/>
      <c r="E12" s="168" t="s">
        <v>101</v>
      </c>
      <c r="F12" s="169"/>
      <c r="G12" s="170"/>
      <c r="H12" s="155">
        <f>SUM(R24,R55,R86)</f>
        <v>0</v>
      </c>
      <c r="I12" s="156"/>
      <c r="J12" s="171"/>
      <c r="K12" s="171"/>
      <c r="L12" s="171"/>
      <c r="M12" s="171"/>
      <c r="N12" s="171"/>
      <c r="O12" s="171"/>
      <c r="R12" s="172" t="s">
        <v>186</v>
      </c>
    </row>
    <row r="13" spans="1:18" ht="20.100000000000001" customHeight="1">
      <c r="A13" s="145"/>
      <c r="B13" s="154"/>
      <c r="C13" s="173"/>
      <c r="D13" s="174"/>
      <c r="E13" s="175" t="s">
        <v>102</v>
      </c>
      <c r="F13" s="176"/>
      <c r="G13" s="177"/>
      <c r="H13" s="178">
        <f>IF(R13="2",0,H11-H12)</f>
        <v>0</v>
      </c>
      <c r="I13" s="156"/>
      <c r="J13" s="171"/>
      <c r="K13" s="171"/>
      <c r="L13" s="171"/>
      <c r="M13" s="171"/>
      <c r="N13" s="171"/>
      <c r="O13" s="171"/>
      <c r="R13" s="179" t="str">
        <f>LEFT(G5,1)</f>
        <v>要</v>
      </c>
    </row>
    <row r="14" spans="1:18" ht="20.100000000000001" customHeight="1">
      <c r="A14" s="145"/>
      <c r="B14" s="154"/>
      <c r="C14" s="180" t="s">
        <v>104</v>
      </c>
      <c r="D14" s="181"/>
      <c r="E14" s="182"/>
      <c r="F14" s="183"/>
      <c r="G14" s="184"/>
      <c r="H14" s="185">
        <f>IF(R13="1",ROUNDDOWN(H13*10/110,0),0)</f>
        <v>0</v>
      </c>
      <c r="I14" s="156"/>
      <c r="J14" s="156"/>
      <c r="K14" s="156"/>
      <c r="L14" s="156"/>
      <c r="M14" s="157"/>
      <c r="N14" s="156"/>
    </row>
    <row r="15" spans="1:18" ht="20.100000000000001" customHeight="1">
      <c r="A15" s="145"/>
      <c r="B15" s="898"/>
      <c r="C15" s="180" t="s">
        <v>328</v>
      </c>
      <c r="D15" s="181"/>
      <c r="E15" s="182"/>
      <c r="F15" s="183"/>
      <c r="G15" s="184"/>
      <c r="H15" s="185">
        <f>H11-H14</f>
        <v>0</v>
      </c>
      <c r="I15" s="156"/>
      <c r="J15" s="156"/>
      <c r="K15" s="156"/>
      <c r="L15" s="156"/>
      <c r="M15" s="157"/>
      <c r="N15" s="156"/>
    </row>
    <row r="16" spans="1:18" ht="20.100000000000001" customHeight="1">
      <c r="A16" s="145"/>
      <c r="B16" s="899"/>
      <c r="C16" s="906" t="s">
        <v>218</v>
      </c>
      <c r="D16" s="690"/>
      <c r="E16" s="690"/>
      <c r="F16" s="183"/>
      <c r="G16" s="184"/>
      <c r="H16" s="185">
        <f>O117</f>
        <v>0</v>
      </c>
      <c r="I16" s="156"/>
      <c r="J16" s="156"/>
      <c r="K16" s="156"/>
      <c r="L16" s="156"/>
      <c r="M16" s="157"/>
      <c r="N16" s="156"/>
    </row>
    <row r="17" spans="1:18" ht="9.9499999999999993" customHeight="1">
      <c r="A17" s="145"/>
      <c r="B17" s="186"/>
      <c r="C17" s="187"/>
      <c r="D17" s="186"/>
      <c r="E17" s="188"/>
      <c r="F17" s="186"/>
      <c r="G17" s="189"/>
      <c r="H17" s="190"/>
      <c r="I17" s="191"/>
      <c r="J17" s="191"/>
      <c r="K17" s="191"/>
      <c r="L17" s="191"/>
      <c r="M17" s="192"/>
      <c r="N17" s="191"/>
      <c r="O17" s="193"/>
    </row>
    <row r="18" spans="1:18" ht="20.100000000000001" customHeight="1">
      <c r="A18" s="145"/>
      <c r="B18" s="194" t="s">
        <v>415</v>
      </c>
      <c r="C18" s="195"/>
      <c r="D18" s="195"/>
      <c r="E18" s="196"/>
      <c r="F18" s="195"/>
      <c r="G18" s="195"/>
      <c r="H18" s="185">
        <f>MIN(N18,O129)</f>
        <v>0</v>
      </c>
      <c r="I18" s="197"/>
      <c r="J18" s="889" t="s">
        <v>414</v>
      </c>
      <c r="K18" s="889"/>
      <c r="L18" s="889"/>
      <c r="M18" s="889"/>
      <c r="N18" s="198">
        <f>ROUNDDOWN(H15*0.1,0)</f>
        <v>0</v>
      </c>
      <c r="P18" s="199"/>
    </row>
    <row r="19" spans="1:18" ht="9.9499999999999993" customHeight="1">
      <c r="A19" s="145"/>
      <c r="B19" s="186"/>
      <c r="C19" s="189"/>
      <c r="D19" s="189"/>
      <c r="E19" s="200"/>
      <c r="F19" s="201"/>
      <c r="G19" s="202"/>
      <c r="H19" s="203"/>
      <c r="I19" s="204"/>
      <c r="J19" s="204"/>
      <c r="L19" s="204"/>
      <c r="O19" s="193"/>
    </row>
    <row r="20" spans="1:18" ht="20.100000000000001" customHeight="1">
      <c r="A20" s="145"/>
      <c r="B20" s="205" t="s">
        <v>93</v>
      </c>
      <c r="C20" s="189"/>
      <c r="D20" s="189"/>
      <c r="E20" s="200"/>
      <c r="F20" s="201"/>
      <c r="G20" s="202"/>
      <c r="H20" s="203"/>
      <c r="I20" s="204"/>
      <c r="J20" s="204"/>
      <c r="L20" s="204"/>
      <c r="O20" s="193"/>
    </row>
    <row r="21" spans="1:18" ht="20.100000000000001" customHeight="1">
      <c r="B21" s="206" t="s">
        <v>5</v>
      </c>
      <c r="C21" s="206" t="s">
        <v>106</v>
      </c>
      <c r="D21" s="206" t="s">
        <v>105</v>
      </c>
      <c r="E21" s="206" t="s">
        <v>7</v>
      </c>
      <c r="F21" s="206" t="s">
        <v>108</v>
      </c>
      <c r="G21" s="206" t="s">
        <v>94</v>
      </c>
      <c r="H21" s="207" t="s">
        <v>95</v>
      </c>
      <c r="I21" s="890" t="s">
        <v>183</v>
      </c>
      <c r="J21" s="890"/>
      <c r="K21" s="890" t="s">
        <v>184</v>
      </c>
      <c r="L21" s="890"/>
      <c r="M21" s="208" t="s">
        <v>96</v>
      </c>
      <c r="N21" s="207" t="s">
        <v>97</v>
      </c>
      <c r="O21" s="151" t="s">
        <v>494</v>
      </c>
      <c r="P21" s="206" t="s">
        <v>170</v>
      </c>
    </row>
    <row r="22" spans="1:18" ht="20.100000000000001" customHeight="1">
      <c r="B22" s="209" t="s">
        <v>98</v>
      </c>
      <c r="C22" s="210"/>
      <c r="D22" s="210"/>
      <c r="E22" s="210"/>
      <c r="F22" s="210"/>
      <c r="G22" s="210"/>
      <c r="H22" s="211"/>
      <c r="I22" s="211"/>
      <c r="J22" s="211"/>
      <c r="K22" s="211"/>
      <c r="L22" s="211"/>
      <c r="M22" s="212"/>
      <c r="N22" s="213"/>
      <c r="O22" s="214"/>
      <c r="P22" s="215"/>
    </row>
    <row r="23" spans="1:18" ht="20.100000000000001" customHeight="1">
      <c r="B23" s="216"/>
      <c r="C23" s="217" t="s">
        <v>215</v>
      </c>
      <c r="D23" s="218"/>
      <c r="E23" s="219"/>
      <c r="F23" s="218"/>
      <c r="G23" s="218"/>
      <c r="H23" s="220"/>
      <c r="I23" s="221"/>
      <c r="J23" s="221"/>
      <c r="K23" s="221"/>
      <c r="L23" s="221"/>
      <c r="M23" s="222"/>
      <c r="N23" s="223"/>
      <c r="O23" s="224"/>
      <c r="P23" s="225"/>
      <c r="R23" s="226" t="s">
        <v>171</v>
      </c>
    </row>
    <row r="24" spans="1:18" ht="20.100000000000001" customHeight="1">
      <c r="A24" s="23">
        <v>1</v>
      </c>
      <c r="B24" s="227"/>
      <c r="C24" s="228"/>
      <c r="D24" s="138"/>
      <c r="E24" s="55"/>
      <c r="F24" s="56"/>
      <c r="G24" s="56"/>
      <c r="H24" s="57"/>
      <c r="I24" s="57"/>
      <c r="J24" s="58"/>
      <c r="K24" s="57"/>
      <c r="L24" s="58"/>
      <c r="M24" s="59"/>
      <c r="N24" s="229" t="str">
        <f>IF(ISNUMBER(H24),(PRODUCT(H24,I24,K24,M24)),"")</f>
        <v/>
      </c>
      <c r="O24" s="230">
        <f>SUM(N24:N53)</f>
        <v>0</v>
      </c>
      <c r="P24" s="60" t="s">
        <v>46</v>
      </c>
      <c r="R24" s="231">
        <f>SUMIF(P24:P53,"課税対象外",N24:N53)</f>
        <v>0</v>
      </c>
    </row>
    <row r="25" spans="1:18" ht="20.100000000000001" customHeight="1">
      <c r="A25" s="23">
        <v>2</v>
      </c>
      <c r="B25" s="227"/>
      <c r="C25" s="228"/>
      <c r="D25" s="138"/>
      <c r="E25" s="61"/>
      <c r="F25" s="62"/>
      <c r="G25" s="62"/>
      <c r="H25" s="63"/>
      <c r="I25" s="63"/>
      <c r="J25" s="64"/>
      <c r="K25" s="63"/>
      <c r="L25" s="64"/>
      <c r="M25" s="65"/>
      <c r="N25" s="232" t="str">
        <f t="shared" ref="N25:N53" si="0">IF(ISNUMBER(H25),(PRODUCT(H25,I25,K25,M25)),"")</f>
        <v/>
      </c>
      <c r="O25" s="233"/>
      <c r="P25" s="66" t="s">
        <v>46</v>
      </c>
      <c r="R25" s="132"/>
    </row>
    <row r="26" spans="1:18" ht="20.100000000000001" customHeight="1">
      <c r="A26" s="23">
        <v>3</v>
      </c>
      <c r="B26" s="227"/>
      <c r="C26" s="228"/>
      <c r="D26" s="138"/>
      <c r="E26" s="61"/>
      <c r="F26" s="62"/>
      <c r="G26" s="62"/>
      <c r="H26" s="63"/>
      <c r="I26" s="63"/>
      <c r="J26" s="64"/>
      <c r="K26" s="63"/>
      <c r="L26" s="64"/>
      <c r="M26" s="65"/>
      <c r="N26" s="232" t="str">
        <f t="shared" si="0"/>
        <v/>
      </c>
      <c r="O26" s="233"/>
      <c r="P26" s="66" t="s">
        <v>46</v>
      </c>
      <c r="R26" s="132"/>
    </row>
    <row r="27" spans="1:18" ht="20.100000000000001" customHeight="1">
      <c r="A27" s="23">
        <v>4</v>
      </c>
      <c r="B27" s="227"/>
      <c r="C27" s="228"/>
      <c r="D27" s="138"/>
      <c r="E27" s="61"/>
      <c r="F27" s="62"/>
      <c r="G27" s="62"/>
      <c r="H27" s="63"/>
      <c r="I27" s="63"/>
      <c r="J27" s="64"/>
      <c r="K27" s="63"/>
      <c r="L27" s="64"/>
      <c r="M27" s="65"/>
      <c r="N27" s="232" t="str">
        <f t="shared" si="0"/>
        <v/>
      </c>
      <c r="O27" s="233"/>
      <c r="P27" s="66" t="s">
        <v>46</v>
      </c>
      <c r="R27" s="132"/>
    </row>
    <row r="28" spans="1:18" ht="20.100000000000001" customHeight="1">
      <c r="A28" s="23">
        <v>5</v>
      </c>
      <c r="B28" s="227"/>
      <c r="C28" s="228"/>
      <c r="D28" s="138"/>
      <c r="E28" s="61"/>
      <c r="F28" s="62"/>
      <c r="G28" s="62"/>
      <c r="H28" s="63"/>
      <c r="I28" s="63"/>
      <c r="J28" s="64"/>
      <c r="K28" s="63"/>
      <c r="L28" s="64"/>
      <c r="M28" s="65"/>
      <c r="N28" s="232" t="str">
        <f t="shared" si="0"/>
        <v/>
      </c>
      <c r="O28" s="233"/>
      <c r="P28" s="66" t="s">
        <v>46</v>
      </c>
      <c r="R28" s="132"/>
    </row>
    <row r="29" spans="1:18" ht="20.100000000000001" customHeight="1">
      <c r="A29" s="23">
        <v>6</v>
      </c>
      <c r="B29" s="227"/>
      <c r="C29" s="228"/>
      <c r="D29" s="138"/>
      <c r="E29" s="61"/>
      <c r="F29" s="62"/>
      <c r="G29" s="62"/>
      <c r="H29" s="63"/>
      <c r="I29" s="63"/>
      <c r="J29" s="64"/>
      <c r="K29" s="63"/>
      <c r="L29" s="64"/>
      <c r="M29" s="65"/>
      <c r="N29" s="232" t="str">
        <f t="shared" si="0"/>
        <v/>
      </c>
      <c r="O29" s="233"/>
      <c r="P29" s="66" t="s">
        <v>46</v>
      </c>
      <c r="R29" s="132"/>
    </row>
    <row r="30" spans="1:18" ht="20.100000000000001" customHeight="1">
      <c r="A30" s="23">
        <v>7</v>
      </c>
      <c r="B30" s="227"/>
      <c r="C30" s="228"/>
      <c r="D30" s="138"/>
      <c r="E30" s="61"/>
      <c r="F30" s="62"/>
      <c r="G30" s="62"/>
      <c r="H30" s="63"/>
      <c r="I30" s="63"/>
      <c r="J30" s="64"/>
      <c r="K30" s="63"/>
      <c r="L30" s="64"/>
      <c r="M30" s="65"/>
      <c r="N30" s="232" t="str">
        <f t="shared" si="0"/>
        <v/>
      </c>
      <c r="O30" s="233"/>
      <c r="P30" s="66" t="s">
        <v>46</v>
      </c>
      <c r="R30" s="132"/>
    </row>
    <row r="31" spans="1:18" ht="20.100000000000001" customHeight="1">
      <c r="A31" s="23">
        <v>8</v>
      </c>
      <c r="B31" s="227"/>
      <c r="C31" s="228"/>
      <c r="D31" s="138"/>
      <c r="E31" s="61"/>
      <c r="F31" s="62"/>
      <c r="G31" s="62"/>
      <c r="H31" s="63"/>
      <c r="I31" s="63"/>
      <c r="J31" s="64"/>
      <c r="K31" s="63"/>
      <c r="L31" s="64"/>
      <c r="M31" s="65"/>
      <c r="N31" s="232" t="str">
        <f t="shared" si="0"/>
        <v/>
      </c>
      <c r="O31" s="233"/>
      <c r="P31" s="66" t="s">
        <v>46</v>
      </c>
      <c r="R31" s="132"/>
    </row>
    <row r="32" spans="1:18" ht="20.100000000000001" customHeight="1">
      <c r="A32" s="23">
        <v>9</v>
      </c>
      <c r="B32" s="227"/>
      <c r="C32" s="228"/>
      <c r="D32" s="138"/>
      <c r="E32" s="61"/>
      <c r="F32" s="62"/>
      <c r="G32" s="62"/>
      <c r="H32" s="63"/>
      <c r="I32" s="63"/>
      <c r="J32" s="64"/>
      <c r="K32" s="63"/>
      <c r="L32" s="64"/>
      <c r="M32" s="65"/>
      <c r="N32" s="232" t="str">
        <f t="shared" si="0"/>
        <v/>
      </c>
      <c r="O32" s="233"/>
      <c r="P32" s="66" t="s">
        <v>46</v>
      </c>
      <c r="R32" s="132"/>
    </row>
    <row r="33" spans="1:18" ht="20.100000000000001" customHeight="1">
      <c r="A33" s="23">
        <v>10</v>
      </c>
      <c r="B33" s="227"/>
      <c r="C33" s="228"/>
      <c r="D33" s="138"/>
      <c r="E33" s="61"/>
      <c r="F33" s="62"/>
      <c r="G33" s="62"/>
      <c r="H33" s="63"/>
      <c r="I33" s="63"/>
      <c r="J33" s="64"/>
      <c r="K33" s="63"/>
      <c r="L33" s="64"/>
      <c r="M33" s="65"/>
      <c r="N33" s="232" t="str">
        <f t="shared" si="0"/>
        <v/>
      </c>
      <c r="O33" s="233"/>
      <c r="P33" s="66" t="s">
        <v>46</v>
      </c>
      <c r="R33" s="132"/>
    </row>
    <row r="34" spans="1:18" ht="20.100000000000001" customHeight="1">
      <c r="A34" s="23">
        <v>11</v>
      </c>
      <c r="B34" s="227"/>
      <c r="C34" s="228"/>
      <c r="D34" s="138"/>
      <c r="E34" s="61"/>
      <c r="F34" s="62"/>
      <c r="G34" s="62"/>
      <c r="H34" s="63"/>
      <c r="I34" s="63"/>
      <c r="J34" s="64"/>
      <c r="K34" s="63"/>
      <c r="L34" s="64"/>
      <c r="M34" s="65"/>
      <c r="N34" s="232" t="str">
        <f t="shared" si="0"/>
        <v/>
      </c>
      <c r="O34" s="233"/>
      <c r="P34" s="66" t="s">
        <v>46</v>
      </c>
      <c r="R34" s="132"/>
    </row>
    <row r="35" spans="1:18" ht="20.100000000000001" customHeight="1">
      <c r="A35" s="23">
        <v>12</v>
      </c>
      <c r="B35" s="227"/>
      <c r="C35" s="228"/>
      <c r="D35" s="138"/>
      <c r="E35" s="61"/>
      <c r="F35" s="62"/>
      <c r="G35" s="62"/>
      <c r="H35" s="63"/>
      <c r="I35" s="63"/>
      <c r="J35" s="64"/>
      <c r="K35" s="63"/>
      <c r="L35" s="64"/>
      <c r="M35" s="65"/>
      <c r="N35" s="232" t="str">
        <f t="shared" si="0"/>
        <v/>
      </c>
      <c r="O35" s="233"/>
      <c r="P35" s="66" t="s">
        <v>46</v>
      </c>
      <c r="R35" s="132"/>
    </row>
    <row r="36" spans="1:18" ht="20.100000000000001" customHeight="1">
      <c r="A36" s="23">
        <v>13</v>
      </c>
      <c r="B36" s="227"/>
      <c r="C36" s="228"/>
      <c r="D36" s="138"/>
      <c r="E36" s="61"/>
      <c r="F36" s="62"/>
      <c r="G36" s="62"/>
      <c r="H36" s="63"/>
      <c r="I36" s="63"/>
      <c r="J36" s="64"/>
      <c r="K36" s="63"/>
      <c r="L36" s="64"/>
      <c r="M36" s="65"/>
      <c r="N36" s="232" t="str">
        <f t="shared" si="0"/>
        <v/>
      </c>
      <c r="O36" s="233"/>
      <c r="P36" s="66" t="s">
        <v>46</v>
      </c>
      <c r="R36" s="132"/>
    </row>
    <row r="37" spans="1:18" ht="20.100000000000001" customHeight="1">
      <c r="A37" s="23">
        <v>14</v>
      </c>
      <c r="B37" s="227"/>
      <c r="C37" s="228"/>
      <c r="D37" s="138"/>
      <c r="E37" s="61"/>
      <c r="F37" s="62"/>
      <c r="G37" s="62"/>
      <c r="H37" s="63"/>
      <c r="I37" s="63"/>
      <c r="J37" s="64"/>
      <c r="K37" s="63"/>
      <c r="L37" s="64"/>
      <c r="M37" s="65"/>
      <c r="N37" s="232" t="str">
        <f t="shared" si="0"/>
        <v/>
      </c>
      <c r="O37" s="233"/>
      <c r="P37" s="66" t="s">
        <v>46</v>
      </c>
      <c r="R37" s="132"/>
    </row>
    <row r="38" spans="1:18" ht="20.100000000000001" customHeight="1">
      <c r="A38" s="23">
        <v>15</v>
      </c>
      <c r="B38" s="227"/>
      <c r="C38" s="228"/>
      <c r="D38" s="138"/>
      <c r="E38" s="61"/>
      <c r="F38" s="62"/>
      <c r="G38" s="62"/>
      <c r="H38" s="63"/>
      <c r="I38" s="63"/>
      <c r="J38" s="64"/>
      <c r="K38" s="63"/>
      <c r="L38" s="64"/>
      <c r="M38" s="65"/>
      <c r="N38" s="232" t="str">
        <f t="shared" si="0"/>
        <v/>
      </c>
      <c r="O38" s="233"/>
      <c r="P38" s="66" t="s">
        <v>46</v>
      </c>
      <c r="R38" s="132"/>
    </row>
    <row r="39" spans="1:18" ht="20.100000000000001" customHeight="1">
      <c r="A39" s="23">
        <v>16</v>
      </c>
      <c r="B39" s="227"/>
      <c r="C39" s="228"/>
      <c r="D39" s="138"/>
      <c r="E39" s="61"/>
      <c r="F39" s="62"/>
      <c r="G39" s="62"/>
      <c r="H39" s="63"/>
      <c r="I39" s="63"/>
      <c r="J39" s="64"/>
      <c r="K39" s="63"/>
      <c r="L39" s="64"/>
      <c r="M39" s="65"/>
      <c r="N39" s="232" t="str">
        <f t="shared" si="0"/>
        <v/>
      </c>
      <c r="O39" s="233"/>
      <c r="P39" s="66" t="s">
        <v>46</v>
      </c>
      <c r="R39" s="132"/>
    </row>
    <row r="40" spans="1:18" ht="20.100000000000001" customHeight="1">
      <c r="A40" s="23">
        <v>17</v>
      </c>
      <c r="B40" s="227"/>
      <c r="C40" s="228"/>
      <c r="D40" s="138"/>
      <c r="E40" s="61"/>
      <c r="F40" s="62"/>
      <c r="G40" s="62"/>
      <c r="H40" s="63"/>
      <c r="I40" s="63"/>
      <c r="J40" s="64"/>
      <c r="K40" s="63"/>
      <c r="L40" s="64"/>
      <c r="M40" s="65"/>
      <c r="N40" s="232" t="str">
        <f t="shared" si="0"/>
        <v/>
      </c>
      <c r="O40" s="233"/>
      <c r="P40" s="66" t="s">
        <v>46</v>
      </c>
      <c r="R40" s="132"/>
    </row>
    <row r="41" spans="1:18" ht="20.100000000000001" customHeight="1">
      <c r="A41" s="23">
        <v>18</v>
      </c>
      <c r="B41" s="227"/>
      <c r="C41" s="228"/>
      <c r="D41" s="138"/>
      <c r="E41" s="61"/>
      <c r="F41" s="62"/>
      <c r="G41" s="62"/>
      <c r="H41" s="63"/>
      <c r="I41" s="63"/>
      <c r="J41" s="64"/>
      <c r="K41" s="63"/>
      <c r="L41" s="64"/>
      <c r="M41" s="65"/>
      <c r="N41" s="232" t="str">
        <f t="shared" si="0"/>
        <v/>
      </c>
      <c r="O41" s="233"/>
      <c r="P41" s="66" t="s">
        <v>46</v>
      </c>
      <c r="R41" s="132"/>
    </row>
    <row r="42" spans="1:18" ht="20.100000000000001" customHeight="1">
      <c r="A42" s="23">
        <v>19</v>
      </c>
      <c r="B42" s="227"/>
      <c r="C42" s="228"/>
      <c r="D42" s="138"/>
      <c r="E42" s="61"/>
      <c r="F42" s="62"/>
      <c r="G42" s="62"/>
      <c r="H42" s="63"/>
      <c r="I42" s="63"/>
      <c r="J42" s="64"/>
      <c r="K42" s="63"/>
      <c r="L42" s="64"/>
      <c r="M42" s="65"/>
      <c r="N42" s="232" t="str">
        <f t="shared" si="0"/>
        <v/>
      </c>
      <c r="O42" s="233"/>
      <c r="P42" s="66" t="s">
        <v>46</v>
      </c>
      <c r="R42" s="132"/>
    </row>
    <row r="43" spans="1:18" ht="20.100000000000001" customHeight="1">
      <c r="A43" s="23">
        <v>20</v>
      </c>
      <c r="B43" s="227"/>
      <c r="C43" s="228"/>
      <c r="D43" s="138"/>
      <c r="E43" s="61"/>
      <c r="F43" s="62"/>
      <c r="G43" s="62"/>
      <c r="H43" s="63"/>
      <c r="I43" s="63"/>
      <c r="J43" s="64"/>
      <c r="K43" s="63"/>
      <c r="L43" s="64"/>
      <c r="M43" s="65"/>
      <c r="N43" s="232" t="str">
        <f t="shared" si="0"/>
        <v/>
      </c>
      <c r="O43" s="233"/>
      <c r="P43" s="66" t="s">
        <v>46</v>
      </c>
      <c r="R43" s="132"/>
    </row>
    <row r="44" spans="1:18" ht="20.100000000000001" customHeight="1">
      <c r="A44" s="23">
        <v>21</v>
      </c>
      <c r="B44" s="227"/>
      <c r="C44" s="228"/>
      <c r="D44" s="138"/>
      <c r="E44" s="61"/>
      <c r="F44" s="62"/>
      <c r="G44" s="62"/>
      <c r="H44" s="63"/>
      <c r="I44" s="63"/>
      <c r="J44" s="64"/>
      <c r="K44" s="63"/>
      <c r="L44" s="64"/>
      <c r="M44" s="65"/>
      <c r="N44" s="232" t="str">
        <f t="shared" ref="N44:N48" si="1">IF(ISNUMBER(H44),(PRODUCT(H44,I44,K44,M44)),"")</f>
        <v/>
      </c>
      <c r="O44" s="233"/>
      <c r="P44" s="66" t="s">
        <v>46</v>
      </c>
      <c r="R44" s="132"/>
    </row>
    <row r="45" spans="1:18" ht="20.100000000000001" customHeight="1">
      <c r="A45" s="23">
        <v>22</v>
      </c>
      <c r="B45" s="227"/>
      <c r="C45" s="228"/>
      <c r="D45" s="138"/>
      <c r="E45" s="61"/>
      <c r="F45" s="62"/>
      <c r="G45" s="62"/>
      <c r="H45" s="63"/>
      <c r="I45" s="63"/>
      <c r="J45" s="64"/>
      <c r="K45" s="63"/>
      <c r="L45" s="64"/>
      <c r="M45" s="65"/>
      <c r="N45" s="232" t="str">
        <f t="shared" si="1"/>
        <v/>
      </c>
      <c r="O45" s="233"/>
      <c r="P45" s="66" t="s">
        <v>46</v>
      </c>
      <c r="R45" s="132"/>
    </row>
    <row r="46" spans="1:18" ht="20.100000000000001" customHeight="1">
      <c r="A46" s="23">
        <v>23</v>
      </c>
      <c r="B46" s="227"/>
      <c r="C46" s="228"/>
      <c r="D46" s="138"/>
      <c r="E46" s="61"/>
      <c r="F46" s="62"/>
      <c r="G46" s="62"/>
      <c r="H46" s="63"/>
      <c r="I46" s="63"/>
      <c r="J46" s="64"/>
      <c r="K46" s="63"/>
      <c r="L46" s="64"/>
      <c r="M46" s="65"/>
      <c r="N46" s="232" t="str">
        <f t="shared" si="1"/>
        <v/>
      </c>
      <c r="O46" s="233"/>
      <c r="P46" s="66" t="s">
        <v>46</v>
      </c>
      <c r="R46" s="132"/>
    </row>
    <row r="47" spans="1:18" ht="20.100000000000001" customHeight="1">
      <c r="A47" s="23">
        <v>24</v>
      </c>
      <c r="B47" s="227"/>
      <c r="C47" s="228"/>
      <c r="D47" s="138"/>
      <c r="E47" s="61"/>
      <c r="F47" s="62"/>
      <c r="G47" s="62"/>
      <c r="H47" s="63"/>
      <c r="I47" s="63"/>
      <c r="J47" s="64"/>
      <c r="K47" s="63"/>
      <c r="L47" s="64"/>
      <c r="M47" s="65"/>
      <c r="N47" s="232" t="str">
        <f t="shared" si="1"/>
        <v/>
      </c>
      <c r="O47" s="233"/>
      <c r="P47" s="66" t="s">
        <v>46</v>
      </c>
      <c r="R47" s="132"/>
    </row>
    <row r="48" spans="1:18" ht="20.100000000000001" customHeight="1">
      <c r="A48" s="23">
        <v>25</v>
      </c>
      <c r="B48" s="227"/>
      <c r="C48" s="228"/>
      <c r="D48" s="138"/>
      <c r="E48" s="61"/>
      <c r="F48" s="62"/>
      <c r="G48" s="62"/>
      <c r="H48" s="63"/>
      <c r="I48" s="63"/>
      <c r="J48" s="64"/>
      <c r="K48" s="63"/>
      <c r="L48" s="64"/>
      <c r="M48" s="65"/>
      <c r="N48" s="232" t="str">
        <f t="shared" si="1"/>
        <v/>
      </c>
      <c r="O48" s="233"/>
      <c r="P48" s="66" t="s">
        <v>46</v>
      </c>
      <c r="R48" s="132"/>
    </row>
    <row r="49" spans="1:18" ht="20.100000000000001" customHeight="1">
      <c r="A49" s="23">
        <v>26</v>
      </c>
      <c r="B49" s="227"/>
      <c r="C49" s="228"/>
      <c r="D49" s="138"/>
      <c r="E49" s="61"/>
      <c r="F49" s="62"/>
      <c r="G49" s="62"/>
      <c r="H49" s="63"/>
      <c r="I49" s="63"/>
      <c r="J49" s="64"/>
      <c r="K49" s="63"/>
      <c r="L49" s="64"/>
      <c r="M49" s="65"/>
      <c r="N49" s="232" t="str">
        <f t="shared" si="0"/>
        <v/>
      </c>
      <c r="O49" s="233"/>
      <c r="P49" s="66" t="s">
        <v>46</v>
      </c>
      <c r="R49" s="132"/>
    </row>
    <row r="50" spans="1:18" ht="20.100000000000001" customHeight="1">
      <c r="A50" s="23">
        <v>27</v>
      </c>
      <c r="B50" s="227"/>
      <c r="C50" s="228"/>
      <c r="D50" s="138"/>
      <c r="E50" s="61"/>
      <c r="F50" s="62"/>
      <c r="G50" s="62"/>
      <c r="H50" s="63"/>
      <c r="I50" s="63"/>
      <c r="J50" s="64"/>
      <c r="K50" s="63"/>
      <c r="L50" s="64"/>
      <c r="M50" s="65"/>
      <c r="N50" s="232" t="str">
        <f t="shared" si="0"/>
        <v/>
      </c>
      <c r="O50" s="233"/>
      <c r="P50" s="66" t="s">
        <v>46</v>
      </c>
      <c r="R50" s="132"/>
    </row>
    <row r="51" spans="1:18" ht="20.100000000000001" customHeight="1">
      <c r="A51" s="23">
        <v>28</v>
      </c>
      <c r="B51" s="227"/>
      <c r="C51" s="228"/>
      <c r="D51" s="138"/>
      <c r="E51" s="61"/>
      <c r="F51" s="62"/>
      <c r="G51" s="62"/>
      <c r="H51" s="63"/>
      <c r="I51" s="63"/>
      <c r="J51" s="64"/>
      <c r="K51" s="63"/>
      <c r="L51" s="64"/>
      <c r="M51" s="65"/>
      <c r="N51" s="232" t="str">
        <f t="shared" si="0"/>
        <v/>
      </c>
      <c r="O51" s="233"/>
      <c r="P51" s="66" t="s">
        <v>46</v>
      </c>
      <c r="R51" s="132"/>
    </row>
    <row r="52" spans="1:18" ht="20.100000000000001" customHeight="1">
      <c r="A52" s="23">
        <v>29</v>
      </c>
      <c r="B52" s="227"/>
      <c r="C52" s="228"/>
      <c r="D52" s="138"/>
      <c r="E52" s="61"/>
      <c r="F52" s="62"/>
      <c r="G52" s="62"/>
      <c r="H52" s="63"/>
      <c r="I52" s="63"/>
      <c r="J52" s="64"/>
      <c r="K52" s="63"/>
      <c r="L52" s="64"/>
      <c r="M52" s="65"/>
      <c r="N52" s="232" t="str">
        <f t="shared" si="0"/>
        <v/>
      </c>
      <c r="O52" s="233"/>
      <c r="P52" s="66" t="s">
        <v>46</v>
      </c>
      <c r="R52" s="132"/>
    </row>
    <row r="53" spans="1:18" ht="20.100000000000001" customHeight="1">
      <c r="A53" s="23">
        <v>30</v>
      </c>
      <c r="B53" s="227"/>
      <c r="C53" s="234"/>
      <c r="D53" s="235"/>
      <c r="E53" s="67"/>
      <c r="F53" s="68"/>
      <c r="G53" s="68"/>
      <c r="H53" s="69"/>
      <c r="I53" s="69"/>
      <c r="J53" s="70"/>
      <c r="K53" s="69"/>
      <c r="L53" s="70"/>
      <c r="M53" s="71"/>
      <c r="N53" s="236" t="str">
        <f t="shared" si="0"/>
        <v/>
      </c>
      <c r="O53" s="237"/>
      <c r="P53" s="72" t="s">
        <v>46</v>
      </c>
      <c r="R53" s="132"/>
    </row>
    <row r="54" spans="1:18" ht="20.100000000000001" customHeight="1">
      <c r="B54" s="227"/>
      <c r="C54" s="217" t="s">
        <v>216</v>
      </c>
      <c r="D54" s="218"/>
      <c r="E54" s="282"/>
      <c r="F54" s="283"/>
      <c r="G54" s="282"/>
      <c r="H54" s="284"/>
      <c r="I54" s="285"/>
      <c r="J54" s="286"/>
      <c r="K54" s="285"/>
      <c r="L54" s="286"/>
      <c r="M54" s="287"/>
      <c r="N54" s="223"/>
      <c r="O54" s="224"/>
      <c r="P54" s="73"/>
      <c r="R54" s="238" t="s">
        <v>171</v>
      </c>
    </row>
    <row r="55" spans="1:18" ht="20.100000000000001" customHeight="1">
      <c r="A55" s="23">
        <v>1</v>
      </c>
      <c r="B55" s="227"/>
      <c r="C55" s="228"/>
      <c r="D55" s="138"/>
      <c r="E55" s="55"/>
      <c r="F55" s="56"/>
      <c r="G55" s="56"/>
      <c r="H55" s="57"/>
      <c r="I55" s="57"/>
      <c r="J55" s="58"/>
      <c r="K55" s="57"/>
      <c r="L55" s="58"/>
      <c r="M55" s="59"/>
      <c r="N55" s="229" t="str">
        <f t="shared" ref="N55:N84" si="2">IF(ISNUMBER(H55),(PRODUCT(H55,I55,K55,M55)),"")</f>
        <v/>
      </c>
      <c r="O55" s="230">
        <f>SUM(N55:N84)</f>
        <v>0</v>
      </c>
      <c r="P55" s="60" t="s">
        <v>46</v>
      </c>
      <c r="R55" s="231">
        <f>SUMIF(P55:P84,"課税対象外",N55:N84)</f>
        <v>0</v>
      </c>
    </row>
    <row r="56" spans="1:18" ht="20.100000000000001" customHeight="1">
      <c r="A56" s="23">
        <v>2</v>
      </c>
      <c r="B56" s="227"/>
      <c r="C56" s="228"/>
      <c r="D56" s="138"/>
      <c r="E56" s="61"/>
      <c r="F56" s="62"/>
      <c r="G56" s="62"/>
      <c r="H56" s="63"/>
      <c r="I56" s="63"/>
      <c r="J56" s="64"/>
      <c r="K56" s="63"/>
      <c r="L56" s="64"/>
      <c r="M56" s="65"/>
      <c r="N56" s="232" t="str">
        <f t="shared" si="2"/>
        <v/>
      </c>
      <c r="O56" s="233"/>
      <c r="P56" s="66" t="s">
        <v>46</v>
      </c>
      <c r="R56" s="132"/>
    </row>
    <row r="57" spans="1:18" ht="20.100000000000001" customHeight="1">
      <c r="A57" s="23">
        <v>3</v>
      </c>
      <c r="B57" s="227"/>
      <c r="C57" s="228"/>
      <c r="D57" s="138"/>
      <c r="E57" s="61"/>
      <c r="F57" s="62"/>
      <c r="G57" s="62"/>
      <c r="H57" s="63"/>
      <c r="I57" s="63"/>
      <c r="J57" s="64"/>
      <c r="K57" s="63"/>
      <c r="L57" s="64"/>
      <c r="M57" s="65"/>
      <c r="N57" s="232" t="str">
        <f t="shared" si="2"/>
        <v/>
      </c>
      <c r="O57" s="233"/>
      <c r="P57" s="66" t="s">
        <v>46</v>
      </c>
      <c r="R57" s="132"/>
    </row>
    <row r="58" spans="1:18" ht="20.100000000000001" customHeight="1">
      <c r="A58" s="23">
        <v>4</v>
      </c>
      <c r="B58" s="227"/>
      <c r="C58" s="228"/>
      <c r="D58" s="138"/>
      <c r="E58" s="61"/>
      <c r="F58" s="62"/>
      <c r="G58" s="62"/>
      <c r="H58" s="63"/>
      <c r="I58" s="63"/>
      <c r="J58" s="64"/>
      <c r="K58" s="63"/>
      <c r="L58" s="64"/>
      <c r="M58" s="65"/>
      <c r="N58" s="232" t="str">
        <f t="shared" si="2"/>
        <v/>
      </c>
      <c r="O58" s="233"/>
      <c r="P58" s="66" t="s">
        <v>46</v>
      </c>
      <c r="R58" s="132"/>
    </row>
    <row r="59" spans="1:18" ht="20.100000000000001" customHeight="1">
      <c r="A59" s="23">
        <v>5</v>
      </c>
      <c r="B59" s="227"/>
      <c r="C59" s="228"/>
      <c r="D59" s="138"/>
      <c r="E59" s="61"/>
      <c r="F59" s="62"/>
      <c r="G59" s="62"/>
      <c r="H59" s="63"/>
      <c r="I59" s="63"/>
      <c r="J59" s="64"/>
      <c r="K59" s="63"/>
      <c r="L59" s="64"/>
      <c r="M59" s="65"/>
      <c r="N59" s="232" t="str">
        <f t="shared" si="2"/>
        <v/>
      </c>
      <c r="O59" s="233"/>
      <c r="P59" s="66" t="s">
        <v>46</v>
      </c>
      <c r="R59" s="132"/>
    </row>
    <row r="60" spans="1:18" ht="20.100000000000001" customHeight="1">
      <c r="A60" s="23">
        <v>6</v>
      </c>
      <c r="B60" s="227"/>
      <c r="C60" s="228"/>
      <c r="D60" s="138"/>
      <c r="E60" s="61"/>
      <c r="F60" s="62"/>
      <c r="G60" s="62"/>
      <c r="H60" s="63"/>
      <c r="I60" s="63"/>
      <c r="J60" s="64"/>
      <c r="K60" s="63"/>
      <c r="L60" s="64"/>
      <c r="M60" s="65"/>
      <c r="N60" s="232" t="str">
        <f t="shared" si="2"/>
        <v/>
      </c>
      <c r="O60" s="233"/>
      <c r="P60" s="66" t="s">
        <v>46</v>
      </c>
      <c r="R60" s="132"/>
    </row>
    <row r="61" spans="1:18" ht="20.100000000000001" customHeight="1">
      <c r="A61" s="23">
        <v>7</v>
      </c>
      <c r="B61" s="227"/>
      <c r="C61" s="228"/>
      <c r="D61" s="138"/>
      <c r="E61" s="61"/>
      <c r="F61" s="62"/>
      <c r="G61" s="62"/>
      <c r="H61" s="63"/>
      <c r="I61" s="63"/>
      <c r="J61" s="64"/>
      <c r="K61" s="63"/>
      <c r="L61" s="64"/>
      <c r="M61" s="65"/>
      <c r="N61" s="232" t="str">
        <f t="shared" si="2"/>
        <v/>
      </c>
      <c r="O61" s="233"/>
      <c r="P61" s="66" t="s">
        <v>46</v>
      </c>
      <c r="R61" s="132"/>
    </row>
    <row r="62" spans="1:18" ht="20.100000000000001" customHeight="1">
      <c r="A62" s="23">
        <v>8</v>
      </c>
      <c r="B62" s="227"/>
      <c r="C62" s="228"/>
      <c r="D62" s="138"/>
      <c r="E62" s="61"/>
      <c r="F62" s="62"/>
      <c r="G62" s="62"/>
      <c r="H62" s="63"/>
      <c r="I62" s="63"/>
      <c r="J62" s="64"/>
      <c r="K62" s="63"/>
      <c r="L62" s="64"/>
      <c r="M62" s="65"/>
      <c r="N62" s="232" t="str">
        <f t="shared" si="2"/>
        <v/>
      </c>
      <c r="O62" s="233"/>
      <c r="P62" s="66" t="s">
        <v>46</v>
      </c>
      <c r="R62" s="132"/>
    </row>
    <row r="63" spans="1:18" ht="20.100000000000001" customHeight="1">
      <c r="A63" s="23">
        <v>9</v>
      </c>
      <c r="B63" s="227"/>
      <c r="C63" s="228"/>
      <c r="D63" s="138"/>
      <c r="E63" s="61"/>
      <c r="F63" s="62"/>
      <c r="G63" s="62"/>
      <c r="H63" s="63"/>
      <c r="I63" s="63"/>
      <c r="J63" s="64"/>
      <c r="K63" s="63"/>
      <c r="L63" s="64"/>
      <c r="M63" s="65"/>
      <c r="N63" s="232" t="str">
        <f t="shared" si="2"/>
        <v/>
      </c>
      <c r="O63" s="233"/>
      <c r="P63" s="66" t="s">
        <v>46</v>
      </c>
      <c r="R63" s="132"/>
    </row>
    <row r="64" spans="1:18" ht="20.100000000000001" customHeight="1">
      <c r="A64" s="23">
        <v>10</v>
      </c>
      <c r="B64" s="227"/>
      <c r="C64" s="228"/>
      <c r="D64" s="138"/>
      <c r="E64" s="61"/>
      <c r="F64" s="62"/>
      <c r="G64" s="62"/>
      <c r="H64" s="63"/>
      <c r="I64" s="63"/>
      <c r="J64" s="64"/>
      <c r="K64" s="63"/>
      <c r="L64" s="64"/>
      <c r="M64" s="65"/>
      <c r="N64" s="232" t="str">
        <f t="shared" si="2"/>
        <v/>
      </c>
      <c r="O64" s="233"/>
      <c r="P64" s="66" t="s">
        <v>46</v>
      </c>
      <c r="R64" s="132"/>
    </row>
    <row r="65" spans="1:18" ht="20.100000000000001" customHeight="1">
      <c r="A65" s="23">
        <v>11</v>
      </c>
      <c r="B65" s="227"/>
      <c r="C65" s="228"/>
      <c r="D65" s="138"/>
      <c r="E65" s="61"/>
      <c r="F65" s="62"/>
      <c r="G65" s="62"/>
      <c r="H65" s="63"/>
      <c r="I65" s="63"/>
      <c r="J65" s="64"/>
      <c r="K65" s="63"/>
      <c r="L65" s="64"/>
      <c r="M65" s="65"/>
      <c r="N65" s="232" t="str">
        <f t="shared" si="2"/>
        <v/>
      </c>
      <c r="O65" s="233"/>
      <c r="P65" s="66" t="s">
        <v>46</v>
      </c>
      <c r="R65" s="132"/>
    </row>
    <row r="66" spans="1:18" ht="20.100000000000001" customHeight="1">
      <c r="A66" s="23">
        <v>12</v>
      </c>
      <c r="B66" s="227"/>
      <c r="C66" s="228"/>
      <c r="D66" s="138"/>
      <c r="E66" s="61"/>
      <c r="F66" s="62"/>
      <c r="G66" s="62"/>
      <c r="H66" s="63"/>
      <c r="I66" s="63"/>
      <c r="J66" s="64"/>
      <c r="K66" s="63"/>
      <c r="L66" s="64"/>
      <c r="M66" s="65"/>
      <c r="N66" s="232" t="str">
        <f t="shared" si="2"/>
        <v/>
      </c>
      <c r="O66" s="233"/>
      <c r="P66" s="66" t="s">
        <v>46</v>
      </c>
      <c r="R66" s="132"/>
    </row>
    <row r="67" spans="1:18" ht="20.100000000000001" customHeight="1">
      <c r="A67" s="23">
        <v>13</v>
      </c>
      <c r="B67" s="227"/>
      <c r="C67" s="228"/>
      <c r="D67" s="138"/>
      <c r="E67" s="61"/>
      <c r="F67" s="62"/>
      <c r="G67" s="62"/>
      <c r="H67" s="63"/>
      <c r="I67" s="63"/>
      <c r="J67" s="64"/>
      <c r="K67" s="63"/>
      <c r="L67" s="64"/>
      <c r="M67" s="65"/>
      <c r="N67" s="232" t="str">
        <f t="shared" si="2"/>
        <v/>
      </c>
      <c r="O67" s="233"/>
      <c r="P67" s="66" t="s">
        <v>46</v>
      </c>
      <c r="R67" s="132"/>
    </row>
    <row r="68" spans="1:18" ht="20.100000000000001" customHeight="1">
      <c r="A68" s="23">
        <v>14</v>
      </c>
      <c r="B68" s="227"/>
      <c r="C68" s="228"/>
      <c r="D68" s="138"/>
      <c r="E68" s="61"/>
      <c r="F68" s="62"/>
      <c r="G68" s="62"/>
      <c r="H68" s="63"/>
      <c r="I68" s="63"/>
      <c r="J68" s="64"/>
      <c r="K68" s="63"/>
      <c r="L68" s="64"/>
      <c r="M68" s="65"/>
      <c r="N68" s="232" t="str">
        <f t="shared" si="2"/>
        <v/>
      </c>
      <c r="O68" s="233"/>
      <c r="P68" s="66" t="s">
        <v>46</v>
      </c>
      <c r="R68" s="132"/>
    </row>
    <row r="69" spans="1:18" ht="20.100000000000001" customHeight="1">
      <c r="A69" s="23">
        <v>15</v>
      </c>
      <c r="B69" s="227"/>
      <c r="C69" s="228"/>
      <c r="D69" s="138"/>
      <c r="E69" s="61"/>
      <c r="F69" s="62"/>
      <c r="G69" s="62"/>
      <c r="H69" s="63"/>
      <c r="I69" s="63"/>
      <c r="J69" s="64"/>
      <c r="K69" s="63"/>
      <c r="L69" s="64"/>
      <c r="M69" s="65"/>
      <c r="N69" s="232" t="str">
        <f t="shared" si="2"/>
        <v/>
      </c>
      <c r="O69" s="233"/>
      <c r="P69" s="66" t="s">
        <v>46</v>
      </c>
      <c r="R69" s="132"/>
    </row>
    <row r="70" spans="1:18" ht="20.100000000000001" customHeight="1">
      <c r="A70" s="23">
        <v>16</v>
      </c>
      <c r="B70" s="227"/>
      <c r="C70" s="228"/>
      <c r="D70" s="138"/>
      <c r="E70" s="61"/>
      <c r="F70" s="62"/>
      <c r="G70" s="62"/>
      <c r="H70" s="63"/>
      <c r="I70" s="63"/>
      <c r="J70" s="64"/>
      <c r="K70" s="63"/>
      <c r="L70" s="64"/>
      <c r="M70" s="65"/>
      <c r="N70" s="232" t="str">
        <f t="shared" ref="N70:N74" si="3">IF(ISNUMBER(H70),(PRODUCT(H70,I70,K70,M70)),"")</f>
        <v/>
      </c>
      <c r="O70" s="233"/>
      <c r="P70" s="66" t="s">
        <v>46</v>
      </c>
      <c r="R70" s="132"/>
    </row>
    <row r="71" spans="1:18" ht="20.100000000000001" customHeight="1">
      <c r="A71" s="23">
        <v>17</v>
      </c>
      <c r="B71" s="227"/>
      <c r="C71" s="228"/>
      <c r="D71" s="138"/>
      <c r="E71" s="61"/>
      <c r="F71" s="62"/>
      <c r="G71" s="62"/>
      <c r="H71" s="63"/>
      <c r="I71" s="63"/>
      <c r="J71" s="64"/>
      <c r="K71" s="63"/>
      <c r="L71" s="64"/>
      <c r="M71" s="65"/>
      <c r="N71" s="232" t="str">
        <f t="shared" si="3"/>
        <v/>
      </c>
      <c r="O71" s="233"/>
      <c r="P71" s="66" t="s">
        <v>46</v>
      </c>
      <c r="R71" s="132"/>
    </row>
    <row r="72" spans="1:18" ht="20.100000000000001" customHeight="1">
      <c r="A72" s="23">
        <v>18</v>
      </c>
      <c r="B72" s="227"/>
      <c r="C72" s="228"/>
      <c r="D72" s="138"/>
      <c r="E72" s="61"/>
      <c r="F72" s="62"/>
      <c r="G72" s="62"/>
      <c r="H72" s="63"/>
      <c r="I72" s="63"/>
      <c r="J72" s="64"/>
      <c r="K72" s="63"/>
      <c r="L72" s="64"/>
      <c r="M72" s="65"/>
      <c r="N72" s="232" t="str">
        <f t="shared" si="3"/>
        <v/>
      </c>
      <c r="O72" s="233"/>
      <c r="P72" s="66" t="s">
        <v>46</v>
      </c>
      <c r="R72" s="132"/>
    </row>
    <row r="73" spans="1:18" ht="20.100000000000001" customHeight="1">
      <c r="A73" s="23">
        <v>19</v>
      </c>
      <c r="B73" s="227"/>
      <c r="C73" s="228"/>
      <c r="D73" s="138"/>
      <c r="E73" s="61"/>
      <c r="F73" s="62"/>
      <c r="G73" s="62"/>
      <c r="H73" s="63"/>
      <c r="I73" s="63"/>
      <c r="J73" s="64"/>
      <c r="K73" s="63"/>
      <c r="L73" s="64"/>
      <c r="M73" s="65"/>
      <c r="N73" s="232" t="str">
        <f t="shared" si="3"/>
        <v/>
      </c>
      <c r="O73" s="233"/>
      <c r="P73" s="66" t="s">
        <v>46</v>
      </c>
      <c r="R73" s="132"/>
    </row>
    <row r="74" spans="1:18" ht="20.100000000000001" customHeight="1">
      <c r="A74" s="23">
        <v>20</v>
      </c>
      <c r="B74" s="227"/>
      <c r="C74" s="228"/>
      <c r="D74" s="138"/>
      <c r="E74" s="61"/>
      <c r="F74" s="62"/>
      <c r="G74" s="62"/>
      <c r="H74" s="63"/>
      <c r="I74" s="63"/>
      <c r="J74" s="64"/>
      <c r="K74" s="63"/>
      <c r="L74" s="64"/>
      <c r="M74" s="65"/>
      <c r="N74" s="232" t="str">
        <f t="shared" si="3"/>
        <v/>
      </c>
      <c r="O74" s="233"/>
      <c r="P74" s="66" t="s">
        <v>46</v>
      </c>
      <c r="R74" s="132"/>
    </row>
    <row r="75" spans="1:18" ht="20.100000000000001" customHeight="1">
      <c r="A75" s="23">
        <v>21</v>
      </c>
      <c r="B75" s="227"/>
      <c r="C75" s="228"/>
      <c r="D75" s="138"/>
      <c r="E75" s="61"/>
      <c r="F75" s="62"/>
      <c r="G75" s="62"/>
      <c r="H75" s="63"/>
      <c r="I75" s="63"/>
      <c r="J75" s="64"/>
      <c r="K75" s="63"/>
      <c r="L75" s="64"/>
      <c r="M75" s="65"/>
      <c r="N75" s="232" t="str">
        <f t="shared" si="2"/>
        <v/>
      </c>
      <c r="O75" s="233"/>
      <c r="P75" s="66" t="s">
        <v>46</v>
      </c>
      <c r="R75" s="132"/>
    </row>
    <row r="76" spans="1:18" ht="20.100000000000001" customHeight="1">
      <c r="A76" s="23">
        <v>22</v>
      </c>
      <c r="B76" s="227"/>
      <c r="C76" s="228"/>
      <c r="D76" s="138"/>
      <c r="E76" s="61"/>
      <c r="F76" s="62"/>
      <c r="G76" s="62"/>
      <c r="H76" s="63"/>
      <c r="I76" s="63"/>
      <c r="J76" s="64"/>
      <c r="K76" s="63"/>
      <c r="L76" s="64"/>
      <c r="M76" s="65"/>
      <c r="N76" s="232" t="str">
        <f t="shared" si="2"/>
        <v/>
      </c>
      <c r="O76" s="233"/>
      <c r="P76" s="66" t="s">
        <v>46</v>
      </c>
      <c r="R76" s="132"/>
    </row>
    <row r="77" spans="1:18" ht="20.100000000000001" customHeight="1">
      <c r="A77" s="23">
        <v>23</v>
      </c>
      <c r="B77" s="227"/>
      <c r="C77" s="228"/>
      <c r="D77" s="138"/>
      <c r="E77" s="61"/>
      <c r="F77" s="62"/>
      <c r="G77" s="62"/>
      <c r="H77" s="63"/>
      <c r="I77" s="63"/>
      <c r="J77" s="64"/>
      <c r="K77" s="63"/>
      <c r="L77" s="64"/>
      <c r="M77" s="65"/>
      <c r="N77" s="232" t="str">
        <f t="shared" si="2"/>
        <v/>
      </c>
      <c r="O77" s="233"/>
      <c r="P77" s="66" t="s">
        <v>46</v>
      </c>
      <c r="R77" s="132"/>
    </row>
    <row r="78" spans="1:18" ht="20.100000000000001" customHeight="1">
      <c r="A78" s="23">
        <v>24</v>
      </c>
      <c r="B78" s="227"/>
      <c r="C78" s="228"/>
      <c r="D78" s="138"/>
      <c r="E78" s="61"/>
      <c r="F78" s="62"/>
      <c r="G78" s="62"/>
      <c r="H78" s="63"/>
      <c r="I78" s="63"/>
      <c r="J78" s="64"/>
      <c r="K78" s="63"/>
      <c r="L78" s="64"/>
      <c r="M78" s="65"/>
      <c r="N78" s="232" t="str">
        <f t="shared" si="2"/>
        <v/>
      </c>
      <c r="O78" s="233"/>
      <c r="P78" s="66" t="s">
        <v>46</v>
      </c>
      <c r="R78" s="132"/>
    </row>
    <row r="79" spans="1:18" ht="20.100000000000001" customHeight="1">
      <c r="A79" s="23">
        <v>25</v>
      </c>
      <c r="B79" s="227"/>
      <c r="C79" s="228"/>
      <c r="D79" s="138"/>
      <c r="E79" s="61"/>
      <c r="F79" s="62"/>
      <c r="G79" s="62"/>
      <c r="H79" s="63"/>
      <c r="I79" s="63"/>
      <c r="J79" s="64"/>
      <c r="K79" s="63"/>
      <c r="L79" s="64"/>
      <c r="M79" s="65"/>
      <c r="N79" s="232" t="str">
        <f t="shared" si="2"/>
        <v/>
      </c>
      <c r="O79" s="233"/>
      <c r="P79" s="66" t="s">
        <v>46</v>
      </c>
      <c r="R79" s="132"/>
    </row>
    <row r="80" spans="1:18" ht="20.100000000000001" customHeight="1">
      <c r="A80" s="23">
        <v>26</v>
      </c>
      <c r="B80" s="227"/>
      <c r="C80" s="228"/>
      <c r="D80" s="138"/>
      <c r="E80" s="61"/>
      <c r="F80" s="62"/>
      <c r="G80" s="62"/>
      <c r="H80" s="63"/>
      <c r="I80" s="63"/>
      <c r="J80" s="64"/>
      <c r="K80" s="63"/>
      <c r="L80" s="64"/>
      <c r="M80" s="65"/>
      <c r="N80" s="232" t="str">
        <f t="shared" si="2"/>
        <v/>
      </c>
      <c r="O80" s="233"/>
      <c r="P80" s="66" t="s">
        <v>46</v>
      </c>
      <c r="R80" s="132"/>
    </row>
    <row r="81" spans="1:18" ht="20.100000000000001" customHeight="1">
      <c r="A81" s="23">
        <v>27</v>
      </c>
      <c r="B81" s="227"/>
      <c r="C81" s="228"/>
      <c r="D81" s="138"/>
      <c r="E81" s="61"/>
      <c r="F81" s="62"/>
      <c r="G81" s="62"/>
      <c r="H81" s="63"/>
      <c r="I81" s="63"/>
      <c r="J81" s="64"/>
      <c r="K81" s="63"/>
      <c r="L81" s="64"/>
      <c r="M81" s="65"/>
      <c r="N81" s="232" t="str">
        <f t="shared" si="2"/>
        <v/>
      </c>
      <c r="O81" s="233"/>
      <c r="P81" s="66" t="s">
        <v>46</v>
      </c>
      <c r="R81" s="132"/>
    </row>
    <row r="82" spans="1:18" ht="20.100000000000001" customHeight="1">
      <c r="A82" s="23">
        <v>28</v>
      </c>
      <c r="B82" s="227"/>
      <c r="C82" s="228"/>
      <c r="D82" s="138"/>
      <c r="E82" s="61"/>
      <c r="F82" s="62"/>
      <c r="G82" s="62"/>
      <c r="H82" s="63"/>
      <c r="I82" s="63"/>
      <c r="J82" s="64"/>
      <c r="K82" s="63"/>
      <c r="L82" s="64"/>
      <c r="M82" s="65"/>
      <c r="N82" s="232" t="str">
        <f t="shared" si="2"/>
        <v/>
      </c>
      <c r="O82" s="233"/>
      <c r="P82" s="66" t="s">
        <v>46</v>
      </c>
      <c r="R82" s="132"/>
    </row>
    <row r="83" spans="1:18" ht="20.100000000000001" customHeight="1">
      <c r="A83" s="23">
        <v>29</v>
      </c>
      <c r="B83" s="227"/>
      <c r="C83" s="228"/>
      <c r="D83" s="138"/>
      <c r="E83" s="61"/>
      <c r="F83" s="62"/>
      <c r="G83" s="62"/>
      <c r="H83" s="63"/>
      <c r="I83" s="63"/>
      <c r="J83" s="64"/>
      <c r="K83" s="63"/>
      <c r="L83" s="64"/>
      <c r="M83" s="65"/>
      <c r="N83" s="232" t="str">
        <f t="shared" si="2"/>
        <v/>
      </c>
      <c r="O83" s="233"/>
      <c r="P83" s="66" t="s">
        <v>46</v>
      </c>
      <c r="R83" s="132"/>
    </row>
    <row r="84" spans="1:18" ht="20.100000000000001" customHeight="1">
      <c r="A84" s="23">
        <v>30</v>
      </c>
      <c r="B84" s="227"/>
      <c r="C84" s="234"/>
      <c r="D84" s="235"/>
      <c r="E84" s="67"/>
      <c r="F84" s="68"/>
      <c r="G84" s="68"/>
      <c r="H84" s="69"/>
      <c r="I84" s="69"/>
      <c r="J84" s="70"/>
      <c r="K84" s="69"/>
      <c r="L84" s="70"/>
      <c r="M84" s="71"/>
      <c r="N84" s="239" t="str">
        <f t="shared" si="2"/>
        <v/>
      </c>
      <c r="O84" s="237"/>
      <c r="P84" s="72" t="s">
        <v>46</v>
      </c>
      <c r="R84" s="132"/>
    </row>
    <row r="85" spans="1:18" ht="20.100000000000001" customHeight="1">
      <c r="B85" s="227"/>
      <c r="C85" s="217" t="s">
        <v>217</v>
      </c>
      <c r="D85" s="218"/>
      <c r="E85" s="282"/>
      <c r="F85" s="283"/>
      <c r="G85" s="282"/>
      <c r="H85" s="284"/>
      <c r="I85" s="285"/>
      <c r="J85" s="286"/>
      <c r="K85" s="285"/>
      <c r="L85" s="286"/>
      <c r="M85" s="287"/>
      <c r="N85" s="223"/>
      <c r="O85" s="224"/>
      <c r="P85" s="73"/>
      <c r="R85" s="238" t="s">
        <v>171</v>
      </c>
    </row>
    <row r="86" spans="1:18" ht="20.100000000000001" customHeight="1">
      <c r="A86" s="23">
        <v>1</v>
      </c>
      <c r="B86" s="227"/>
      <c r="C86" s="228"/>
      <c r="D86" s="138"/>
      <c r="E86" s="55"/>
      <c r="F86" s="56"/>
      <c r="G86" s="56"/>
      <c r="H86" s="57"/>
      <c r="I86" s="57"/>
      <c r="J86" s="58"/>
      <c r="K86" s="57"/>
      <c r="L86" s="58"/>
      <c r="M86" s="59"/>
      <c r="N86" s="229" t="str">
        <f t="shared" ref="N86:N115" si="4">IF(ISNUMBER(H86),(PRODUCT(H86,I86,K86,M86)),"")</f>
        <v/>
      </c>
      <c r="O86" s="230">
        <f>SUM(N86:N115)</f>
        <v>0</v>
      </c>
      <c r="P86" s="60" t="s">
        <v>46</v>
      </c>
      <c r="R86" s="231">
        <f>SUMIF(P86:P115,"課税対象外",N86:N115)</f>
        <v>0</v>
      </c>
    </row>
    <row r="87" spans="1:18" ht="20.100000000000001" customHeight="1">
      <c r="A87" s="23">
        <v>2</v>
      </c>
      <c r="B87" s="227"/>
      <c r="C87" s="228"/>
      <c r="D87" s="138"/>
      <c r="E87" s="61"/>
      <c r="F87" s="62"/>
      <c r="G87" s="62"/>
      <c r="H87" s="63"/>
      <c r="I87" s="63"/>
      <c r="J87" s="64"/>
      <c r="K87" s="63"/>
      <c r="L87" s="64"/>
      <c r="M87" s="65"/>
      <c r="N87" s="232" t="str">
        <f t="shared" si="4"/>
        <v/>
      </c>
      <c r="O87" s="233"/>
      <c r="P87" s="66" t="s">
        <v>46</v>
      </c>
      <c r="R87" s="132"/>
    </row>
    <row r="88" spans="1:18" ht="20.100000000000001" customHeight="1">
      <c r="A88" s="23">
        <v>3</v>
      </c>
      <c r="B88" s="227"/>
      <c r="C88" s="228"/>
      <c r="D88" s="138"/>
      <c r="E88" s="61"/>
      <c r="F88" s="62"/>
      <c r="G88" s="62"/>
      <c r="H88" s="63"/>
      <c r="I88" s="63"/>
      <c r="J88" s="64"/>
      <c r="K88" s="63"/>
      <c r="L88" s="64"/>
      <c r="M88" s="65"/>
      <c r="N88" s="232" t="str">
        <f t="shared" si="4"/>
        <v/>
      </c>
      <c r="O88" s="233"/>
      <c r="P88" s="66" t="s">
        <v>46</v>
      </c>
      <c r="R88" s="132"/>
    </row>
    <row r="89" spans="1:18" ht="20.100000000000001" customHeight="1">
      <c r="A89" s="23">
        <v>4</v>
      </c>
      <c r="B89" s="227"/>
      <c r="C89" s="228"/>
      <c r="D89" s="138"/>
      <c r="E89" s="61"/>
      <c r="F89" s="62"/>
      <c r="G89" s="62"/>
      <c r="H89" s="63"/>
      <c r="I89" s="63"/>
      <c r="J89" s="64"/>
      <c r="K89" s="63"/>
      <c r="L89" s="64"/>
      <c r="M89" s="65"/>
      <c r="N89" s="232" t="str">
        <f t="shared" si="4"/>
        <v/>
      </c>
      <c r="O89" s="233"/>
      <c r="P89" s="66" t="s">
        <v>46</v>
      </c>
      <c r="R89" s="132"/>
    </row>
    <row r="90" spans="1:18" ht="20.100000000000001" customHeight="1">
      <c r="A90" s="23">
        <v>5</v>
      </c>
      <c r="B90" s="227"/>
      <c r="C90" s="228"/>
      <c r="D90" s="138"/>
      <c r="E90" s="61"/>
      <c r="F90" s="62"/>
      <c r="G90" s="62"/>
      <c r="H90" s="63"/>
      <c r="I90" s="63"/>
      <c r="J90" s="64"/>
      <c r="K90" s="63"/>
      <c r="L90" s="64"/>
      <c r="M90" s="65"/>
      <c r="N90" s="232" t="str">
        <f t="shared" si="4"/>
        <v/>
      </c>
      <c r="O90" s="233"/>
      <c r="P90" s="66" t="s">
        <v>46</v>
      </c>
      <c r="R90" s="132"/>
    </row>
    <row r="91" spans="1:18" ht="20.100000000000001" customHeight="1">
      <c r="A91" s="23">
        <v>6</v>
      </c>
      <c r="B91" s="227"/>
      <c r="C91" s="228"/>
      <c r="D91" s="138"/>
      <c r="E91" s="61"/>
      <c r="F91" s="62"/>
      <c r="G91" s="62"/>
      <c r="H91" s="63"/>
      <c r="I91" s="63"/>
      <c r="J91" s="64"/>
      <c r="K91" s="63"/>
      <c r="L91" s="64"/>
      <c r="M91" s="65"/>
      <c r="N91" s="232" t="str">
        <f t="shared" si="4"/>
        <v/>
      </c>
      <c r="O91" s="233"/>
      <c r="P91" s="66" t="s">
        <v>46</v>
      </c>
      <c r="R91" s="132"/>
    </row>
    <row r="92" spans="1:18" ht="20.100000000000001" customHeight="1">
      <c r="A92" s="23">
        <v>7</v>
      </c>
      <c r="B92" s="227"/>
      <c r="C92" s="228"/>
      <c r="D92" s="138"/>
      <c r="E92" s="61"/>
      <c r="F92" s="62"/>
      <c r="G92" s="62"/>
      <c r="H92" s="63"/>
      <c r="I92" s="63"/>
      <c r="J92" s="64"/>
      <c r="K92" s="63"/>
      <c r="L92" s="64"/>
      <c r="M92" s="65"/>
      <c r="N92" s="232" t="str">
        <f t="shared" si="4"/>
        <v/>
      </c>
      <c r="O92" s="233"/>
      <c r="P92" s="66" t="s">
        <v>46</v>
      </c>
      <c r="R92" s="132"/>
    </row>
    <row r="93" spans="1:18" ht="20.100000000000001" customHeight="1">
      <c r="A93" s="23">
        <v>8</v>
      </c>
      <c r="B93" s="227"/>
      <c r="C93" s="228"/>
      <c r="D93" s="138"/>
      <c r="E93" s="61"/>
      <c r="F93" s="62"/>
      <c r="G93" s="62"/>
      <c r="H93" s="63"/>
      <c r="I93" s="63"/>
      <c r="J93" s="64"/>
      <c r="K93" s="63"/>
      <c r="L93" s="64"/>
      <c r="M93" s="65"/>
      <c r="N93" s="232" t="str">
        <f t="shared" si="4"/>
        <v/>
      </c>
      <c r="O93" s="233"/>
      <c r="P93" s="66" t="s">
        <v>46</v>
      </c>
      <c r="R93" s="132"/>
    </row>
    <row r="94" spans="1:18" ht="20.100000000000001" customHeight="1">
      <c r="A94" s="23">
        <v>9</v>
      </c>
      <c r="B94" s="227"/>
      <c r="C94" s="228"/>
      <c r="D94" s="138"/>
      <c r="E94" s="61"/>
      <c r="F94" s="62"/>
      <c r="G94" s="62"/>
      <c r="H94" s="63"/>
      <c r="I94" s="63"/>
      <c r="J94" s="64"/>
      <c r="K94" s="63"/>
      <c r="L94" s="64"/>
      <c r="M94" s="65"/>
      <c r="N94" s="232" t="str">
        <f t="shared" si="4"/>
        <v/>
      </c>
      <c r="O94" s="233"/>
      <c r="P94" s="66" t="s">
        <v>46</v>
      </c>
      <c r="R94" s="132"/>
    </row>
    <row r="95" spans="1:18" ht="20.100000000000001" customHeight="1">
      <c r="A95" s="23">
        <v>10</v>
      </c>
      <c r="B95" s="227"/>
      <c r="C95" s="228"/>
      <c r="D95" s="138"/>
      <c r="E95" s="61"/>
      <c r="F95" s="62"/>
      <c r="G95" s="62"/>
      <c r="H95" s="63"/>
      <c r="I95" s="63"/>
      <c r="J95" s="64"/>
      <c r="K95" s="63"/>
      <c r="L95" s="64"/>
      <c r="M95" s="65"/>
      <c r="N95" s="232" t="str">
        <f t="shared" si="4"/>
        <v/>
      </c>
      <c r="O95" s="233"/>
      <c r="P95" s="66" t="s">
        <v>46</v>
      </c>
      <c r="R95" s="132"/>
    </row>
    <row r="96" spans="1:18" ht="20.100000000000001" customHeight="1">
      <c r="A96" s="23">
        <v>11</v>
      </c>
      <c r="B96" s="227"/>
      <c r="C96" s="228"/>
      <c r="D96" s="138"/>
      <c r="E96" s="61"/>
      <c r="F96" s="62"/>
      <c r="G96" s="62"/>
      <c r="H96" s="63"/>
      <c r="I96" s="63"/>
      <c r="J96" s="64"/>
      <c r="K96" s="63"/>
      <c r="L96" s="64"/>
      <c r="M96" s="65"/>
      <c r="N96" s="232" t="str">
        <f t="shared" si="4"/>
        <v/>
      </c>
      <c r="O96" s="233"/>
      <c r="P96" s="66" t="s">
        <v>46</v>
      </c>
      <c r="R96" s="132"/>
    </row>
    <row r="97" spans="1:18" ht="20.100000000000001" customHeight="1">
      <c r="A97" s="23">
        <v>12</v>
      </c>
      <c r="B97" s="227"/>
      <c r="C97" s="228"/>
      <c r="D97" s="138"/>
      <c r="E97" s="61"/>
      <c r="F97" s="62"/>
      <c r="G97" s="62"/>
      <c r="H97" s="63"/>
      <c r="I97" s="63"/>
      <c r="J97" s="64"/>
      <c r="K97" s="63"/>
      <c r="L97" s="64"/>
      <c r="M97" s="65"/>
      <c r="N97" s="232" t="str">
        <f t="shared" si="4"/>
        <v/>
      </c>
      <c r="O97" s="233"/>
      <c r="P97" s="66" t="s">
        <v>46</v>
      </c>
      <c r="R97" s="132"/>
    </row>
    <row r="98" spans="1:18" ht="20.100000000000001" customHeight="1">
      <c r="A98" s="23">
        <v>13</v>
      </c>
      <c r="B98" s="227"/>
      <c r="C98" s="228"/>
      <c r="D98" s="138"/>
      <c r="E98" s="61"/>
      <c r="F98" s="62"/>
      <c r="G98" s="62"/>
      <c r="H98" s="63"/>
      <c r="I98" s="63"/>
      <c r="J98" s="64"/>
      <c r="K98" s="63"/>
      <c r="L98" s="64"/>
      <c r="M98" s="65"/>
      <c r="N98" s="232" t="str">
        <f t="shared" si="4"/>
        <v/>
      </c>
      <c r="O98" s="233"/>
      <c r="P98" s="66" t="s">
        <v>46</v>
      </c>
      <c r="R98" s="132"/>
    </row>
    <row r="99" spans="1:18" ht="20.100000000000001" customHeight="1">
      <c r="A99" s="23">
        <v>14</v>
      </c>
      <c r="B99" s="227"/>
      <c r="C99" s="228"/>
      <c r="D99" s="138"/>
      <c r="E99" s="61"/>
      <c r="F99" s="62"/>
      <c r="G99" s="62"/>
      <c r="H99" s="63"/>
      <c r="I99" s="63"/>
      <c r="J99" s="64"/>
      <c r="K99" s="63"/>
      <c r="L99" s="64"/>
      <c r="M99" s="65"/>
      <c r="N99" s="232" t="str">
        <f t="shared" si="4"/>
        <v/>
      </c>
      <c r="O99" s="233"/>
      <c r="P99" s="66" t="s">
        <v>46</v>
      </c>
      <c r="R99" s="132"/>
    </row>
    <row r="100" spans="1:18" ht="20.100000000000001" customHeight="1">
      <c r="A100" s="23">
        <v>15</v>
      </c>
      <c r="B100" s="227"/>
      <c r="C100" s="228"/>
      <c r="D100" s="138"/>
      <c r="E100" s="61"/>
      <c r="F100" s="62"/>
      <c r="G100" s="62"/>
      <c r="H100" s="63"/>
      <c r="I100" s="63"/>
      <c r="J100" s="64"/>
      <c r="K100" s="63"/>
      <c r="L100" s="64"/>
      <c r="M100" s="65"/>
      <c r="N100" s="232" t="str">
        <f t="shared" si="4"/>
        <v/>
      </c>
      <c r="O100" s="233"/>
      <c r="P100" s="66" t="s">
        <v>46</v>
      </c>
      <c r="R100" s="132"/>
    </row>
    <row r="101" spans="1:18" ht="20.100000000000001" customHeight="1">
      <c r="A101" s="23">
        <v>16</v>
      </c>
      <c r="B101" s="227"/>
      <c r="C101" s="228"/>
      <c r="D101" s="138"/>
      <c r="E101" s="61"/>
      <c r="F101" s="62"/>
      <c r="G101" s="62"/>
      <c r="H101" s="63"/>
      <c r="I101" s="63"/>
      <c r="J101" s="64"/>
      <c r="K101" s="63"/>
      <c r="L101" s="64"/>
      <c r="M101" s="65"/>
      <c r="N101" s="232" t="str">
        <f t="shared" si="4"/>
        <v/>
      </c>
      <c r="O101" s="233"/>
      <c r="P101" s="66" t="s">
        <v>46</v>
      </c>
      <c r="R101" s="132"/>
    </row>
    <row r="102" spans="1:18" ht="20.100000000000001" customHeight="1">
      <c r="A102" s="23">
        <v>17</v>
      </c>
      <c r="B102" s="227"/>
      <c r="C102" s="228"/>
      <c r="D102" s="138"/>
      <c r="E102" s="61"/>
      <c r="F102" s="62"/>
      <c r="G102" s="62"/>
      <c r="H102" s="63"/>
      <c r="I102" s="63"/>
      <c r="J102" s="64"/>
      <c r="K102" s="63"/>
      <c r="L102" s="64"/>
      <c r="M102" s="65"/>
      <c r="N102" s="232" t="str">
        <f t="shared" si="4"/>
        <v/>
      </c>
      <c r="O102" s="233"/>
      <c r="P102" s="66" t="s">
        <v>46</v>
      </c>
      <c r="R102" s="132"/>
    </row>
    <row r="103" spans="1:18" ht="20.100000000000001" customHeight="1">
      <c r="A103" s="23">
        <v>18</v>
      </c>
      <c r="B103" s="227"/>
      <c r="C103" s="228"/>
      <c r="D103" s="138"/>
      <c r="E103" s="61"/>
      <c r="F103" s="62"/>
      <c r="G103" s="62"/>
      <c r="H103" s="63"/>
      <c r="I103" s="63"/>
      <c r="J103" s="64"/>
      <c r="K103" s="63"/>
      <c r="L103" s="64"/>
      <c r="M103" s="65"/>
      <c r="N103" s="232" t="str">
        <f t="shared" ref="N103:N107" si="5">IF(ISNUMBER(H103),(PRODUCT(H103,I103,K103,M103)),"")</f>
        <v/>
      </c>
      <c r="O103" s="233"/>
      <c r="P103" s="66" t="s">
        <v>46</v>
      </c>
      <c r="R103" s="132"/>
    </row>
    <row r="104" spans="1:18" ht="20.100000000000001" customHeight="1">
      <c r="A104" s="23">
        <v>19</v>
      </c>
      <c r="B104" s="227"/>
      <c r="C104" s="228"/>
      <c r="D104" s="138"/>
      <c r="E104" s="61"/>
      <c r="F104" s="62"/>
      <c r="G104" s="62"/>
      <c r="H104" s="63"/>
      <c r="I104" s="63"/>
      <c r="J104" s="64"/>
      <c r="K104" s="63"/>
      <c r="L104" s="64"/>
      <c r="M104" s="65"/>
      <c r="N104" s="232" t="str">
        <f t="shared" si="5"/>
        <v/>
      </c>
      <c r="O104" s="233"/>
      <c r="P104" s="66" t="s">
        <v>46</v>
      </c>
      <c r="R104" s="132"/>
    </row>
    <row r="105" spans="1:18" ht="20.100000000000001" customHeight="1">
      <c r="A105" s="23">
        <v>20</v>
      </c>
      <c r="B105" s="227"/>
      <c r="C105" s="228"/>
      <c r="D105" s="138"/>
      <c r="E105" s="61"/>
      <c r="F105" s="62"/>
      <c r="G105" s="62"/>
      <c r="H105" s="63"/>
      <c r="I105" s="63"/>
      <c r="J105" s="64"/>
      <c r="K105" s="63"/>
      <c r="L105" s="64"/>
      <c r="M105" s="65"/>
      <c r="N105" s="232" t="str">
        <f t="shared" si="5"/>
        <v/>
      </c>
      <c r="O105" s="233"/>
      <c r="P105" s="66" t="s">
        <v>46</v>
      </c>
      <c r="R105" s="132"/>
    </row>
    <row r="106" spans="1:18" ht="20.100000000000001" customHeight="1">
      <c r="A106" s="23">
        <v>21</v>
      </c>
      <c r="B106" s="227"/>
      <c r="C106" s="228"/>
      <c r="D106" s="138"/>
      <c r="E106" s="61"/>
      <c r="F106" s="62"/>
      <c r="G106" s="62"/>
      <c r="H106" s="63"/>
      <c r="I106" s="63"/>
      <c r="J106" s="64"/>
      <c r="K106" s="63"/>
      <c r="L106" s="64"/>
      <c r="M106" s="65"/>
      <c r="N106" s="232" t="str">
        <f t="shared" si="5"/>
        <v/>
      </c>
      <c r="O106" s="233"/>
      <c r="P106" s="66" t="s">
        <v>46</v>
      </c>
      <c r="R106" s="132"/>
    </row>
    <row r="107" spans="1:18" ht="20.100000000000001" customHeight="1">
      <c r="A107" s="23">
        <v>22</v>
      </c>
      <c r="B107" s="227"/>
      <c r="C107" s="228"/>
      <c r="D107" s="138"/>
      <c r="E107" s="61"/>
      <c r="F107" s="62"/>
      <c r="G107" s="62"/>
      <c r="H107" s="63"/>
      <c r="I107" s="63"/>
      <c r="J107" s="64"/>
      <c r="K107" s="63"/>
      <c r="L107" s="64"/>
      <c r="M107" s="65"/>
      <c r="N107" s="232" t="str">
        <f t="shared" si="5"/>
        <v/>
      </c>
      <c r="O107" s="233"/>
      <c r="P107" s="66" t="s">
        <v>46</v>
      </c>
      <c r="R107" s="132"/>
    </row>
    <row r="108" spans="1:18" ht="20.100000000000001" customHeight="1">
      <c r="A108" s="23">
        <v>23</v>
      </c>
      <c r="B108" s="227"/>
      <c r="C108" s="228"/>
      <c r="D108" s="138"/>
      <c r="E108" s="61"/>
      <c r="F108" s="62"/>
      <c r="G108" s="62"/>
      <c r="H108" s="63"/>
      <c r="I108" s="63"/>
      <c r="J108" s="64"/>
      <c r="K108" s="63"/>
      <c r="L108" s="64"/>
      <c r="M108" s="65"/>
      <c r="N108" s="232" t="str">
        <f t="shared" si="4"/>
        <v/>
      </c>
      <c r="O108" s="233"/>
      <c r="P108" s="66" t="s">
        <v>46</v>
      </c>
      <c r="R108" s="132"/>
    </row>
    <row r="109" spans="1:18" ht="20.100000000000001" customHeight="1">
      <c r="A109" s="23">
        <v>24</v>
      </c>
      <c r="B109" s="227"/>
      <c r="C109" s="228"/>
      <c r="D109" s="138"/>
      <c r="E109" s="61"/>
      <c r="F109" s="62"/>
      <c r="G109" s="62"/>
      <c r="H109" s="63"/>
      <c r="I109" s="63"/>
      <c r="J109" s="64"/>
      <c r="K109" s="63"/>
      <c r="L109" s="64"/>
      <c r="M109" s="65"/>
      <c r="N109" s="232" t="str">
        <f t="shared" si="4"/>
        <v/>
      </c>
      <c r="O109" s="233"/>
      <c r="P109" s="66" t="s">
        <v>46</v>
      </c>
      <c r="R109" s="132"/>
    </row>
    <row r="110" spans="1:18" ht="20.100000000000001" customHeight="1">
      <c r="A110" s="23">
        <v>25</v>
      </c>
      <c r="B110" s="227"/>
      <c r="C110" s="228"/>
      <c r="D110" s="138"/>
      <c r="E110" s="61"/>
      <c r="F110" s="62"/>
      <c r="G110" s="62"/>
      <c r="H110" s="63"/>
      <c r="I110" s="63"/>
      <c r="J110" s="64"/>
      <c r="K110" s="63"/>
      <c r="L110" s="64"/>
      <c r="M110" s="65"/>
      <c r="N110" s="232" t="str">
        <f t="shared" si="4"/>
        <v/>
      </c>
      <c r="O110" s="233"/>
      <c r="P110" s="66" t="s">
        <v>46</v>
      </c>
      <c r="R110" s="132"/>
    </row>
    <row r="111" spans="1:18" ht="20.100000000000001" customHeight="1">
      <c r="A111" s="23">
        <v>26</v>
      </c>
      <c r="B111" s="227"/>
      <c r="C111" s="228"/>
      <c r="D111" s="138"/>
      <c r="E111" s="61"/>
      <c r="F111" s="62"/>
      <c r="G111" s="62"/>
      <c r="H111" s="63"/>
      <c r="I111" s="63"/>
      <c r="J111" s="64"/>
      <c r="K111" s="63"/>
      <c r="L111" s="64"/>
      <c r="M111" s="65"/>
      <c r="N111" s="232" t="str">
        <f t="shared" si="4"/>
        <v/>
      </c>
      <c r="O111" s="233"/>
      <c r="P111" s="66" t="s">
        <v>46</v>
      </c>
      <c r="R111" s="132"/>
    </row>
    <row r="112" spans="1:18" ht="20.100000000000001" customHeight="1">
      <c r="A112" s="23">
        <v>27</v>
      </c>
      <c r="B112" s="227"/>
      <c r="C112" s="228"/>
      <c r="D112" s="138"/>
      <c r="E112" s="61"/>
      <c r="F112" s="62"/>
      <c r="G112" s="62"/>
      <c r="H112" s="63"/>
      <c r="I112" s="63"/>
      <c r="J112" s="64"/>
      <c r="K112" s="63"/>
      <c r="L112" s="64"/>
      <c r="M112" s="65"/>
      <c r="N112" s="232" t="str">
        <f t="shared" si="4"/>
        <v/>
      </c>
      <c r="O112" s="233"/>
      <c r="P112" s="66" t="s">
        <v>46</v>
      </c>
      <c r="R112" s="132"/>
    </row>
    <row r="113" spans="1:18" ht="20.100000000000001" customHeight="1">
      <c r="A113" s="23">
        <v>28</v>
      </c>
      <c r="B113" s="227"/>
      <c r="C113" s="228"/>
      <c r="D113" s="138"/>
      <c r="E113" s="61"/>
      <c r="F113" s="62"/>
      <c r="G113" s="62"/>
      <c r="H113" s="63"/>
      <c r="I113" s="63"/>
      <c r="J113" s="64"/>
      <c r="K113" s="63"/>
      <c r="L113" s="64"/>
      <c r="M113" s="65"/>
      <c r="N113" s="232" t="str">
        <f t="shared" si="4"/>
        <v/>
      </c>
      <c r="O113" s="233"/>
      <c r="P113" s="66" t="s">
        <v>46</v>
      </c>
      <c r="R113" s="132"/>
    </row>
    <row r="114" spans="1:18" ht="20.100000000000001" customHeight="1">
      <c r="A114" s="23">
        <v>29</v>
      </c>
      <c r="B114" s="227"/>
      <c r="C114" s="228"/>
      <c r="D114" s="138"/>
      <c r="E114" s="61"/>
      <c r="F114" s="62"/>
      <c r="G114" s="62"/>
      <c r="H114" s="63"/>
      <c r="I114" s="63"/>
      <c r="J114" s="64"/>
      <c r="K114" s="63"/>
      <c r="L114" s="64"/>
      <c r="M114" s="65"/>
      <c r="N114" s="232" t="str">
        <f t="shared" si="4"/>
        <v/>
      </c>
      <c r="O114" s="233"/>
      <c r="P114" s="66" t="s">
        <v>46</v>
      </c>
      <c r="R114" s="132"/>
    </row>
    <row r="115" spans="1:18" ht="20.100000000000001" customHeight="1">
      <c r="A115" s="23">
        <v>30</v>
      </c>
      <c r="B115" s="227"/>
      <c r="C115" s="228"/>
      <c r="D115" s="138"/>
      <c r="E115" s="74"/>
      <c r="F115" s="75"/>
      <c r="G115" s="75"/>
      <c r="H115" s="76"/>
      <c r="I115" s="76"/>
      <c r="J115" s="77"/>
      <c r="K115" s="76"/>
      <c r="L115" s="77"/>
      <c r="M115" s="78"/>
      <c r="N115" s="240" t="str">
        <f t="shared" si="4"/>
        <v/>
      </c>
      <c r="O115" s="233"/>
      <c r="P115" s="79" t="s">
        <v>46</v>
      </c>
      <c r="R115" s="132"/>
    </row>
    <row r="116" spans="1:18" ht="20.100000000000001" customHeight="1">
      <c r="B116" s="891" t="s">
        <v>219</v>
      </c>
      <c r="C116" s="892"/>
      <c r="D116" s="892"/>
      <c r="E116" s="892"/>
      <c r="F116" s="241"/>
      <c r="G116" s="242"/>
      <c r="H116" s="243"/>
      <c r="I116" s="244"/>
      <c r="J116" s="245"/>
      <c r="K116" s="244"/>
      <c r="L116" s="245"/>
      <c r="M116" s="246"/>
      <c r="N116" s="244"/>
      <c r="O116" s="247"/>
      <c r="P116" s="80"/>
      <c r="R116" s="238"/>
    </row>
    <row r="117" spans="1:18" ht="20.100000000000001" customHeight="1">
      <c r="A117" s="23">
        <v>1</v>
      </c>
      <c r="B117" s="893"/>
      <c r="C117" s="894"/>
      <c r="D117" s="138"/>
      <c r="E117" s="55"/>
      <c r="F117" s="288"/>
      <c r="G117" s="289"/>
      <c r="H117" s="57"/>
      <c r="I117" s="57"/>
      <c r="J117" s="58"/>
      <c r="K117" s="57"/>
      <c r="L117" s="58"/>
      <c r="M117" s="59"/>
      <c r="N117" s="229" t="str">
        <f t="shared" ref="N117:N126" si="6">IF(ISNUMBER(H117),(PRODUCT(H117,I117,K117,M117)),"")</f>
        <v/>
      </c>
      <c r="O117" s="230">
        <f>SUM(N117:N126)</f>
        <v>0</v>
      </c>
      <c r="P117" s="886"/>
      <c r="R117" s="132"/>
    </row>
    <row r="118" spans="1:18" ht="20.100000000000001" customHeight="1">
      <c r="A118" s="23">
        <v>2</v>
      </c>
      <c r="B118" s="895"/>
      <c r="C118" s="894"/>
      <c r="D118" s="138"/>
      <c r="E118" s="61"/>
      <c r="F118" s="290"/>
      <c r="G118" s="291"/>
      <c r="H118" s="63"/>
      <c r="I118" s="63"/>
      <c r="J118" s="64"/>
      <c r="K118" s="63"/>
      <c r="L118" s="64"/>
      <c r="M118" s="65"/>
      <c r="N118" s="232" t="str">
        <f t="shared" si="6"/>
        <v/>
      </c>
      <c r="O118" s="233"/>
      <c r="P118" s="887"/>
      <c r="R118" s="132"/>
    </row>
    <row r="119" spans="1:18" ht="20.100000000000001" customHeight="1">
      <c r="A119" s="23">
        <v>3</v>
      </c>
      <c r="B119" s="895"/>
      <c r="C119" s="894"/>
      <c r="D119" s="138"/>
      <c r="E119" s="61"/>
      <c r="F119" s="290"/>
      <c r="G119" s="291"/>
      <c r="H119" s="63"/>
      <c r="I119" s="63"/>
      <c r="J119" s="64"/>
      <c r="K119" s="63"/>
      <c r="L119" s="64"/>
      <c r="M119" s="65"/>
      <c r="N119" s="232" t="str">
        <f t="shared" si="6"/>
        <v/>
      </c>
      <c r="O119" s="233"/>
      <c r="P119" s="887"/>
      <c r="R119" s="132"/>
    </row>
    <row r="120" spans="1:18" ht="20.100000000000001" customHeight="1">
      <c r="A120" s="23">
        <v>4</v>
      </c>
      <c r="B120" s="895"/>
      <c r="C120" s="894"/>
      <c r="D120" s="138"/>
      <c r="E120" s="61"/>
      <c r="F120" s="290"/>
      <c r="G120" s="291"/>
      <c r="H120" s="63"/>
      <c r="I120" s="63"/>
      <c r="J120" s="64"/>
      <c r="K120" s="63"/>
      <c r="L120" s="64"/>
      <c r="M120" s="65"/>
      <c r="N120" s="232" t="str">
        <f t="shared" si="6"/>
        <v/>
      </c>
      <c r="O120" s="233"/>
      <c r="P120" s="887"/>
      <c r="R120" s="132"/>
    </row>
    <row r="121" spans="1:18" ht="20.100000000000001" customHeight="1">
      <c r="A121" s="23">
        <v>5</v>
      </c>
      <c r="B121" s="895"/>
      <c r="C121" s="894"/>
      <c r="D121" s="138"/>
      <c r="E121" s="61"/>
      <c r="F121" s="290"/>
      <c r="G121" s="291"/>
      <c r="H121" s="63"/>
      <c r="I121" s="63"/>
      <c r="J121" s="64"/>
      <c r="K121" s="63"/>
      <c r="L121" s="64"/>
      <c r="M121" s="65"/>
      <c r="N121" s="232" t="str">
        <f t="shared" si="6"/>
        <v/>
      </c>
      <c r="O121" s="233"/>
      <c r="P121" s="887"/>
      <c r="R121" s="132"/>
    </row>
    <row r="122" spans="1:18" ht="20.100000000000001" customHeight="1">
      <c r="A122" s="23">
        <v>6</v>
      </c>
      <c r="B122" s="895"/>
      <c r="C122" s="894"/>
      <c r="D122" s="138"/>
      <c r="E122" s="61"/>
      <c r="F122" s="290"/>
      <c r="G122" s="291"/>
      <c r="H122" s="63"/>
      <c r="I122" s="63"/>
      <c r="J122" s="64"/>
      <c r="K122" s="63"/>
      <c r="L122" s="64"/>
      <c r="M122" s="65"/>
      <c r="N122" s="232" t="str">
        <f t="shared" si="6"/>
        <v/>
      </c>
      <c r="O122" s="233"/>
      <c r="P122" s="887"/>
      <c r="R122" s="132"/>
    </row>
    <row r="123" spans="1:18" ht="20.100000000000001" customHeight="1">
      <c r="A123" s="23">
        <v>7</v>
      </c>
      <c r="B123" s="895"/>
      <c r="C123" s="894"/>
      <c r="D123" s="138"/>
      <c r="E123" s="61"/>
      <c r="F123" s="290"/>
      <c r="G123" s="291"/>
      <c r="H123" s="63"/>
      <c r="I123" s="63"/>
      <c r="J123" s="64"/>
      <c r="K123" s="63"/>
      <c r="L123" s="64"/>
      <c r="M123" s="65"/>
      <c r="N123" s="232" t="str">
        <f t="shared" si="6"/>
        <v/>
      </c>
      <c r="O123" s="233"/>
      <c r="P123" s="887"/>
      <c r="R123" s="132"/>
    </row>
    <row r="124" spans="1:18" ht="20.100000000000001" customHeight="1">
      <c r="A124" s="23">
        <v>8</v>
      </c>
      <c r="B124" s="895"/>
      <c r="C124" s="894"/>
      <c r="D124" s="138"/>
      <c r="E124" s="61"/>
      <c r="F124" s="290"/>
      <c r="G124" s="291"/>
      <c r="H124" s="63"/>
      <c r="I124" s="63"/>
      <c r="J124" s="64"/>
      <c r="K124" s="63"/>
      <c r="L124" s="64"/>
      <c r="M124" s="65"/>
      <c r="N124" s="232" t="str">
        <f t="shared" si="6"/>
        <v/>
      </c>
      <c r="O124" s="233"/>
      <c r="P124" s="887"/>
      <c r="R124" s="132"/>
    </row>
    <row r="125" spans="1:18" ht="20.100000000000001" customHeight="1">
      <c r="A125" s="23">
        <v>9</v>
      </c>
      <c r="B125" s="895"/>
      <c r="C125" s="894"/>
      <c r="D125" s="138"/>
      <c r="E125" s="61"/>
      <c r="F125" s="290"/>
      <c r="G125" s="291"/>
      <c r="H125" s="63"/>
      <c r="I125" s="63"/>
      <c r="J125" s="64"/>
      <c r="K125" s="63"/>
      <c r="L125" s="64"/>
      <c r="M125" s="65"/>
      <c r="N125" s="232" t="str">
        <f t="shared" si="6"/>
        <v/>
      </c>
      <c r="O125" s="233"/>
      <c r="P125" s="887"/>
      <c r="R125" s="132"/>
    </row>
    <row r="126" spans="1:18" ht="20.100000000000001" customHeight="1">
      <c r="A126" s="23">
        <v>10</v>
      </c>
      <c r="B126" s="896"/>
      <c r="C126" s="897"/>
      <c r="D126" s="235"/>
      <c r="E126" s="67"/>
      <c r="F126" s="292"/>
      <c r="G126" s="293"/>
      <c r="H126" s="69"/>
      <c r="I126" s="69"/>
      <c r="J126" s="70"/>
      <c r="K126" s="69"/>
      <c r="L126" s="70"/>
      <c r="M126" s="71"/>
      <c r="N126" s="239" t="str">
        <f t="shared" si="6"/>
        <v/>
      </c>
      <c r="O126" s="237"/>
      <c r="P126" s="888"/>
      <c r="R126" s="132"/>
    </row>
    <row r="127" spans="1:18" ht="20.100000000000001" customHeight="1">
      <c r="B127" s="28"/>
      <c r="C127" s="248"/>
      <c r="D127" s="28"/>
      <c r="E127" s="138"/>
      <c r="F127" s="138"/>
      <c r="G127" s="138"/>
      <c r="H127" s="140"/>
      <c r="I127" s="249"/>
      <c r="J127" s="142"/>
      <c r="K127" s="249"/>
      <c r="L127" s="142"/>
      <c r="M127" s="250"/>
      <c r="N127" s="249"/>
      <c r="O127" s="251"/>
      <c r="P127" s="81"/>
    </row>
    <row r="128" spans="1:18" ht="20.100000000000001" customHeight="1">
      <c r="B128" s="252" t="s">
        <v>343</v>
      </c>
      <c r="C128" s="253"/>
      <c r="D128" s="254"/>
      <c r="E128" s="255"/>
      <c r="F128" s="253"/>
      <c r="G128" s="255"/>
      <c r="H128" s="256"/>
      <c r="I128" s="257"/>
      <c r="J128" s="258"/>
      <c r="K128" s="257"/>
      <c r="L128" s="258"/>
      <c r="M128" s="259"/>
      <c r="N128" s="257"/>
      <c r="O128" s="260"/>
      <c r="P128" s="82"/>
      <c r="R128" s="132" t="s">
        <v>407</v>
      </c>
    </row>
    <row r="129" spans="1:18" ht="20.100000000000001" customHeight="1">
      <c r="A129" s="23">
        <v>1</v>
      </c>
      <c r="B129" s="227"/>
      <c r="C129" s="261"/>
      <c r="D129" s="262"/>
      <c r="E129" s="55"/>
      <c r="F129" s="56"/>
      <c r="G129" s="56"/>
      <c r="H129" s="57"/>
      <c r="I129" s="57"/>
      <c r="J129" s="58"/>
      <c r="K129" s="57"/>
      <c r="L129" s="58"/>
      <c r="M129" s="59"/>
      <c r="N129" s="229" t="str">
        <f>IF(ISNUMBER(H129),(PRODUCT(H129,I129,K129,M129)),"")</f>
        <v/>
      </c>
      <c r="O129" s="230">
        <f>N139-N141</f>
        <v>0</v>
      </c>
      <c r="P129" s="60" t="s">
        <v>46</v>
      </c>
      <c r="R129" s="459">
        <f>ROUNDDOWN(H15*0.1,0)</f>
        <v>0</v>
      </c>
    </row>
    <row r="130" spans="1:18" ht="20.100000000000001" customHeight="1">
      <c r="A130" s="23">
        <v>2</v>
      </c>
      <c r="B130" s="227"/>
      <c r="C130" s="261"/>
      <c r="D130" s="262"/>
      <c r="E130" s="61"/>
      <c r="F130" s="62"/>
      <c r="G130" s="62"/>
      <c r="H130" s="63"/>
      <c r="I130" s="63"/>
      <c r="J130" s="64"/>
      <c r="K130" s="63"/>
      <c r="L130" s="64"/>
      <c r="M130" s="65"/>
      <c r="N130" s="232" t="str">
        <f t="shared" ref="N130:N138" si="7">IF(ISNUMBER(H130),(PRODUCT(H130,I130,K130,M130)),"")</f>
        <v/>
      </c>
      <c r="O130" s="263"/>
      <c r="P130" s="66" t="s">
        <v>46</v>
      </c>
    </row>
    <row r="131" spans="1:18" ht="20.100000000000001" customHeight="1">
      <c r="A131" s="23">
        <v>3</v>
      </c>
      <c r="B131" s="227"/>
      <c r="C131" s="261"/>
      <c r="D131" s="262"/>
      <c r="E131" s="61"/>
      <c r="F131" s="62"/>
      <c r="G131" s="62"/>
      <c r="H131" s="63"/>
      <c r="I131" s="63"/>
      <c r="J131" s="64"/>
      <c r="K131" s="63"/>
      <c r="L131" s="64"/>
      <c r="M131" s="65"/>
      <c r="N131" s="232" t="str">
        <f t="shared" si="7"/>
        <v/>
      </c>
      <c r="O131" s="233"/>
      <c r="P131" s="66" t="s">
        <v>46</v>
      </c>
    </row>
    <row r="132" spans="1:18" ht="20.100000000000001" customHeight="1">
      <c r="A132" s="23">
        <v>4</v>
      </c>
      <c r="B132" s="227"/>
      <c r="C132" s="261"/>
      <c r="D132" s="262"/>
      <c r="E132" s="61"/>
      <c r="F132" s="62"/>
      <c r="G132" s="62"/>
      <c r="H132" s="63"/>
      <c r="I132" s="63"/>
      <c r="J132" s="64"/>
      <c r="K132" s="63"/>
      <c r="L132" s="64"/>
      <c r="M132" s="65"/>
      <c r="N132" s="232" t="str">
        <f t="shared" si="7"/>
        <v/>
      </c>
      <c r="O132" s="233"/>
      <c r="P132" s="66" t="s">
        <v>46</v>
      </c>
    </row>
    <row r="133" spans="1:18" ht="20.100000000000001" customHeight="1">
      <c r="A133" s="23">
        <v>5</v>
      </c>
      <c r="B133" s="227"/>
      <c r="C133" s="261"/>
      <c r="D133" s="262"/>
      <c r="E133" s="61"/>
      <c r="F133" s="62"/>
      <c r="G133" s="62"/>
      <c r="H133" s="63"/>
      <c r="I133" s="63"/>
      <c r="J133" s="64"/>
      <c r="K133" s="63"/>
      <c r="L133" s="64"/>
      <c r="M133" s="65"/>
      <c r="N133" s="232" t="str">
        <f t="shared" si="7"/>
        <v/>
      </c>
      <c r="O133" s="233"/>
      <c r="P133" s="66" t="s">
        <v>46</v>
      </c>
    </row>
    <row r="134" spans="1:18" ht="20.100000000000001" customHeight="1">
      <c r="A134" s="23">
        <v>6</v>
      </c>
      <c r="B134" s="227"/>
      <c r="C134" s="261"/>
      <c r="D134" s="262"/>
      <c r="E134" s="61"/>
      <c r="F134" s="62"/>
      <c r="G134" s="62"/>
      <c r="H134" s="63"/>
      <c r="I134" s="63"/>
      <c r="J134" s="64"/>
      <c r="K134" s="63"/>
      <c r="L134" s="64"/>
      <c r="M134" s="65"/>
      <c r="N134" s="232" t="str">
        <f t="shared" si="7"/>
        <v/>
      </c>
      <c r="O134" s="233"/>
      <c r="P134" s="66" t="s">
        <v>46</v>
      </c>
    </row>
    <row r="135" spans="1:18" ht="20.100000000000001" customHeight="1">
      <c r="A135" s="23">
        <v>7</v>
      </c>
      <c r="B135" s="227"/>
      <c r="C135" s="261"/>
      <c r="D135" s="262"/>
      <c r="E135" s="61"/>
      <c r="F135" s="62"/>
      <c r="G135" s="62"/>
      <c r="H135" s="63"/>
      <c r="I135" s="63"/>
      <c r="J135" s="64"/>
      <c r="K135" s="63"/>
      <c r="L135" s="64"/>
      <c r="M135" s="65"/>
      <c r="N135" s="232" t="str">
        <f t="shared" si="7"/>
        <v/>
      </c>
      <c r="O135" s="233"/>
      <c r="P135" s="66" t="s">
        <v>46</v>
      </c>
    </row>
    <row r="136" spans="1:18" ht="20.100000000000001" customHeight="1">
      <c r="A136" s="23">
        <v>8</v>
      </c>
      <c r="B136" s="227"/>
      <c r="C136" s="261"/>
      <c r="D136" s="262"/>
      <c r="E136" s="61"/>
      <c r="F136" s="62"/>
      <c r="G136" s="62"/>
      <c r="H136" s="63"/>
      <c r="I136" s="63"/>
      <c r="J136" s="64"/>
      <c r="K136" s="63"/>
      <c r="L136" s="64"/>
      <c r="M136" s="65"/>
      <c r="N136" s="232" t="str">
        <f t="shared" si="7"/>
        <v/>
      </c>
      <c r="O136" s="233"/>
      <c r="P136" s="66" t="s">
        <v>46</v>
      </c>
    </row>
    <row r="137" spans="1:18" ht="20.100000000000001" customHeight="1">
      <c r="A137" s="23">
        <v>9</v>
      </c>
      <c r="B137" s="227"/>
      <c r="C137" s="261"/>
      <c r="D137" s="262"/>
      <c r="E137" s="61"/>
      <c r="F137" s="62"/>
      <c r="G137" s="62"/>
      <c r="H137" s="63"/>
      <c r="I137" s="63"/>
      <c r="J137" s="64"/>
      <c r="K137" s="63"/>
      <c r="L137" s="64"/>
      <c r="M137" s="65"/>
      <c r="N137" s="232" t="str">
        <f t="shared" si="7"/>
        <v/>
      </c>
      <c r="O137" s="233"/>
      <c r="P137" s="66" t="s">
        <v>46</v>
      </c>
    </row>
    <row r="138" spans="1:18" ht="20.100000000000001" customHeight="1">
      <c r="A138" s="23">
        <v>10</v>
      </c>
      <c r="B138" s="264"/>
      <c r="C138" s="265"/>
      <c r="D138" s="262"/>
      <c r="E138" s="67"/>
      <c r="F138" s="68"/>
      <c r="G138" s="68"/>
      <c r="H138" s="69"/>
      <c r="I138" s="69"/>
      <c r="J138" s="70"/>
      <c r="K138" s="69"/>
      <c r="L138" s="70"/>
      <c r="M138" s="71"/>
      <c r="N138" s="236" t="str">
        <f t="shared" si="7"/>
        <v/>
      </c>
      <c r="O138" s="237"/>
      <c r="P138" s="72" t="s">
        <v>46</v>
      </c>
    </row>
    <row r="139" spans="1:18" s="275" customFormat="1" ht="20.100000000000001" customHeight="1">
      <c r="A139" s="23"/>
      <c r="B139" s="216"/>
      <c r="C139" s="261"/>
      <c r="D139" s="262"/>
      <c r="E139" s="266"/>
      <c r="F139" s="267"/>
      <c r="G139" s="268" t="s">
        <v>381</v>
      </c>
      <c r="H139" s="269"/>
      <c r="I139" s="270"/>
      <c r="J139" s="271"/>
      <c r="K139" s="270"/>
      <c r="L139" s="271"/>
      <c r="M139" s="272"/>
      <c r="N139" s="273">
        <f>SUM(N129:N138)</f>
        <v>0</v>
      </c>
      <c r="O139" s="233"/>
      <c r="P139" s="274"/>
      <c r="Q139" s="23"/>
      <c r="R139" s="23"/>
    </row>
    <row r="140" spans="1:18" s="275" customFormat="1" ht="20.100000000000001" customHeight="1">
      <c r="A140" s="23"/>
      <c r="B140" s="216"/>
      <c r="C140" s="261"/>
      <c r="D140" s="262"/>
      <c r="E140" s="266"/>
      <c r="F140" s="267"/>
      <c r="G140" s="268" t="s">
        <v>345</v>
      </c>
      <c r="H140" s="269"/>
      <c r="I140" s="270"/>
      <c r="J140" s="271"/>
      <c r="K140" s="270"/>
      <c r="L140" s="271"/>
      <c r="M140" s="272"/>
      <c r="N140" s="273">
        <f>SUMIF(P129:P138,"課税対象外",N129:N138)</f>
        <v>0</v>
      </c>
      <c r="O140" s="233"/>
      <c r="P140" s="274"/>
      <c r="Q140" s="23"/>
      <c r="R140" s="23"/>
    </row>
    <row r="141" spans="1:18" s="275" customFormat="1" ht="20.100000000000001" customHeight="1">
      <c r="A141" s="23"/>
      <c r="B141" s="276"/>
      <c r="C141" s="265"/>
      <c r="D141" s="277"/>
      <c r="E141" s="266"/>
      <c r="F141" s="267"/>
      <c r="G141" s="268" t="s">
        <v>346</v>
      </c>
      <c r="H141" s="269"/>
      <c r="I141" s="270"/>
      <c r="J141" s="271"/>
      <c r="K141" s="270"/>
      <c r="L141" s="271"/>
      <c r="M141" s="272"/>
      <c r="N141" s="278">
        <f>IF(R13="1",ROUNDDOWN((N139-N140)*10/110,0),0)</f>
        <v>0</v>
      </c>
      <c r="O141" s="237"/>
      <c r="P141" s="279"/>
      <c r="Q141" s="23"/>
      <c r="R141" s="23"/>
    </row>
    <row r="142" spans="1:18" ht="20.100000000000001" customHeight="1">
      <c r="B142" s="23" t="s">
        <v>187</v>
      </c>
    </row>
  </sheetData>
  <mergeCells count="13">
    <mergeCell ref="I3:P3"/>
    <mergeCell ref="B5:E5"/>
    <mergeCell ref="P117:P126"/>
    <mergeCell ref="J18:M18"/>
    <mergeCell ref="I21:J21"/>
    <mergeCell ref="K21:L21"/>
    <mergeCell ref="B116:E116"/>
    <mergeCell ref="B117:C126"/>
    <mergeCell ref="B15:B16"/>
    <mergeCell ref="C9:G9"/>
    <mergeCell ref="C8:G8"/>
    <mergeCell ref="C16:E16"/>
    <mergeCell ref="C10:G10"/>
  </mergeCells>
  <phoneticPr fontId="6"/>
  <conditionalFormatting sqref="P129:P138 P24:P43 P49:P69 P75:P84 P108:P117">
    <cfRule type="expression" dxfId="45" priority="11">
      <formula>$R$13="2"</formula>
    </cfRule>
  </conditionalFormatting>
  <conditionalFormatting sqref="P85:P102">
    <cfRule type="expression" dxfId="44" priority="9">
      <formula>$R$13="2"</formula>
    </cfRule>
  </conditionalFormatting>
  <conditionalFormatting sqref="P44:P48">
    <cfRule type="expression" dxfId="43" priority="7">
      <formula>$R$13="2"</formula>
    </cfRule>
  </conditionalFormatting>
  <conditionalFormatting sqref="P70:P74">
    <cfRule type="expression" dxfId="42" priority="6">
      <formula>$R$13="2"</formula>
    </cfRule>
  </conditionalFormatting>
  <conditionalFormatting sqref="P103:P107">
    <cfRule type="expression" dxfId="41" priority="5">
      <formula>$R$13="2"</formula>
    </cfRule>
  </conditionalFormatting>
  <dataValidations xWindow="183" yWindow="405" count="20">
    <dataValidation type="decimal" allowBlank="1" showInputMessage="1" showErrorMessage="1" sqref="M128 M142:M1048576 M19:M23 M54 M14:M17 M7:M11 M85 M116" xr:uid="{00000000-0002-0000-0600-000000000000}">
      <formula1>0</formula1>
      <formula2>99999999999999</formula2>
    </dataValidation>
    <dataValidation imeMode="hiragana" allowBlank="1" showInputMessage="1" showErrorMessage="1" prompt="人、枚、件等を単位を入力" sqref="J117:J127 J86:J115 J24:J53 J55:J84 J129:J141" xr:uid="{00000000-0002-0000-0600-000001000000}"/>
    <dataValidation imeMode="hiragana" allowBlank="1" showInputMessage="1" showErrorMessage="1" prompt="回、日、泊等の単位を入力。" sqref="L117:L127 L86:L115 L24:L53 L55:L84 L129:L141" xr:uid="{00000000-0002-0000-0600-000002000000}"/>
    <dataValidation type="decimal" imeMode="off" allowBlank="1" showInputMessage="1" showErrorMessage="1" prompt="消費税、為替レート等を入力" sqref="M117:M127 M86:M115 M24:M53 M55:M84 M129:M141" xr:uid="{00000000-0002-0000-0600-000003000000}">
      <formula1>0</formula1>
      <formula2>99999999999999</formula2>
    </dataValidation>
    <dataValidation imeMode="halfAlpha" allowBlank="1" showInputMessage="1" showErrorMessage="1" sqref="H142:I65563" xr:uid="{00000000-0002-0000-0600-000004000000}"/>
    <dataValidation type="whole" imeMode="halfAlpha" operator="greaterThanOrEqual" allowBlank="1" showInputMessage="1" showErrorMessage="1" sqref="H22:I23" xr:uid="{00000000-0002-0000-0600-000005000000}">
      <formula1>0</formula1>
    </dataValidation>
    <dataValidation imeMode="hiragana" allowBlank="1" showInputMessage="1" showErrorMessage="1" sqref="E85:F85 E12:F13 P21:P23 E23:F23 P54 P128 E142:E1048576 E54:F54 E127:E128 D11:F11 D17:E22 P85 F14:F22 D14:E15 P116 B116 F116 C23:D115 D1:F4 F127:F1048576 D117:D1048576 D6:F7" xr:uid="{00000000-0002-0000-0600-000006000000}"/>
    <dataValidation type="list" imeMode="hiragana" allowBlank="1" showInputMessage="1" showErrorMessage="1" prompt="該当する細目を選択" sqref="E24:E53" xr:uid="{00000000-0002-0000-0600-000007000000}">
      <formula1>出演費・音楽費・文芸費</formula1>
    </dataValidation>
    <dataValidation type="list" imeMode="hiragana" allowBlank="1" showInputMessage="1" showErrorMessage="1" sqref="E129:E138" xr:uid="{00000000-0002-0000-0600-000008000000}">
      <formula1>感染症対策経費</formula1>
    </dataValidation>
    <dataValidation type="list" allowBlank="1" showInputMessage="1" showErrorMessage="1" sqref="P86:P115 P117 P24:P53 P55:P84 P129:P138" xr:uid="{00000000-0002-0000-0600-000009000000}">
      <formula1>"―,課税対象外"</formula1>
    </dataValidation>
    <dataValidation type="textLength" operator="lessThanOrEqual" allowBlank="1" showInputMessage="1" showErrorMessage="1" errorTitle="文字数超過" error="30字以下で入力してください。" sqref="G22:G23 G142:G65563" xr:uid="{00000000-0002-0000-0600-00000A000000}">
      <formula1>30</formula1>
    </dataValidation>
    <dataValidation type="list" imeMode="hiragana" allowBlank="1" showInputMessage="1" showErrorMessage="1" prompt="該当する細目を選択" sqref="E86:E115" xr:uid="{00000000-0002-0000-0600-00000B000000}">
      <formula1>謝金・旅費・宣伝費等</formula1>
    </dataValidation>
    <dataValidation imeMode="off" allowBlank="1" showInputMessage="1" showErrorMessage="1" sqref="K1:K2 K14:K23 K54 K85 K116 K127:K128 K139:K1048576 K4:K11" xr:uid="{00000000-0002-0000-0600-00000C000000}"/>
    <dataValidation imeMode="halfAlpha" operator="greaterThanOrEqual" allowBlank="1" showInputMessage="1" showErrorMessage="1" sqref="I54 I85 I116 I127:I128 I139:I141" xr:uid="{00000000-0002-0000-0600-00000D000000}"/>
    <dataValidation imeMode="off" operator="greaterThanOrEqual" allowBlank="1" showInputMessage="1" showErrorMessage="1" sqref="H139:H141 H127:H128 H116 H85 H54" xr:uid="{00000000-0002-0000-0600-00000E000000}"/>
    <dataValidation type="list" imeMode="hiragana" allowBlank="1" showInputMessage="1" showErrorMessage="1" prompt="該当する細目を選択" sqref="E55:E84" xr:uid="{00000000-0002-0000-0600-00000F000000}">
      <formula1>会場費・舞台費・運搬費</formula1>
    </dataValidation>
    <dataValidation type="list" allowBlank="1" showInputMessage="1" showErrorMessage="1" sqref="E117:E126" xr:uid="{00000000-0002-0000-0600-000010000000}">
      <formula1>助成対象外経費</formula1>
    </dataValidation>
    <dataValidation type="list" allowBlank="1" showInputMessage="1" showErrorMessage="1" sqref="G5" xr:uid="{6A29894E-9EBA-47C2-894E-188656FEF1F6}">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24:H53 H55:H84 H86:H115 H117:H126 H129:H138" xr:uid="{28E9893A-068B-4B78-A27D-5EA024FB5B10}">
      <formula1>0</formula1>
    </dataValidation>
    <dataValidation type="whole" operator="greaterThanOrEqual" allowBlank="1" showInputMessage="1" showErrorMessage="1" error="整数のみ入力できます。_x000a_小数点以下が発生する場合は、一式で計上してください。" sqref="I24:I53 K24:K53 I55:I84 K55:K84 I86:I115 K86:K115 I117:I126 K117:K126 I129:I138 K129:K138" xr:uid="{1E6CF854-81B5-420C-8582-0A347BF7F393}">
      <formula1>0</formula1>
    </dataValidation>
  </dataValidations>
  <printOptions horizontalCentered="1"/>
  <pageMargins left="1.1023622047244095" right="0.70866141732283472" top="0.39370078740157483" bottom="0.39370078740157483" header="0" footer="0"/>
  <pageSetup paperSize="9" scale="43" fitToHeight="0" orientation="portrait" r:id="rId1"/>
  <headerFooter scaleWithDoc="0">
    <oddFooter>&amp;R&amp;"MSゴシック,標準"&amp;12整理番号：（事務局記入欄）</oddFooter>
  </headerFooter>
  <rowBreaks count="1" manualBreakCount="1">
    <brk id="84" min="1" max="1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D108"/>
  <sheetViews>
    <sheetView view="pageBreakPreview" topLeftCell="A28" zoomScale="60" zoomScaleNormal="100" workbookViewId="0">
      <selection activeCell="B11" sqref="B11:E11"/>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5</v>
      </c>
      <c r="B1" s="4" t="s">
        <v>6</v>
      </c>
      <c r="C1" s="7" t="s">
        <v>164</v>
      </c>
      <c r="D1" s="6" t="s">
        <v>4</v>
      </c>
    </row>
    <row r="2" spans="1:4">
      <c r="A2" s="5" t="s">
        <v>109</v>
      </c>
      <c r="B2" s="5" t="s">
        <v>220</v>
      </c>
      <c r="C2" s="8" t="s">
        <v>221</v>
      </c>
      <c r="D2" s="3"/>
    </row>
    <row r="3" spans="1:4">
      <c r="A3" s="1" t="s">
        <v>109</v>
      </c>
      <c r="B3" s="5" t="s">
        <v>220</v>
      </c>
      <c r="C3" s="8" t="s">
        <v>222</v>
      </c>
      <c r="D3" s="3"/>
    </row>
    <row r="4" spans="1:4">
      <c r="A4" s="1" t="s">
        <v>109</v>
      </c>
      <c r="B4" s="5" t="s">
        <v>220</v>
      </c>
      <c r="C4" s="8" t="s">
        <v>223</v>
      </c>
      <c r="D4" s="3"/>
    </row>
    <row r="5" spans="1:4">
      <c r="A5" s="1" t="s">
        <v>109</v>
      </c>
      <c r="B5" s="5" t="s">
        <v>220</v>
      </c>
      <c r="C5" s="8" t="s">
        <v>224</v>
      </c>
      <c r="D5" s="3"/>
    </row>
    <row r="6" spans="1:4">
      <c r="A6" s="1" t="s">
        <v>109</v>
      </c>
      <c r="B6" s="5" t="s">
        <v>220</v>
      </c>
      <c r="C6" s="8" t="s">
        <v>225</v>
      </c>
      <c r="D6" s="3"/>
    </row>
    <row r="7" spans="1:4">
      <c r="A7" s="1" t="s">
        <v>109</v>
      </c>
      <c r="B7" s="5" t="s">
        <v>220</v>
      </c>
      <c r="C7" s="8" t="s">
        <v>329</v>
      </c>
      <c r="D7" s="3"/>
    </row>
    <row r="8" spans="1:4">
      <c r="A8" s="1" t="s">
        <v>109</v>
      </c>
      <c r="B8" s="1" t="s">
        <v>142</v>
      </c>
      <c r="C8" s="8" t="s">
        <v>111</v>
      </c>
      <c r="D8" s="3"/>
    </row>
    <row r="9" spans="1:4">
      <c r="A9" s="5" t="s">
        <v>109</v>
      </c>
      <c r="B9" s="5" t="s">
        <v>226</v>
      </c>
      <c r="C9" s="8" t="s">
        <v>227</v>
      </c>
      <c r="D9" s="3"/>
    </row>
    <row r="10" spans="1:4">
      <c r="A10" s="1" t="s">
        <v>109</v>
      </c>
      <c r="B10" s="5" t="s">
        <v>107</v>
      </c>
      <c r="C10" s="8" t="s">
        <v>228</v>
      </c>
      <c r="D10" s="3"/>
    </row>
    <row r="11" spans="1:4">
      <c r="A11" s="1" t="s">
        <v>109</v>
      </c>
      <c r="B11" s="5" t="s">
        <v>107</v>
      </c>
      <c r="C11" s="8" t="s">
        <v>172</v>
      </c>
      <c r="D11" s="3"/>
    </row>
    <row r="12" spans="1:4">
      <c r="A12" s="1" t="s">
        <v>109</v>
      </c>
      <c r="B12" s="1" t="s">
        <v>142</v>
      </c>
      <c r="C12" s="8" t="s">
        <v>113</v>
      </c>
      <c r="D12" s="3"/>
    </row>
    <row r="13" spans="1:4">
      <c r="A13" s="1" t="s">
        <v>109</v>
      </c>
      <c r="B13" s="1" t="s">
        <v>107</v>
      </c>
      <c r="C13" s="8" t="s">
        <v>229</v>
      </c>
      <c r="D13" s="3"/>
    </row>
    <row r="14" spans="1:4">
      <c r="A14" s="1" t="s">
        <v>109</v>
      </c>
      <c r="B14" s="1" t="s">
        <v>142</v>
      </c>
      <c r="C14" s="8" t="s">
        <v>112</v>
      </c>
      <c r="D14" s="3"/>
    </row>
    <row r="15" spans="1:4">
      <c r="A15" s="1" t="s">
        <v>109</v>
      </c>
      <c r="B15" s="1" t="s">
        <v>107</v>
      </c>
      <c r="C15" s="8" t="s">
        <v>174</v>
      </c>
      <c r="D15" s="3"/>
    </row>
    <row r="16" spans="1:4">
      <c r="A16" s="1" t="s">
        <v>109</v>
      </c>
      <c r="B16" s="1" t="s">
        <v>107</v>
      </c>
      <c r="C16" s="8" t="s">
        <v>114</v>
      </c>
      <c r="D16" s="3"/>
    </row>
    <row r="17" spans="1:4">
      <c r="A17" s="1" t="s">
        <v>109</v>
      </c>
      <c r="B17" s="1" t="s">
        <v>142</v>
      </c>
      <c r="C17" s="8" t="s">
        <v>173</v>
      </c>
      <c r="D17" s="3"/>
    </row>
    <row r="18" spans="1:4">
      <c r="A18" s="1" t="s">
        <v>109</v>
      </c>
      <c r="B18" s="5" t="s">
        <v>143</v>
      </c>
      <c r="C18" s="10" t="s">
        <v>175</v>
      </c>
      <c r="D18" s="10"/>
    </row>
    <row r="19" spans="1:4">
      <c r="A19" s="1" t="s">
        <v>109</v>
      </c>
      <c r="B19" s="1" t="s">
        <v>143</v>
      </c>
      <c r="C19" s="10" t="s">
        <v>181</v>
      </c>
      <c r="D19" s="10"/>
    </row>
    <row r="20" spans="1:4">
      <c r="A20" s="1" t="s">
        <v>109</v>
      </c>
      <c r="B20" s="1" t="s">
        <v>143</v>
      </c>
      <c r="C20" s="8" t="s">
        <v>119</v>
      </c>
      <c r="D20" s="8"/>
    </row>
    <row r="21" spans="1:4">
      <c r="A21" s="1" t="s">
        <v>109</v>
      </c>
      <c r="B21" s="1" t="s">
        <v>143</v>
      </c>
      <c r="C21" s="8" t="s">
        <v>176</v>
      </c>
      <c r="D21" s="8"/>
    </row>
    <row r="22" spans="1:4">
      <c r="A22" s="1" t="s">
        <v>109</v>
      </c>
      <c r="B22" s="1" t="s">
        <v>143</v>
      </c>
      <c r="C22" s="8" t="s">
        <v>122</v>
      </c>
      <c r="D22" s="8"/>
    </row>
    <row r="23" spans="1:4">
      <c r="A23" s="1" t="s">
        <v>109</v>
      </c>
      <c r="B23" s="1" t="s">
        <v>143</v>
      </c>
      <c r="C23" s="8" t="s">
        <v>123</v>
      </c>
      <c r="D23" s="8"/>
    </row>
    <row r="24" spans="1:4">
      <c r="A24" s="1" t="s">
        <v>109</v>
      </c>
      <c r="B24" s="1" t="s">
        <v>143</v>
      </c>
      <c r="C24" s="8" t="s">
        <v>115</v>
      </c>
      <c r="D24" s="3"/>
    </row>
    <row r="25" spans="1:4">
      <c r="A25" s="1" t="s">
        <v>109</v>
      </c>
      <c r="B25" s="1" t="s">
        <v>99</v>
      </c>
      <c r="C25" s="8" t="s">
        <v>116</v>
      </c>
      <c r="D25" s="3"/>
    </row>
    <row r="26" spans="1:4">
      <c r="A26" s="1" t="s">
        <v>109</v>
      </c>
      <c r="B26" s="1" t="s">
        <v>143</v>
      </c>
      <c r="C26" s="8" t="s">
        <v>117</v>
      </c>
      <c r="D26" s="3"/>
    </row>
    <row r="27" spans="1:4">
      <c r="A27" s="1" t="s">
        <v>109</v>
      </c>
      <c r="B27" s="1" t="s">
        <v>143</v>
      </c>
      <c r="C27" s="8" t="s">
        <v>118</v>
      </c>
      <c r="D27" s="3"/>
    </row>
    <row r="28" spans="1:4">
      <c r="A28" s="1" t="s">
        <v>109</v>
      </c>
      <c r="B28" s="1" t="s">
        <v>99</v>
      </c>
      <c r="C28" s="8" t="s">
        <v>120</v>
      </c>
      <c r="D28" s="3"/>
    </row>
    <row r="29" spans="1:4">
      <c r="A29" s="1" t="s">
        <v>109</v>
      </c>
      <c r="B29" s="1" t="s">
        <v>143</v>
      </c>
      <c r="C29" s="8" t="s">
        <v>121</v>
      </c>
      <c r="D29" s="3"/>
    </row>
    <row r="30" spans="1:4">
      <c r="A30" s="1" t="s">
        <v>109</v>
      </c>
      <c r="B30" s="1" t="s">
        <v>143</v>
      </c>
      <c r="C30" s="8" t="s">
        <v>387</v>
      </c>
      <c r="D30" s="8"/>
    </row>
    <row r="31" spans="1:4">
      <c r="A31" s="1" t="s">
        <v>109</v>
      </c>
      <c r="B31" s="1" t="s">
        <v>143</v>
      </c>
      <c r="C31" s="8" t="s">
        <v>230</v>
      </c>
      <c r="D31" s="8"/>
    </row>
    <row r="32" spans="1:4">
      <c r="A32" s="1" t="s">
        <v>109</v>
      </c>
      <c r="B32" s="1" t="s">
        <v>143</v>
      </c>
      <c r="C32" s="8" t="s">
        <v>132</v>
      </c>
      <c r="D32" s="8"/>
    </row>
    <row r="33" spans="1:4">
      <c r="A33" s="1" t="s">
        <v>109</v>
      </c>
      <c r="B33" s="1" t="s">
        <v>143</v>
      </c>
      <c r="C33" s="8" t="s">
        <v>133</v>
      </c>
      <c r="D33" s="8"/>
    </row>
    <row r="34" spans="1:4">
      <c r="A34" s="1" t="s">
        <v>109</v>
      </c>
      <c r="B34" s="1" t="s">
        <v>143</v>
      </c>
      <c r="C34" s="8" t="s">
        <v>125</v>
      </c>
      <c r="D34" s="8"/>
    </row>
    <row r="35" spans="1:4">
      <c r="A35" s="1" t="s">
        <v>109</v>
      </c>
      <c r="B35" s="1" t="s">
        <v>143</v>
      </c>
      <c r="C35" s="8" t="s">
        <v>126</v>
      </c>
      <c r="D35" s="8"/>
    </row>
    <row r="36" spans="1:4">
      <c r="A36" s="1" t="s">
        <v>109</v>
      </c>
      <c r="B36" s="1" t="s">
        <v>143</v>
      </c>
      <c r="C36" s="8" t="s">
        <v>127</v>
      </c>
      <c r="D36" s="8"/>
    </row>
    <row r="37" spans="1:4">
      <c r="A37" s="1" t="s">
        <v>109</v>
      </c>
      <c r="B37" s="1" t="s">
        <v>143</v>
      </c>
      <c r="C37" s="8" t="s">
        <v>129</v>
      </c>
      <c r="D37" s="8"/>
    </row>
    <row r="38" spans="1:4">
      <c r="A38" s="1" t="s">
        <v>109</v>
      </c>
      <c r="B38" s="1" t="s">
        <v>143</v>
      </c>
      <c r="C38" s="8" t="s">
        <v>124</v>
      </c>
      <c r="D38" s="8"/>
    </row>
    <row r="39" spans="1:4">
      <c r="A39" s="1" t="s">
        <v>109</v>
      </c>
      <c r="B39" s="1" t="s">
        <v>99</v>
      </c>
      <c r="C39" s="8" t="s">
        <v>128</v>
      </c>
      <c r="D39" s="3"/>
    </row>
    <row r="40" spans="1:4">
      <c r="A40" s="1" t="s">
        <v>109</v>
      </c>
      <c r="B40" s="1" t="s">
        <v>99</v>
      </c>
      <c r="C40" s="8" t="s">
        <v>130</v>
      </c>
      <c r="D40" s="3"/>
    </row>
    <row r="41" spans="1:4">
      <c r="A41" s="1" t="s">
        <v>109</v>
      </c>
      <c r="B41" s="1" t="s">
        <v>99</v>
      </c>
      <c r="C41" s="8" t="s">
        <v>131</v>
      </c>
      <c r="D41" s="3"/>
    </row>
    <row r="42" spans="1:4">
      <c r="A42" s="1" t="s">
        <v>109</v>
      </c>
      <c r="B42" s="1" t="s">
        <v>99</v>
      </c>
      <c r="C42" s="8" t="s">
        <v>177</v>
      </c>
      <c r="D42" s="3"/>
    </row>
    <row r="43" spans="1:4">
      <c r="A43" s="1" t="s">
        <v>109</v>
      </c>
      <c r="B43" s="1" t="s">
        <v>143</v>
      </c>
      <c r="C43" s="8" t="s">
        <v>139</v>
      </c>
      <c r="D43" s="3"/>
    </row>
    <row r="44" spans="1:4">
      <c r="A44" s="1" t="s">
        <v>109</v>
      </c>
      <c r="B44" s="1" t="s">
        <v>143</v>
      </c>
      <c r="C44" s="8" t="s">
        <v>135</v>
      </c>
      <c r="D44" s="3"/>
    </row>
    <row r="45" spans="1:4">
      <c r="A45" s="1" t="s">
        <v>109</v>
      </c>
      <c r="B45" s="1" t="s">
        <v>99</v>
      </c>
      <c r="C45" s="8" t="s">
        <v>178</v>
      </c>
      <c r="D45" s="3"/>
    </row>
    <row r="46" spans="1:4">
      <c r="A46" s="1" t="s">
        <v>109</v>
      </c>
      <c r="B46" s="1" t="s">
        <v>143</v>
      </c>
      <c r="C46" s="8" t="s">
        <v>134</v>
      </c>
      <c r="D46" s="3"/>
    </row>
    <row r="47" spans="1:4">
      <c r="A47" s="1" t="s">
        <v>109</v>
      </c>
      <c r="B47" s="1" t="s">
        <v>143</v>
      </c>
      <c r="C47" s="8" t="s">
        <v>136</v>
      </c>
      <c r="D47" s="3"/>
    </row>
    <row r="48" spans="1:4">
      <c r="A48" s="1" t="s">
        <v>109</v>
      </c>
      <c r="B48" s="1" t="s">
        <v>143</v>
      </c>
      <c r="C48" s="8" t="s">
        <v>137</v>
      </c>
      <c r="D48" s="3"/>
    </row>
    <row r="49" spans="1:4">
      <c r="A49" s="1" t="s">
        <v>109</v>
      </c>
      <c r="B49" s="1" t="s">
        <v>143</v>
      </c>
      <c r="C49" s="8" t="s">
        <v>138</v>
      </c>
      <c r="D49" s="3"/>
    </row>
    <row r="50" spans="1:4">
      <c r="A50" s="1" t="s">
        <v>109</v>
      </c>
      <c r="B50" s="1" t="s">
        <v>143</v>
      </c>
      <c r="C50" s="8" t="s">
        <v>382</v>
      </c>
      <c r="D50" s="8"/>
    </row>
    <row r="51" spans="1:4">
      <c r="A51" s="1" t="s">
        <v>109</v>
      </c>
      <c r="B51" s="1" t="s">
        <v>99</v>
      </c>
      <c r="C51" s="8" t="s">
        <v>140</v>
      </c>
      <c r="D51" s="3"/>
    </row>
    <row r="52" spans="1:4">
      <c r="A52" s="1" t="s">
        <v>109</v>
      </c>
      <c r="B52" s="1" t="s">
        <v>143</v>
      </c>
      <c r="C52" s="8" t="s">
        <v>141</v>
      </c>
      <c r="D52" s="3"/>
    </row>
    <row r="53" spans="1:4">
      <c r="A53" s="1" t="s">
        <v>109</v>
      </c>
      <c r="B53" s="1" t="s">
        <v>99</v>
      </c>
      <c r="C53" s="8" t="s">
        <v>179</v>
      </c>
      <c r="D53" s="3"/>
    </row>
    <row r="54" spans="1:4">
      <c r="A54" s="1" t="s">
        <v>109</v>
      </c>
      <c r="B54" s="1" t="s">
        <v>99</v>
      </c>
      <c r="C54" s="8" t="s">
        <v>258</v>
      </c>
      <c r="D54" s="3"/>
    </row>
    <row r="55" spans="1:4">
      <c r="A55" s="1" t="s">
        <v>109</v>
      </c>
      <c r="B55" s="5" t="s">
        <v>144</v>
      </c>
      <c r="C55" s="8" t="s">
        <v>145</v>
      </c>
      <c r="D55" s="3"/>
    </row>
    <row r="56" spans="1:4">
      <c r="A56" s="1" t="s">
        <v>109</v>
      </c>
      <c r="B56" s="5" t="s">
        <v>144</v>
      </c>
      <c r="C56" s="8" t="s">
        <v>146</v>
      </c>
      <c r="D56" s="3"/>
    </row>
    <row r="57" spans="1:4">
      <c r="A57" s="1" t="s">
        <v>109</v>
      </c>
      <c r="B57" s="5" t="s">
        <v>147</v>
      </c>
      <c r="C57" s="8" t="s">
        <v>148</v>
      </c>
      <c r="D57" s="3"/>
    </row>
    <row r="58" spans="1:4">
      <c r="A58" s="1" t="s">
        <v>109</v>
      </c>
      <c r="B58" s="1" t="s">
        <v>147</v>
      </c>
      <c r="C58" s="8" t="s">
        <v>149</v>
      </c>
      <c r="D58" s="3"/>
    </row>
    <row r="59" spans="1:4">
      <c r="A59" s="1" t="s">
        <v>109</v>
      </c>
      <c r="B59" s="1" t="s">
        <v>100</v>
      </c>
      <c r="C59" s="8" t="s">
        <v>150</v>
      </c>
      <c r="D59" s="3"/>
    </row>
    <row r="60" spans="1:4">
      <c r="A60" s="1" t="s">
        <v>109</v>
      </c>
      <c r="B60" s="1" t="s">
        <v>147</v>
      </c>
      <c r="C60" s="8" t="s">
        <v>180</v>
      </c>
      <c r="D60" s="12"/>
    </row>
    <row r="61" spans="1:4">
      <c r="A61" s="1" t="s">
        <v>109</v>
      </c>
      <c r="B61" s="1" t="s">
        <v>147</v>
      </c>
      <c r="C61" s="8" t="s">
        <v>386</v>
      </c>
      <c r="D61" s="3"/>
    </row>
    <row r="62" spans="1:4">
      <c r="A62" s="1" t="s">
        <v>109</v>
      </c>
      <c r="B62" s="1" t="s">
        <v>147</v>
      </c>
      <c r="C62" s="8" t="s">
        <v>151</v>
      </c>
      <c r="D62" s="3"/>
    </row>
    <row r="63" spans="1:4">
      <c r="A63" s="1" t="s">
        <v>109</v>
      </c>
      <c r="B63" s="1" t="s">
        <v>147</v>
      </c>
      <c r="C63" s="8" t="s">
        <v>152</v>
      </c>
      <c r="D63" s="3"/>
    </row>
    <row r="64" spans="1:4">
      <c r="A64" s="1" t="s">
        <v>109</v>
      </c>
      <c r="B64" s="1" t="s">
        <v>147</v>
      </c>
      <c r="C64" s="8" t="s">
        <v>153</v>
      </c>
      <c r="D64" s="8"/>
    </row>
    <row r="65" spans="1:4">
      <c r="A65" s="1" t="s">
        <v>109</v>
      </c>
      <c r="B65" s="1" t="s">
        <v>147</v>
      </c>
      <c r="C65" s="8" t="s">
        <v>154</v>
      </c>
      <c r="D65" s="3"/>
    </row>
    <row r="66" spans="1:4">
      <c r="A66" s="1" t="s">
        <v>109</v>
      </c>
      <c r="B66" s="1" t="s">
        <v>147</v>
      </c>
      <c r="C66" s="8" t="s">
        <v>155</v>
      </c>
      <c r="D66" s="3"/>
    </row>
    <row r="67" spans="1:4">
      <c r="A67" s="1" t="s">
        <v>109</v>
      </c>
      <c r="B67" s="1" t="s">
        <v>147</v>
      </c>
      <c r="C67" s="8" t="s">
        <v>156</v>
      </c>
      <c r="D67" s="3"/>
    </row>
    <row r="68" spans="1:4">
      <c r="A68" s="1" t="s">
        <v>109</v>
      </c>
      <c r="B68" s="1" t="s">
        <v>147</v>
      </c>
      <c r="C68" s="9" t="s">
        <v>157</v>
      </c>
      <c r="D68" s="3"/>
    </row>
    <row r="69" spans="1:4">
      <c r="A69" s="1" t="s">
        <v>109</v>
      </c>
      <c r="B69" s="1" t="s">
        <v>147</v>
      </c>
      <c r="C69" s="8" t="s">
        <v>158</v>
      </c>
      <c r="D69" s="3"/>
    </row>
    <row r="70" spans="1:4">
      <c r="A70" s="1" t="s">
        <v>109</v>
      </c>
      <c r="B70" s="1" t="s">
        <v>147</v>
      </c>
      <c r="C70" s="8" t="s">
        <v>159</v>
      </c>
      <c r="D70" s="3"/>
    </row>
    <row r="71" spans="1:4">
      <c r="A71" s="1" t="s">
        <v>109</v>
      </c>
      <c r="B71" s="1" t="s">
        <v>147</v>
      </c>
      <c r="C71" s="8" t="s">
        <v>160</v>
      </c>
      <c r="D71" s="3"/>
    </row>
    <row r="72" spans="1:4">
      <c r="A72" s="1" t="s">
        <v>109</v>
      </c>
      <c r="B72" s="1" t="s">
        <v>147</v>
      </c>
      <c r="C72" s="8" t="s">
        <v>161</v>
      </c>
      <c r="D72" s="3"/>
    </row>
    <row r="73" spans="1:4">
      <c r="A73" s="1" t="s">
        <v>109</v>
      </c>
      <c r="B73" s="1" t="s">
        <v>147</v>
      </c>
      <c r="C73" s="8" t="s">
        <v>162</v>
      </c>
      <c r="D73" s="3"/>
    </row>
    <row r="74" spans="1:4">
      <c r="A74" s="1" t="s">
        <v>109</v>
      </c>
      <c r="B74" s="1" t="s">
        <v>147</v>
      </c>
      <c r="C74" s="8" t="s">
        <v>163</v>
      </c>
      <c r="D74" s="3"/>
    </row>
    <row r="75" spans="1:4">
      <c r="A75" s="1" t="s">
        <v>109</v>
      </c>
      <c r="B75" s="1" t="s">
        <v>100</v>
      </c>
      <c r="C75" s="8" t="s">
        <v>259</v>
      </c>
      <c r="D75" s="3"/>
    </row>
    <row r="76" spans="1:4">
      <c r="A76" s="1" t="s">
        <v>109</v>
      </c>
      <c r="B76" s="5" t="s">
        <v>231</v>
      </c>
      <c r="C76" s="8" t="s">
        <v>232</v>
      </c>
      <c r="D76" s="3"/>
    </row>
    <row r="77" spans="1:4">
      <c r="A77" s="1" t="s">
        <v>109</v>
      </c>
      <c r="B77" s="5" t="s">
        <v>233</v>
      </c>
      <c r="C77" s="8" t="s">
        <v>234</v>
      </c>
      <c r="D77" s="3"/>
    </row>
    <row r="78" spans="1:4">
      <c r="A78" s="1" t="s">
        <v>109</v>
      </c>
      <c r="B78" s="5" t="s">
        <v>233</v>
      </c>
      <c r="C78" s="8" t="s">
        <v>235</v>
      </c>
      <c r="D78" s="3"/>
    </row>
    <row r="79" spans="1:4">
      <c r="A79" s="1" t="s">
        <v>109</v>
      </c>
      <c r="B79" s="5" t="s">
        <v>233</v>
      </c>
      <c r="C79" s="8" t="s">
        <v>236</v>
      </c>
      <c r="D79" s="3"/>
    </row>
    <row r="80" spans="1:4">
      <c r="A80" s="1" t="s">
        <v>109</v>
      </c>
      <c r="B80" s="5" t="s">
        <v>233</v>
      </c>
      <c r="C80" s="8" t="s">
        <v>237</v>
      </c>
      <c r="D80" s="3"/>
    </row>
    <row r="81" spans="1:4">
      <c r="A81" s="1" t="s">
        <v>109</v>
      </c>
      <c r="B81" s="5" t="s">
        <v>233</v>
      </c>
      <c r="C81" s="8" t="s">
        <v>238</v>
      </c>
      <c r="D81" s="3"/>
    </row>
    <row r="82" spans="1:4">
      <c r="A82" s="1" t="s">
        <v>109</v>
      </c>
      <c r="B82" s="5" t="s">
        <v>233</v>
      </c>
      <c r="C82" s="8" t="s">
        <v>239</v>
      </c>
      <c r="D82" s="3"/>
    </row>
    <row r="83" spans="1:4">
      <c r="A83" s="1" t="s">
        <v>109</v>
      </c>
      <c r="B83" s="5" t="s">
        <v>233</v>
      </c>
      <c r="C83" s="8" t="s">
        <v>240</v>
      </c>
      <c r="D83" s="8"/>
    </row>
    <row r="84" spans="1:4">
      <c r="A84" s="1" t="s">
        <v>109</v>
      </c>
      <c r="B84" s="5" t="s">
        <v>233</v>
      </c>
      <c r="C84" s="8" t="s">
        <v>241</v>
      </c>
      <c r="D84" s="3"/>
    </row>
    <row r="85" spans="1:4">
      <c r="A85" s="1" t="s">
        <v>109</v>
      </c>
      <c r="B85" s="5" t="s">
        <v>233</v>
      </c>
      <c r="C85" s="8" t="s">
        <v>242</v>
      </c>
      <c r="D85" s="3"/>
    </row>
    <row r="86" spans="1:4">
      <c r="A86" s="1" t="s">
        <v>109</v>
      </c>
      <c r="B86" s="5" t="s">
        <v>207</v>
      </c>
      <c r="C86" s="8" t="s">
        <v>209</v>
      </c>
      <c r="D86" s="3"/>
    </row>
    <row r="87" spans="1:4">
      <c r="A87" s="1" t="s">
        <v>109</v>
      </c>
      <c r="B87" s="5" t="s">
        <v>207</v>
      </c>
      <c r="C87" s="8" t="s">
        <v>210</v>
      </c>
      <c r="D87" s="3"/>
    </row>
    <row r="88" spans="1:4">
      <c r="A88" s="1" t="s">
        <v>109</v>
      </c>
      <c r="B88" s="5" t="s">
        <v>243</v>
      </c>
      <c r="C88" s="8" t="s">
        <v>244</v>
      </c>
      <c r="D88" s="3"/>
    </row>
    <row r="89" spans="1:4">
      <c r="A89" s="1" t="s">
        <v>109</v>
      </c>
      <c r="B89" s="5" t="s">
        <v>245</v>
      </c>
      <c r="C89" s="8" t="s">
        <v>246</v>
      </c>
      <c r="D89" s="3"/>
    </row>
    <row r="90" spans="1:4">
      <c r="A90" s="1" t="s">
        <v>109</v>
      </c>
      <c r="B90" s="5" t="s">
        <v>245</v>
      </c>
      <c r="C90" s="8" t="s">
        <v>247</v>
      </c>
      <c r="D90" s="3"/>
    </row>
    <row r="91" spans="1:4">
      <c r="A91" s="1" t="s">
        <v>109</v>
      </c>
      <c r="B91" s="5" t="s">
        <v>248</v>
      </c>
      <c r="C91" s="8" t="s">
        <v>260</v>
      </c>
      <c r="D91" s="3"/>
    </row>
    <row r="92" spans="1:4">
      <c r="A92" s="1" t="s">
        <v>109</v>
      </c>
      <c r="B92" s="5" t="s">
        <v>248</v>
      </c>
      <c r="C92" s="8" t="s">
        <v>261</v>
      </c>
      <c r="D92" s="3"/>
    </row>
    <row r="93" spans="1:4">
      <c r="A93" s="1" t="s">
        <v>109</v>
      </c>
      <c r="B93" s="5" t="s">
        <v>248</v>
      </c>
      <c r="C93" s="8" t="s">
        <v>262</v>
      </c>
      <c r="D93" s="3"/>
    </row>
    <row r="94" spans="1:4">
      <c r="A94" s="1" t="s">
        <v>109</v>
      </c>
      <c r="B94" s="5" t="s">
        <v>249</v>
      </c>
      <c r="C94" s="8" t="s">
        <v>263</v>
      </c>
      <c r="D94" s="3"/>
    </row>
    <row r="95" spans="1:4">
      <c r="A95" s="1" t="s">
        <v>109</v>
      </c>
      <c r="B95" s="5" t="s">
        <v>249</v>
      </c>
      <c r="C95" s="8" t="s">
        <v>264</v>
      </c>
      <c r="D95" s="3"/>
    </row>
    <row r="96" spans="1:4">
      <c r="A96" s="1" t="s">
        <v>109</v>
      </c>
      <c r="B96" s="5" t="s">
        <v>249</v>
      </c>
      <c r="C96" s="8" t="s">
        <v>265</v>
      </c>
      <c r="D96" s="3"/>
    </row>
    <row r="97" spans="1:4">
      <c r="A97" s="5" t="s">
        <v>110</v>
      </c>
      <c r="B97" s="5" t="s">
        <v>110</v>
      </c>
      <c r="C97" s="8" t="s">
        <v>165</v>
      </c>
      <c r="D97" s="3"/>
    </row>
    <row r="98" spans="1:4">
      <c r="A98" s="5" t="s">
        <v>110</v>
      </c>
      <c r="B98" s="5" t="s">
        <v>110</v>
      </c>
      <c r="C98" s="10" t="s">
        <v>166</v>
      </c>
      <c r="D98" s="3"/>
    </row>
    <row r="99" spans="1:4">
      <c r="A99" s="5" t="s">
        <v>110</v>
      </c>
      <c r="B99" s="5" t="s">
        <v>110</v>
      </c>
      <c r="C99" s="10" t="s">
        <v>167</v>
      </c>
      <c r="D99" s="3"/>
    </row>
    <row r="100" spans="1:4">
      <c r="A100" s="5" t="s">
        <v>110</v>
      </c>
      <c r="B100" s="5" t="s">
        <v>110</v>
      </c>
      <c r="C100" s="10" t="s">
        <v>168</v>
      </c>
      <c r="D100" s="3"/>
    </row>
    <row r="101" spans="1:4">
      <c r="A101" s="5" t="s">
        <v>110</v>
      </c>
      <c r="B101" s="5" t="s">
        <v>110</v>
      </c>
      <c r="C101" s="10" t="s">
        <v>169</v>
      </c>
      <c r="D101" s="3"/>
    </row>
    <row r="102" spans="1:4">
      <c r="A102" s="13" t="s">
        <v>219</v>
      </c>
      <c r="B102" s="5" t="s">
        <v>250</v>
      </c>
      <c r="C102" s="8" t="s">
        <v>252</v>
      </c>
      <c r="D102" s="3"/>
    </row>
    <row r="103" spans="1:4">
      <c r="A103" s="13" t="s">
        <v>219</v>
      </c>
      <c r="B103" s="5" t="s">
        <v>250</v>
      </c>
      <c r="C103" s="10" t="s">
        <v>253</v>
      </c>
      <c r="D103" s="3"/>
    </row>
    <row r="104" spans="1:4">
      <c r="A104" s="13" t="s">
        <v>219</v>
      </c>
      <c r="B104" s="5" t="s">
        <v>206</v>
      </c>
      <c r="C104" s="10" t="s">
        <v>208</v>
      </c>
      <c r="D104" s="3"/>
    </row>
    <row r="105" spans="1:4">
      <c r="A105" s="13" t="s">
        <v>219</v>
      </c>
      <c r="B105" s="5" t="s">
        <v>206</v>
      </c>
      <c r="C105" s="10" t="s">
        <v>254</v>
      </c>
      <c r="D105" s="3"/>
    </row>
    <row r="106" spans="1:4">
      <c r="A106" s="13" t="s">
        <v>219</v>
      </c>
      <c r="B106" s="5" t="s">
        <v>206</v>
      </c>
      <c r="C106" s="10" t="s">
        <v>255</v>
      </c>
      <c r="D106" s="3"/>
    </row>
    <row r="107" spans="1:4">
      <c r="A107" s="13" t="s">
        <v>219</v>
      </c>
      <c r="B107" s="5" t="s">
        <v>206</v>
      </c>
      <c r="C107" s="10" t="s">
        <v>256</v>
      </c>
      <c r="D107" s="3"/>
    </row>
    <row r="108" spans="1:4">
      <c r="A108" s="13" t="s">
        <v>219</v>
      </c>
      <c r="B108" s="5" t="s">
        <v>251</v>
      </c>
      <c r="C108" s="10" t="s">
        <v>257</v>
      </c>
      <c r="D108" s="3"/>
    </row>
  </sheetData>
  <phoneticPr fontId="6"/>
  <pageMargins left="0.7" right="0.7" top="0.75" bottom="0.75" header="0.3" footer="0.3"/>
  <pageSetup paperSize="9" scale="3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3"/>
  <sheetViews>
    <sheetView view="pageBreakPreview" zoomScale="70" zoomScaleNormal="90" zoomScaleSheetLayoutView="70" workbookViewId="0">
      <selection activeCell="E19" sqref="E19:G19"/>
    </sheetView>
  </sheetViews>
  <sheetFormatPr defaultColWidth="9" defaultRowHeight="17.25"/>
  <cols>
    <col min="1" max="2" width="6.875" style="362" customWidth="1"/>
    <col min="3" max="3" width="7.125" style="362" customWidth="1"/>
    <col min="4" max="4" width="39.5" style="363" customWidth="1"/>
    <col min="5" max="5" width="16.625" style="363" customWidth="1"/>
    <col min="6" max="6" width="3.5" style="363" bestFit="1" customWidth="1"/>
    <col min="7" max="7" width="11" style="363" customWidth="1"/>
    <col min="8" max="8" width="21.375" style="364" bestFit="1" customWidth="1"/>
    <col min="9" max="9" width="17.625" style="364" customWidth="1"/>
    <col min="10" max="10" width="67.875" style="365" customWidth="1"/>
    <col min="11" max="16384" width="9" style="363"/>
  </cols>
  <sheetData>
    <row r="1" spans="1:10" s="461" customFormat="1" ht="13.5">
      <c r="A1" s="460"/>
      <c r="B1" s="460"/>
      <c r="C1" s="460"/>
      <c r="H1" s="462"/>
      <c r="I1" s="462"/>
      <c r="J1" s="463"/>
    </row>
    <row r="2" spans="1:10" s="461" customFormat="1" ht="24">
      <c r="A2" s="464" t="s">
        <v>490</v>
      </c>
      <c r="B2" s="460"/>
      <c r="C2" s="460"/>
      <c r="H2" s="462"/>
      <c r="I2" s="462"/>
      <c r="J2" s="463"/>
    </row>
    <row r="3" spans="1:10" s="350" customFormat="1" ht="20.100000000000001" hidden="1" customHeight="1">
      <c r="A3" s="334" t="s">
        <v>307</v>
      </c>
      <c r="B3" s="335"/>
      <c r="C3" s="335"/>
      <c r="D3" s="335"/>
      <c r="E3" s="910">
        <f>E4+E5</f>
        <v>0</v>
      </c>
      <c r="F3" s="910"/>
      <c r="G3" s="911"/>
      <c r="H3" s="348"/>
      <c r="I3" s="348"/>
      <c r="J3" s="349"/>
    </row>
    <row r="4" spans="1:10" s="350" customFormat="1" ht="20.100000000000001" hidden="1" customHeight="1">
      <c r="A4" s="336"/>
      <c r="B4" s="337" t="s">
        <v>298</v>
      </c>
      <c r="C4" s="351"/>
      <c r="D4" s="351"/>
      <c r="E4" s="912">
        <f>I27</f>
        <v>0</v>
      </c>
      <c r="F4" s="912"/>
      <c r="G4" s="913"/>
      <c r="H4" s="352"/>
      <c r="I4" s="352"/>
      <c r="J4" s="349"/>
    </row>
    <row r="5" spans="1:10" s="350" customFormat="1" ht="20.100000000000001" hidden="1" customHeight="1">
      <c r="A5" s="336"/>
      <c r="B5" s="338" t="s">
        <v>271</v>
      </c>
      <c r="C5" s="351"/>
      <c r="D5" s="351"/>
      <c r="E5" s="914">
        <f>SUM(E6:G10)</f>
        <v>0</v>
      </c>
      <c r="F5" s="914"/>
      <c r="G5" s="915"/>
      <c r="H5" s="352"/>
      <c r="I5" s="352"/>
      <c r="J5" s="349"/>
    </row>
    <row r="6" spans="1:10" s="350" customFormat="1" ht="20.100000000000001" hidden="1" customHeight="1">
      <c r="A6" s="336"/>
      <c r="B6" s="353"/>
      <c r="C6" s="354" t="s">
        <v>306</v>
      </c>
      <c r="D6" s="355"/>
      <c r="E6" s="916">
        <f>I45</f>
        <v>0</v>
      </c>
      <c r="F6" s="916"/>
      <c r="G6" s="917"/>
      <c r="H6" s="352"/>
      <c r="I6" s="352"/>
      <c r="J6" s="349"/>
    </row>
    <row r="7" spans="1:10" s="350" customFormat="1" ht="20.100000000000001" hidden="1" customHeight="1">
      <c r="A7" s="336"/>
      <c r="B7" s="353"/>
      <c r="C7" s="356" t="s">
        <v>305</v>
      </c>
      <c r="D7" s="355"/>
      <c r="E7" s="933">
        <f>I52</f>
        <v>0</v>
      </c>
      <c r="F7" s="933"/>
      <c r="G7" s="934"/>
      <c r="H7" s="352"/>
      <c r="I7" s="352"/>
      <c r="J7" s="349"/>
    </row>
    <row r="8" spans="1:10" s="350" customFormat="1" ht="20.100000000000001" hidden="1" customHeight="1">
      <c r="A8" s="336"/>
      <c r="B8" s="353"/>
      <c r="C8" s="356" t="s">
        <v>304</v>
      </c>
      <c r="D8" s="355"/>
      <c r="E8" s="935">
        <f>I58</f>
        <v>0</v>
      </c>
      <c r="F8" s="935"/>
      <c r="G8" s="936"/>
      <c r="H8" s="352"/>
      <c r="I8" s="352"/>
      <c r="J8" s="349"/>
    </row>
    <row r="9" spans="1:10" s="350" customFormat="1" ht="20.100000000000001" hidden="1" customHeight="1">
      <c r="A9" s="336"/>
      <c r="B9" s="353"/>
      <c r="C9" s="357" t="s">
        <v>267</v>
      </c>
      <c r="D9" s="355"/>
      <c r="E9" s="935">
        <f>I64</f>
        <v>0</v>
      </c>
      <c r="F9" s="935"/>
      <c r="G9" s="936"/>
      <c r="H9" s="352"/>
      <c r="I9" s="352"/>
      <c r="J9" s="349"/>
    </row>
    <row r="10" spans="1:10" s="350" customFormat="1" ht="20.100000000000001" hidden="1" customHeight="1" thickBot="1">
      <c r="A10" s="358"/>
      <c r="B10" s="359"/>
      <c r="C10" s="360" t="s">
        <v>266</v>
      </c>
      <c r="D10" s="361"/>
      <c r="E10" s="937">
        <f>I69</f>
        <v>0</v>
      </c>
      <c r="F10" s="937"/>
      <c r="G10" s="938"/>
      <c r="H10" s="352"/>
      <c r="I10" s="352"/>
      <c r="J10" s="349"/>
    </row>
    <row r="11" spans="1:10" ht="9.9499999999999993" customHeight="1" thickBot="1"/>
    <row r="12" spans="1:10" s="371" customFormat="1" ht="18" thickBot="1">
      <c r="A12" s="366" t="s">
        <v>5</v>
      </c>
      <c r="B12" s="367" t="s">
        <v>6</v>
      </c>
      <c r="C12" s="367" t="s">
        <v>7</v>
      </c>
      <c r="D12" s="367" t="s">
        <v>303</v>
      </c>
      <c r="E12" s="955" t="s">
        <v>302</v>
      </c>
      <c r="F12" s="955"/>
      <c r="G12" s="955"/>
      <c r="H12" s="368" t="s">
        <v>301</v>
      </c>
      <c r="I12" s="369" t="s">
        <v>495</v>
      </c>
      <c r="J12" s="370" t="s">
        <v>300</v>
      </c>
    </row>
    <row r="13" spans="1:10" ht="20.100000000000001" customHeight="1">
      <c r="A13" s="924" t="s">
        <v>299</v>
      </c>
      <c r="B13" s="925"/>
      <c r="C13" s="925"/>
      <c r="D13" s="925"/>
      <c r="E13" s="372"/>
      <c r="F13" s="372"/>
      <c r="G13" s="372"/>
      <c r="H13" s="373"/>
      <c r="I13" s="339"/>
      <c r="J13" s="370"/>
    </row>
    <row r="14" spans="1:10" ht="20.100000000000001" customHeight="1">
      <c r="A14" s="340"/>
      <c r="B14" s="341" t="s">
        <v>298</v>
      </c>
      <c r="C14" s="342"/>
      <c r="D14" s="343"/>
      <c r="E14" s="343"/>
      <c r="F14" s="343"/>
      <c r="G14" s="343"/>
      <c r="H14" s="374"/>
      <c r="I14" s="344"/>
      <c r="J14" s="370"/>
    </row>
    <row r="15" spans="1:10" ht="20.100000000000001" customHeight="1">
      <c r="A15" s="340"/>
      <c r="B15" s="375"/>
      <c r="C15" s="345" t="s">
        <v>297</v>
      </c>
      <c r="D15" s="376"/>
      <c r="E15" s="376"/>
      <c r="F15" s="376"/>
      <c r="G15" s="376"/>
      <c r="H15" s="951" t="str">
        <f>IF($E$16="","","会場毎の情報は別紙参照。")</f>
        <v/>
      </c>
      <c r="I15" s="952"/>
      <c r="J15" s="370"/>
    </row>
    <row r="16" spans="1:10" ht="20.100000000000001" customHeight="1">
      <c r="A16" s="340"/>
      <c r="B16" s="375"/>
      <c r="C16" s="346"/>
      <c r="D16" s="377" t="s">
        <v>384</v>
      </c>
      <c r="E16" s="960"/>
      <c r="F16" s="960"/>
      <c r="G16" s="961"/>
      <c r="H16" s="956"/>
      <c r="I16" s="957"/>
      <c r="J16" s="378" t="s">
        <v>296</v>
      </c>
    </row>
    <row r="17" spans="1:10" ht="20.100000000000001" customHeight="1">
      <c r="A17" s="340"/>
      <c r="B17" s="379"/>
      <c r="C17" s="380"/>
      <c r="D17" s="381" t="s">
        <v>295</v>
      </c>
      <c r="E17" s="976">
        <f>総表!F32</f>
        <v>0</v>
      </c>
      <c r="F17" s="977"/>
      <c r="G17" s="977"/>
      <c r="H17" s="978"/>
      <c r="I17" s="979"/>
      <c r="J17" s="382" t="s">
        <v>294</v>
      </c>
    </row>
    <row r="18" spans="1:10" ht="20.100000000000001" customHeight="1">
      <c r="A18" s="340"/>
      <c r="B18" s="379"/>
      <c r="C18" s="380"/>
      <c r="D18" s="383" t="s">
        <v>293</v>
      </c>
      <c r="E18" s="973"/>
      <c r="F18" s="974"/>
      <c r="G18" s="975"/>
      <c r="H18" s="953"/>
      <c r="I18" s="954"/>
      <c r="J18" s="465" t="s">
        <v>403</v>
      </c>
    </row>
    <row r="19" spans="1:10" ht="20.100000000000001" customHeight="1">
      <c r="A19" s="340"/>
      <c r="B19" s="379"/>
      <c r="C19" s="380"/>
      <c r="D19" s="929" t="s">
        <v>292</v>
      </c>
      <c r="E19" s="967" t="s">
        <v>291</v>
      </c>
      <c r="F19" s="968"/>
      <c r="G19" s="969"/>
      <c r="H19" s="384"/>
      <c r="I19" s="385" t="s">
        <v>289</v>
      </c>
      <c r="J19" s="465" t="s">
        <v>408</v>
      </c>
    </row>
    <row r="20" spans="1:10" ht="20.100000000000001" customHeight="1">
      <c r="A20" s="340"/>
      <c r="B20" s="379"/>
      <c r="C20" s="380"/>
      <c r="D20" s="930"/>
      <c r="E20" s="970" t="s">
        <v>290</v>
      </c>
      <c r="F20" s="971"/>
      <c r="G20" s="972"/>
      <c r="H20" s="386"/>
      <c r="I20" s="387" t="s">
        <v>289</v>
      </c>
      <c r="J20" s="382"/>
    </row>
    <row r="21" spans="1:10" ht="20.100000000000001" customHeight="1">
      <c r="A21" s="340"/>
      <c r="B21" s="379"/>
      <c r="C21" s="380"/>
      <c r="D21" s="381" t="s">
        <v>288</v>
      </c>
      <c r="E21" s="962">
        <f>E18-H19-H20</f>
        <v>0</v>
      </c>
      <c r="F21" s="962"/>
      <c r="G21" s="962"/>
      <c r="H21" s="965" t="s">
        <v>287</v>
      </c>
      <c r="I21" s="958" t="str">
        <f>IF(E21*E22=0,"",E21*E22)</f>
        <v/>
      </c>
      <c r="J21" s="466" t="s">
        <v>286</v>
      </c>
    </row>
    <row r="22" spans="1:10" ht="20.100000000000001" customHeight="1">
      <c r="A22" s="340"/>
      <c r="B22" s="379"/>
      <c r="C22" s="380"/>
      <c r="D22" s="388" t="s">
        <v>285</v>
      </c>
      <c r="E22" s="964"/>
      <c r="F22" s="964"/>
      <c r="G22" s="964"/>
      <c r="H22" s="966"/>
      <c r="I22" s="959"/>
      <c r="J22" s="382"/>
    </row>
    <row r="23" spans="1:10" ht="20.100000000000001" customHeight="1">
      <c r="A23" s="340"/>
      <c r="B23" s="379"/>
      <c r="C23" s="380"/>
      <c r="D23" s="389" t="s">
        <v>284</v>
      </c>
      <c r="E23" s="963" t="str">
        <f>IF(I21="","",SUM(G27:G38))</f>
        <v/>
      </c>
      <c r="F23" s="963"/>
      <c r="G23" s="963"/>
      <c r="H23" s="390" t="s">
        <v>283</v>
      </c>
      <c r="I23" s="391" t="str">
        <f>IF(I21="","",E23/I21)</f>
        <v/>
      </c>
      <c r="J23" s="370"/>
    </row>
    <row r="24" spans="1:10" ht="20.100000000000001" customHeight="1">
      <c r="A24" s="340"/>
      <c r="B24" s="379"/>
      <c r="C24" s="380"/>
      <c r="D24" s="392" t="s">
        <v>282</v>
      </c>
      <c r="E24" s="923" t="str">
        <f>IF(I21="","",SUM(G27:G39))</f>
        <v/>
      </c>
      <c r="F24" s="923"/>
      <c r="G24" s="923"/>
      <c r="H24" s="393" t="s">
        <v>281</v>
      </c>
      <c r="I24" s="394" t="str">
        <f>IF(I21="","",E24/I21)</f>
        <v/>
      </c>
      <c r="J24" s="370"/>
    </row>
    <row r="25" spans="1:10" ht="20.100000000000001" customHeight="1">
      <c r="A25" s="340"/>
      <c r="B25" s="379"/>
      <c r="C25" s="926" t="s">
        <v>348</v>
      </c>
      <c r="D25" s="927"/>
      <c r="E25" s="928"/>
      <c r="F25" s="928"/>
      <c r="G25" s="928"/>
      <c r="H25" s="949" t="str">
        <f>IF($E$16="","","会場毎の入場券内訳は別紙参照。")</f>
        <v/>
      </c>
      <c r="I25" s="950"/>
      <c r="J25" s="395"/>
    </row>
    <row r="26" spans="1:10" ht="20.100000000000001" customHeight="1">
      <c r="A26" s="340"/>
      <c r="B26" s="379"/>
      <c r="C26" s="396"/>
      <c r="D26" s="397" t="s">
        <v>280</v>
      </c>
      <c r="E26" s="398" t="s">
        <v>379</v>
      </c>
      <c r="F26" s="398" t="s">
        <v>279</v>
      </c>
      <c r="G26" s="398" t="s">
        <v>278</v>
      </c>
      <c r="H26" s="399" t="s">
        <v>277</v>
      </c>
      <c r="I26" s="400" t="s">
        <v>495</v>
      </c>
      <c r="J26" s="382"/>
    </row>
    <row r="27" spans="1:10" ht="20.100000000000001" customHeight="1">
      <c r="A27" s="340"/>
      <c r="B27" s="379"/>
      <c r="C27" s="396"/>
      <c r="D27" s="401"/>
      <c r="E27" s="402"/>
      <c r="F27" s="403" t="str">
        <f t="shared" ref="F27:F39" si="0">IF(E27="","","×")</f>
        <v/>
      </c>
      <c r="G27" s="402"/>
      <c r="H27" s="404">
        <f t="shared" ref="H27:H39" si="1">E27*G27</f>
        <v>0</v>
      </c>
      <c r="I27" s="405">
        <f>IF($E$16="",H42,I28)</f>
        <v>0</v>
      </c>
      <c r="J27" s="948" t="s">
        <v>276</v>
      </c>
    </row>
    <row r="28" spans="1:10" ht="20.100000000000001" customHeight="1">
      <c r="A28" s="340"/>
      <c r="B28" s="379"/>
      <c r="C28" s="396"/>
      <c r="D28" s="406"/>
      <c r="E28" s="407"/>
      <c r="F28" s="408" t="str">
        <f t="shared" si="0"/>
        <v/>
      </c>
      <c r="G28" s="407"/>
      <c r="H28" s="409">
        <f t="shared" si="1"/>
        <v>0</v>
      </c>
      <c r="I28" s="410">
        <f ca="1">'別紙1 入場料詳細'!E3</f>
        <v>0</v>
      </c>
      <c r="J28" s="948"/>
    </row>
    <row r="29" spans="1:10" ht="20.100000000000001" customHeight="1">
      <c r="A29" s="340"/>
      <c r="B29" s="379"/>
      <c r="C29" s="396"/>
      <c r="D29" s="406"/>
      <c r="E29" s="407"/>
      <c r="F29" s="408" t="str">
        <f t="shared" si="0"/>
        <v/>
      </c>
      <c r="G29" s="407"/>
      <c r="H29" s="409">
        <f t="shared" si="1"/>
        <v>0</v>
      </c>
      <c r="I29" s="411"/>
      <c r="J29" s="382" t="s">
        <v>275</v>
      </c>
    </row>
    <row r="30" spans="1:10" ht="20.100000000000001" customHeight="1">
      <c r="A30" s="340"/>
      <c r="B30" s="379"/>
      <c r="C30" s="396"/>
      <c r="D30" s="406"/>
      <c r="E30" s="407"/>
      <c r="F30" s="408" t="str">
        <f t="shared" si="0"/>
        <v/>
      </c>
      <c r="G30" s="407"/>
      <c r="H30" s="409">
        <f t="shared" si="1"/>
        <v>0</v>
      </c>
      <c r="I30" s="411"/>
      <c r="J30" s="382" t="s">
        <v>274</v>
      </c>
    </row>
    <row r="31" spans="1:10" ht="20.100000000000001" customHeight="1">
      <c r="A31" s="340"/>
      <c r="B31" s="379"/>
      <c r="C31" s="396"/>
      <c r="D31" s="406"/>
      <c r="E31" s="407"/>
      <c r="F31" s="408" t="str">
        <f t="shared" si="0"/>
        <v/>
      </c>
      <c r="G31" s="407"/>
      <c r="H31" s="409">
        <f t="shared" si="1"/>
        <v>0</v>
      </c>
      <c r="I31" s="411"/>
      <c r="J31" s="382" t="s">
        <v>273</v>
      </c>
    </row>
    <row r="32" spans="1:10" ht="20.100000000000001" customHeight="1">
      <c r="A32" s="340"/>
      <c r="B32" s="379"/>
      <c r="C32" s="396"/>
      <c r="D32" s="406"/>
      <c r="E32" s="407"/>
      <c r="F32" s="408" t="str">
        <f t="shared" si="0"/>
        <v/>
      </c>
      <c r="G32" s="407"/>
      <c r="H32" s="409">
        <f t="shared" si="1"/>
        <v>0</v>
      </c>
      <c r="I32" s="411"/>
      <c r="J32" s="382"/>
    </row>
    <row r="33" spans="1:10" ht="20.100000000000001" customHeight="1">
      <c r="A33" s="340"/>
      <c r="B33" s="379"/>
      <c r="C33" s="396"/>
      <c r="D33" s="406"/>
      <c r="E33" s="407"/>
      <c r="F33" s="408" t="str">
        <f t="shared" si="0"/>
        <v/>
      </c>
      <c r="G33" s="407"/>
      <c r="H33" s="409">
        <f t="shared" si="1"/>
        <v>0</v>
      </c>
      <c r="I33" s="411"/>
      <c r="J33" s="382"/>
    </row>
    <row r="34" spans="1:10" ht="20.100000000000001" customHeight="1">
      <c r="A34" s="340"/>
      <c r="B34" s="379"/>
      <c r="C34" s="396"/>
      <c r="D34" s="406"/>
      <c r="E34" s="407"/>
      <c r="F34" s="408" t="str">
        <f t="shared" si="0"/>
        <v/>
      </c>
      <c r="G34" s="407"/>
      <c r="H34" s="409">
        <f t="shared" si="1"/>
        <v>0</v>
      </c>
      <c r="I34" s="411"/>
      <c r="J34" s="382"/>
    </row>
    <row r="35" spans="1:10" ht="20.100000000000001" customHeight="1">
      <c r="A35" s="340"/>
      <c r="B35" s="379"/>
      <c r="C35" s="396"/>
      <c r="D35" s="406"/>
      <c r="E35" s="407"/>
      <c r="F35" s="408" t="str">
        <f t="shared" si="0"/>
        <v/>
      </c>
      <c r="G35" s="407"/>
      <c r="H35" s="409">
        <f t="shared" si="1"/>
        <v>0</v>
      </c>
      <c r="I35" s="411"/>
      <c r="J35" s="382"/>
    </row>
    <row r="36" spans="1:10" ht="20.100000000000001" customHeight="1">
      <c r="A36" s="340"/>
      <c r="B36" s="379"/>
      <c r="C36" s="396"/>
      <c r="D36" s="406"/>
      <c r="E36" s="407"/>
      <c r="F36" s="408" t="str">
        <f t="shared" si="0"/>
        <v/>
      </c>
      <c r="G36" s="407"/>
      <c r="H36" s="409">
        <f t="shared" si="1"/>
        <v>0</v>
      </c>
      <c r="I36" s="411"/>
      <c r="J36" s="382"/>
    </row>
    <row r="37" spans="1:10" ht="20.100000000000001" customHeight="1">
      <c r="A37" s="340"/>
      <c r="B37" s="379"/>
      <c r="C37" s="396"/>
      <c r="D37" s="406"/>
      <c r="E37" s="407"/>
      <c r="F37" s="408" t="str">
        <f t="shared" si="0"/>
        <v/>
      </c>
      <c r="G37" s="407"/>
      <c r="H37" s="409">
        <f t="shared" si="1"/>
        <v>0</v>
      </c>
      <c r="I37" s="411"/>
      <c r="J37" s="382"/>
    </row>
    <row r="38" spans="1:10" ht="20.100000000000001" customHeight="1">
      <c r="A38" s="340"/>
      <c r="B38" s="379"/>
      <c r="C38" s="396"/>
      <c r="D38" s="406"/>
      <c r="E38" s="407"/>
      <c r="F38" s="408" t="str">
        <f t="shared" si="0"/>
        <v/>
      </c>
      <c r="G38" s="407"/>
      <c r="H38" s="409">
        <f t="shared" si="1"/>
        <v>0</v>
      </c>
      <c r="I38" s="411"/>
      <c r="J38" s="382"/>
    </row>
    <row r="39" spans="1:10" ht="20.100000000000001" customHeight="1">
      <c r="A39" s="340"/>
      <c r="B39" s="379"/>
      <c r="C39" s="396"/>
      <c r="D39" s="412" t="s">
        <v>272</v>
      </c>
      <c r="E39" s="413">
        <v>0</v>
      </c>
      <c r="F39" s="414" t="str">
        <f t="shared" si="0"/>
        <v>×</v>
      </c>
      <c r="G39" s="415"/>
      <c r="H39" s="416">
        <f t="shared" si="1"/>
        <v>0</v>
      </c>
      <c r="I39" s="411"/>
      <c r="J39" s="382"/>
    </row>
    <row r="40" spans="1:10" ht="20.100000000000001" customHeight="1">
      <c r="A40" s="340"/>
      <c r="B40" s="379"/>
      <c r="C40" s="417"/>
      <c r="D40" s="919" t="s">
        <v>92</v>
      </c>
      <c r="E40" s="920"/>
      <c r="F40" s="920"/>
      <c r="G40" s="920"/>
      <c r="H40" s="418">
        <f>SUM(H27:H39)</f>
        <v>0</v>
      </c>
      <c r="I40" s="419"/>
      <c r="J40" s="382"/>
    </row>
    <row r="41" spans="1:10" ht="20.100000000000001" customHeight="1">
      <c r="A41" s="340"/>
      <c r="B41" s="379"/>
      <c r="C41" s="417"/>
      <c r="D41" s="921" t="s">
        <v>385</v>
      </c>
      <c r="E41" s="922"/>
      <c r="F41" s="922"/>
      <c r="G41" s="922"/>
      <c r="H41" s="420"/>
      <c r="I41" s="419"/>
      <c r="J41" s="382"/>
    </row>
    <row r="42" spans="1:10" ht="20.100000000000001" customHeight="1">
      <c r="A42" s="340"/>
      <c r="B42" s="421"/>
      <c r="C42" s="422"/>
      <c r="D42" s="919" t="s">
        <v>64</v>
      </c>
      <c r="E42" s="920"/>
      <c r="F42" s="920"/>
      <c r="G42" s="920"/>
      <c r="H42" s="418">
        <f>H40+H41</f>
        <v>0</v>
      </c>
      <c r="I42" s="423"/>
      <c r="J42" s="382"/>
    </row>
    <row r="43" spans="1:10" ht="20.100000000000001" customHeight="1">
      <c r="A43" s="340"/>
      <c r="B43" s="338" t="s">
        <v>271</v>
      </c>
      <c r="C43" s="424"/>
      <c r="D43" s="424"/>
      <c r="E43" s="424"/>
      <c r="F43" s="424"/>
      <c r="G43" s="424"/>
      <c r="H43" s="425"/>
      <c r="I43" s="426"/>
      <c r="J43" s="395"/>
    </row>
    <row r="44" spans="1:10" ht="20.100000000000001" customHeight="1">
      <c r="A44" s="340"/>
      <c r="B44" s="353"/>
      <c r="C44" s="345" t="s">
        <v>270</v>
      </c>
      <c r="D44" s="427"/>
      <c r="E44" s="427"/>
      <c r="F44" s="427"/>
      <c r="G44" s="427"/>
      <c r="H44" s="428"/>
      <c r="I44" s="429"/>
      <c r="J44" s="395"/>
    </row>
    <row r="45" spans="1:10" ht="20.100000000000001" customHeight="1">
      <c r="A45" s="340"/>
      <c r="B45" s="379"/>
      <c r="C45" s="396"/>
      <c r="D45" s="430"/>
      <c r="E45" s="940"/>
      <c r="F45" s="940"/>
      <c r="G45" s="940"/>
      <c r="H45" s="431"/>
      <c r="I45" s="941">
        <f>SUM(H45:H50)</f>
        <v>0</v>
      </c>
      <c r="J45" s="931"/>
    </row>
    <row r="46" spans="1:10" ht="20.100000000000001" customHeight="1">
      <c r="A46" s="340"/>
      <c r="B46" s="379"/>
      <c r="C46" s="396"/>
      <c r="D46" s="432"/>
      <c r="E46" s="918"/>
      <c r="F46" s="918"/>
      <c r="G46" s="918"/>
      <c r="H46" s="433"/>
      <c r="I46" s="942"/>
      <c r="J46" s="931"/>
    </row>
    <row r="47" spans="1:10" ht="20.100000000000001" customHeight="1">
      <c r="A47" s="340"/>
      <c r="B47" s="379"/>
      <c r="C47" s="396"/>
      <c r="D47" s="432"/>
      <c r="E47" s="918"/>
      <c r="F47" s="918"/>
      <c r="G47" s="918"/>
      <c r="H47" s="433"/>
      <c r="I47" s="942"/>
      <c r="J47" s="931"/>
    </row>
    <row r="48" spans="1:10" ht="20.100000000000001" customHeight="1">
      <c r="A48" s="340"/>
      <c r="B48" s="379"/>
      <c r="C48" s="396"/>
      <c r="D48" s="432"/>
      <c r="E48" s="918"/>
      <c r="F48" s="918"/>
      <c r="G48" s="918"/>
      <c r="H48" s="433"/>
      <c r="I48" s="942"/>
      <c r="J48" s="932"/>
    </row>
    <row r="49" spans="1:10" ht="20.100000000000001" customHeight="1">
      <c r="A49" s="340"/>
      <c r="B49" s="379"/>
      <c r="C49" s="396"/>
      <c r="D49" s="432"/>
      <c r="E49" s="918"/>
      <c r="F49" s="918"/>
      <c r="G49" s="918"/>
      <c r="H49" s="433"/>
      <c r="I49" s="942"/>
      <c r="J49" s="932"/>
    </row>
    <row r="50" spans="1:10" ht="20.100000000000001" customHeight="1">
      <c r="A50" s="340"/>
      <c r="B50" s="379"/>
      <c r="C50" s="434"/>
      <c r="D50" s="435"/>
      <c r="E50" s="939"/>
      <c r="F50" s="939"/>
      <c r="G50" s="939"/>
      <c r="H50" s="436"/>
      <c r="I50" s="943"/>
      <c r="J50" s="932"/>
    </row>
    <row r="51" spans="1:10" ht="20.100000000000001" customHeight="1">
      <c r="A51" s="340"/>
      <c r="B51" s="947"/>
      <c r="C51" s="347" t="s">
        <v>269</v>
      </c>
      <c r="D51" s="437"/>
      <c r="E51" s="376"/>
      <c r="F51" s="376"/>
      <c r="G51" s="376"/>
      <c r="H51" s="438"/>
      <c r="I51" s="439"/>
    </row>
    <row r="52" spans="1:10" ht="20.100000000000001" customHeight="1">
      <c r="A52" s="340"/>
      <c r="B52" s="947"/>
      <c r="C52" s="380"/>
      <c r="D52" s="430"/>
      <c r="E52" s="940"/>
      <c r="F52" s="940"/>
      <c r="G52" s="940"/>
      <c r="H52" s="440"/>
      <c r="I52" s="941">
        <f>SUM(H52:H56)</f>
        <v>0</v>
      </c>
      <c r="J52" s="932"/>
    </row>
    <row r="53" spans="1:10" ht="20.100000000000001" customHeight="1">
      <c r="A53" s="340"/>
      <c r="B53" s="947"/>
      <c r="C53" s="380"/>
      <c r="D53" s="432"/>
      <c r="E53" s="918"/>
      <c r="F53" s="918"/>
      <c r="G53" s="918"/>
      <c r="H53" s="441"/>
      <c r="I53" s="942"/>
      <c r="J53" s="932"/>
    </row>
    <row r="54" spans="1:10" ht="20.100000000000001" customHeight="1">
      <c r="A54" s="340"/>
      <c r="B54" s="947"/>
      <c r="C54" s="380"/>
      <c r="D54" s="432"/>
      <c r="E54" s="918"/>
      <c r="F54" s="918"/>
      <c r="G54" s="918"/>
      <c r="H54" s="441"/>
      <c r="I54" s="942"/>
      <c r="J54" s="932"/>
    </row>
    <row r="55" spans="1:10" ht="20.100000000000001" customHeight="1">
      <c r="A55" s="340"/>
      <c r="B55" s="947"/>
      <c r="C55" s="380"/>
      <c r="D55" s="432"/>
      <c r="E55" s="918"/>
      <c r="F55" s="918"/>
      <c r="G55" s="918"/>
      <c r="H55" s="441"/>
      <c r="I55" s="942"/>
      <c r="J55" s="932"/>
    </row>
    <row r="56" spans="1:10" ht="20.100000000000001" customHeight="1">
      <c r="A56" s="340"/>
      <c r="B56" s="947"/>
      <c r="C56" s="442"/>
      <c r="D56" s="435"/>
      <c r="E56" s="939"/>
      <c r="F56" s="939"/>
      <c r="G56" s="939"/>
      <c r="H56" s="443"/>
      <c r="I56" s="943"/>
      <c r="J56" s="932"/>
    </row>
    <row r="57" spans="1:10" ht="20.100000000000001" customHeight="1">
      <c r="A57" s="340"/>
      <c r="B57" s="379"/>
      <c r="C57" s="347" t="s">
        <v>268</v>
      </c>
      <c r="D57" s="437"/>
      <c r="E57" s="376"/>
      <c r="F57" s="376"/>
      <c r="G57" s="376"/>
      <c r="H57" s="438"/>
      <c r="I57" s="429"/>
    </row>
    <row r="58" spans="1:10" ht="20.100000000000001" customHeight="1">
      <c r="A58" s="340"/>
      <c r="B58" s="379"/>
      <c r="C58" s="396"/>
      <c r="D58" s="430"/>
      <c r="E58" s="940"/>
      <c r="F58" s="940"/>
      <c r="G58" s="940"/>
      <c r="H58" s="440"/>
      <c r="I58" s="941">
        <f>SUM(H58:H62)</f>
        <v>0</v>
      </c>
      <c r="J58" s="932"/>
    </row>
    <row r="59" spans="1:10" ht="20.100000000000001" customHeight="1">
      <c r="A59" s="340"/>
      <c r="B59" s="379"/>
      <c r="C59" s="396"/>
      <c r="D59" s="432"/>
      <c r="E59" s="918"/>
      <c r="F59" s="918"/>
      <c r="G59" s="918"/>
      <c r="H59" s="441"/>
      <c r="I59" s="942"/>
      <c r="J59" s="932"/>
    </row>
    <row r="60" spans="1:10" ht="20.100000000000001" customHeight="1">
      <c r="A60" s="340"/>
      <c r="B60" s="379"/>
      <c r="C60" s="396"/>
      <c r="D60" s="432"/>
      <c r="E60" s="918"/>
      <c r="F60" s="918"/>
      <c r="G60" s="918"/>
      <c r="H60" s="441"/>
      <c r="I60" s="942"/>
      <c r="J60" s="932"/>
    </row>
    <row r="61" spans="1:10" ht="20.100000000000001" customHeight="1">
      <c r="A61" s="340"/>
      <c r="B61" s="379"/>
      <c r="C61" s="396"/>
      <c r="D61" s="432"/>
      <c r="E61" s="918"/>
      <c r="F61" s="918"/>
      <c r="G61" s="918"/>
      <c r="H61" s="441"/>
      <c r="I61" s="942"/>
      <c r="J61" s="932"/>
    </row>
    <row r="62" spans="1:10" ht="20.100000000000001" customHeight="1">
      <c r="A62" s="340"/>
      <c r="B62" s="379"/>
      <c r="C62" s="434"/>
      <c r="D62" s="435"/>
      <c r="E62" s="939"/>
      <c r="F62" s="939"/>
      <c r="G62" s="939"/>
      <c r="H62" s="443"/>
      <c r="I62" s="943"/>
      <c r="J62" s="932"/>
    </row>
    <row r="63" spans="1:10" ht="20.100000000000001" customHeight="1">
      <c r="A63" s="340"/>
      <c r="B63" s="379"/>
      <c r="C63" s="347" t="s">
        <v>308</v>
      </c>
      <c r="D63" s="437"/>
      <c r="E63" s="946"/>
      <c r="F63" s="946"/>
      <c r="G63" s="946"/>
      <c r="H63" s="438"/>
      <c r="I63" s="444"/>
      <c r="J63" s="932"/>
    </row>
    <row r="64" spans="1:10" ht="20.100000000000001" customHeight="1">
      <c r="A64" s="340"/>
      <c r="B64" s="379"/>
      <c r="C64" s="380"/>
      <c r="D64" s="430"/>
      <c r="E64" s="940"/>
      <c r="F64" s="940"/>
      <c r="G64" s="940"/>
      <c r="H64" s="440"/>
      <c r="I64" s="941">
        <f>SUM(H64:H67)</f>
        <v>0</v>
      </c>
      <c r="J64" s="931"/>
    </row>
    <row r="65" spans="1:10" ht="20.100000000000001" customHeight="1">
      <c r="A65" s="340"/>
      <c r="B65" s="379"/>
      <c r="C65" s="380"/>
      <c r="D65" s="432"/>
      <c r="E65" s="918"/>
      <c r="F65" s="918"/>
      <c r="G65" s="918"/>
      <c r="H65" s="441"/>
      <c r="I65" s="942"/>
      <c r="J65" s="932"/>
    </row>
    <row r="66" spans="1:10" ht="20.100000000000001" customHeight="1">
      <c r="A66" s="340"/>
      <c r="B66" s="379"/>
      <c r="C66" s="380"/>
      <c r="D66" s="432"/>
      <c r="E66" s="918"/>
      <c r="F66" s="918"/>
      <c r="G66" s="918"/>
      <c r="H66" s="441"/>
      <c r="I66" s="942"/>
      <c r="J66" s="932"/>
    </row>
    <row r="67" spans="1:10" ht="20.100000000000001" customHeight="1">
      <c r="A67" s="340"/>
      <c r="B67" s="379"/>
      <c r="C67" s="442"/>
      <c r="D67" s="435"/>
      <c r="E67" s="939"/>
      <c r="F67" s="939"/>
      <c r="G67" s="939"/>
      <c r="H67" s="443"/>
      <c r="I67" s="943"/>
      <c r="J67" s="932"/>
    </row>
    <row r="68" spans="1:10" ht="20.100000000000001" customHeight="1">
      <c r="A68" s="340"/>
      <c r="B68" s="379"/>
      <c r="C68" s="345" t="s">
        <v>266</v>
      </c>
      <c r="D68" s="437"/>
      <c r="E68" s="376"/>
      <c r="F68" s="376"/>
      <c r="G68" s="376"/>
      <c r="H68" s="438"/>
      <c r="I68" s="429"/>
    </row>
    <row r="69" spans="1:10" ht="20.100000000000001" customHeight="1">
      <c r="A69" s="340"/>
      <c r="B69" s="379"/>
      <c r="C69" s="380"/>
      <c r="D69" s="430"/>
      <c r="E69" s="940"/>
      <c r="F69" s="940"/>
      <c r="G69" s="940"/>
      <c r="H69" s="440"/>
      <c r="I69" s="941">
        <f>SUM(H69:H73)</f>
        <v>0</v>
      </c>
      <c r="J69" s="931"/>
    </row>
    <row r="70" spans="1:10" ht="20.100000000000001" customHeight="1">
      <c r="A70" s="340"/>
      <c r="B70" s="379"/>
      <c r="C70" s="380"/>
      <c r="D70" s="432"/>
      <c r="E70" s="918"/>
      <c r="F70" s="918"/>
      <c r="G70" s="918"/>
      <c r="H70" s="441"/>
      <c r="I70" s="942"/>
      <c r="J70" s="932"/>
    </row>
    <row r="71" spans="1:10" ht="20.100000000000001" customHeight="1">
      <c r="A71" s="340"/>
      <c r="B71" s="379"/>
      <c r="C71" s="380"/>
      <c r="D71" s="432"/>
      <c r="E71" s="918"/>
      <c r="F71" s="918"/>
      <c r="G71" s="918"/>
      <c r="H71" s="441"/>
      <c r="I71" s="942"/>
      <c r="J71" s="932"/>
    </row>
    <row r="72" spans="1:10" ht="20.100000000000001" customHeight="1">
      <c r="A72" s="340"/>
      <c r="B72" s="379"/>
      <c r="C72" s="380"/>
      <c r="D72" s="432"/>
      <c r="E72" s="918"/>
      <c r="F72" s="918"/>
      <c r="G72" s="918"/>
      <c r="H72" s="441"/>
      <c r="I72" s="942"/>
      <c r="J72" s="932"/>
    </row>
    <row r="73" spans="1:10" ht="20.100000000000001" customHeight="1" thickBot="1">
      <c r="A73" s="445"/>
      <c r="B73" s="446"/>
      <c r="C73" s="447"/>
      <c r="D73" s="448"/>
      <c r="E73" s="945"/>
      <c r="F73" s="945"/>
      <c r="G73" s="945"/>
      <c r="H73" s="449"/>
      <c r="I73" s="944"/>
      <c r="J73" s="932"/>
    </row>
  </sheetData>
  <mergeCells count="69">
    <mergeCell ref="J27:J28"/>
    <mergeCell ref="H25:I25"/>
    <mergeCell ref="H15:I15"/>
    <mergeCell ref="H18:I18"/>
    <mergeCell ref="E12:G12"/>
    <mergeCell ref="H16:I16"/>
    <mergeCell ref="I21:I22"/>
    <mergeCell ref="E16:G16"/>
    <mergeCell ref="E21:G21"/>
    <mergeCell ref="E23:G23"/>
    <mergeCell ref="E22:G22"/>
    <mergeCell ref="H21:H22"/>
    <mergeCell ref="E19:G19"/>
    <mergeCell ref="E20:G20"/>
    <mergeCell ref="E18:G18"/>
    <mergeCell ref="E17:I17"/>
    <mergeCell ref="I45:I50"/>
    <mergeCell ref="J45:J50"/>
    <mergeCell ref="E48:G48"/>
    <mergeCell ref="E49:G49"/>
    <mergeCell ref="E50:G50"/>
    <mergeCell ref="E45:G45"/>
    <mergeCell ref="E63:G63"/>
    <mergeCell ref="E58:G58"/>
    <mergeCell ref="B51:B56"/>
    <mergeCell ref="E52:G52"/>
    <mergeCell ref="I52:I56"/>
    <mergeCell ref="J52:J56"/>
    <mergeCell ref="E53:G53"/>
    <mergeCell ref="E54:G54"/>
    <mergeCell ref="E55:G55"/>
    <mergeCell ref="E56:G56"/>
    <mergeCell ref="I69:I73"/>
    <mergeCell ref="J69:J73"/>
    <mergeCell ref="E70:G70"/>
    <mergeCell ref="E71:G71"/>
    <mergeCell ref="E73:G73"/>
    <mergeCell ref="E69:G69"/>
    <mergeCell ref="E72:G72"/>
    <mergeCell ref="J64:J67"/>
    <mergeCell ref="E7:G7"/>
    <mergeCell ref="E8:G8"/>
    <mergeCell ref="E9:G9"/>
    <mergeCell ref="E10:G10"/>
    <mergeCell ref="J58:J63"/>
    <mergeCell ref="E59:G59"/>
    <mergeCell ref="E60:G60"/>
    <mergeCell ref="E61:G61"/>
    <mergeCell ref="E62:G62"/>
    <mergeCell ref="E65:G65"/>
    <mergeCell ref="E66:G66"/>
    <mergeCell ref="E67:G67"/>
    <mergeCell ref="E64:G64"/>
    <mergeCell ref="I58:I62"/>
    <mergeCell ref="I64:I67"/>
    <mergeCell ref="E3:G3"/>
    <mergeCell ref="E4:G4"/>
    <mergeCell ref="E5:G5"/>
    <mergeCell ref="E6:G6"/>
    <mergeCell ref="E47:G47"/>
    <mergeCell ref="E46:G46"/>
    <mergeCell ref="D40:G40"/>
    <mergeCell ref="D41:G41"/>
    <mergeCell ref="D42:G42"/>
    <mergeCell ref="E24:G24"/>
    <mergeCell ref="A13:D13"/>
    <mergeCell ref="C25:D25"/>
    <mergeCell ref="E25:G25"/>
    <mergeCell ref="D19:D20"/>
  </mergeCells>
  <phoneticPr fontId="6"/>
  <conditionalFormatting sqref="H41 D27:G39 E16:I17 E19:I24 E18:H18">
    <cfRule type="expression" dxfId="40" priority="1" stopIfTrue="1">
      <formula>$E$16="○"</formula>
    </cfRule>
  </conditionalFormatting>
  <conditionalFormatting sqref="E18:G18 H19:H20 E22:G22">
    <cfRule type="cellIs" dxfId="39" priority="2" stopIfTrue="1" operator="equal">
      <formula>""</formula>
    </cfRule>
  </conditionalFormatting>
  <dataValidations count="9">
    <dataValidation allowBlank="1" showInputMessage="1" showErrorMessage="1" prompt="会場の席数に関する備考欄" sqref="H18:I18" xr:uid="{00000000-0002-0000-0800-000000000000}"/>
    <dataValidation type="custom" allowBlank="1" showInputMessage="1" showErrorMessage="1" errorTitle="入場料収入は別紙に記載" error="入場料収入を別紙に記載する際はこちらへの入力をお控えください。" sqref="G27:G39 D27:E38" xr:uid="{00000000-0002-0000-0800-000001000000}">
      <formula1>$E$16=""</formula1>
    </dataValidation>
    <dataValidation type="whole" operator="lessThanOrEqual" allowBlank="1" showInputMessage="1" showErrorMessage="1" errorTitle="割引額について" error="割引額はマイナスで御記入ください。" sqref="H41" xr:uid="{00000000-0002-0000-0800-000002000000}">
      <formula1>0</formula1>
    </dataValidation>
    <dataValidation type="custom" allowBlank="1" showInputMessage="1" showErrorMessage="1" errorTitle="複数会場" error="複数会場の場合は別紙にご記入ください。" sqref="E22" xr:uid="{00000000-0002-0000-0800-000003000000}">
      <formula1>$E$15="一会場"</formula1>
    </dataValidation>
    <dataValidation type="list" allowBlank="1" showInputMessage="1" showErrorMessage="1" sqref="E16:G16" xr:uid="{00000000-0002-0000-0800-000004000000}">
      <formula1>"○"</formula1>
    </dataValidation>
    <dataValidation type="whole" operator="greaterThanOrEqual" allowBlank="1" showInputMessage="1" showErrorMessage="1" sqref="H45:H73" xr:uid="{00000000-0002-0000-0800-000005000000}">
      <formula1>0</formula1>
    </dataValidation>
    <dataValidation type="custom" allowBlank="1" showInputMessage="1" showErrorMessage="1" errorTitle="複数会場" error="複数会場の場合は別紙にご記入ください。" sqref="E39 F27:F39" xr:uid="{00000000-0002-0000-0800-000006000000}">
      <formula1>#REF!="一会場"</formula1>
    </dataValidation>
    <dataValidation imeMode="halfAlpha" allowBlank="1" showInputMessage="1" showErrorMessage="1" sqref="I74:I65506 I12:I14" xr:uid="{00000000-0002-0000-0800-000007000000}"/>
    <dataValidation imeMode="hiragana" allowBlank="1" showInputMessage="1" showErrorMessage="1" sqref="J18:J19" xr:uid="{70D3FB6E-B3E8-4CF8-91BA-34ED0C6FCB54}"/>
  </dataValidations>
  <printOptions horizontalCentered="1"/>
  <pageMargins left="1.1023622047244095" right="0.70866141732283472" top="0.39370078740157483" bottom="0.39370078740157483" header="0" footer="0"/>
  <pageSetup paperSize="9" scale="58" orientation="portrait" r:id="rId1"/>
  <headerFooter scaleWithDoc="0">
    <oddFooter>&amp;R&amp;"MSゴシック,標準"&amp;12整理番号：（事務局記入欄）</oddFooter>
  </headerFooter>
  <rowBreaks count="1" manualBreakCount="1">
    <brk id="5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28</vt:i4>
      </vt:variant>
    </vt:vector>
  </HeadingPairs>
  <TitlesOfParts>
    <vt:vector size="41" baseType="lpstr">
      <vt:lpstr>はじめにお読みください</vt:lpstr>
      <vt:lpstr>交付申請書総表貼り付け欄</vt:lpstr>
      <vt:lpstr>総表</vt:lpstr>
      <vt:lpstr>個表A(1)</vt:lpstr>
      <vt:lpstr>個表A(2)</vt:lpstr>
      <vt:lpstr>個表B</vt:lpstr>
      <vt:lpstr>支出決算書</vt:lpstr>
      <vt:lpstr>【非表示】経費一覧</vt:lpstr>
      <vt:lpstr>収入</vt:lpstr>
      <vt:lpstr>別紙1 入場料詳細</vt:lpstr>
      <vt:lpstr>別紙2 当日来場者数内訳</vt:lpstr>
      <vt:lpstr>支払申請書</vt:lpstr>
      <vt:lpstr>【非表示】分野・ジャンル</vt:lpstr>
      <vt:lpstr>【非表示】経費一覧!Print_Area</vt:lpstr>
      <vt:lpstr>'個表A(1)'!Print_Area</vt:lpstr>
      <vt:lpstr>'個表A(2)'!Print_Area</vt:lpstr>
      <vt:lpstr>個表B!Print_Area</vt:lpstr>
      <vt:lpstr>交付申請書総表貼り付け欄!Print_Area</vt:lpstr>
      <vt:lpstr>支出決算書!Print_Area</vt:lpstr>
      <vt:lpstr>支払申請書!Print_Area</vt:lpstr>
      <vt:lpstr>収入!Print_Area</vt:lpstr>
      <vt:lpstr>総表!Print_Area</vt:lpstr>
      <vt:lpstr>'別紙1 入場料詳細'!Print_Area</vt:lpstr>
      <vt:lpstr>'別紙2 当日来場者数内訳'!Print_Area</vt:lpstr>
      <vt:lpstr>支出決算書!Print_Titles</vt:lpstr>
      <vt:lpstr>収入!Print_Titles</vt:lpstr>
      <vt:lpstr>'別紙2 当日来場者数内訳'!Print_Titles</vt:lpstr>
      <vt:lpstr>演劇</vt:lpstr>
      <vt:lpstr>応募分野</vt:lpstr>
      <vt:lpstr>音楽</vt:lpstr>
      <vt:lpstr>音楽費</vt:lpstr>
      <vt:lpstr>会場費・舞台費・運搬費</vt:lpstr>
      <vt:lpstr>感染症対策経費</vt:lpstr>
      <vt:lpstr>稽古費</vt:lpstr>
      <vt:lpstr>謝金・旅費・宣伝費等</vt:lpstr>
      <vt:lpstr>出演費・音楽費・文芸費</vt:lpstr>
      <vt:lpstr>助成対象外経費</vt:lpstr>
      <vt:lpstr>大衆芸能</vt:lpstr>
      <vt:lpstr>伝統芸能</vt:lpstr>
      <vt:lpstr>舞踊</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suzuki haruna</cp:lastModifiedBy>
  <cp:lastPrinted>2023-05-17T04:18:41Z</cp:lastPrinted>
  <dcterms:created xsi:type="dcterms:W3CDTF">2020-08-12T01:57:30Z</dcterms:created>
  <dcterms:modified xsi:type="dcterms:W3CDTF">2023-05-17T04:19:41Z</dcterms:modified>
</cp:coreProperties>
</file>