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K:\基金部\芸術活動助成課\●個人フォルダ\鈴木春\作業用\"/>
    </mc:Choice>
  </mc:AlternateContent>
  <xr:revisionPtr revIDLastSave="0" documentId="13_ncr:1_{EDB53A1E-25D0-4A29-BD82-D848FF89E672}" xr6:coauthVersionLast="47" xr6:coauthVersionMax="47" xr10:uidLastSave="{00000000-0000-0000-0000-000000000000}"/>
  <bookViews>
    <workbookView xWindow="390" yWindow="390" windowWidth="18285" windowHeight="14205" tabRatio="895" activeTab="2" xr2:uid="{00000000-000D-0000-FFFF-FFFF00000000}"/>
  </bookViews>
  <sheets>
    <sheet name="はじめにお読みください" sheetId="50" r:id="rId1"/>
    <sheet name="交付申請書総表貼り付け欄" sheetId="51" r:id="rId2"/>
    <sheet name="総表" sheetId="46" r:id="rId3"/>
    <sheet name="個表(1)" sheetId="23" r:id="rId4"/>
    <sheet name="個表(2)" sheetId="54" r:id="rId5"/>
    <sheet name="支出決算書" sheetId="49" r:id="rId6"/>
    <sheet name="【非表示】経費一覧" sheetId="33" state="hidden" r:id="rId7"/>
    <sheet name="収支報告書" sheetId="43" r:id="rId8"/>
    <sheet name="別紙1 入場料詳細" sheetId="48" r:id="rId9"/>
    <sheet name="別紙2 当日来場者数内訳" sheetId="52" r:id="rId10"/>
    <sheet name="支払申請書" sheetId="53" r:id="rId11"/>
    <sheet name="【非表示】分野・ジャンル" sheetId="42"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6" hidden="1">【非表示】経費一覧!$A$1:$D$1</definedName>
    <definedName name="_xlnm.Print_Area" localSheetId="6">【非表示】経費一覧!$A$1:$E$89</definedName>
    <definedName name="_xlnm.Print_Area" localSheetId="3">'個表(1)'!$B$1:$M$98</definedName>
    <definedName name="_xlnm.Print_Area" localSheetId="4">'個表(2)'!$A$1:$J$176</definedName>
    <definedName name="_xlnm.Print_Area" localSheetId="1">交付申請書総表貼り付け欄!$A$1:$J$58</definedName>
    <definedName name="_xlnm.Print_Area" localSheetId="5">支出決算書!$B$1:$P$148</definedName>
    <definedName name="_xlnm.Print_Area" localSheetId="10">支払申請書!$A$1:$L$32</definedName>
    <definedName name="_xlnm.Print_Area" localSheetId="7">収支報告書!$A$1:$N$53</definedName>
    <definedName name="_xlnm.Print_Area" localSheetId="2">総表!$A$1:$K$60</definedName>
    <definedName name="_xlnm.Print_Area" localSheetId="8">'別紙1 入場料詳細'!$A$1:$O$57</definedName>
    <definedName name="_xlnm.Print_Titles" localSheetId="5">支出決算書!$19:$19</definedName>
    <definedName name="_xlnm.Print_Titles" localSheetId="9">'別紙2 当日来場者数内訳'!$1:$4</definedName>
    <definedName name="ジャンル">[1]《非表示》分野・ジャンル!$C$4:$C$8</definedName>
    <definedName name="演劇">【非表示】分野・ジャンル!$C$2:$C$6</definedName>
    <definedName name="応募">[2]【非表示】分野・ジャンル!$A$1:$F$1</definedName>
    <definedName name="応募分野" localSheetId="0">[3]【非表示】分野・ジャンル!$A$1:$F$1</definedName>
    <definedName name="応募分野" localSheetId="10">[4]【非表示】分野・ジャンル!$A$1:$F$1</definedName>
    <definedName name="応募分野">【非表示】分野・ジャンル!$A$1:$E$1</definedName>
    <definedName name="音楽">【非表示】分野・ジャンル!$A$2:$A$7</definedName>
    <definedName name="音楽費">【非表示】経費一覧!$C$4:$C$15</definedName>
    <definedName name="会場費">【非表示】経費一覧!$C$53:$C$54</definedName>
    <definedName name="会場費・舞台費・運搬費" localSheetId="10">[5]【非表示】経費一覧!$C$57:$C$80</definedName>
    <definedName name="会場費・舞台費・運搬費">[6]【非表示】経費一覧!$C$57:$C$80</definedName>
    <definedName name="活動区分" localSheetId="0">[7]《非表示》分野・ジャンル!$A$1:$E$1</definedName>
    <definedName name="活動区分" localSheetId="10">[7]《非表示》分野・ジャンル!$A$1:$E$1</definedName>
    <definedName name="活動区分" localSheetId="9">[7]《非表示》分野・ジャンル!$A$1:$E$1</definedName>
    <definedName name="活動区分">【非表示】経費一覧!$A$87:$A$88</definedName>
    <definedName name="感染症対策経費" localSheetId="0">[3]【非表示】経費一覧!$C$79:$C$83</definedName>
    <definedName name="感染症対策経費" localSheetId="10">[4]【非表示】経費一覧!$C$79:$C$83</definedName>
    <definedName name="感染症対策経費" localSheetId="9">[8]【非表示】経費一覧!$C$77:$C$81</definedName>
    <definedName name="感染症対策経費">【非表示】経費一覧!$C$80:$C$84</definedName>
    <definedName name="稽古費">【非表示】経費一覧!$C$2:$C$3</definedName>
    <definedName name="国際共同制作・海外公演_旅費">【非表示】経費一覧!$B$87:$B$89</definedName>
    <definedName name="国際共同制作・国内公演_旅費">【非表示】経費一覧!$C$87:$C$89</definedName>
    <definedName name="支援枠">[1]《非表示》分野・ジャンル!$C$2:$E$2</definedName>
    <definedName name="謝金・旅費・宣伝費等" localSheetId="10">[5]【非表示】経費一覧!$C$81:$C$100</definedName>
    <definedName name="謝金・旅費・宣伝費等">[6]【非表示】経費一覧!$C$81:$C$100</definedName>
    <definedName name="出演費・音楽費・文芸費" localSheetId="10">[5]【非表示】経費一覧!$C$2:$C$56</definedName>
    <definedName name="出演費・音楽費・文芸費">[6]【非表示】経費一覧!$C$2:$C$56</definedName>
    <definedName name="助成対象外経費" localSheetId="10">[5]【非表示】経費一覧!$C$106:$C$112</definedName>
    <definedName name="助成対象外経費">[6]【非表示】経費一覧!$C$106:$C$112</definedName>
    <definedName name="大衆芸能">【非表示】分野・ジャンル!$E$2:$E$8</definedName>
    <definedName name="伝統芸能">【非表示】分野・ジャンル!$D$2:$D$9</definedName>
    <definedName name="舞台費" localSheetId="0">[3]【非表示】経費一覧!$C$56:$C$75</definedName>
    <definedName name="舞台費" localSheetId="10">[4]【非表示】経費一覧!$C$56:$C$75</definedName>
    <definedName name="舞台費" localSheetId="9">[8]【非表示】経費一覧!$C$55:$C$73</definedName>
    <definedName name="舞台費">【非表示】経費一覧!$C$55:$C$73</definedName>
    <definedName name="舞踊">【非表示】分野・ジャンル!$B$2:$B$6</definedName>
    <definedName name="文芸費">【非表示】経費一覧!$C$16:$C$52</definedName>
    <definedName name="旅費" localSheetId="0">[3]【非表示】経費一覧!$C$76:$C$78</definedName>
    <definedName name="旅費" localSheetId="10">[4]【非表示】経費一覧!$C$76:$C$78</definedName>
    <definedName name="旅費" localSheetId="9">[8]【非表示】経費一覧!$C$74:$C$76</definedName>
    <definedName name="旅費">【非表示】経費一覧!$C$74:$C$76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54" l="1"/>
  <c r="G2" i="54"/>
  <c r="A116" i="54" l="1"/>
  <c r="A94" i="54"/>
  <c r="A72" i="54"/>
  <c r="A49" i="54"/>
  <c r="A28" i="54"/>
  <c r="A7" i="54"/>
  <c r="A26" i="52"/>
  <c r="A41" i="52"/>
  <c r="A53" i="52"/>
  <c r="A65" i="52"/>
  <c r="A10" i="52"/>
  <c r="B73" i="52"/>
  <c r="B72" i="52"/>
  <c r="B71" i="52"/>
  <c r="B70" i="52"/>
  <c r="B69" i="52"/>
  <c r="B68" i="52"/>
  <c r="B67" i="52"/>
  <c r="B61" i="52"/>
  <c r="B60" i="52"/>
  <c r="B59" i="52"/>
  <c r="B58" i="52"/>
  <c r="B57" i="52"/>
  <c r="B56" i="52"/>
  <c r="B55" i="52"/>
  <c r="B49" i="52"/>
  <c r="B48" i="52"/>
  <c r="B47" i="52"/>
  <c r="B46" i="52"/>
  <c r="B45" i="52"/>
  <c r="B44" i="52"/>
  <c r="B43" i="52"/>
  <c r="B37" i="52"/>
  <c r="B36" i="52"/>
  <c r="B35" i="52"/>
  <c r="B34" i="52"/>
  <c r="B33" i="52"/>
  <c r="B32" i="52"/>
  <c r="B31" i="52"/>
  <c r="B30" i="52"/>
  <c r="B29" i="52"/>
  <c r="B28" i="52"/>
  <c r="B22" i="52"/>
  <c r="B21" i="52"/>
  <c r="B20" i="52"/>
  <c r="B19" i="52"/>
  <c r="B18" i="52"/>
  <c r="B17" i="52"/>
  <c r="B16" i="52"/>
  <c r="B15" i="52"/>
  <c r="B14" i="52"/>
  <c r="B13" i="52"/>
  <c r="R73" i="49"/>
  <c r="R22" i="49"/>
  <c r="E21" i="53" l="1"/>
  <c r="G15" i="53"/>
  <c r="G14" i="53"/>
  <c r="G13" i="53"/>
  <c r="G12" i="53"/>
  <c r="I11" i="53"/>
  <c r="G11" i="53"/>
  <c r="I7" i="53"/>
  <c r="D4" i="52"/>
  <c r="D3" i="52"/>
  <c r="F74" i="52"/>
  <c r="D74" i="52"/>
  <c r="I73" i="52"/>
  <c r="H73" i="52"/>
  <c r="J73" i="52" s="1"/>
  <c r="I72" i="52"/>
  <c r="H72" i="52"/>
  <c r="J72" i="52" s="1"/>
  <c r="J71" i="52"/>
  <c r="I71" i="52"/>
  <c r="H71" i="52"/>
  <c r="J70" i="52"/>
  <c r="I70" i="52"/>
  <c r="H70" i="52"/>
  <c r="I69" i="52"/>
  <c r="H69" i="52"/>
  <c r="J69" i="52" s="1"/>
  <c r="I68" i="52"/>
  <c r="H68" i="52"/>
  <c r="J68" i="52" s="1"/>
  <c r="J67" i="52"/>
  <c r="I67" i="52"/>
  <c r="H67" i="52"/>
  <c r="H74" i="52" s="1"/>
  <c r="H65" i="52"/>
  <c r="F62" i="52"/>
  <c r="D62" i="52"/>
  <c r="I62" i="52" s="1"/>
  <c r="I61" i="52"/>
  <c r="H61" i="52"/>
  <c r="J61" i="52" s="1"/>
  <c r="J60" i="52"/>
  <c r="I60" i="52"/>
  <c r="H60" i="52"/>
  <c r="J59" i="52"/>
  <c r="I59" i="52"/>
  <c r="H59" i="52"/>
  <c r="I58" i="52"/>
  <c r="H58" i="52"/>
  <c r="J58" i="52" s="1"/>
  <c r="I57" i="52"/>
  <c r="H57" i="52"/>
  <c r="J57" i="52" s="1"/>
  <c r="J56" i="52"/>
  <c r="I56" i="52"/>
  <c r="H56" i="52"/>
  <c r="J55" i="52"/>
  <c r="I55" i="52"/>
  <c r="H55" i="52"/>
  <c r="H62" i="52" s="1"/>
  <c r="J62" i="52" s="1"/>
  <c r="H53" i="52"/>
  <c r="I50" i="52"/>
  <c r="F50" i="52"/>
  <c r="D50" i="52"/>
  <c r="J49" i="52"/>
  <c r="I49" i="52"/>
  <c r="H49" i="52"/>
  <c r="J48" i="52"/>
  <c r="I48" i="52"/>
  <c r="H48" i="52"/>
  <c r="I47" i="52"/>
  <c r="H47" i="52"/>
  <c r="J47" i="52" s="1"/>
  <c r="I46" i="52"/>
  <c r="H46" i="52"/>
  <c r="J46" i="52" s="1"/>
  <c r="J45" i="52"/>
  <c r="I45" i="52"/>
  <c r="H45" i="52"/>
  <c r="J44" i="52"/>
  <c r="I44" i="52"/>
  <c r="H44" i="52"/>
  <c r="I43" i="52"/>
  <c r="H43" i="52"/>
  <c r="H50" i="52" s="1"/>
  <c r="J50" i="52" s="1"/>
  <c r="H41" i="52"/>
  <c r="I38" i="52"/>
  <c r="F38" i="52"/>
  <c r="D38" i="52"/>
  <c r="J37" i="52"/>
  <c r="I37" i="52"/>
  <c r="H37" i="52"/>
  <c r="I36" i="52"/>
  <c r="H36" i="52"/>
  <c r="J36" i="52" s="1"/>
  <c r="I35" i="52"/>
  <c r="H35" i="52"/>
  <c r="J35" i="52" s="1"/>
  <c r="J34" i="52"/>
  <c r="I34" i="52"/>
  <c r="H34" i="52"/>
  <c r="J33" i="52"/>
  <c r="I33" i="52"/>
  <c r="H33" i="52"/>
  <c r="I32" i="52"/>
  <c r="H32" i="52"/>
  <c r="J32" i="52" s="1"/>
  <c r="I31" i="52"/>
  <c r="H31" i="52"/>
  <c r="J31" i="52" s="1"/>
  <c r="J30" i="52"/>
  <c r="I30" i="52"/>
  <c r="H30" i="52"/>
  <c r="J29" i="52"/>
  <c r="I29" i="52"/>
  <c r="H29" i="52"/>
  <c r="I28" i="52"/>
  <c r="H28" i="52"/>
  <c r="J28" i="52" s="1"/>
  <c r="H26" i="52"/>
  <c r="I23" i="52"/>
  <c r="F23" i="52"/>
  <c r="D23" i="52"/>
  <c r="J22" i="52"/>
  <c r="I22" i="52"/>
  <c r="H22" i="52"/>
  <c r="I21" i="52"/>
  <c r="H21" i="52"/>
  <c r="J21" i="52" s="1"/>
  <c r="I20" i="52"/>
  <c r="H20" i="52"/>
  <c r="J20" i="52" s="1"/>
  <c r="J19" i="52"/>
  <c r="I19" i="52"/>
  <c r="H19" i="52"/>
  <c r="J18" i="52"/>
  <c r="I18" i="52"/>
  <c r="H18" i="52"/>
  <c r="I17" i="52"/>
  <c r="H17" i="52"/>
  <c r="J17" i="52" s="1"/>
  <c r="I16" i="52"/>
  <c r="H16" i="52"/>
  <c r="J16" i="52" s="1"/>
  <c r="J15" i="52"/>
  <c r="I15" i="52"/>
  <c r="H15" i="52"/>
  <c r="J14" i="52"/>
  <c r="I14" i="52"/>
  <c r="H14" i="52"/>
  <c r="I13" i="52"/>
  <c r="H13" i="52"/>
  <c r="H12" i="52"/>
  <c r="H10" i="52"/>
  <c r="K133" i="48"/>
  <c r="C133" i="48"/>
  <c r="K108" i="48"/>
  <c r="C108" i="48"/>
  <c r="K83" i="48"/>
  <c r="C83" i="48"/>
  <c r="K58" i="48"/>
  <c r="C58" i="48"/>
  <c r="K33" i="48"/>
  <c r="C33" i="48"/>
  <c r="K8" i="48"/>
  <c r="C8" i="48"/>
  <c r="N51" i="43"/>
  <c r="N42" i="43"/>
  <c r="N30" i="43"/>
  <c r="H43" i="43"/>
  <c r="H30" i="43"/>
  <c r="N21" i="43"/>
  <c r="N15" i="43"/>
  <c r="N11" i="43"/>
  <c r="N4" i="43"/>
  <c r="I74" i="52" l="1"/>
  <c r="J74" i="52"/>
  <c r="H38" i="52"/>
  <c r="J38" i="52" s="1"/>
  <c r="H23" i="52"/>
  <c r="J23" i="52" s="1"/>
  <c r="J13" i="52"/>
  <c r="G7" i="52" s="1"/>
  <c r="J43" i="52"/>
  <c r="O125" i="49"/>
  <c r="O73" i="49"/>
  <c r="F30" i="23"/>
  <c r="F31" i="23"/>
  <c r="F32" i="23"/>
  <c r="F33" i="23"/>
  <c r="F34" i="23"/>
  <c r="F35" i="23"/>
  <c r="F36" i="23"/>
  <c r="F37" i="23"/>
  <c r="F38" i="23"/>
  <c r="F39" i="23"/>
  <c r="F29" i="23"/>
  <c r="F28" i="23"/>
  <c r="F59" i="46"/>
  <c r="D7" i="52" l="1"/>
  <c r="J7" i="52" s="1"/>
  <c r="E7" i="52"/>
  <c r="I7" i="52" l="1"/>
  <c r="H13" i="46"/>
  <c r="C13" i="46"/>
  <c r="H12" i="46"/>
  <c r="C12" i="46"/>
  <c r="I31" i="51"/>
  <c r="H31" i="51"/>
  <c r="J30" i="51"/>
  <c r="I30" i="51"/>
  <c r="H30" i="51"/>
  <c r="N146" i="49" l="1"/>
  <c r="N145" i="49"/>
  <c r="I2" i="23"/>
  <c r="E2" i="23"/>
  <c r="I32" i="46" l="1"/>
  <c r="K32" i="46"/>
  <c r="J32" i="46"/>
  <c r="J33" i="46" l="1"/>
  <c r="I33" i="46"/>
  <c r="I3" i="49" l="1"/>
  <c r="G3" i="49" l="1"/>
  <c r="I25" i="23" l="1"/>
  <c r="F25" i="23"/>
  <c r="R12" i="49" l="1"/>
  <c r="N147" i="49" s="1"/>
  <c r="H40" i="23" l="1"/>
  <c r="N127" i="49" l="1"/>
  <c r="N126" i="49"/>
  <c r="I39" i="23" l="1"/>
  <c r="C39" i="23"/>
  <c r="I38" i="23"/>
  <c r="C38" i="23"/>
  <c r="N136" i="49" l="1"/>
  <c r="N135" i="49"/>
  <c r="N134" i="49"/>
  <c r="N133" i="49"/>
  <c r="N132" i="49"/>
  <c r="N141" i="49"/>
  <c r="N140" i="49"/>
  <c r="N139" i="49"/>
  <c r="N138" i="49"/>
  <c r="N137" i="49"/>
  <c r="N102" i="49"/>
  <c r="N101" i="49"/>
  <c r="N100" i="49"/>
  <c r="N99" i="49"/>
  <c r="N98" i="49"/>
  <c r="N97" i="49"/>
  <c r="N96" i="49"/>
  <c r="N95" i="49"/>
  <c r="N94" i="49"/>
  <c r="N93" i="49"/>
  <c r="N117" i="49"/>
  <c r="N116" i="49"/>
  <c r="N115" i="49"/>
  <c r="N114" i="49"/>
  <c r="N113" i="49"/>
  <c r="N112" i="49"/>
  <c r="N111" i="49"/>
  <c r="N110" i="49"/>
  <c r="N109" i="49"/>
  <c r="N108" i="49"/>
  <c r="N107" i="49"/>
  <c r="N106" i="49"/>
  <c r="N105" i="49"/>
  <c r="N104" i="49"/>
  <c r="N103" i="49"/>
  <c r="N51" i="49"/>
  <c r="N50" i="49"/>
  <c r="N49" i="49"/>
  <c r="N48" i="49"/>
  <c r="N47" i="49"/>
  <c r="N46" i="49"/>
  <c r="N45" i="49"/>
  <c r="N44" i="49"/>
  <c r="N43" i="49"/>
  <c r="N42" i="49"/>
  <c r="N67" i="49"/>
  <c r="N66" i="49"/>
  <c r="N65" i="49"/>
  <c r="N64" i="49"/>
  <c r="N63" i="49"/>
  <c r="N62" i="49"/>
  <c r="N61" i="49"/>
  <c r="N60" i="49"/>
  <c r="N59" i="49"/>
  <c r="N58" i="49"/>
  <c r="N57" i="49"/>
  <c r="N56" i="49"/>
  <c r="N55" i="49"/>
  <c r="N54" i="49"/>
  <c r="N53" i="49"/>
  <c r="N52" i="49"/>
  <c r="I29" i="23" l="1"/>
  <c r="I30" i="23"/>
  <c r="I31" i="23"/>
  <c r="I32" i="23"/>
  <c r="I33" i="23"/>
  <c r="I34" i="23"/>
  <c r="I35" i="23"/>
  <c r="I36" i="23"/>
  <c r="I37" i="23"/>
  <c r="C29" i="23"/>
  <c r="C30" i="23"/>
  <c r="C31" i="23"/>
  <c r="C32" i="23"/>
  <c r="C33" i="23"/>
  <c r="C34" i="23"/>
  <c r="C35" i="23"/>
  <c r="C36" i="23"/>
  <c r="C37" i="23"/>
  <c r="I28" i="23"/>
  <c r="C28" i="23"/>
  <c r="N122" i="49" l="1"/>
  <c r="N75" i="49"/>
  <c r="N76" i="49"/>
  <c r="N77" i="49"/>
  <c r="N78" i="49"/>
  <c r="N79" i="49"/>
  <c r="N80" i="49"/>
  <c r="N81" i="49"/>
  <c r="N82" i="49"/>
  <c r="N83" i="49"/>
  <c r="N84" i="49"/>
  <c r="N85" i="49"/>
  <c r="N86" i="49"/>
  <c r="N87" i="49"/>
  <c r="N88" i="49"/>
  <c r="N89" i="49"/>
  <c r="N90" i="49"/>
  <c r="N91" i="49"/>
  <c r="N92" i="49"/>
  <c r="N118" i="49"/>
  <c r="N119" i="49"/>
  <c r="N120" i="49"/>
  <c r="N121" i="49"/>
  <c r="D5" i="43"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C362" i="48"/>
  <c r="G362" i="48" s="1"/>
  <c r="O353" i="48"/>
  <c r="O352" i="48"/>
  <c r="O351" i="48"/>
  <c r="O350" i="48"/>
  <c r="O349" i="48"/>
  <c r="O348" i="48"/>
  <c r="O347" i="48"/>
  <c r="O346" i="48"/>
  <c r="O345" i="48"/>
  <c r="O344" i="48"/>
  <c r="O343" i="48"/>
  <c r="K337" i="48"/>
  <c r="O337" i="48" s="1"/>
  <c r="G353" i="48"/>
  <c r="G352" i="48"/>
  <c r="G351" i="48"/>
  <c r="G350" i="48"/>
  <c r="G349" i="48"/>
  <c r="G348" i="48"/>
  <c r="G347" i="48"/>
  <c r="G346" i="48"/>
  <c r="G345" i="48"/>
  <c r="G344" i="48"/>
  <c r="G343" i="48"/>
  <c r="C337" i="48"/>
  <c r="G337"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G365" i="48" l="1"/>
  <c r="C364" i="48"/>
  <c r="G415" i="48"/>
  <c r="C414" i="48"/>
  <c r="O404" i="48"/>
  <c r="G340" i="48"/>
  <c r="C339" i="48"/>
  <c r="O129" i="48"/>
  <c r="G154" i="48"/>
  <c r="O154" i="48"/>
  <c r="O229" i="48"/>
  <c r="G254" i="48"/>
  <c r="O254" i="48"/>
  <c r="G279" i="48"/>
  <c r="O279" i="48"/>
  <c r="G304" i="48"/>
  <c r="O304" i="48"/>
  <c r="G329" i="48"/>
  <c r="O329" i="48"/>
  <c r="G379" i="48"/>
  <c r="O379" i="48"/>
  <c r="G404" i="48"/>
  <c r="G429" i="48"/>
  <c r="O429" i="48"/>
  <c r="G454" i="48"/>
  <c r="O454" i="48"/>
  <c r="O29" i="48"/>
  <c r="G54" i="48"/>
  <c r="O54" i="48"/>
  <c r="G79" i="48"/>
  <c r="O79" i="48"/>
  <c r="G104" i="48"/>
  <c r="O104" i="48"/>
  <c r="G129" i="48"/>
  <c r="G179" i="48"/>
  <c r="O179" i="48"/>
  <c r="G204" i="48"/>
  <c r="O204" i="48"/>
  <c r="G229" i="48"/>
  <c r="G354" i="48"/>
  <c r="O354"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G40" i="48"/>
  <c r="C39" i="48"/>
  <c r="C40" i="48"/>
  <c r="G39" i="48"/>
  <c r="K14" i="48"/>
  <c r="O14" i="48" s="1"/>
  <c r="K15" i="48"/>
  <c r="O15" i="48" s="1"/>
  <c r="O356" i="48" l="1"/>
  <c r="G356" i="48"/>
  <c r="O406" i="48"/>
  <c r="O256" i="48"/>
  <c r="G256" i="48"/>
  <c r="G181" i="48"/>
  <c r="G206" i="48"/>
  <c r="G431" i="48"/>
  <c r="K134" i="48"/>
  <c r="C134" i="48"/>
  <c r="K109" i="48"/>
  <c r="C109" i="48"/>
  <c r="G131" i="48"/>
  <c r="K84" i="48"/>
  <c r="C84" i="48"/>
  <c r="K59" i="48"/>
  <c r="C59" i="48"/>
  <c r="K34" i="48"/>
  <c r="C34" i="48"/>
  <c r="F25" i="43"/>
  <c r="D11" i="43" s="1"/>
  <c r="D12" i="43"/>
  <c r="G20" i="43"/>
  <c r="G19" i="43"/>
  <c r="G18" i="43"/>
  <c r="G17" i="43"/>
  <c r="G16" i="43"/>
  <c r="G15" i="43"/>
  <c r="D9" i="43"/>
  <c r="G10" i="43" s="1"/>
  <c r="G406" i="48" l="1"/>
  <c r="O131" i="48"/>
  <c r="G306" i="48"/>
  <c r="O306" i="48"/>
  <c r="G231" i="48"/>
  <c r="G381" i="48"/>
  <c r="G331" i="48"/>
  <c r="G281" i="48"/>
  <c r="G12" i="43"/>
  <c r="O431" i="48"/>
  <c r="O206" i="48"/>
  <c r="O181" i="48"/>
  <c r="O231" i="48"/>
  <c r="O381" i="48"/>
  <c r="O331" i="48"/>
  <c r="O281" i="48"/>
  <c r="G11" i="43"/>
  <c r="K9" i="48" l="1"/>
  <c r="N74" i="49" l="1"/>
  <c r="N73" i="49"/>
  <c r="N71" i="49"/>
  <c r="N70" i="49"/>
  <c r="N69" i="49"/>
  <c r="N68" i="49"/>
  <c r="N41" i="49"/>
  <c r="N40" i="49"/>
  <c r="N39" i="49"/>
  <c r="N38" i="49"/>
  <c r="N37" i="49"/>
  <c r="N36" i="49"/>
  <c r="N35" i="49"/>
  <c r="N34" i="49"/>
  <c r="N33" i="49"/>
  <c r="N32" i="49"/>
  <c r="N31" i="49"/>
  <c r="N30" i="49"/>
  <c r="N29" i="49"/>
  <c r="N28" i="49"/>
  <c r="N27" i="49"/>
  <c r="N26" i="49"/>
  <c r="N25" i="49"/>
  <c r="N24" i="49"/>
  <c r="N23" i="49"/>
  <c r="N22" i="49"/>
  <c r="O22" i="49" s="1"/>
  <c r="N144" i="49"/>
  <c r="N143" i="49"/>
  <c r="N142" i="49"/>
  <c r="N131" i="49"/>
  <c r="N130" i="49"/>
  <c r="N129" i="49"/>
  <c r="N128" i="49"/>
  <c r="N125" i="49"/>
  <c r="H9" i="49" l="1"/>
  <c r="H11" i="49"/>
  <c r="F47" i="51" l="1"/>
  <c r="G49" i="46"/>
  <c r="H8" i="49"/>
  <c r="H10" i="49" l="1"/>
  <c r="F49" i="51" s="1"/>
  <c r="H51" i="46" s="1"/>
  <c r="F46" i="51"/>
  <c r="G48" i="46"/>
  <c r="G51" i="46"/>
  <c r="H12" i="49"/>
  <c r="H13" i="49" s="1"/>
  <c r="F50" i="51" s="1"/>
  <c r="H52" i="46" s="1"/>
  <c r="N50" i="43"/>
  <c r="N52" i="43" s="1"/>
  <c r="N27" i="43" s="1"/>
  <c r="G22" i="43"/>
  <c r="C9" i="48"/>
  <c r="G28" i="48"/>
  <c r="G27" i="48"/>
  <c r="G26" i="48"/>
  <c r="G25" i="48"/>
  <c r="G24" i="48"/>
  <c r="G23" i="48"/>
  <c r="G22" i="48"/>
  <c r="G21" i="48"/>
  <c r="G20" i="48"/>
  <c r="G19" i="48"/>
  <c r="G18" i="48"/>
  <c r="C12" i="48"/>
  <c r="G12" i="48" s="1"/>
  <c r="G52" i="46" l="1"/>
  <c r="G29" i="48"/>
  <c r="G31" i="48" s="1"/>
  <c r="O31" i="48"/>
  <c r="O56" i="48"/>
  <c r="O81" i="48"/>
  <c r="O106" i="48"/>
  <c r="O156" i="48"/>
  <c r="O456" i="48"/>
  <c r="G56" i="48"/>
  <c r="G81" i="48"/>
  <c r="G106" i="48"/>
  <c r="G156" i="48"/>
  <c r="G456" i="48"/>
  <c r="C14" i="48"/>
  <c r="G14" i="48" s="1"/>
  <c r="C15" i="48"/>
  <c r="G15" i="48" s="1"/>
  <c r="C4" i="48" s="1"/>
  <c r="H14" i="49" l="1"/>
  <c r="G4" i="48"/>
  <c r="E3" i="48"/>
  <c r="H4" i="43" s="1"/>
  <c r="C5" i="48"/>
  <c r="C6" i="48"/>
  <c r="F51" i="51" l="1"/>
  <c r="F53" i="51"/>
  <c r="G55" i="46"/>
  <c r="G53" i="46"/>
  <c r="N16" i="49"/>
  <c r="H16" i="49" s="1"/>
  <c r="G5" i="48"/>
  <c r="G6" i="48"/>
  <c r="H55" i="46" l="1"/>
  <c r="H53" i="51"/>
  <c r="J55" i="46" s="1"/>
  <c r="F48" i="51"/>
  <c r="G50" i="46"/>
  <c r="I55" i="46"/>
  <c r="D55" i="46" s="1"/>
  <c r="D59" i="46" l="1"/>
  <c r="F55" i="46"/>
  <c r="H62" i="46" s="1"/>
  <c r="H63" i="46" s="1"/>
  <c r="D53" i="51"/>
  <c r="G23" i="43"/>
  <c r="G21" i="43"/>
  <c r="G25" i="43" s="1"/>
  <c r="E22" i="53" l="1"/>
  <c r="N25" i="43"/>
  <c r="G27" i="43"/>
  <c r="F27" i="43"/>
  <c r="N26"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suzuki haruna</author>
  </authors>
  <commentList>
    <comment ref="J30" authorId="0" shapeId="0" xr:uid="{087FAB74-A802-443D-BA00-544F4F8B8356}">
      <text>
        <r>
          <rPr>
            <b/>
            <sz val="9"/>
            <color indexed="81"/>
            <rFont val="MS P ゴシック"/>
            <family val="3"/>
            <charset val="128"/>
          </rPr>
          <t>12か所以上、公演地があり、別紙を用いる場合には、当該セルの計算式を消去して、個所数の数値を入力してください。
「外」「件」は自動表示されます。</t>
        </r>
      </text>
    </comment>
    <comment ref="D57" authorId="1" shapeId="0" xr:uid="{3E96BE1F-72EF-47E2-B126-41837B99FDC1}">
      <text>
        <r>
          <rPr>
            <b/>
            <sz val="16"/>
            <color indexed="81"/>
            <rFont val="MS P ゴシック"/>
            <family val="3"/>
            <charset val="128"/>
          </rPr>
          <t>※助成金額を入力（単位：千円）</t>
        </r>
        <r>
          <rPr>
            <b/>
            <sz val="9"/>
            <color indexed="81"/>
            <rFont val="MS P ゴシック"/>
            <family val="3"/>
            <charset val="128"/>
          </rPr>
          <t xml:space="preserve">
</t>
        </r>
        <r>
          <rPr>
            <b/>
            <sz val="12"/>
            <color indexed="81"/>
            <rFont val="MS P ゴシック"/>
            <family val="3"/>
            <charset val="128"/>
          </rPr>
          <t>①内定額の範囲内②助成対象経費(C)の範囲内
　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日本芸術文化振興会</author>
  </authors>
  <commentList>
    <comment ref="B8" authorId="0" shapeId="0" xr:uid="{CA620956-9C17-41E4-B414-04B19BE820B7}">
      <text>
        <r>
          <rPr>
            <b/>
            <sz val="9"/>
            <color indexed="81"/>
            <rFont val="MS P ゴシック"/>
            <family val="3"/>
            <charset val="128"/>
          </rPr>
          <t>交付決定通知書右上の日付・文書番号をご入力ください。</t>
        </r>
      </text>
    </comment>
    <comment ref="K32" authorId="1" shapeId="0" xr:uid="{00000000-0006-0000-0200-000001000000}">
      <text>
        <r>
          <rPr>
            <b/>
            <sz val="9"/>
            <color indexed="81"/>
            <rFont val="MS P ゴシック"/>
            <family val="3"/>
            <charset val="128"/>
          </rPr>
          <t>12か所以上、公演地があり、別紙を用いる場合には、当該セルの計算式を消去して、個所数の数値を入力してください。
「外」「件」は自動表示されます。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H28" authorId="0" shapeId="0" xr:uid="{FDD7634B-1FF7-4120-BB28-E24026EDBA44}">
      <text>
        <r>
          <rPr>
            <b/>
            <sz val="11"/>
            <color indexed="81"/>
            <rFont val="MS P ゴシック"/>
            <family val="3"/>
            <charset val="128"/>
          </rPr>
          <t>数字のみ入力してください。
「回」は自動で表示されます。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G5" authorId="0" shapeId="0" xr:uid="{BE7981B2-A600-4DF6-9C17-5F10CE1BBBC4}">
      <text>
        <r>
          <rPr>
            <b/>
            <sz val="14"/>
            <color indexed="81"/>
            <rFont val="MS P ゴシック"/>
            <family val="3"/>
            <charset val="128"/>
          </rPr>
          <t>該当するものをプルダウンから選択してください。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G4" authorId="0" shapeId="0" xr:uid="{00000000-0006-0000-0700-000001000000}">
      <text>
        <r>
          <rPr>
            <sz val="11"/>
            <color indexed="81"/>
            <rFont val="ＭＳ Ｐゴシック"/>
            <family val="3"/>
            <charset val="128"/>
          </rPr>
          <t>複数会場で公演が行われる場合は「□」を選択し、
シート「別紙　入場料詳細に会場毎に入力してください。
「別紙　入場料詳細」への入力が難しい場合は、
独自の書式で別紙を使用しても構いません。
ただし、その場合はセルI５に入場料収入の合計を入力してください（千円単位、千円未満切捨て）。また、別紙には使用席数など入場料収入内訳欄の各項目について記載してください。</t>
        </r>
      </text>
    </comment>
    <comment ref="F6" authorId="0" shapeId="0" xr:uid="{00000000-0006-0000-0700-000002000000}">
      <text>
        <r>
          <rPr>
            <sz val="9"/>
            <color indexed="81"/>
            <rFont val="MS P ゴシック"/>
            <family val="3"/>
            <charset val="128"/>
          </rPr>
          <t>会場の最大収容人数（いわゆる定員）を入力してください。</t>
        </r>
      </text>
    </comment>
    <comment ref="F15" authorId="0" shapeId="0" xr:uid="{00000000-0006-0000-0700-000003000000}">
      <text>
        <r>
          <rPr>
            <sz val="11"/>
            <color indexed="81"/>
            <rFont val="ＭＳ Ｐゴシック"/>
            <family val="3"/>
            <charset val="128"/>
          </rPr>
          <t>販売枚数について、全公演の合計数を入力してください。
招待券についても同様です。
※色のついているセルは自動入力となります。</t>
        </r>
      </text>
    </comment>
    <comment ref="G26" authorId="0" shapeId="0" xr:uid="{00000000-0006-0000-0700-000004000000}">
      <text>
        <r>
          <rPr>
            <sz val="11"/>
            <color indexed="81"/>
            <rFont val="ＭＳ Ｐゴシック"/>
            <family val="3"/>
            <charset val="128"/>
          </rPr>
          <t xml:space="preserve">割引販売等により実際の販売価格が小計額と異なる場合は、
その差額を入力してください。
</t>
        </r>
        <r>
          <rPr>
            <b/>
            <sz val="11"/>
            <color indexed="81"/>
            <rFont val="ＭＳ Ｐゴシック"/>
            <family val="3"/>
            <charset val="128"/>
          </rPr>
          <t>差額が「1,000,000円」の場合、「-1000000」と入力してください。</t>
        </r>
        <r>
          <rPr>
            <sz val="11"/>
            <color indexed="81"/>
            <rFont val="ＭＳ Ｐゴシック"/>
            <family val="3"/>
            <charset val="128"/>
          </rPr>
          <t xml:space="preserve">
割引のある券種が少なく、上の表中に書ききれる場合は、 
　席種欄に「Ｓ席（学生割引）」等として記入しても構いません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FD7EF3CE-0D50-4302-BC87-36DC33FCC25A}">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E89CD734-2F7B-4D03-8415-508913489EB0}">
      <text>
        <r>
          <rPr>
            <b/>
            <sz val="9"/>
            <color indexed="81"/>
            <rFont val="ＭＳ Ｐゴシック"/>
            <family val="3"/>
            <charset val="128"/>
          </rPr>
          <t>当日実際に来場した招待人数を記載してください。</t>
        </r>
      </text>
    </comment>
    <comment ref="J22" authorId="0" shapeId="0" xr:uid="{CC455E76-29C1-4D05-BA56-937E0C7D5D0B}">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<sst xmlns="http://schemas.openxmlformats.org/spreadsheetml/2006/main" count="2303" uniqueCount="477">
  <si>
    <t>活動区分</t>
  </si>
  <si>
    <t>代表者氏名</t>
  </si>
  <si>
    <t>活動の目的及び内容</t>
    <rPh sb="0" eb="2">
      <t>カツドウ</t>
    </rPh>
    <rPh sb="3" eb="5">
      <t>モクテキ</t>
    </rPh>
    <rPh sb="5" eb="6">
      <t>オヨ</t>
    </rPh>
    <rPh sb="7" eb="9">
      <t>ナイヨウ</t>
    </rPh>
    <phoneticPr fontId="2"/>
  </si>
  <si>
    <t>その他</t>
    <rPh sb="2" eb="3">
      <t>タ</t>
    </rPh>
    <phoneticPr fontId="2"/>
  </si>
  <si>
    <t>記入要領</t>
    <phoneticPr fontId="2"/>
  </si>
  <si>
    <t>区分</t>
    <rPh sb="0" eb="2">
      <t>クブン</t>
    </rPh>
    <phoneticPr fontId="2"/>
  </si>
  <si>
    <t>項目</t>
    <rPh sb="0" eb="2">
      <t>コウモク</t>
    </rPh>
    <phoneticPr fontId="2"/>
  </si>
  <si>
    <t>細目</t>
    <rPh sb="0" eb="2">
      <t>サイモク</t>
    </rPh>
    <phoneticPr fontId="2"/>
  </si>
  <si>
    <t>備考</t>
    <rPh sb="0" eb="2">
      <t>ビコウ</t>
    </rPh>
    <phoneticPr fontId="2"/>
  </si>
  <si>
    <t>－</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</si>
  <si>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</si>
  <si>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t>
    <phoneticPr fontId="2"/>
  </si>
  <si>
    <t>活動名</t>
    <rPh sb="0" eb="2">
      <t>カツドウ</t>
    </rPh>
    <rPh sb="2" eb="3">
      <t>メイ</t>
    </rPh>
    <phoneticPr fontId="2"/>
  </si>
  <si>
    <t>団体情報</t>
    <rPh sb="0" eb="2">
      <t>ダンタイ</t>
    </rPh>
    <rPh sb="2" eb="4">
      <t>ジョウホウ</t>
    </rPh>
    <phoneticPr fontId="2"/>
  </si>
  <si>
    <t>ジャンル</t>
    <phoneticPr fontId="2"/>
  </si>
  <si>
    <t>年度</t>
    <rPh sb="0" eb="2">
      <t>ネンド</t>
    </rPh>
    <phoneticPr fontId="2"/>
  </si>
  <si>
    <t>音楽</t>
    <phoneticPr fontId="2"/>
  </si>
  <si>
    <t>舞踊</t>
    <phoneticPr fontId="2"/>
  </si>
  <si>
    <t>演劇</t>
    <phoneticPr fontId="2"/>
  </si>
  <si>
    <t>伝統芸能</t>
    <phoneticPr fontId="2"/>
  </si>
  <si>
    <t>大衆芸能</t>
    <phoneticPr fontId="2"/>
  </si>
  <si>
    <t>オーケストラ</t>
    <phoneticPr fontId="2"/>
  </si>
  <si>
    <t>バレエ</t>
    <phoneticPr fontId="2"/>
  </si>
  <si>
    <t>現代演劇</t>
    <rPh sb="0" eb="2">
      <t>ゲンダイ</t>
    </rPh>
    <rPh sb="2" eb="4">
      <t>エンゲキ</t>
    </rPh>
    <phoneticPr fontId="2"/>
  </si>
  <si>
    <t>古典演劇（歌舞伎）</t>
    <rPh sb="0" eb="2">
      <t>コテン</t>
    </rPh>
    <rPh sb="2" eb="4">
      <t>エンゲキ</t>
    </rPh>
    <rPh sb="5" eb="8">
      <t>カブキ</t>
    </rPh>
    <phoneticPr fontId="2"/>
  </si>
  <si>
    <t>落語</t>
    <rPh sb="0" eb="2">
      <t>ラクゴ</t>
    </rPh>
    <phoneticPr fontId="2"/>
  </si>
  <si>
    <t>オペラ</t>
    <phoneticPr fontId="2"/>
  </si>
  <si>
    <t>現代舞踊</t>
    <rPh sb="0" eb="2">
      <t>ゲンダイ</t>
    </rPh>
    <rPh sb="2" eb="4">
      <t>ブヨウ</t>
    </rPh>
    <phoneticPr fontId="2"/>
  </si>
  <si>
    <t>児童演劇</t>
    <rPh sb="0" eb="2">
      <t>ジドウ</t>
    </rPh>
    <rPh sb="2" eb="4">
      <t>エンゲキ</t>
    </rPh>
    <phoneticPr fontId="2"/>
  </si>
  <si>
    <t>古典演劇（人形浄瑠璃）</t>
    <rPh sb="0" eb="2">
      <t>コテン</t>
    </rPh>
    <rPh sb="2" eb="4">
      <t>エンゲキ</t>
    </rPh>
    <rPh sb="5" eb="7">
      <t>ニンギョウ</t>
    </rPh>
    <rPh sb="7" eb="10">
      <t>ジョウルリ</t>
    </rPh>
    <phoneticPr fontId="2"/>
  </si>
  <si>
    <t>講談</t>
    <rPh sb="0" eb="2">
      <t>コウダン</t>
    </rPh>
    <phoneticPr fontId="2"/>
  </si>
  <si>
    <t>合唱</t>
    <rPh sb="0" eb="2">
      <t>ガッショウ</t>
    </rPh>
    <phoneticPr fontId="2"/>
  </si>
  <si>
    <t>舞踏</t>
    <rPh sb="0" eb="2">
      <t>ブトウ</t>
    </rPh>
    <phoneticPr fontId="2"/>
  </si>
  <si>
    <t>人形劇</t>
    <rPh sb="0" eb="3">
      <t>ニンギョウゲキ</t>
    </rPh>
    <phoneticPr fontId="2"/>
  </si>
  <si>
    <t>古典演劇（能楽）</t>
    <rPh sb="0" eb="2">
      <t>コテン</t>
    </rPh>
    <rPh sb="2" eb="4">
      <t>エンゲキ</t>
    </rPh>
    <rPh sb="5" eb="7">
      <t>ノウガク</t>
    </rPh>
    <phoneticPr fontId="2"/>
  </si>
  <si>
    <t>浪曲</t>
    <rPh sb="0" eb="2">
      <t>ロウキョク</t>
    </rPh>
    <phoneticPr fontId="2"/>
  </si>
  <si>
    <t>吹奏楽</t>
    <rPh sb="0" eb="3">
      <t>スイソウガク</t>
    </rPh>
    <phoneticPr fontId="2"/>
  </si>
  <si>
    <t>民族舞踊</t>
    <rPh sb="0" eb="2">
      <t>ミンゾク</t>
    </rPh>
    <rPh sb="2" eb="4">
      <t>ブヨウ</t>
    </rPh>
    <phoneticPr fontId="2"/>
  </si>
  <si>
    <t>ミュージカル</t>
    <phoneticPr fontId="2"/>
  </si>
  <si>
    <t>邦楽</t>
    <rPh sb="0" eb="2">
      <t>ホウガク</t>
    </rPh>
    <phoneticPr fontId="2"/>
  </si>
  <si>
    <t>漫才</t>
    <rPh sb="0" eb="2">
      <t>マンザイ</t>
    </rPh>
    <phoneticPr fontId="2"/>
  </si>
  <si>
    <t>室内楽</t>
    <rPh sb="0" eb="3">
      <t>シツナイガク</t>
    </rPh>
    <phoneticPr fontId="2"/>
  </si>
  <si>
    <t>邦舞</t>
    <rPh sb="0" eb="1">
      <t>ホウ</t>
    </rPh>
    <rPh sb="1" eb="2">
      <t>ブ</t>
    </rPh>
    <phoneticPr fontId="2"/>
  </si>
  <si>
    <t>奇術</t>
    <rPh sb="0" eb="2">
      <t>キジュツ</t>
    </rPh>
    <phoneticPr fontId="2"/>
  </si>
  <si>
    <t>雅楽</t>
    <rPh sb="0" eb="2">
      <t>ガガク</t>
    </rPh>
    <phoneticPr fontId="2"/>
  </si>
  <si>
    <t>太神楽</t>
    <rPh sb="0" eb="3">
      <t>ダイカグラ</t>
    </rPh>
    <phoneticPr fontId="2"/>
  </si>
  <si>
    <t>声明</t>
    <rPh sb="0" eb="2">
      <t>ショウミョウ</t>
    </rPh>
    <phoneticPr fontId="2"/>
  </si>
  <si>
    <t>―</t>
  </si>
  <si>
    <t>（収入）　</t>
  </si>
  <si>
    <t>項　目</t>
    <rPh sb="0" eb="1">
      <t>コウ</t>
    </rPh>
    <rPh sb="2" eb="3">
      <t>モク</t>
    </rPh>
    <phoneticPr fontId="8"/>
  </si>
  <si>
    <t>　内　訳（円）</t>
  </si>
  <si>
    <t>内　訳（円）</t>
  </si>
  <si>
    <t>入場料
収入</t>
    <phoneticPr fontId="8"/>
  </si>
  <si>
    <t>入場料詳細は別紙記載→</t>
    <rPh sb="0" eb="3">
      <t>ニュウジョウリョウ</t>
    </rPh>
    <rPh sb="3" eb="5">
      <t>ショウサイ</t>
    </rPh>
    <rPh sb="6" eb="8">
      <t>ベッシ</t>
    </rPh>
    <rPh sb="8" eb="10">
      <t>キサイ</t>
    </rPh>
    <phoneticPr fontId="8"/>
  </si>
  <si>
    <t>共催者
負担金</t>
    <phoneticPr fontId="8"/>
  </si>
  <si>
    <t>会場名</t>
    <rPh sb="0" eb="2">
      <t>カイジョウ</t>
    </rPh>
    <rPh sb="2" eb="3">
      <t>メイ</t>
    </rPh>
    <phoneticPr fontId="8"/>
  </si>
  <si>
    <t>使用席数</t>
    <phoneticPr fontId="8"/>
  </si>
  <si>
    <t>公演回数</t>
    <rPh sb="0" eb="2">
      <t>コウエン</t>
    </rPh>
    <rPh sb="2" eb="4">
      <t>カイスウ</t>
    </rPh>
    <phoneticPr fontId="8"/>
  </si>
  <si>
    <t>使用席数×公演回数</t>
    <rPh sb="5" eb="7">
      <t>コウエン</t>
    </rPh>
    <rPh sb="7" eb="9">
      <t>カイスウ</t>
    </rPh>
    <phoneticPr fontId="8"/>
  </si>
  <si>
    <t>販売枚数</t>
    <rPh sb="0" eb="2">
      <t>ハンバイ</t>
    </rPh>
    <rPh sb="2" eb="4">
      <t>マイスウ</t>
    </rPh>
    <rPh sb="3" eb="4">
      <t>カズ</t>
    </rPh>
    <phoneticPr fontId="8"/>
  </si>
  <si>
    <t>収入率</t>
    <rPh sb="0" eb="2">
      <t>シュウニュウ</t>
    </rPh>
    <phoneticPr fontId="8"/>
  </si>
  <si>
    <t>公的な
補助金
・
助成金</t>
    <rPh sb="0" eb="2">
      <t>コウテキ</t>
    </rPh>
    <phoneticPr fontId="8"/>
  </si>
  <si>
    <t>入場者数</t>
    <rPh sb="2" eb="3">
      <t>モノ</t>
    </rPh>
    <rPh sb="3" eb="4">
      <t>カズ</t>
    </rPh>
    <phoneticPr fontId="8"/>
  </si>
  <si>
    <t>入場率</t>
    <phoneticPr fontId="8"/>
  </si>
  <si>
    <t>×</t>
    <phoneticPr fontId="8"/>
  </si>
  <si>
    <t>枚数</t>
    <phoneticPr fontId="8"/>
  </si>
  <si>
    <t>単価×枚数</t>
    <rPh sb="0" eb="2">
      <t>タンカ</t>
    </rPh>
    <rPh sb="3" eb="5">
      <t>マイスウ</t>
    </rPh>
    <phoneticPr fontId="8"/>
  </si>
  <si>
    <t>民間からの寄付金・
協賛金・助成金等</t>
    <rPh sb="0" eb="2">
      <t>ミンカン</t>
    </rPh>
    <rPh sb="14" eb="16">
      <t>ジョセイ</t>
    </rPh>
    <rPh sb="16" eb="17">
      <t>キン</t>
    </rPh>
    <rPh sb="17" eb="18">
      <t>トウ</t>
    </rPh>
    <phoneticPr fontId="8"/>
  </si>
  <si>
    <t>その他
収入</t>
    <phoneticPr fontId="8"/>
  </si>
  <si>
    <t>招待券枚数→</t>
    <rPh sb="0" eb="3">
      <t>ショウタイケン</t>
    </rPh>
    <rPh sb="3" eb="5">
      <t>マイスウ</t>
    </rPh>
    <phoneticPr fontId="8"/>
  </si>
  <si>
    <t>小計</t>
    <rPh sb="0" eb="2">
      <t>ショウケイ</t>
    </rPh>
    <phoneticPr fontId="8"/>
  </si>
  <si>
    <t>自己負担金</t>
    <phoneticPr fontId="8"/>
  </si>
  <si>
    <t>合計</t>
    <rPh sb="0" eb="2">
      <t>ゴウケイ</t>
    </rPh>
    <phoneticPr fontId="8"/>
  </si>
  <si>
    <t>合　計</t>
    <rPh sb="0" eb="1">
      <t>ゴウ</t>
    </rPh>
    <phoneticPr fontId="8"/>
  </si>
  <si>
    <t>（支出）</t>
  </si>
  <si>
    <t>項　目</t>
  </si>
  <si>
    <t>助成の対象とならない経費</t>
  </si>
  <si>
    <t>その他の支出</t>
    <rPh sb="2" eb="3">
      <t>タ</t>
    </rPh>
    <rPh sb="4" eb="6">
      <t>シシュツ</t>
    </rPh>
    <phoneticPr fontId="8"/>
  </si>
  <si>
    <t>会場費・舞台費・運搬費</t>
    <rPh sb="0" eb="2">
      <t>カイジョウ</t>
    </rPh>
    <rPh sb="2" eb="3">
      <t>ヒ</t>
    </rPh>
    <rPh sb="4" eb="6">
      <t>ブタイ</t>
    </rPh>
    <rPh sb="6" eb="7">
      <t>ヒ</t>
    </rPh>
    <rPh sb="8" eb="10">
      <t>ウンパン</t>
    </rPh>
    <rPh sb="10" eb="11">
      <t>ヒ</t>
    </rPh>
    <phoneticPr fontId="8"/>
  </si>
  <si>
    <t>本活動の企画意図及び目標等</t>
    <rPh sb="0" eb="1">
      <t>ホン</t>
    </rPh>
    <rPh sb="1" eb="3">
      <t>カツドウ</t>
    </rPh>
    <rPh sb="4" eb="6">
      <t>キカク</t>
    </rPh>
    <rPh sb="6" eb="8">
      <t>イト</t>
    </rPh>
    <rPh sb="8" eb="9">
      <t>オヨ</t>
    </rPh>
    <rPh sb="10" eb="12">
      <t>モクヒョウ</t>
    </rPh>
    <rPh sb="12" eb="13">
      <t>トウ</t>
    </rPh>
    <phoneticPr fontId="2"/>
  </si>
  <si>
    <t>応募分野</t>
    <rPh sb="0" eb="2">
      <t>オウボ</t>
    </rPh>
    <rPh sb="2" eb="4">
      <t>ブンヤ</t>
    </rPh>
    <phoneticPr fontId="2"/>
  </si>
  <si>
    <t>団体住所郵便番号</t>
    <rPh sb="0" eb="2">
      <t>ダンタイ</t>
    </rPh>
    <rPh sb="4" eb="8">
      <t>ユウビンバンゴウ</t>
    </rPh>
    <phoneticPr fontId="2"/>
  </si>
  <si>
    <t>団体住所
（所在地）</t>
    <phoneticPr fontId="2"/>
  </si>
  <si>
    <t>都道府県</t>
    <rPh sb="0" eb="4">
      <t>トドウフケン</t>
    </rPh>
    <phoneticPr fontId="2"/>
  </si>
  <si>
    <t>代表者
役職名</t>
    <phoneticPr fontId="2"/>
  </si>
  <si>
    <t>活動名
（フリガナ）</t>
    <rPh sb="0" eb="2">
      <t>カツドウ</t>
    </rPh>
    <rPh sb="2" eb="3">
      <t>メイ</t>
    </rPh>
    <phoneticPr fontId="2"/>
  </si>
  <si>
    <t>活動内訳</t>
    <rPh sb="0" eb="2">
      <t>カツドウ</t>
    </rPh>
    <rPh sb="2" eb="4">
      <t>ウチワケ</t>
    </rPh>
    <phoneticPr fontId="2"/>
  </si>
  <si>
    <t>公演活動数</t>
    <rPh sb="0" eb="2">
      <t>コウエン</t>
    </rPh>
    <rPh sb="2" eb="4">
      <t>カツドウ</t>
    </rPh>
    <rPh sb="4" eb="5">
      <t>スウ</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</si>
  <si>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</si>
  <si>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</si>
  <si>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</si>
  <si>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実施時期及び実施場所</t>
    <rPh sb="0" eb="2">
      <t>ジッシ</t>
    </rPh>
    <rPh sb="2" eb="4">
      <t>ジキ</t>
    </rPh>
    <rPh sb="4" eb="5">
      <t>オヨ</t>
    </rPh>
    <rPh sb="6" eb="8">
      <t>ジッシ</t>
    </rPh>
    <rPh sb="8" eb="10">
      <t>バショ</t>
    </rPh>
    <phoneticPr fontId="2"/>
  </si>
  <si>
    <t>開始日</t>
    <rPh sb="0" eb="3">
      <t>カイシビ</t>
    </rPh>
    <phoneticPr fontId="2"/>
  </si>
  <si>
    <t>終了日</t>
    <rPh sb="0" eb="2">
      <t>シュウリョウ</t>
    </rPh>
    <rPh sb="2" eb="3">
      <t>ビ</t>
    </rPh>
    <phoneticPr fontId="2"/>
  </si>
  <si>
    <t>実施会場　</t>
    <rPh sb="0" eb="2">
      <t>ジッシ</t>
    </rPh>
    <rPh sb="2" eb="4">
      <t>カイジョウ</t>
    </rPh>
    <phoneticPr fontId="2"/>
  </si>
  <si>
    <t>合計①＋②</t>
    <rPh sb="0" eb="2">
      <t>ゴウケイ</t>
    </rPh>
    <phoneticPr fontId="2"/>
  </si>
  <si>
    <t>（単位：千円）</t>
    <rPh sb="1" eb="3">
      <t>タンイ</t>
    </rPh>
    <rPh sb="4" eb="6">
      <t>センエン</t>
    </rPh>
    <phoneticPr fontId="2"/>
  </si>
  <si>
    <t>支出項目</t>
    <rPh sb="0" eb="2">
      <t>シシュツ</t>
    </rPh>
    <rPh sb="2" eb="4">
      <t>コウモク</t>
    </rPh>
    <phoneticPr fontId="2"/>
  </si>
  <si>
    <t>C=A-B</t>
    <phoneticPr fontId="2"/>
  </si>
  <si>
    <t>収入項目
（音楽のみ）</t>
    <phoneticPr fontId="2"/>
  </si>
  <si>
    <t>入場料収入計</t>
    <phoneticPr fontId="2"/>
  </si>
  <si>
    <t>寄付金等収入計</t>
    <phoneticPr fontId="2"/>
  </si>
  <si>
    <t>合計</t>
    <rPh sb="0" eb="2">
      <t>ゴウケイ</t>
    </rPh>
    <phoneticPr fontId="2"/>
  </si>
  <si>
    <t>※非表示。公演事業支援では不使用</t>
    <rPh sb="1" eb="4">
      <t>ヒヒョウジ</t>
    </rPh>
    <rPh sb="5" eb="11">
      <t>コウエンジギョウシエン</t>
    </rPh>
    <rPh sb="13" eb="16">
      <t>フシヨウ</t>
    </rPh>
    <phoneticPr fontId="6"/>
  </si>
  <si>
    <t>×</t>
  </si>
  <si>
    <t>会場の席数(定員)</t>
    <rPh sb="0" eb="2">
      <t>カイジョウ</t>
    </rPh>
    <rPh sb="3" eb="5">
      <t>セキスウ</t>
    </rPh>
    <rPh sb="6" eb="8">
      <t>テイイン</t>
    </rPh>
    <phoneticPr fontId="6"/>
  </si>
  <si>
    <t>売止席数</t>
    <rPh sb="0" eb="1">
      <t>ウリ</t>
    </rPh>
    <rPh sb="1" eb="2">
      <t>ドメ</t>
    </rPh>
    <rPh sb="2" eb="4">
      <t>セキスウ</t>
    </rPh>
    <phoneticPr fontId="6"/>
  </si>
  <si>
    <t>感染症対策による売止</t>
    <rPh sb="0" eb="2">
      <t>カンセン</t>
    </rPh>
    <rPh sb="2" eb="3">
      <t>ショウ</t>
    </rPh>
    <rPh sb="3" eb="5">
      <t>タイサク</t>
    </rPh>
    <rPh sb="8" eb="9">
      <t>ウリ</t>
    </rPh>
    <rPh sb="9" eb="10">
      <t>ドメ</t>
    </rPh>
    <phoneticPr fontId="6"/>
  </si>
  <si>
    <t>その他売止</t>
    <rPh sb="2" eb="3">
      <t>タ</t>
    </rPh>
    <rPh sb="3" eb="4">
      <t>ウリ</t>
    </rPh>
    <rPh sb="4" eb="5">
      <t>ドメ</t>
    </rPh>
    <phoneticPr fontId="6"/>
  </si>
  <si>
    <t>割引額の合計額</t>
    <rPh sb="0" eb="2">
      <t>ワリビキ</t>
    </rPh>
    <rPh sb="2" eb="3">
      <t>ガク</t>
    </rPh>
    <rPh sb="4" eb="6">
      <t>ゴウケイ</t>
    </rPh>
    <rPh sb="6" eb="7">
      <t>ガク</t>
    </rPh>
    <phoneticPr fontId="8"/>
  </si>
  <si>
    <t>（別紙　入場料詳細）</t>
  </si>
  <si>
    <t>入場料合計（円）</t>
    <rPh sb="0" eb="3">
      <t>ニュウジョウリョウ</t>
    </rPh>
    <rPh sb="3" eb="5">
      <t>ゴウケイ</t>
    </rPh>
    <rPh sb="6" eb="7">
      <t>エン</t>
    </rPh>
    <phoneticPr fontId="2"/>
  </si>
  <si>
    <t>公演回数合計</t>
    <rPh sb="0" eb="2">
      <t>コウエン</t>
    </rPh>
    <rPh sb="2" eb="4">
      <t>カイスウ</t>
    </rPh>
    <rPh sb="4" eb="6">
      <t>ゴウケイ</t>
    </rPh>
    <phoneticPr fontId="2"/>
  </si>
  <si>
    <t>総使用席数(a)</t>
    <rPh sb="0" eb="1">
      <t>ソウ</t>
    </rPh>
    <rPh sb="1" eb="3">
      <t>シヨウ</t>
    </rPh>
    <rPh sb="3" eb="5">
      <t>セキスウ</t>
    </rPh>
    <phoneticPr fontId="2"/>
  </si>
  <si>
    <t>販売枚数合計(b)</t>
    <rPh sb="4" eb="6">
      <t>ゴウケイ</t>
    </rPh>
    <phoneticPr fontId="2"/>
  </si>
  <si>
    <t>有料入場率(b/a)</t>
    <rPh sb="2" eb="4">
      <t>ニュウジョウ</t>
    </rPh>
    <phoneticPr fontId="2"/>
  </si>
  <si>
    <t>総入場者数合計(c)</t>
    <rPh sb="5" eb="7">
      <t>ゴウケイ</t>
    </rPh>
    <phoneticPr fontId="2"/>
  </si>
  <si>
    <t>総入場率(c/a)</t>
    <phoneticPr fontId="2"/>
  </si>
  <si>
    <t>公演日</t>
    <phoneticPr fontId="2"/>
  </si>
  <si>
    <t>会場名</t>
  </si>
  <si>
    <t>会場の席数(定員)</t>
    <rPh sb="0" eb="2">
      <t>カイジョウ</t>
    </rPh>
    <rPh sb="3" eb="5">
      <t>セキスウ</t>
    </rPh>
    <rPh sb="6" eb="8">
      <t>テイイン</t>
    </rPh>
    <phoneticPr fontId="2"/>
  </si>
  <si>
    <t>売止席数</t>
    <rPh sb="0" eb="1">
      <t>ウリ</t>
    </rPh>
    <rPh sb="1" eb="2">
      <t>ドメ</t>
    </rPh>
    <rPh sb="2" eb="4">
      <t>セキスウ</t>
    </rPh>
    <phoneticPr fontId="2"/>
  </si>
  <si>
    <t>感染症対策</t>
    <rPh sb="0" eb="5">
      <t>カンセンショウタイサク</t>
    </rPh>
    <phoneticPr fontId="2"/>
  </si>
  <si>
    <t>使用席数</t>
    <rPh sb="0" eb="2">
      <t>シヨウ</t>
    </rPh>
    <rPh sb="2" eb="4">
      <t>セキスウ</t>
    </rPh>
    <rPh sb="3" eb="4">
      <t>スウ</t>
    </rPh>
    <phoneticPr fontId="2"/>
  </si>
  <si>
    <t>使用席数×公演回数(a)</t>
    <rPh sb="5" eb="7">
      <t>コウエン</t>
    </rPh>
    <rPh sb="7" eb="9">
      <t>カイスウ</t>
    </rPh>
    <phoneticPr fontId="2"/>
  </si>
  <si>
    <t>公演回数</t>
    <phoneticPr fontId="2"/>
  </si>
  <si>
    <t>販売枚数(b)</t>
    <rPh sb="0" eb="2">
      <t>ハンバイ</t>
    </rPh>
    <rPh sb="2" eb="4">
      <t>マイスウ</t>
    </rPh>
    <phoneticPr fontId="2"/>
  </si>
  <si>
    <t>有料入場率(b/a)</t>
    <rPh sb="0" eb="2">
      <t>ユウリョウ</t>
    </rPh>
    <rPh sb="2" eb="4">
      <t>ニュウジョウ</t>
    </rPh>
    <rPh sb="4" eb="5">
      <t>リツ</t>
    </rPh>
    <phoneticPr fontId="2"/>
  </si>
  <si>
    <t>総入場者数(c)</t>
    <rPh sb="0" eb="1">
      <t>ソウ</t>
    </rPh>
    <rPh sb="1" eb="3">
      <t>ニュウジョウ</t>
    </rPh>
    <rPh sb="3" eb="4">
      <t>シャ</t>
    </rPh>
    <rPh sb="4" eb="5">
      <t>スウ</t>
    </rPh>
    <phoneticPr fontId="2"/>
  </si>
  <si>
    <t>総入場率(c/a)</t>
    <rPh sb="0" eb="1">
      <t>ソウ</t>
    </rPh>
    <rPh sb="1" eb="3">
      <t>ニュウジョウ</t>
    </rPh>
    <rPh sb="3" eb="4">
      <t>リツ</t>
    </rPh>
    <phoneticPr fontId="2"/>
  </si>
  <si>
    <t>券種</t>
  </si>
  <si>
    <t>枚数</t>
  </si>
  <si>
    <t>招待券枚数</t>
    <rPh sb="0" eb="3">
      <t>ショウタイケン</t>
    </rPh>
    <rPh sb="3" eb="5">
      <t>マイスウ</t>
    </rPh>
    <phoneticPr fontId="2"/>
  </si>
  <si>
    <t>小計</t>
    <rPh sb="0" eb="2">
      <t>ショウケイ</t>
    </rPh>
    <phoneticPr fontId="2"/>
  </si>
  <si>
    <t>【内訳】</t>
    <rPh sb="1" eb="3">
      <t>ウチワケ</t>
    </rPh>
    <phoneticPr fontId="2"/>
  </si>
  <si>
    <t>支払先及び内容</t>
    <rPh sb="0" eb="2">
      <t>シハライ</t>
    </rPh>
    <rPh sb="2" eb="3">
      <t>サキ</t>
    </rPh>
    <rPh sb="3" eb="4">
      <t>オヨ</t>
    </rPh>
    <rPh sb="5" eb="7">
      <t>ナイヨウ</t>
    </rPh>
    <phoneticPr fontId="2"/>
  </si>
  <si>
    <t>単価等(円)</t>
    <rPh sb="0" eb="2">
      <t>タンカ</t>
    </rPh>
    <rPh sb="2" eb="3">
      <t>トウ</t>
    </rPh>
    <rPh sb="4" eb="5">
      <t>エン</t>
    </rPh>
    <phoneticPr fontId="2"/>
  </si>
  <si>
    <t>消費税等</t>
    <rPh sb="0" eb="3">
      <t>ショウヒゼイ</t>
    </rPh>
    <rPh sb="3" eb="4">
      <t>トウ</t>
    </rPh>
    <phoneticPr fontId="2"/>
  </si>
  <si>
    <t>金額（円）</t>
    <rPh sb="3" eb="4">
      <t>エン</t>
    </rPh>
    <phoneticPr fontId="2"/>
  </si>
  <si>
    <t>助成対象経費</t>
    <rPh sb="0" eb="2">
      <t>ジョセイ</t>
    </rPh>
    <rPh sb="2" eb="4">
      <t>タイショウ</t>
    </rPh>
    <rPh sb="4" eb="6">
      <t>ケイヒ</t>
    </rPh>
    <phoneticPr fontId="2"/>
  </si>
  <si>
    <t>文芸費</t>
    <rPh sb="0" eb="2">
      <t>ブンゲイ</t>
    </rPh>
    <rPh sb="2" eb="3">
      <t>ヒ</t>
    </rPh>
    <phoneticPr fontId="6"/>
  </si>
  <si>
    <t>舞台費</t>
    <rPh sb="0" eb="2">
      <t>ブタイ</t>
    </rPh>
    <rPh sb="2" eb="3">
      <t>ヒ</t>
    </rPh>
    <phoneticPr fontId="6"/>
  </si>
  <si>
    <t>課税対象外経費</t>
    <rPh sb="0" eb="2">
      <t>カゼイ</t>
    </rPh>
    <rPh sb="2" eb="4">
      <t>タイショウ</t>
    </rPh>
    <rPh sb="4" eb="5">
      <t>ガイ</t>
    </rPh>
    <rPh sb="5" eb="7">
      <t>ケイヒ</t>
    </rPh>
    <phoneticPr fontId="6"/>
  </si>
  <si>
    <t>課税対象経費</t>
    <rPh sb="0" eb="2">
      <t>カゼイ</t>
    </rPh>
    <rPh sb="2" eb="4">
      <t>タイショウ</t>
    </rPh>
    <rPh sb="4" eb="6">
      <t>ケイヒ</t>
    </rPh>
    <phoneticPr fontId="6"/>
  </si>
  <si>
    <t>助成対象経費　合計（C )</t>
    <rPh sb="0" eb="2">
      <t>ジョセイ</t>
    </rPh>
    <rPh sb="2" eb="4">
      <t>タイショウ</t>
    </rPh>
    <rPh sb="4" eb="6">
      <t>ケイヒ</t>
    </rPh>
    <rPh sb="7" eb="9">
      <t>ゴウケイ</t>
    </rPh>
    <phoneticPr fontId="6"/>
  </si>
  <si>
    <t>助成対象経費　小計（A）</t>
    <rPh sb="0" eb="2">
      <t>ジョセイ</t>
    </rPh>
    <rPh sb="2" eb="4">
      <t>タイショウ</t>
    </rPh>
    <rPh sb="4" eb="6">
      <t>ケイヒ</t>
    </rPh>
    <rPh sb="7" eb="9">
      <t>ショウケイ</t>
    </rPh>
    <phoneticPr fontId="6"/>
  </si>
  <si>
    <t>消費税等仕入控除税額計（B）</t>
    <rPh sb="0" eb="3">
      <t>ショウヒゼイ</t>
    </rPh>
    <rPh sb="3" eb="4">
      <t>トウ</t>
    </rPh>
    <rPh sb="4" eb="6">
      <t>シイレ</t>
    </rPh>
    <rPh sb="6" eb="8">
      <t>コウジョ</t>
    </rPh>
    <rPh sb="8" eb="10">
      <t>ゼイガク</t>
    </rPh>
    <rPh sb="10" eb="11">
      <t>ケイ</t>
    </rPh>
    <phoneticPr fontId="6"/>
  </si>
  <si>
    <t>空白</t>
    <rPh sb="0" eb="2">
      <t>クウハク</t>
    </rPh>
    <phoneticPr fontId="2"/>
  </si>
  <si>
    <t>項目</t>
    <rPh sb="0" eb="2">
      <t>コウモク</t>
    </rPh>
    <phoneticPr fontId="6"/>
  </si>
  <si>
    <t>音楽費</t>
    <rPh sb="0" eb="2">
      <t>オンガク</t>
    </rPh>
    <rPh sb="2" eb="3">
      <t>ヒ</t>
    </rPh>
    <phoneticPr fontId="6"/>
  </si>
  <si>
    <t>空白２</t>
    <rPh sb="0" eb="2">
      <t>クウハク</t>
    </rPh>
    <phoneticPr fontId="6"/>
  </si>
  <si>
    <t>助成対象経費</t>
    <rPh sb="0" eb="2">
      <t>ジョセイ</t>
    </rPh>
    <rPh sb="2" eb="4">
      <t>タイショウ</t>
    </rPh>
    <rPh sb="4" eb="6">
      <t>ケイヒ</t>
    </rPh>
    <phoneticPr fontId="6"/>
  </si>
  <si>
    <t>感染症対策経費</t>
    <rPh sb="0" eb="5">
      <t>カンセンショウタイサク</t>
    </rPh>
    <rPh sb="5" eb="7">
      <t>ケイヒ</t>
    </rPh>
    <phoneticPr fontId="6"/>
  </si>
  <si>
    <t>稽古費</t>
    <rPh sb="0" eb="2">
      <t>ケイコ</t>
    </rPh>
    <rPh sb="2" eb="3">
      <t>ヒ</t>
    </rPh>
    <phoneticPr fontId="6"/>
  </si>
  <si>
    <t>稽古料</t>
    <rPh sb="0" eb="2">
      <t>ケイコ</t>
    </rPh>
    <rPh sb="2" eb="3">
      <t>リョウ</t>
    </rPh>
    <phoneticPr fontId="6"/>
  </si>
  <si>
    <t>稽古場借料</t>
    <rPh sb="0" eb="2">
      <t>ケイコ</t>
    </rPh>
    <rPh sb="2" eb="3">
      <t>バ</t>
    </rPh>
    <rPh sb="3" eb="5">
      <t>シャクリョウ</t>
    </rPh>
    <phoneticPr fontId="6"/>
  </si>
  <si>
    <t>作曲料</t>
    <rPh sb="0" eb="2">
      <t>サッキョク</t>
    </rPh>
    <rPh sb="2" eb="3">
      <t>リョウ</t>
    </rPh>
    <phoneticPr fontId="6"/>
  </si>
  <si>
    <t>編曲料</t>
    <rPh sb="0" eb="2">
      <t>ヘンキョク</t>
    </rPh>
    <rPh sb="2" eb="3">
      <t>リョウ</t>
    </rPh>
    <phoneticPr fontId="6"/>
  </si>
  <si>
    <t>音楽制作料</t>
    <rPh sb="0" eb="2">
      <t>オンガク</t>
    </rPh>
    <rPh sb="2" eb="4">
      <t>セイサク</t>
    </rPh>
    <rPh sb="4" eb="5">
      <t>リョウ</t>
    </rPh>
    <phoneticPr fontId="6"/>
  </si>
  <si>
    <t>楽譜借料</t>
    <rPh sb="0" eb="2">
      <t>ガクフ</t>
    </rPh>
    <rPh sb="2" eb="4">
      <t>シャクリョウ</t>
    </rPh>
    <phoneticPr fontId="6"/>
  </si>
  <si>
    <t>写譜料</t>
    <rPh sb="0" eb="2">
      <t>シャフ</t>
    </rPh>
    <rPh sb="2" eb="3">
      <t>リョウ</t>
    </rPh>
    <phoneticPr fontId="6"/>
  </si>
  <si>
    <t>稽古ピアニスト料</t>
    <rPh sb="0" eb="2">
      <t>ケイコ</t>
    </rPh>
    <rPh sb="7" eb="8">
      <t>リョウ</t>
    </rPh>
    <phoneticPr fontId="6"/>
  </si>
  <si>
    <t>調律料</t>
    <rPh sb="0" eb="2">
      <t>チョウリツ</t>
    </rPh>
    <rPh sb="2" eb="3">
      <t>リョウ</t>
    </rPh>
    <phoneticPr fontId="6"/>
  </si>
  <si>
    <t>演出料</t>
    <rPh sb="0" eb="2">
      <t>エンシュツ</t>
    </rPh>
    <rPh sb="2" eb="3">
      <t>リョウ</t>
    </rPh>
    <phoneticPr fontId="6"/>
  </si>
  <si>
    <t>演出助手料</t>
    <rPh sb="0" eb="2">
      <t>エンシュツ</t>
    </rPh>
    <rPh sb="2" eb="4">
      <t>ジョシュ</t>
    </rPh>
    <rPh sb="4" eb="5">
      <t>リョウ</t>
    </rPh>
    <phoneticPr fontId="6"/>
  </si>
  <si>
    <t>構成料</t>
    <rPh sb="0" eb="2">
      <t>コウセイ</t>
    </rPh>
    <rPh sb="2" eb="3">
      <t>リョウ</t>
    </rPh>
    <phoneticPr fontId="6"/>
  </si>
  <si>
    <t>ドラマトゥルク料</t>
    <rPh sb="7" eb="8">
      <t>リョウ</t>
    </rPh>
    <phoneticPr fontId="6"/>
  </si>
  <si>
    <t>脚色料</t>
    <rPh sb="0" eb="2">
      <t>キャクショク</t>
    </rPh>
    <rPh sb="2" eb="3">
      <t>リョウ</t>
    </rPh>
    <phoneticPr fontId="6"/>
  </si>
  <si>
    <t>振付料</t>
    <rPh sb="0" eb="2">
      <t>フリツケ</t>
    </rPh>
    <rPh sb="2" eb="3">
      <t>リョウ</t>
    </rPh>
    <phoneticPr fontId="6"/>
  </si>
  <si>
    <t>振付助手料</t>
    <rPh sb="0" eb="2">
      <t>フリツケ</t>
    </rPh>
    <rPh sb="2" eb="4">
      <t>ジョシュ</t>
    </rPh>
    <rPh sb="4" eb="5">
      <t>リョウ</t>
    </rPh>
    <phoneticPr fontId="6"/>
  </si>
  <si>
    <t>台本印刷料</t>
    <rPh sb="0" eb="2">
      <t>ダイホン</t>
    </rPh>
    <rPh sb="2" eb="4">
      <t>インサツ</t>
    </rPh>
    <rPh sb="4" eb="5">
      <t>リョウ</t>
    </rPh>
    <phoneticPr fontId="6"/>
  </si>
  <si>
    <t>翻訳料</t>
    <rPh sb="0" eb="2">
      <t>ホンヤク</t>
    </rPh>
    <rPh sb="2" eb="3">
      <t>リョウ</t>
    </rPh>
    <phoneticPr fontId="6"/>
  </si>
  <si>
    <t>舞台美術デザイン料</t>
    <rPh sb="0" eb="2">
      <t>ブタイ</t>
    </rPh>
    <rPh sb="2" eb="4">
      <t>ビジュツ</t>
    </rPh>
    <rPh sb="8" eb="9">
      <t>リョウ</t>
    </rPh>
    <phoneticPr fontId="6"/>
  </si>
  <si>
    <t>人形美術デザイン料</t>
    <rPh sb="0" eb="2">
      <t>ニンギョウ</t>
    </rPh>
    <rPh sb="2" eb="4">
      <t>ビジュツ</t>
    </rPh>
    <rPh sb="8" eb="9">
      <t>リョウ</t>
    </rPh>
    <phoneticPr fontId="6"/>
  </si>
  <si>
    <t>照明プラン料</t>
    <rPh sb="0" eb="2">
      <t>ショウメイ</t>
    </rPh>
    <rPh sb="5" eb="6">
      <t>リョウ</t>
    </rPh>
    <phoneticPr fontId="6"/>
  </si>
  <si>
    <t>衣装デザイン料</t>
    <rPh sb="0" eb="2">
      <t>イショウ</t>
    </rPh>
    <rPh sb="6" eb="7">
      <t>リョウ</t>
    </rPh>
    <phoneticPr fontId="6"/>
  </si>
  <si>
    <t>映像プラン料</t>
    <rPh sb="0" eb="2">
      <t>エイゾウ</t>
    </rPh>
    <rPh sb="5" eb="6">
      <t>リョウ</t>
    </rPh>
    <phoneticPr fontId="6"/>
  </si>
  <si>
    <t>特殊効果プラン料</t>
    <rPh sb="0" eb="2">
      <t>トクシュ</t>
    </rPh>
    <rPh sb="2" eb="4">
      <t>コウカ</t>
    </rPh>
    <rPh sb="7" eb="8">
      <t>リョウ</t>
    </rPh>
    <phoneticPr fontId="6"/>
  </si>
  <si>
    <t>舞台監督料</t>
    <rPh sb="0" eb="2">
      <t>ブタイ</t>
    </rPh>
    <rPh sb="2" eb="4">
      <t>カントク</t>
    </rPh>
    <rPh sb="4" eb="5">
      <t>リョウ</t>
    </rPh>
    <phoneticPr fontId="6"/>
  </si>
  <si>
    <t>舞台監督助手料</t>
    <rPh sb="0" eb="2">
      <t>ブタイ</t>
    </rPh>
    <rPh sb="2" eb="4">
      <t>カントク</t>
    </rPh>
    <rPh sb="4" eb="6">
      <t>ジョシュ</t>
    </rPh>
    <rPh sb="6" eb="7">
      <t>リョウ</t>
    </rPh>
    <phoneticPr fontId="6"/>
  </si>
  <si>
    <t>剣術指導料</t>
    <rPh sb="0" eb="2">
      <t>ケンジュツ</t>
    </rPh>
    <rPh sb="2" eb="4">
      <t>シドウ</t>
    </rPh>
    <rPh sb="4" eb="5">
      <t>リョウ</t>
    </rPh>
    <phoneticPr fontId="6"/>
  </si>
  <si>
    <t>方言指導料</t>
    <rPh sb="0" eb="2">
      <t>ホウゲン</t>
    </rPh>
    <rPh sb="2" eb="4">
      <t>シドウ</t>
    </rPh>
    <rPh sb="4" eb="5">
      <t>リョウ</t>
    </rPh>
    <phoneticPr fontId="6"/>
  </si>
  <si>
    <t>所作指導料</t>
    <rPh sb="0" eb="2">
      <t>ショサ</t>
    </rPh>
    <rPh sb="2" eb="4">
      <t>シドウ</t>
    </rPh>
    <rPh sb="4" eb="5">
      <t>リョウ</t>
    </rPh>
    <phoneticPr fontId="6"/>
  </si>
  <si>
    <t>合唱指導料</t>
    <rPh sb="0" eb="2">
      <t>ガッショウ</t>
    </rPh>
    <rPh sb="2" eb="4">
      <t>シドウ</t>
    </rPh>
    <rPh sb="4" eb="5">
      <t>リョウ</t>
    </rPh>
    <phoneticPr fontId="6"/>
  </si>
  <si>
    <t>歌唱指導料</t>
    <rPh sb="0" eb="2">
      <t>カショウ</t>
    </rPh>
    <rPh sb="2" eb="4">
      <t>シドウ</t>
    </rPh>
    <rPh sb="4" eb="5">
      <t>リョウ</t>
    </rPh>
    <phoneticPr fontId="6"/>
  </si>
  <si>
    <t>言語指導料</t>
    <rPh sb="0" eb="2">
      <t>ゲンゴ</t>
    </rPh>
    <rPh sb="2" eb="4">
      <t>シドウ</t>
    </rPh>
    <rPh sb="4" eb="5">
      <t>リョウ</t>
    </rPh>
    <phoneticPr fontId="6"/>
  </si>
  <si>
    <t>著作権使用料</t>
    <rPh sb="0" eb="3">
      <t>チョサクケン</t>
    </rPh>
    <rPh sb="3" eb="6">
      <t>シヨウリョウ</t>
    </rPh>
    <phoneticPr fontId="6"/>
  </si>
  <si>
    <t>ライセンス料</t>
    <rPh sb="5" eb="6">
      <t>リョウ</t>
    </rPh>
    <phoneticPr fontId="6"/>
  </si>
  <si>
    <t>音楽費</t>
    <rPh sb="0" eb="2">
      <t>オンガク</t>
    </rPh>
    <rPh sb="2" eb="3">
      <t>ヒ</t>
    </rPh>
    <phoneticPr fontId="6"/>
  </si>
  <si>
    <t>文芸費</t>
    <rPh sb="0" eb="2">
      <t>ブンゲイ</t>
    </rPh>
    <rPh sb="2" eb="3">
      <t>ヒ</t>
    </rPh>
    <phoneticPr fontId="6"/>
  </si>
  <si>
    <t>会場費</t>
    <rPh sb="0" eb="2">
      <t>カイジョウ</t>
    </rPh>
    <rPh sb="2" eb="3">
      <t>ヒ</t>
    </rPh>
    <phoneticPr fontId="6"/>
  </si>
  <si>
    <t>会場使用料</t>
    <rPh sb="0" eb="2">
      <t>カイジョウ</t>
    </rPh>
    <rPh sb="2" eb="5">
      <t>シヨウリョウ</t>
    </rPh>
    <phoneticPr fontId="6"/>
  </si>
  <si>
    <t>付帯設備使用料</t>
    <rPh sb="0" eb="2">
      <t>フタイ</t>
    </rPh>
    <rPh sb="2" eb="4">
      <t>セツビ</t>
    </rPh>
    <rPh sb="4" eb="7">
      <t>シヨウリョウ</t>
    </rPh>
    <phoneticPr fontId="6"/>
  </si>
  <si>
    <t>舞台費</t>
    <rPh sb="0" eb="2">
      <t>ブタイ</t>
    </rPh>
    <rPh sb="2" eb="3">
      <t>ヒ</t>
    </rPh>
    <phoneticPr fontId="6"/>
  </si>
  <si>
    <t>大道具費</t>
    <rPh sb="0" eb="3">
      <t>オオドウグ</t>
    </rPh>
    <rPh sb="3" eb="4">
      <t>ヒ</t>
    </rPh>
    <phoneticPr fontId="6"/>
  </si>
  <si>
    <t>小道具費</t>
    <rPh sb="0" eb="3">
      <t>コドウグ</t>
    </rPh>
    <rPh sb="3" eb="4">
      <t>ヒ</t>
    </rPh>
    <phoneticPr fontId="6"/>
  </si>
  <si>
    <t>人形製作費</t>
    <rPh sb="0" eb="2">
      <t>ニンギョウ</t>
    </rPh>
    <rPh sb="2" eb="5">
      <t>セイサクヒ</t>
    </rPh>
    <phoneticPr fontId="6"/>
  </si>
  <si>
    <t>衣装費</t>
    <rPh sb="0" eb="2">
      <t>イショウ</t>
    </rPh>
    <rPh sb="2" eb="3">
      <t>ヒ</t>
    </rPh>
    <phoneticPr fontId="6"/>
  </si>
  <si>
    <t>衣装スタッフ費</t>
    <rPh sb="0" eb="2">
      <t>イショウ</t>
    </rPh>
    <rPh sb="6" eb="7">
      <t>ヒ</t>
    </rPh>
    <phoneticPr fontId="6"/>
  </si>
  <si>
    <t>履物費</t>
    <rPh sb="0" eb="2">
      <t>ハキモノ</t>
    </rPh>
    <rPh sb="2" eb="3">
      <t>ヒ</t>
    </rPh>
    <phoneticPr fontId="6"/>
  </si>
  <si>
    <t>かつら（床山）費</t>
    <rPh sb="4" eb="6">
      <t>トコヤマ</t>
    </rPh>
    <rPh sb="7" eb="8">
      <t>ヒ</t>
    </rPh>
    <phoneticPr fontId="6"/>
  </si>
  <si>
    <t>メイク費</t>
    <rPh sb="3" eb="4">
      <t>ヒ</t>
    </rPh>
    <phoneticPr fontId="6"/>
  </si>
  <si>
    <t>照明費</t>
    <rPh sb="0" eb="2">
      <t>ショウメイ</t>
    </rPh>
    <rPh sb="2" eb="3">
      <t>ヒ</t>
    </rPh>
    <phoneticPr fontId="6"/>
  </si>
  <si>
    <t>照明スタッフ費</t>
    <rPh sb="0" eb="2">
      <t>ショウメイ</t>
    </rPh>
    <rPh sb="6" eb="7">
      <t>ヒ</t>
    </rPh>
    <phoneticPr fontId="6"/>
  </si>
  <si>
    <t>音響費</t>
    <rPh sb="0" eb="2">
      <t>オンキョウ</t>
    </rPh>
    <rPh sb="2" eb="3">
      <t>ヒ</t>
    </rPh>
    <phoneticPr fontId="6"/>
  </si>
  <si>
    <t>音響スタッフ費</t>
    <rPh sb="0" eb="2">
      <t>オンキョウ</t>
    </rPh>
    <rPh sb="6" eb="7">
      <t>ヒ</t>
    </rPh>
    <phoneticPr fontId="6"/>
  </si>
  <si>
    <t>映像費</t>
    <rPh sb="0" eb="2">
      <t>エイゾウ</t>
    </rPh>
    <rPh sb="2" eb="3">
      <t>ヒ</t>
    </rPh>
    <phoneticPr fontId="6"/>
  </si>
  <si>
    <t>映像スタッフ費</t>
    <rPh sb="0" eb="2">
      <t>エイゾウ</t>
    </rPh>
    <rPh sb="6" eb="7">
      <t>ヒ</t>
    </rPh>
    <phoneticPr fontId="6"/>
  </si>
  <si>
    <t>特殊効果費</t>
    <rPh sb="0" eb="2">
      <t>トクシュ</t>
    </rPh>
    <rPh sb="2" eb="4">
      <t>コウカ</t>
    </rPh>
    <rPh sb="4" eb="5">
      <t>ヒ</t>
    </rPh>
    <phoneticPr fontId="6"/>
  </si>
  <si>
    <t>機材借料</t>
    <rPh sb="0" eb="2">
      <t>キザイ</t>
    </rPh>
    <rPh sb="2" eb="4">
      <t>シャクリョウ</t>
    </rPh>
    <phoneticPr fontId="6"/>
  </si>
  <si>
    <t>字幕費</t>
    <rPh sb="0" eb="2">
      <t>ジマク</t>
    </rPh>
    <rPh sb="2" eb="3">
      <t>ヒ</t>
    </rPh>
    <phoneticPr fontId="6"/>
  </si>
  <si>
    <t>細目/内訳</t>
    <rPh sb="0" eb="2">
      <t>サイモク</t>
    </rPh>
    <rPh sb="3" eb="5">
      <t>ウチワケ</t>
    </rPh>
    <phoneticPr fontId="2"/>
  </si>
  <si>
    <t>感染症予防用品購入費</t>
    <rPh sb="0" eb="3">
      <t>カンセンショウ</t>
    </rPh>
    <rPh sb="3" eb="5">
      <t>ヨボウ</t>
    </rPh>
    <rPh sb="5" eb="7">
      <t>ヨウヒン</t>
    </rPh>
    <rPh sb="7" eb="9">
      <t>コウニュウ</t>
    </rPh>
    <rPh sb="9" eb="10">
      <t>ヒ</t>
    </rPh>
    <phoneticPr fontId="6"/>
  </si>
  <si>
    <t>消毒関係消耗品購入費</t>
    <rPh sb="0" eb="2">
      <t>ショウドク</t>
    </rPh>
    <rPh sb="2" eb="4">
      <t>カンケイ</t>
    </rPh>
    <rPh sb="4" eb="6">
      <t>ショウモウ</t>
    </rPh>
    <rPh sb="6" eb="7">
      <t>ヒン</t>
    </rPh>
    <rPh sb="7" eb="9">
      <t>コウニュウ</t>
    </rPh>
    <rPh sb="9" eb="10">
      <t>ヒ</t>
    </rPh>
    <phoneticPr fontId="6"/>
  </si>
  <si>
    <t>消毒作業費</t>
    <rPh sb="0" eb="2">
      <t>ショウドク</t>
    </rPh>
    <rPh sb="2" eb="4">
      <t>サギョウ</t>
    </rPh>
    <rPh sb="4" eb="5">
      <t>ヒ</t>
    </rPh>
    <phoneticPr fontId="6"/>
  </si>
  <si>
    <t>感染症対策機材購入・借用費</t>
    <rPh sb="0" eb="3">
      <t>カンセンショウ</t>
    </rPh>
    <rPh sb="3" eb="5">
      <t>タイサク</t>
    </rPh>
    <rPh sb="5" eb="7">
      <t>キザイ</t>
    </rPh>
    <rPh sb="7" eb="9">
      <t>コウニュウ</t>
    </rPh>
    <rPh sb="10" eb="12">
      <t>シャクヨウ</t>
    </rPh>
    <rPh sb="12" eb="13">
      <t>ヒ</t>
    </rPh>
    <phoneticPr fontId="6"/>
  </si>
  <si>
    <t>検査費</t>
    <rPh sb="0" eb="2">
      <t>ケンサ</t>
    </rPh>
    <rPh sb="2" eb="3">
      <t>ヒ</t>
    </rPh>
    <phoneticPr fontId="6"/>
  </si>
  <si>
    <t>課税区分</t>
    <rPh sb="0" eb="2">
      <t>カゼイ</t>
    </rPh>
    <rPh sb="2" eb="4">
      <t>クブン</t>
    </rPh>
    <phoneticPr fontId="6"/>
  </si>
  <si>
    <t>課税対象外</t>
    <rPh sb="0" eb="2">
      <t>カゼイ</t>
    </rPh>
    <rPh sb="2" eb="4">
      <t>タイショウ</t>
    </rPh>
    <rPh sb="4" eb="5">
      <t>ガイ</t>
    </rPh>
    <phoneticPr fontId="6"/>
  </si>
  <si>
    <t>合唱指揮料</t>
    <rPh sb="0" eb="2">
      <t>ガッショウ</t>
    </rPh>
    <rPh sb="2" eb="4">
      <t>シキ</t>
    </rPh>
    <rPh sb="4" eb="5">
      <t>リョウ</t>
    </rPh>
    <phoneticPr fontId="6"/>
  </si>
  <si>
    <t>コレペティ料</t>
    <rPh sb="5" eb="6">
      <t>リョウ</t>
    </rPh>
    <phoneticPr fontId="6"/>
  </si>
  <si>
    <t>楽譜製作料</t>
    <rPh sb="0" eb="2">
      <t>ガクフ</t>
    </rPh>
    <rPh sb="2" eb="4">
      <t>セイサク</t>
    </rPh>
    <rPh sb="4" eb="5">
      <t>リョウ</t>
    </rPh>
    <phoneticPr fontId="6"/>
  </si>
  <si>
    <t>作詞料</t>
    <rPh sb="0" eb="2">
      <t>サクシ</t>
    </rPh>
    <rPh sb="2" eb="3">
      <t>リョウ</t>
    </rPh>
    <phoneticPr fontId="6"/>
  </si>
  <si>
    <t>脚本料</t>
    <rPh sb="0" eb="2">
      <t>キャクホン</t>
    </rPh>
    <rPh sb="2" eb="3">
      <t>リョウ</t>
    </rPh>
    <phoneticPr fontId="6"/>
  </si>
  <si>
    <t>補綴料</t>
    <rPh sb="0" eb="2">
      <t>ホテツ</t>
    </rPh>
    <rPh sb="2" eb="3">
      <t>リョウ</t>
    </rPh>
    <phoneticPr fontId="6"/>
  </si>
  <si>
    <t>原語指導料</t>
    <rPh sb="0" eb="2">
      <t>ゲンゴ</t>
    </rPh>
    <rPh sb="2" eb="4">
      <t>シドウ</t>
    </rPh>
    <rPh sb="4" eb="5">
      <t>リョウ</t>
    </rPh>
    <phoneticPr fontId="6"/>
  </si>
  <si>
    <t>振付指導料</t>
    <rPh sb="0" eb="2">
      <t>フリツケ</t>
    </rPh>
    <rPh sb="2" eb="4">
      <t>シドウ</t>
    </rPh>
    <rPh sb="4" eb="5">
      <t>リョウ</t>
    </rPh>
    <phoneticPr fontId="6"/>
  </si>
  <si>
    <t>ロイヤリティ</t>
    <phoneticPr fontId="6"/>
  </si>
  <si>
    <t>舞台スタッフ費</t>
    <rPh sb="0" eb="2">
      <t>ブタイ</t>
    </rPh>
    <rPh sb="6" eb="7">
      <t>ヒ</t>
    </rPh>
    <phoneticPr fontId="6"/>
  </si>
  <si>
    <t>作調料</t>
    <rPh sb="0" eb="2">
      <t>サクチョウ</t>
    </rPh>
    <rPh sb="2" eb="3">
      <t>リョウ</t>
    </rPh>
    <phoneticPr fontId="6"/>
  </si>
  <si>
    <t>台本料</t>
    <rPh sb="0" eb="2">
      <t>ダイホン</t>
    </rPh>
    <rPh sb="2" eb="3">
      <t>リョウ</t>
    </rPh>
    <phoneticPr fontId="6"/>
  </si>
  <si>
    <t>支援区分</t>
    <rPh sb="0" eb="2">
      <t>シエン</t>
    </rPh>
    <rPh sb="2" eb="4">
      <t>クブン</t>
    </rPh>
    <phoneticPr fontId="2"/>
  </si>
  <si>
    <t>数量(1)</t>
    <rPh sb="0" eb="2">
      <t>スウリョウ</t>
    </rPh>
    <phoneticPr fontId="2"/>
  </si>
  <si>
    <t>数量(2)</t>
    <rPh sb="0" eb="2">
      <t>スウリョウ</t>
    </rPh>
    <phoneticPr fontId="2"/>
  </si>
  <si>
    <t>消費税等仕入控除税額の取扱</t>
    <phoneticPr fontId="6"/>
  </si>
  <si>
    <t>税区分番号</t>
    <rPh sb="0" eb="1">
      <t>ゼイ</t>
    </rPh>
    <rPh sb="1" eb="3">
      <t>クブン</t>
    </rPh>
    <rPh sb="3" eb="5">
      <t>バンゴウ</t>
    </rPh>
    <phoneticPr fontId="6"/>
  </si>
  <si>
    <t>※　Ａ４判２枚に収まるように作成してください。</t>
    <phoneticPr fontId="6"/>
  </si>
  <si>
    <t>【プルダウン選択肢】削除不可（非表示）</t>
    <rPh sb="6" eb="9">
      <t>センタクシ</t>
    </rPh>
    <rPh sb="10" eb="12">
      <t>サクジョ</t>
    </rPh>
    <rPh sb="12" eb="14">
      <t>フカ</t>
    </rPh>
    <rPh sb="15" eb="18">
      <t>ヒヒョウジ</t>
    </rPh>
    <phoneticPr fontId="3"/>
  </si>
  <si>
    <t>作品内容</t>
    <rPh sb="0" eb="2">
      <t>サクヒン</t>
    </rPh>
    <rPh sb="2" eb="4">
      <t>ナイヨウ</t>
    </rPh>
    <phoneticPr fontId="3"/>
  </si>
  <si>
    <t>創作初演</t>
    <phoneticPr fontId="3"/>
  </si>
  <si>
    <t>新演出</t>
    <phoneticPr fontId="3"/>
  </si>
  <si>
    <t>翻訳初演</t>
    <phoneticPr fontId="3"/>
  </si>
  <si>
    <t>再演</t>
    <phoneticPr fontId="3"/>
  </si>
  <si>
    <t>特記事項</t>
    <rPh sb="0" eb="2">
      <t>トッキ</t>
    </rPh>
    <rPh sb="2" eb="4">
      <t>ジコウ</t>
    </rPh>
    <phoneticPr fontId="3"/>
  </si>
  <si>
    <t>今後の公演計画</t>
    <phoneticPr fontId="3"/>
  </si>
  <si>
    <t>再演等の受賞歴等</t>
    <phoneticPr fontId="3"/>
  </si>
  <si>
    <t>海外公演予定</t>
    <phoneticPr fontId="3"/>
  </si>
  <si>
    <t>完了済海外公演評価概要</t>
    <phoneticPr fontId="3"/>
  </si>
  <si>
    <t>新振付</t>
    <rPh sb="0" eb="3">
      <t>シンフリツケ</t>
    </rPh>
    <phoneticPr fontId="3"/>
  </si>
  <si>
    <t>助成対象経費
小計(A)</t>
    <rPh sb="0" eb="2">
      <t>ジョセイ</t>
    </rPh>
    <rPh sb="2" eb="4">
      <t>タイショウ</t>
    </rPh>
    <rPh sb="4" eb="6">
      <t>ケイヒ</t>
    </rPh>
    <rPh sb="7" eb="9">
      <t>ショウケイ</t>
    </rPh>
    <phoneticPr fontId="2"/>
  </si>
  <si>
    <t>消費税等仕入控除税額
小計(B)</t>
    <rPh sb="0" eb="6">
      <t>ショウヒゼイトウシイレ</t>
    </rPh>
    <rPh sb="6" eb="8">
      <t>コウジョ</t>
    </rPh>
    <rPh sb="8" eb="10">
      <t>ゼイガク</t>
    </rPh>
    <rPh sb="11" eb="13">
      <t>ショウケイ</t>
    </rPh>
    <phoneticPr fontId="2"/>
  </si>
  <si>
    <t>助成対象経費
小計(C)</t>
    <rPh sb="0" eb="2">
      <t>ジョセイ</t>
    </rPh>
    <rPh sb="2" eb="4">
      <t>タイショウ</t>
    </rPh>
    <rPh sb="4" eb="6">
      <t>ケイヒ</t>
    </rPh>
    <rPh sb="7" eb="9">
      <t>ショウケイ</t>
    </rPh>
    <phoneticPr fontId="2"/>
  </si>
  <si>
    <t>活動計画推進業務費</t>
    <rPh sb="0" eb="2">
      <t>カツドウ</t>
    </rPh>
    <rPh sb="2" eb="4">
      <t>ケイカク</t>
    </rPh>
    <rPh sb="4" eb="6">
      <t>スイシン</t>
    </rPh>
    <rPh sb="6" eb="8">
      <t>ギョウム</t>
    </rPh>
    <rPh sb="8" eb="9">
      <t>ヒ</t>
    </rPh>
    <phoneticPr fontId="2"/>
  </si>
  <si>
    <t>助成対象経費小計(C)
/助成対象経費合計</t>
    <rPh sb="0" eb="2">
      <t>ジョセイ</t>
    </rPh>
    <rPh sb="2" eb="4">
      <t>タイショウ</t>
    </rPh>
    <rPh sb="4" eb="6">
      <t>ケイヒ</t>
    </rPh>
    <rPh sb="6" eb="8">
      <t>ショウケイ</t>
    </rPh>
    <rPh sb="13" eb="15">
      <t>ジョセイ</t>
    </rPh>
    <rPh sb="15" eb="17">
      <t>タイショウ</t>
    </rPh>
    <rPh sb="17" eb="19">
      <t>ケイヒ</t>
    </rPh>
    <rPh sb="19" eb="21">
      <t>ゴウケイ</t>
    </rPh>
    <phoneticPr fontId="2"/>
  </si>
  <si>
    <t>①活動に対する予算額</t>
    <rPh sb="1" eb="3">
      <t>カツドウ</t>
    </rPh>
    <rPh sb="4" eb="5">
      <t>タイ</t>
    </rPh>
    <rPh sb="7" eb="10">
      <t>ヨサンガク</t>
    </rPh>
    <phoneticPr fontId="2"/>
  </si>
  <si>
    <t>装束料</t>
    <rPh sb="0" eb="2">
      <t>ショウゾク</t>
    </rPh>
    <rPh sb="2" eb="3">
      <t>リョウ</t>
    </rPh>
    <phoneticPr fontId="6"/>
  </si>
  <si>
    <t>団体名</t>
    <phoneticPr fontId="2"/>
  </si>
  <si>
    <t>特記事項</t>
    <rPh sb="0" eb="2">
      <t>トッキ</t>
    </rPh>
    <rPh sb="2" eb="4">
      <t>ジコウ</t>
    </rPh>
    <phoneticPr fontId="3"/>
  </si>
  <si>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2"/>
  </si>
  <si>
    <t>企画意図・目標
活動全体の</t>
    <rPh sb="8" eb="10">
      <t>カツドウ</t>
    </rPh>
    <rPh sb="10" eb="12">
      <t>ゼンタイ</t>
    </rPh>
    <phoneticPr fontId="3"/>
  </si>
  <si>
    <t>に係る目標等
芸術水準向上</t>
    <rPh sb="1" eb="2">
      <t>カカ</t>
    </rPh>
    <rPh sb="3" eb="5">
      <t>モクヒョウ</t>
    </rPh>
    <rPh sb="5" eb="6">
      <t>ナド</t>
    </rPh>
    <phoneticPr fontId="3"/>
  </si>
  <si>
    <t>旅費</t>
    <rPh sb="0" eb="2">
      <t>リョヒ</t>
    </rPh>
    <phoneticPr fontId="2"/>
  </si>
  <si>
    <t>旅費</t>
    <rPh sb="0" eb="2">
      <t>リョヒ</t>
    </rPh>
    <phoneticPr fontId="6"/>
  </si>
  <si>
    <t>旅費</t>
    <rPh sb="0" eb="2">
      <t>リョヒ</t>
    </rPh>
    <phoneticPr fontId="6"/>
  </si>
  <si>
    <t>渡航費</t>
    <rPh sb="0" eb="3">
      <t>トコウヒ</t>
    </rPh>
    <phoneticPr fontId="6"/>
  </si>
  <si>
    <t>海外現地交通費</t>
    <rPh sb="0" eb="2">
      <t>カイガイ</t>
    </rPh>
    <rPh sb="2" eb="4">
      <t>ゲンチ</t>
    </rPh>
    <rPh sb="4" eb="7">
      <t>コウツウヒ</t>
    </rPh>
    <phoneticPr fontId="6"/>
  </si>
  <si>
    <t>海外宿泊費</t>
    <rPh sb="0" eb="2">
      <t>カイガイ</t>
    </rPh>
    <rPh sb="2" eb="5">
      <t>シュクハクヒ</t>
    </rPh>
    <phoneticPr fontId="6"/>
  </si>
  <si>
    <t>共同制作の相手方団体の選定理由及び期待される効果</t>
    <rPh sb="0" eb="2">
      <t>キョウドウ</t>
    </rPh>
    <rPh sb="2" eb="4">
      <t>セイサク</t>
    </rPh>
    <rPh sb="5" eb="7">
      <t>アイテ</t>
    </rPh>
    <rPh sb="7" eb="8">
      <t>カタ</t>
    </rPh>
    <rPh sb="8" eb="10">
      <t>ダンタイ</t>
    </rPh>
    <rPh sb="11" eb="13">
      <t>センテイ</t>
    </rPh>
    <rPh sb="13" eb="15">
      <t>リユウ</t>
    </rPh>
    <rPh sb="15" eb="16">
      <t>オヨ</t>
    </rPh>
    <rPh sb="17" eb="19">
      <t>キタイ</t>
    </rPh>
    <rPh sb="22" eb="24">
      <t>コウカ</t>
    </rPh>
    <phoneticPr fontId="2"/>
  </si>
  <si>
    <t>文芸費</t>
    <rPh sb="0" eb="2">
      <t>ブンゲイ</t>
    </rPh>
    <rPh sb="2" eb="3">
      <t>ヒ</t>
    </rPh>
    <phoneticPr fontId="2"/>
  </si>
  <si>
    <t>出発日</t>
    <rPh sb="0" eb="3">
      <t>シュッパツビ</t>
    </rPh>
    <phoneticPr fontId="6"/>
  </si>
  <si>
    <t>帰国日</t>
    <rPh sb="0" eb="3">
      <t>キコクビ</t>
    </rPh>
    <phoneticPr fontId="2"/>
  </si>
  <si>
    <t>～</t>
    <phoneticPr fontId="6"/>
  </si>
  <si>
    <t>実施期間</t>
    <rPh sb="0" eb="2">
      <t>ジッシ</t>
    </rPh>
    <rPh sb="2" eb="4">
      <t>キカン</t>
    </rPh>
    <phoneticPr fontId="2"/>
  </si>
  <si>
    <t>公演実施日</t>
    <rPh sb="0" eb="2">
      <t>コウエン</t>
    </rPh>
    <rPh sb="2" eb="5">
      <t>ジッシビ</t>
    </rPh>
    <phoneticPr fontId="2"/>
  </si>
  <si>
    <t>実施場所（所在地）</t>
    <rPh sb="0" eb="2">
      <t>ジッシ</t>
    </rPh>
    <rPh sb="2" eb="4">
      <t>バショ</t>
    </rPh>
    <rPh sb="5" eb="8">
      <t>ショザイチ</t>
    </rPh>
    <phoneticPr fontId="2"/>
  </si>
  <si>
    <t>終了日</t>
    <rPh sb="0" eb="3">
      <t>シュウリョウビ</t>
    </rPh>
    <phoneticPr fontId="2"/>
  </si>
  <si>
    <t>公演回数</t>
    <rPh sb="0" eb="2">
      <t>コウエン</t>
    </rPh>
    <rPh sb="2" eb="4">
      <t>カイスウ</t>
    </rPh>
    <phoneticPr fontId="2"/>
  </si>
  <si>
    <t>計</t>
    <rPh sb="0" eb="1">
      <t>ケイ</t>
    </rPh>
    <phoneticPr fontId="2"/>
  </si>
  <si>
    <t>実施場所</t>
    <rPh sb="0" eb="2">
      <t>ジッシ</t>
    </rPh>
    <rPh sb="2" eb="4">
      <t>バショ</t>
    </rPh>
    <phoneticPr fontId="6"/>
  </si>
  <si>
    <t>共同制作の相手方団体の役割・費用分担等</t>
    <rPh sb="0" eb="2">
      <t>キョウドウ</t>
    </rPh>
    <rPh sb="2" eb="4">
      <t>セイサク</t>
    </rPh>
    <rPh sb="5" eb="8">
      <t>アイテガタ</t>
    </rPh>
    <rPh sb="8" eb="10">
      <t>ダンタイ</t>
    </rPh>
    <rPh sb="11" eb="13">
      <t>ヤクワリ</t>
    </rPh>
    <rPh sb="14" eb="16">
      <t>ヒヨウ</t>
    </rPh>
    <rPh sb="16" eb="18">
      <t>ブンタン</t>
    </rPh>
    <rPh sb="18" eb="19">
      <t>トウ</t>
    </rPh>
    <phoneticPr fontId="2"/>
  </si>
  <si>
    <t>　本活動の内容</t>
    <rPh sb="1" eb="2">
      <t>ホン</t>
    </rPh>
    <rPh sb="2" eb="4">
      <t>カツドウ</t>
    </rPh>
    <rPh sb="5" eb="7">
      <t>ナイヨウ</t>
    </rPh>
    <phoneticPr fontId="2"/>
  </si>
  <si>
    <t>セル内で改行される場合は「ALT+ENTER」を同時に押して改行してください。
セル内改行ENTERも一文字としてカウントされます。</t>
    <rPh sb="2" eb="3">
      <t>ナイ</t>
    </rPh>
    <rPh sb="4" eb="6">
      <t>カイギョウ</t>
    </rPh>
    <rPh sb="9" eb="11">
      <t>バアイ</t>
    </rPh>
    <rPh sb="24" eb="26">
      <t>ドウジ</t>
    </rPh>
    <rPh sb="27" eb="28">
      <t>オ</t>
    </rPh>
    <rPh sb="30" eb="32">
      <t>カイギョウ</t>
    </rPh>
    <phoneticPr fontId="3"/>
  </si>
  <si>
    <t>企画制作料</t>
    <rPh sb="0" eb="2">
      <t>キカク</t>
    </rPh>
    <rPh sb="2" eb="4">
      <t>セイサク</t>
    </rPh>
    <rPh sb="4" eb="5">
      <t>リョウ</t>
    </rPh>
    <phoneticPr fontId="6"/>
  </si>
  <si>
    <t>※Ａ４用紙１枚に収まるように作成してください。</t>
    <phoneticPr fontId="6"/>
  </si>
  <si>
    <t>※文芸費・旅費は助成対象経費を除く。</t>
    <phoneticPr fontId="8"/>
  </si>
  <si>
    <t>出演費・音楽費・文芸費※</t>
    <rPh sb="2" eb="3">
      <t>ヒ</t>
    </rPh>
    <rPh sb="4" eb="5">
      <t>オン</t>
    </rPh>
    <rPh sb="5" eb="6">
      <t>ラク</t>
    </rPh>
    <rPh sb="6" eb="7">
      <t>ヒ</t>
    </rPh>
    <rPh sb="8" eb="10">
      <t>ブンゲイ</t>
    </rPh>
    <rPh sb="10" eb="11">
      <t>ヒ</t>
    </rPh>
    <phoneticPr fontId="8"/>
  </si>
  <si>
    <t>謝金・旅費※・宣伝費等</t>
    <rPh sb="0" eb="2">
      <t>シャキン</t>
    </rPh>
    <rPh sb="3" eb="5">
      <t>リョヒ</t>
    </rPh>
    <rPh sb="7" eb="9">
      <t>センデン</t>
    </rPh>
    <rPh sb="9" eb="10">
      <t>ヒ</t>
    </rPh>
    <rPh sb="10" eb="11">
      <t>トウ</t>
    </rPh>
    <phoneticPr fontId="8"/>
  </si>
  <si>
    <t>プロンプター料</t>
    <rPh sb="6" eb="7">
      <t>リョウ</t>
    </rPh>
    <phoneticPr fontId="6"/>
  </si>
  <si>
    <r>
      <t>割引販売を行っている場合のみ、割引額の合計をマイナスで記入</t>
    </r>
    <r>
      <rPr>
        <b/>
        <sz val="10"/>
        <rFont val="ＭＳ Ｐゴシック"/>
        <family val="3"/>
        <charset val="128"/>
      </rPr>
      <t>→</t>
    </r>
    <phoneticPr fontId="2"/>
  </si>
  <si>
    <t>独立行政法人日本芸術文化振興会理事長　殿</t>
    <phoneticPr fontId="2"/>
  </si>
  <si>
    <t>電話番号</t>
    <rPh sb="0" eb="2">
      <t>デンワ</t>
    </rPh>
    <rPh sb="2" eb="4">
      <t>バンゴウ</t>
    </rPh>
    <phoneticPr fontId="2"/>
  </si>
  <si>
    <t>担当者情報</t>
    <rPh sb="0" eb="3">
      <t>タントウシャ</t>
    </rPh>
    <rPh sb="3" eb="5">
      <t>ジョウホウ</t>
    </rPh>
    <phoneticPr fontId="2"/>
  </si>
  <si>
    <t>担当部署・所属</t>
    <rPh sb="0" eb="2">
      <t>タントウ</t>
    </rPh>
    <rPh sb="2" eb="4">
      <t>ブショ</t>
    </rPh>
    <rPh sb="5" eb="7">
      <t>ショゾク</t>
    </rPh>
    <phoneticPr fontId="2"/>
  </si>
  <si>
    <t>担当者電話番号</t>
    <rPh sb="0" eb="3">
      <t>タントウシャ</t>
    </rPh>
    <rPh sb="3" eb="5">
      <t>デンワ</t>
    </rPh>
    <rPh sb="5" eb="7">
      <t>バンゴウ</t>
    </rPh>
    <phoneticPr fontId="2"/>
  </si>
  <si>
    <t>（フリガナ）</t>
    <phoneticPr fontId="2"/>
  </si>
  <si>
    <t>時間外連絡先</t>
    <rPh sb="0" eb="6">
      <t>ジカンガイレンラクサキ</t>
    </rPh>
    <phoneticPr fontId="2"/>
  </si>
  <si>
    <t>氏名</t>
    <phoneticPr fontId="2"/>
  </si>
  <si>
    <t>担当者e-mail</t>
    <rPh sb="0" eb="3">
      <t>タントウシャ</t>
    </rPh>
    <phoneticPr fontId="2"/>
  </si>
  <si>
    <t>団体名</t>
    <rPh sb="0" eb="3">
      <t>ダンタイメイ</t>
    </rPh>
    <phoneticPr fontId="6"/>
  </si>
  <si>
    <t>活動名</t>
    <rPh sb="0" eb="3">
      <t>カツドウメイ</t>
    </rPh>
    <phoneticPr fontId="6"/>
  </si>
  <si>
    <t>空白</t>
    <rPh sb="0" eb="2">
      <t>クウハク</t>
    </rPh>
    <phoneticPr fontId="6"/>
  </si>
  <si>
    <t>感染症対策費</t>
    <rPh sb="0" eb="3">
      <t>カンセンショウ</t>
    </rPh>
    <rPh sb="3" eb="5">
      <t>タイサク</t>
    </rPh>
    <rPh sb="5" eb="6">
      <t>ヒ</t>
    </rPh>
    <phoneticPr fontId="2"/>
  </si>
  <si>
    <t>団体名</t>
    <rPh sb="0" eb="2">
      <t>ダンタイ</t>
    </rPh>
    <rPh sb="2" eb="3">
      <t>メイ</t>
    </rPh>
    <phoneticPr fontId="6"/>
  </si>
  <si>
    <t>フリガナ</t>
    <phoneticPr fontId="6"/>
  </si>
  <si>
    <t>支出</t>
    <rPh sb="0" eb="2">
      <t>シシュツ</t>
    </rPh>
    <phoneticPr fontId="2"/>
  </si>
  <si>
    <t>～</t>
    <phoneticPr fontId="3"/>
  </si>
  <si>
    <t>課税対象外小計</t>
    <rPh sb="0" eb="2">
      <t>カゼイ</t>
    </rPh>
    <rPh sb="2" eb="4">
      <t>タイショウ</t>
    </rPh>
    <rPh sb="4" eb="5">
      <t>ガイ</t>
    </rPh>
    <rPh sb="5" eb="7">
      <t>ショウケイ</t>
    </rPh>
    <phoneticPr fontId="6"/>
  </si>
  <si>
    <t>消費税等仕入控除税額計</t>
    <rPh sb="0" eb="3">
      <t>ショウヒゼイ</t>
    </rPh>
    <rPh sb="3" eb="4">
      <t>トウ</t>
    </rPh>
    <rPh sb="4" eb="6">
      <t>シイレ</t>
    </rPh>
    <rPh sb="6" eb="8">
      <t>コウジョ</t>
    </rPh>
    <rPh sb="8" eb="10">
      <t>ゼイガク</t>
    </rPh>
    <rPh sb="10" eb="11">
      <t>ケイ</t>
    </rPh>
    <phoneticPr fontId="6"/>
  </si>
  <si>
    <t>要選択</t>
    <rPh sb="0" eb="1">
      <t>ヨウ</t>
    </rPh>
    <rPh sb="1" eb="3">
      <t>センタク</t>
    </rPh>
    <phoneticPr fontId="6"/>
  </si>
  <si>
    <t xml:space="preserve">400字以内でご記入ください。
</t>
  </si>
  <si>
    <t>入場券内訳</t>
    <phoneticPr fontId="8"/>
  </si>
  <si>
    <t>入場券内訳</t>
    <phoneticPr fontId="6"/>
  </si>
  <si>
    <t>活動内容</t>
    <phoneticPr fontId="6"/>
  </si>
  <si>
    <t>向上に係る目標等
国際発信力や評価の</t>
    <rPh sb="0" eb="2">
      <t>コウジョウ</t>
    </rPh>
    <rPh sb="3" eb="4">
      <t>カカ</t>
    </rPh>
    <rPh sb="5" eb="7">
      <t>モクヒョウ</t>
    </rPh>
    <rPh sb="7" eb="8">
      <t>ナド</t>
    </rPh>
    <phoneticPr fontId="3"/>
  </si>
  <si>
    <t>開催地における広報及び観客の確保に関する取組</t>
    <rPh sb="0" eb="3">
      <t>カイサイチ</t>
    </rPh>
    <rPh sb="7" eb="9">
      <t>コウホウ</t>
    </rPh>
    <rPh sb="9" eb="10">
      <t>オヨ</t>
    </rPh>
    <rPh sb="11" eb="13">
      <t>カンキャク</t>
    </rPh>
    <rPh sb="14" eb="16">
      <t>カクホ</t>
    </rPh>
    <rPh sb="17" eb="18">
      <t>カン</t>
    </rPh>
    <rPh sb="20" eb="22">
      <t>トリクミ</t>
    </rPh>
    <phoneticPr fontId="2"/>
  </si>
  <si>
    <t>日本の国際的プレゼンスの向上や文化芸術による相互理解の促進への貢献</t>
    <rPh sb="0" eb="2">
      <t>ニホン</t>
    </rPh>
    <rPh sb="3" eb="6">
      <t>コクサイテキ</t>
    </rPh>
    <rPh sb="12" eb="14">
      <t>コウジョウ</t>
    </rPh>
    <rPh sb="15" eb="17">
      <t>ブンカ</t>
    </rPh>
    <rPh sb="17" eb="19">
      <t>ゲイジュツ</t>
    </rPh>
    <rPh sb="22" eb="24">
      <t>ソウゴ</t>
    </rPh>
    <rPh sb="24" eb="26">
      <t>リカイ</t>
    </rPh>
    <rPh sb="27" eb="29">
      <t>ソクシン</t>
    </rPh>
    <rPh sb="31" eb="33">
      <t>コウケン</t>
    </rPh>
    <phoneticPr fontId="2"/>
  </si>
  <si>
    <t>小計（A）</t>
    <rPh sb="0" eb="2">
      <t>ショウケイ</t>
    </rPh>
    <phoneticPr fontId="6"/>
  </si>
  <si>
    <t>券種</t>
    <rPh sb="0" eb="1">
      <t>ケン</t>
    </rPh>
    <rPh sb="1" eb="2">
      <t>シュ</t>
    </rPh>
    <phoneticPr fontId="8"/>
  </si>
  <si>
    <t>字幕原稿翻訳料・作成料</t>
    <rPh sb="0" eb="2">
      <t>ジマク</t>
    </rPh>
    <rPh sb="2" eb="4">
      <t>ゲンコウ</t>
    </rPh>
    <rPh sb="4" eb="6">
      <t>ホンヤク</t>
    </rPh>
    <rPh sb="6" eb="7">
      <t>リョウ</t>
    </rPh>
    <rPh sb="8" eb="11">
      <t>サクセイリョウ</t>
    </rPh>
    <phoneticPr fontId="6"/>
  </si>
  <si>
    <t>単価/円(税込)</t>
  </si>
  <si>
    <t>単価/円(税込)</t>
    <rPh sb="3" eb="4">
      <t>エン</t>
    </rPh>
    <rPh sb="5" eb="7">
      <t>ゼイコ</t>
    </rPh>
    <phoneticPr fontId="6"/>
  </si>
  <si>
    <t>・有料入場率が100%を超えている場合は使用座席数、公演回数、チケットの枚数を再度ご確認ください。
・ペアチケット5000円を20枚予定の場合、下記のように記載をお願いいたします。
　券種　ペアチケット（5000円）
　単価/円(税込)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26" eb="128">
      <t>マイスウ</t>
    </rPh>
    <phoneticPr fontId="2"/>
  </si>
  <si>
    <t>単価×枚数</t>
    <phoneticPr fontId="6"/>
  </si>
  <si>
    <t>国内交通費</t>
    <rPh sb="0" eb="2">
      <t>コクナイ</t>
    </rPh>
    <rPh sb="2" eb="5">
      <t>コウツウヒ</t>
    </rPh>
    <phoneticPr fontId="6"/>
  </si>
  <si>
    <t>活動区分</t>
    <rPh sb="0" eb="2">
      <t>カツドウ</t>
    </rPh>
    <rPh sb="2" eb="4">
      <t>クブン</t>
    </rPh>
    <phoneticPr fontId="6"/>
  </si>
  <si>
    <t>国際共同制作・海外公演</t>
    <rPh sb="0" eb="2">
      <t>コクサイ</t>
    </rPh>
    <rPh sb="2" eb="4">
      <t>キョウドウ</t>
    </rPh>
    <rPh sb="4" eb="6">
      <t>セイサク</t>
    </rPh>
    <rPh sb="7" eb="9">
      <t>カイガイ</t>
    </rPh>
    <rPh sb="9" eb="11">
      <t>コウエン</t>
    </rPh>
    <phoneticPr fontId="6"/>
  </si>
  <si>
    <t>国際共同制作・国内公演</t>
    <rPh sb="0" eb="4">
      <t>コクサイキョウドウ</t>
    </rPh>
    <rPh sb="4" eb="6">
      <t>セイサク</t>
    </rPh>
    <rPh sb="7" eb="9">
      <t>コクナイ</t>
    </rPh>
    <rPh sb="9" eb="11">
      <t>コウエン</t>
    </rPh>
    <phoneticPr fontId="6"/>
  </si>
  <si>
    <t>バレエマスター・バレエミストレス料</t>
    <phoneticPr fontId="6"/>
  </si>
  <si>
    <t>国内宿泊費</t>
    <rPh sb="0" eb="2">
      <t>コクナイ</t>
    </rPh>
    <rPh sb="2" eb="5">
      <t>シュクハクヒ</t>
    </rPh>
    <phoneticPr fontId="6"/>
  </si>
  <si>
    <t>音楽プラン料</t>
    <phoneticPr fontId="6"/>
  </si>
  <si>
    <t>音響プラン料</t>
    <phoneticPr fontId="6"/>
  </si>
  <si>
    <t>市区町村～番地（建物名を含む）</t>
    <rPh sb="0" eb="4">
      <t>シクチョウソン</t>
    </rPh>
    <rPh sb="5" eb="7">
      <t>バンチ</t>
    </rPh>
    <rPh sb="8" eb="10">
      <t>タテモノ</t>
    </rPh>
    <rPh sb="10" eb="11">
      <t>メイ</t>
    </rPh>
    <rPh sb="12" eb="13">
      <t>フク</t>
    </rPh>
    <phoneticPr fontId="2"/>
  </si>
  <si>
    <t>該当する分野・ジャンルをプルダウンから選択してください。</t>
  </si>
  <si>
    <t>以下の項目に変更がある場合、「変更理由書」の提出が必要です。
・住所、団体名、代表者職名、代表者氏名
・助成対象活動名</t>
  </si>
  <si>
    <r>
      <t xml:space="preserve">様式第4号（第7条関係）
</t>
    </r>
    <r>
      <rPr>
        <b/>
        <sz val="14"/>
        <color theme="1"/>
        <rFont val="ＭＳ ゴシック"/>
        <family val="3"/>
        <charset val="128"/>
      </rPr>
      <t>【総表】</t>
    </r>
    <phoneticPr fontId="6"/>
  </si>
  <si>
    <t>　下記の活動を行いたいので、芸術文化振興基金助成金交付要綱第７条第１項の規定に基づき、助成金の交付を申請します。</t>
    <rPh sb="50" eb="52">
      <t>シンセイ</t>
    </rPh>
    <phoneticPr fontId="6"/>
  </si>
  <si>
    <t>令和　年　月　日</t>
    <rPh sb="0" eb="2">
      <t>レイワ</t>
    </rPh>
    <rPh sb="3" eb="4">
      <t>ネン</t>
    </rPh>
    <rPh sb="5" eb="6">
      <t>ガツ</t>
    </rPh>
    <rPh sb="7" eb="8">
      <t>ニチ</t>
    </rPh>
    <phoneticPr fontId="6"/>
  </si>
  <si>
    <t>チラシ等の広報に使用される具体的な活動名とフリガナを記入してください。</t>
  </si>
  <si>
    <t>非表示</t>
  </si>
  <si>
    <t>非表示
※公演事業支援は不使用！</t>
  </si>
  <si>
    <t>※水色のセルは自動入力されます。</t>
  </si>
  <si>
    <t>※公演が1日の場合は同じ日付をご記入ください。
練習・仕込み・ばらしの期間は記入せず、公演期間を記入してください。(2023/4/1～2024/3/31）</t>
  </si>
  <si>
    <t>※非表示。公演事業支援では不使用</t>
  </si>
  <si>
    <t>助成金の額</t>
    <rPh sb="0" eb="3">
      <t>ジョセイキン</t>
    </rPh>
    <rPh sb="4" eb="5">
      <t>ガク</t>
    </rPh>
    <phoneticPr fontId="6"/>
  </si>
  <si>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2"/>
  </si>
  <si>
    <t>※水色のセルは自動入力されます。</t>
    <rPh sb="1" eb="3">
      <t>ミズイロ</t>
    </rPh>
    <rPh sb="7" eb="11">
      <t>ジドウニュウリョク</t>
    </rPh>
    <phoneticPr fontId="2"/>
  </si>
  <si>
    <t>仕込み・ゲネプロ・ばらし・実施回数を入力してください。（公演日及び実施場所は総表よりデータが参照されます。）
用意されている行数（12行）を超えて行われる活動の場合は、全ての日程・会場についての詳細を記載した別紙を添付してください。</t>
    <rPh sb="0" eb="2">
      <t>シコ</t>
    </rPh>
    <rPh sb="13" eb="15">
      <t>ジッシ</t>
    </rPh>
    <rPh sb="15" eb="17">
      <t>カイスウ</t>
    </rPh>
    <rPh sb="18" eb="20">
      <t>ニュウリョク</t>
    </rPh>
    <phoneticPr fontId="2"/>
  </si>
  <si>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</si>
  <si>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</si>
  <si>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</si>
  <si>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</si>
  <si>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助成対象活動名</t>
    <rPh sb="0" eb="2">
      <t>ジョセイ</t>
    </rPh>
    <rPh sb="2" eb="4">
      <t>タイショウ</t>
    </rPh>
    <rPh sb="4" eb="6">
      <t>カツドウ</t>
    </rPh>
    <rPh sb="6" eb="7">
      <t>メイ</t>
    </rPh>
    <phoneticPr fontId="6"/>
  </si>
  <si>
    <t>※水色のセルは自動入力されます。</t>
    <rPh sb="1" eb="3">
      <t>ミズイロ</t>
    </rPh>
    <rPh sb="7" eb="11">
      <t>ジドウニュウリョク</t>
    </rPh>
    <phoneticPr fontId="6"/>
  </si>
  <si>
    <t>(B )=(A-課税対象外経費)*10/110</t>
    <rPh sb="8" eb="10">
      <t>カゼイ</t>
    </rPh>
    <rPh sb="10" eb="12">
      <t>タイショウ</t>
    </rPh>
    <rPh sb="12" eb="13">
      <t>ガイ</t>
    </rPh>
    <rPh sb="13" eb="15">
      <t>ケイヒ</t>
    </rPh>
    <phoneticPr fontId="6"/>
  </si>
  <si>
    <t>(C )=(A)-(B)</t>
    <phoneticPr fontId="6"/>
  </si>
  <si>
    <t>交付を受けようとする助成金の額</t>
  </si>
  <si>
    <t>※助成金額を入力してください。</t>
    <phoneticPr fontId="6"/>
  </si>
  <si>
    <t>感染症対策費上限額</t>
    <rPh sb="0" eb="2">
      <t>カンセン</t>
    </rPh>
    <rPh sb="2" eb="3">
      <t>ショウ</t>
    </rPh>
    <rPh sb="3" eb="6">
      <t>タイサクヒ</t>
    </rPh>
    <rPh sb="6" eb="9">
      <t>ジョウゲンガク</t>
    </rPh>
    <phoneticPr fontId="2"/>
  </si>
  <si>
    <t>②感染症対策費</t>
    <rPh sb="1" eb="4">
      <t>カンセンショウ</t>
    </rPh>
    <rPh sb="4" eb="6">
      <t>タイサク</t>
    </rPh>
    <rPh sb="6" eb="7">
      <t>ヒ</t>
    </rPh>
    <phoneticPr fontId="2"/>
  </si>
  <si>
    <t>※非表示</t>
    <rPh sb="1" eb="4">
      <t>ヒヒョウジ</t>
    </rPh>
    <phoneticPr fontId="6"/>
  </si>
  <si>
    <t>旅費</t>
    <rPh sb="0" eb="1">
      <t>タビ</t>
    </rPh>
    <phoneticPr fontId="6"/>
  </si>
  <si>
    <t>感染症対策費</t>
    <phoneticPr fontId="6"/>
  </si>
  <si>
    <t>令和５年度　文化芸術振興費補助金による
助　 成　 金　 交　 付　 申　 請　 書
舞台芸術等総合支援事業（国際芸術交流支援事業）</t>
    <rPh sb="6" eb="10">
      <t>ブンカゲイジュツ</t>
    </rPh>
    <rPh sb="10" eb="13">
      <t>シンコウヒ</t>
    </rPh>
    <rPh sb="13" eb="16">
      <t>ホジョキン</t>
    </rPh>
    <rPh sb="35" eb="36">
      <t>シン</t>
    </rPh>
    <rPh sb="38" eb="39">
      <t>ショウ</t>
    </rPh>
    <phoneticPr fontId="2"/>
  </si>
  <si>
    <t>感染症対策費（助成対象経費(C)の10%が上限）</t>
    <phoneticPr fontId="2"/>
  </si>
  <si>
    <t>《記入時の注意点》</t>
    <rPh sb="1" eb="3">
      <t>キニュウ</t>
    </rPh>
    <rPh sb="3" eb="4">
      <t>ジ</t>
    </rPh>
    <rPh sb="5" eb="8">
      <t>チュウイテン</t>
    </rPh>
    <phoneticPr fontId="6"/>
  </si>
  <si>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6"/>
  </si>
  <si>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6"/>
  </si>
  <si>
    <t>《貼り付けの方法》</t>
    <rPh sb="1" eb="2">
      <t>ハ</t>
    </rPh>
    <rPh sb="3" eb="4">
      <t>ツ</t>
    </rPh>
    <rPh sb="6" eb="8">
      <t>ホウホウ</t>
    </rPh>
    <phoneticPr fontId="6"/>
  </si>
  <si>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6"/>
  </si>
  <si>
    <t>②シートが全選択された状態で、右クリック→コピーを選択する。</t>
    <rPh sb="5" eb="8">
      <t>ゼンセンタク</t>
    </rPh>
    <rPh sb="11" eb="13">
      <t>ジョウタイ</t>
    </rPh>
    <rPh sb="15" eb="16">
      <t>ミギ</t>
    </rPh>
    <rPh sb="25" eb="27">
      <t>センタク</t>
    </rPh>
    <phoneticPr fontId="6"/>
  </si>
  <si>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6"/>
  </si>
  <si>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6"/>
  </si>
  <si>
    <t>※交付申請書の総表の一部の行を削除している場合、行がずれますので、行数を合わせる等対応をお願いいたします。</t>
    <phoneticPr fontId="6"/>
  </si>
  <si>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6"/>
  </si>
  <si>
    <r>
      <t xml:space="preserve">様式第13号（第15条関係）
</t>
    </r>
    <r>
      <rPr>
        <b/>
        <sz val="14"/>
        <color theme="1"/>
        <rFont val="ＭＳ ゴシック"/>
        <family val="3"/>
        <charset val="128"/>
      </rPr>
      <t>【総表】</t>
    </r>
    <phoneticPr fontId="6"/>
  </si>
  <si>
    <t>令和５年度　文化芸術振興費補助金による
助　成　対　象　活　動　実　績　報　告　書
舞台芸術等総合支援事業（国際芸術交流支援）</t>
    <rPh sb="6" eb="10">
      <t>ブンカゲイジュツ</t>
    </rPh>
    <rPh sb="10" eb="13">
      <t>シンコウヒ</t>
    </rPh>
    <rPh sb="13" eb="16">
      <t>ホジョキン</t>
    </rPh>
    <phoneticPr fontId="2"/>
  </si>
  <si>
    <t>舞台芸術等総合支援事業
（国際芸術交流支援事業）</t>
    <rPh sb="0" eb="2">
      <t>ブタイ</t>
    </rPh>
    <rPh sb="2" eb="4">
      <t>ゲイジュツ</t>
    </rPh>
    <rPh sb="4" eb="5">
      <t>ナド</t>
    </rPh>
    <rPh sb="5" eb="7">
      <t>ソウゴウ</t>
    </rPh>
    <rPh sb="7" eb="9">
      <t>シエン</t>
    </rPh>
    <rPh sb="9" eb="11">
      <t>ジギョウ</t>
    </rPh>
    <rPh sb="13" eb="15">
      <t>コクサイ</t>
    </rPh>
    <rPh sb="15" eb="17">
      <t>ゲイジュツ</t>
    </rPh>
    <rPh sb="17" eb="19">
      <t>コウリュウ</t>
    </rPh>
    <rPh sb="19" eb="21">
      <t>シエン</t>
    </rPh>
    <rPh sb="21" eb="23">
      <t>ジギョウ</t>
    </rPh>
    <phoneticPr fontId="2"/>
  </si>
  <si>
    <t>※水色のセルは自動入力されます。</t>
    <phoneticPr fontId="6"/>
  </si>
  <si>
    <t>助成対象経費の増減率</t>
  </si>
  <si>
    <t>変更理由書等の提出</t>
  </si>
  <si>
    <t>助成対象活動実績報告書　個表</t>
    <rPh sb="0" eb="2">
      <t>ジョセイ</t>
    </rPh>
    <rPh sb="2" eb="4">
      <t>タイショウ</t>
    </rPh>
    <rPh sb="4" eb="6">
      <t>カツドウ</t>
    </rPh>
    <rPh sb="6" eb="8">
      <t>ジッセキ</t>
    </rPh>
    <rPh sb="8" eb="11">
      <t>ホウコクショ</t>
    </rPh>
    <rPh sb="12" eb="14">
      <t>コヒョウ</t>
    </rPh>
    <phoneticPr fontId="6"/>
  </si>
  <si>
    <r>
      <t>支出決算書</t>
    </r>
    <r>
      <rPr>
        <sz val="14"/>
        <color theme="1"/>
        <rFont val="ＭＳ ゴシック"/>
        <family val="3"/>
        <charset val="128"/>
      </rPr>
      <t>（兼「消費税等仕入控除税額決算書」）</t>
    </r>
    <rPh sb="0" eb="2">
      <t>シシュツ</t>
    </rPh>
    <rPh sb="2" eb="4">
      <t>ケッサン</t>
    </rPh>
    <rPh sb="4" eb="5">
      <t>ショ</t>
    </rPh>
    <rPh sb="6" eb="7">
      <t>ケン</t>
    </rPh>
    <rPh sb="8" eb="11">
      <t>ショウヒゼイ</t>
    </rPh>
    <rPh sb="11" eb="12">
      <t>トウ</t>
    </rPh>
    <rPh sb="12" eb="14">
      <t>シイレ</t>
    </rPh>
    <rPh sb="14" eb="16">
      <t>コウジョ</t>
    </rPh>
    <rPh sb="16" eb="18">
      <t>ゼイガク</t>
    </rPh>
    <rPh sb="18" eb="21">
      <t>ケッサンショ</t>
    </rPh>
    <phoneticPr fontId="2"/>
  </si>
  <si>
    <t>（円）</t>
    <rPh sb="1" eb="2">
      <t>エン</t>
    </rPh>
    <phoneticPr fontId="2"/>
  </si>
  <si>
    <t>決算額</t>
    <rPh sb="0" eb="2">
      <t>ケッサン</t>
    </rPh>
    <rPh sb="2" eb="3">
      <t>ガク</t>
    </rPh>
    <phoneticPr fontId="6"/>
  </si>
  <si>
    <t>小計（円）</t>
    <phoneticPr fontId="2"/>
  </si>
  <si>
    <t>収支報告書</t>
    <rPh sb="0" eb="2">
      <t>シュウシ</t>
    </rPh>
    <rPh sb="2" eb="5">
      <t>ホウコクショ</t>
    </rPh>
    <phoneticPr fontId="8"/>
  </si>
  <si>
    <t>以下の項目に大幅な変更がある場合、「変更理由書」の提出が必要です。</t>
    <rPh sb="6" eb="8">
      <t>オオハバ</t>
    </rPh>
    <rPh sb="9" eb="11">
      <t>ヘンコウ</t>
    </rPh>
    <phoneticPr fontId="6"/>
  </si>
  <si>
    <t>・会場名、使用席数、公演回数、入場券の単価</t>
    <rPh sb="1" eb="3">
      <t>カイジョウ</t>
    </rPh>
    <rPh sb="3" eb="4">
      <t>メイ</t>
    </rPh>
    <rPh sb="5" eb="7">
      <t>シヨウ</t>
    </rPh>
    <rPh sb="7" eb="9">
      <t>セキスウ</t>
    </rPh>
    <rPh sb="10" eb="12">
      <t>コウエン</t>
    </rPh>
    <rPh sb="12" eb="14">
      <t>カイスウ</t>
    </rPh>
    <rPh sb="15" eb="18">
      <t>ニュウジョウケン</t>
    </rPh>
    <rPh sb="19" eb="21">
      <t>タンカ</t>
    </rPh>
    <phoneticPr fontId="6"/>
  </si>
  <si>
    <t>決算額（円）</t>
  </si>
  <si>
    <t>助成対象経費（支出決算書・小計Aより）</t>
    <rPh sb="0" eb="2">
      <t>ジョセイ</t>
    </rPh>
    <rPh sb="2" eb="4">
      <t>タイショウ</t>
    </rPh>
    <rPh sb="4" eb="6">
      <t>ケイヒ</t>
    </rPh>
    <rPh sb="7" eb="9">
      <t>シシュツ</t>
    </rPh>
    <rPh sb="9" eb="11">
      <t>ケッサン</t>
    </rPh>
    <rPh sb="11" eb="12">
      <t>ショ</t>
    </rPh>
    <rPh sb="13" eb="15">
      <t>ショウケイ</t>
    </rPh>
    <phoneticPr fontId="8"/>
  </si>
  <si>
    <t>感染症対策費（支出決算書・小計Aより）</t>
    <rPh sb="0" eb="2">
      <t>カンセン</t>
    </rPh>
    <rPh sb="2" eb="3">
      <t>ショウ</t>
    </rPh>
    <rPh sb="3" eb="5">
      <t>タイサク</t>
    </rPh>
    <rPh sb="5" eb="6">
      <t>ヒ</t>
    </rPh>
    <rPh sb="7" eb="9">
      <t>シシュツ</t>
    </rPh>
    <rPh sb="9" eb="11">
      <t>ケッサン</t>
    </rPh>
    <rPh sb="11" eb="12">
      <t>ショ</t>
    </rPh>
    <rPh sb="13" eb="15">
      <t>ショウケイ</t>
    </rPh>
    <phoneticPr fontId="8"/>
  </si>
  <si>
    <t>別紙　当日来場者数内訳</t>
    <rPh sb="0" eb="2">
      <t>ベッシ</t>
    </rPh>
    <rPh sb="3" eb="5">
      <t>トウジツ</t>
    </rPh>
    <rPh sb="5" eb="7">
      <t>ライジョウ</t>
    </rPh>
    <rPh sb="7" eb="8">
      <t>シャ</t>
    </rPh>
    <rPh sb="8" eb="9">
      <t>スウ</t>
    </rPh>
    <rPh sb="9" eb="11">
      <t>ウチワケ</t>
    </rPh>
    <phoneticPr fontId="8"/>
  </si>
  <si>
    <t>　助成対象団体名</t>
    <rPh sb="1" eb="3">
      <t>ジョセイ</t>
    </rPh>
    <rPh sb="3" eb="5">
      <t>タイショウ</t>
    </rPh>
    <rPh sb="5" eb="7">
      <t>ダンタイ</t>
    </rPh>
    <rPh sb="7" eb="8">
      <t>メイ</t>
    </rPh>
    <phoneticPr fontId="8"/>
  </si>
  <si>
    <t>　助成対象活動名</t>
    <rPh sb="1" eb="3">
      <t>ジョセイ</t>
    </rPh>
    <rPh sb="3" eb="5">
      <t>タイショウ</t>
    </rPh>
    <rPh sb="5" eb="7">
      <t>カツドウ</t>
    </rPh>
    <rPh sb="7" eb="8">
      <t>メイ</t>
    </rPh>
    <phoneticPr fontId="8"/>
  </si>
  <si>
    <t>総使用席数合計</t>
    <rPh sb="0" eb="1">
      <t>ソウ</t>
    </rPh>
    <rPh sb="1" eb="3">
      <t>シヨウ</t>
    </rPh>
    <rPh sb="3" eb="5">
      <t>セキスウ</t>
    </rPh>
    <rPh sb="5" eb="7">
      <t>ゴウケイ</t>
    </rPh>
    <phoneticPr fontId="8"/>
  </si>
  <si>
    <t>有料来場者数合計</t>
    <rPh sb="0" eb="2">
      <t>ユウリョウ</t>
    </rPh>
    <rPh sb="2" eb="5">
      <t>ライジョウシャ</t>
    </rPh>
    <rPh sb="5" eb="6">
      <t>スウ</t>
    </rPh>
    <rPh sb="6" eb="8">
      <t>ゴウケイ</t>
    </rPh>
    <phoneticPr fontId="8"/>
  </si>
  <si>
    <t>総来場者数合計</t>
    <rPh sb="0" eb="1">
      <t>ソウ</t>
    </rPh>
    <rPh sb="1" eb="4">
      <t>ライジョウシャ</t>
    </rPh>
    <rPh sb="4" eb="5">
      <t>スウ</t>
    </rPh>
    <rPh sb="5" eb="7">
      <t>ゴウケイ</t>
    </rPh>
    <phoneticPr fontId="8"/>
  </si>
  <si>
    <t>有料来場率</t>
    <rPh sb="0" eb="2">
      <t>ユウリョウ</t>
    </rPh>
    <rPh sb="2" eb="4">
      <t>ライジョウ</t>
    </rPh>
    <rPh sb="4" eb="5">
      <t>リツ</t>
    </rPh>
    <phoneticPr fontId="8"/>
  </si>
  <si>
    <t>総来場率</t>
    <rPh sb="0" eb="1">
      <t>ソウ</t>
    </rPh>
    <rPh sb="1" eb="3">
      <t>ライジョウ</t>
    </rPh>
    <rPh sb="3" eb="4">
      <t>リツ</t>
    </rPh>
    <phoneticPr fontId="8"/>
  </si>
  <si>
    <t>使用席数</t>
    <rPh sb="0" eb="2">
      <t>シヨウ</t>
    </rPh>
    <rPh sb="2" eb="4">
      <t>セキスウ</t>
    </rPh>
    <phoneticPr fontId="8"/>
  </si>
  <si>
    <t>総使用席数</t>
    <rPh sb="0" eb="1">
      <t>ソウ</t>
    </rPh>
    <rPh sb="1" eb="3">
      <t>シヨウ</t>
    </rPh>
    <rPh sb="3" eb="5">
      <t>セキスウ</t>
    </rPh>
    <phoneticPr fontId="8"/>
  </si>
  <si>
    <t>=</t>
    <phoneticPr fontId="8"/>
  </si>
  <si>
    <t>公演日</t>
    <rPh sb="0" eb="2">
      <t>コウエン</t>
    </rPh>
    <rPh sb="2" eb="3">
      <t>ビ</t>
    </rPh>
    <phoneticPr fontId="8"/>
  </si>
  <si>
    <t>曜</t>
    <rPh sb="0" eb="1">
      <t>ヒカリ</t>
    </rPh>
    <phoneticPr fontId="8"/>
  </si>
  <si>
    <t>開演時間</t>
    <rPh sb="0" eb="2">
      <t>カイエン</t>
    </rPh>
    <rPh sb="2" eb="4">
      <t>ジカン</t>
    </rPh>
    <phoneticPr fontId="8"/>
  </si>
  <si>
    <t>有料来場者数</t>
    <rPh sb="0" eb="2">
      <t>ユウリョウ</t>
    </rPh>
    <rPh sb="2" eb="5">
      <t>ライジョウシャ</t>
    </rPh>
    <rPh sb="5" eb="6">
      <t>スウ</t>
    </rPh>
    <phoneticPr fontId="8"/>
  </si>
  <si>
    <t>招待来場者数</t>
    <rPh sb="0" eb="2">
      <t>ショウタイ</t>
    </rPh>
    <rPh sb="2" eb="5">
      <t>ライジョウシャ</t>
    </rPh>
    <rPh sb="5" eb="6">
      <t>スウ</t>
    </rPh>
    <phoneticPr fontId="8"/>
  </si>
  <si>
    <t>合計（総来場者数）</t>
    <rPh sb="0" eb="2">
      <t>ゴウケイ</t>
    </rPh>
    <rPh sb="3" eb="4">
      <t>ソウ</t>
    </rPh>
    <rPh sb="4" eb="6">
      <t>ライジョウ</t>
    </rPh>
    <rPh sb="6" eb="7">
      <t>シャ</t>
    </rPh>
    <rPh sb="7" eb="8">
      <t>スウ</t>
    </rPh>
    <phoneticPr fontId="8"/>
  </si>
  <si>
    <t>248</t>
    <phoneticPr fontId="8"/>
  </si>
  <si>
    <t>＋</t>
    <phoneticPr fontId="8"/>
  </si>
  <si>
    <t>44</t>
    <phoneticPr fontId="8"/>
  </si>
  <si>
    <t>＝</t>
    <phoneticPr fontId="8"/>
  </si>
  <si>
    <t>＋</t>
  </si>
  <si>
    <t/>
  </si>
  <si>
    <t>１　助成対象活動名　</t>
  </si>
  <si>
    <t>※総表に記入した情報が反映されます。</t>
  </si>
  <si>
    <t>（１）金融機関名</t>
  </si>
  <si>
    <t>（２）支店名</t>
  </si>
  <si>
    <t>店番号</t>
  </si>
  <si>
    <t>（３）口座種別</t>
  </si>
  <si>
    <t>普通</t>
  </si>
  <si>
    <t>（４）口座番号</t>
  </si>
  <si>
    <t xml:space="preserve">様式第１２号（第１４条関係）
</t>
  </si>
  <si>
    <t>令和５年度文化芸術振興費補助金による</t>
  </si>
  <si>
    <t>助成金支払申請書</t>
  </si>
  <si>
    <t>舞台芸術等総合支援事業（国際芸術交流支援）</t>
  </si>
  <si>
    <t>独立行政法人日本芸術文化振興会理事長 殿</t>
  </si>
  <si>
    <t>〒</t>
  </si>
  <si>
    <t>-</t>
  </si>
  <si>
    <t>団体住所
（所在地）</t>
  </si>
  <si>
    <t>団体名
（主催者）</t>
  </si>
  <si>
    <t>代表者役職名</t>
  </si>
  <si>
    <t>　文化芸術振興費補助金助成金交付要綱第１４条の規定に基づき、下記のとおり助成金の支払を申請します。</t>
  </si>
  <si>
    <t>記</t>
  </si>
  <si>
    <t>２　助成金の額 　</t>
  </si>
  <si>
    <t>３　助成金振込先</t>
  </si>
  <si>
    <t>○○銀行</t>
  </si>
  <si>
    <t>○○支店</t>
  </si>
  <si>
    <t>プルダウンから選択してください</t>
  </si>
  <si>
    <t>　　　口座名義（ｶﾀｶﾅ）</t>
  </si>
  <si>
    <t>※通帳の表紙裏に記載のｶﾀｶﾅをそのまま記入してください。</t>
  </si>
  <si>
    <t>（５）口座名義</t>
  </si>
  <si>
    <t>※通帳の表紙と、表紙裏の口座名義（ｶﾀｶﾅ）があるページのPDFデータも提出してください。</t>
  </si>
  <si>
    <t>（単位：円）</t>
    <rPh sb="1" eb="3">
      <t>タンイ</t>
    </rPh>
    <rPh sb="4" eb="5">
      <t>エン</t>
    </rPh>
    <phoneticPr fontId="2"/>
  </si>
  <si>
    <t>【活動実績】※団体による自己評価</t>
  </si>
  <si>
    <t>【申請時 】</t>
  </si>
  <si>
    <t> 交付申請書の内容をコピーペーストしてください。</t>
  </si>
  <si>
    <t>【記載した内容の達成状況等】</t>
  </si>
  <si>
    <t>＜達成した点・成果が認められた点とその理由・根拠＞</t>
  </si>
  <si>
    <t>＜達成されなかった点・改善すべき点とその理由・根拠＞</t>
  </si>
  <si>
    <t>＜上記の達成されなかった点・改善すべき点に関する今後の対応＞</t>
  </si>
  <si>
    <t>【申請時】 </t>
  </si>
  <si>
    <t>【記載した内容の実施状況等】</t>
  </si>
  <si>
    <t>＜取組実施による成果＞</t>
  </si>
  <si>
    <t>＜今後に向けた改善点と対応方針等＞</t>
  </si>
  <si>
    <t>「支出予算書」、「収支計画書」と「支出決算書」、「収支報告書」の内容を比較した収支計画の実施状況　</t>
  </si>
  <si>
    <t>＜当初計画と実績報告の相違点と相違が生じた理由・根拠＞</t>
  </si>
  <si>
    <t>本活動に係る団体の組織運営体制</t>
  </si>
  <si>
    <t>＜強化や改善が認められた点とその理由・根拠＞</t>
  </si>
  <si>
    <t>本活動に係る上記以外の助成の成果について（あれば記載）</t>
  </si>
  <si>
    <t>＜成果が認められた点とその理由・根拠＞</t>
  </si>
  <si>
    <t>活動全体の企画意図・目標</t>
    <phoneticPr fontId="6"/>
  </si>
  <si>
    <t>　</t>
    <phoneticPr fontId="6"/>
  </si>
  <si>
    <t>芸術水準向上に係る目標等</t>
    <phoneticPr fontId="6"/>
  </si>
  <si>
    <t>国際発信力や評価の向上に係る目標等</t>
    <rPh sb="9" eb="11">
      <t>コウジョウ</t>
    </rPh>
    <phoneticPr fontId="6"/>
  </si>
  <si>
    <t>日本の国際的プレゼンスの向上や文化芸術による相互理解の促進への貢献</t>
    <phoneticPr fontId="6"/>
  </si>
  <si>
    <t>開催地における広報及び観客の確保に関する取組</t>
    <phoneticPr fontId="6"/>
  </si>
  <si>
    <t>※実際の提出日をご入力ください。</t>
    <rPh sb="1" eb="3">
      <t>ジッサイ</t>
    </rPh>
    <rPh sb="4" eb="7">
      <t>テイシュツビ</t>
    </rPh>
    <rPh sb="9" eb="11">
      <t>ニュウリョク</t>
    </rPh>
    <phoneticPr fontId="6"/>
  </si>
  <si>
    <t>共同制作の相手方団体の選定理由及び期待される効果</t>
    <phoneticPr fontId="6"/>
  </si>
  <si>
    <t>（例）2023年5月25日</t>
    <rPh sb="1" eb="2">
      <t>レイ</t>
    </rPh>
    <rPh sb="7" eb="8">
      <t>ネン</t>
    </rPh>
    <rPh sb="9" eb="10">
      <t>ガツ</t>
    </rPh>
    <rPh sb="12" eb="13">
      <t>ニチ</t>
    </rPh>
    <phoneticPr fontId="8"/>
  </si>
  <si>
    <t>木</t>
    <rPh sb="0" eb="1">
      <t>モク</t>
    </rPh>
    <phoneticPr fontId="8"/>
  </si>
  <si>
    <t>　令和　年　月　日付け芸基芸第　号助成金交付決定通知書</t>
    <phoneticPr fontId="6"/>
  </si>
  <si>
    <t>により助成金の交付の決定を受けた</t>
    <rPh sb="10" eb="12">
      <t>ケッテイ</t>
    </rPh>
    <rPh sb="13" eb="14">
      <t>ウ</t>
    </rPh>
    <phoneticPr fontId="6"/>
  </si>
  <si>
    <t>助成対象活動の実績について、文化芸術振興費補助金による助成金交付要綱第15条第1項の規定に基づき、
下記の通り報告します。</t>
    <phoneticPr fontId="6"/>
  </si>
  <si>
    <t>助成対象活動実績報告書　個表</t>
    <phoneticPr fontId="6"/>
  </si>
  <si>
    <t>団体名</t>
  </si>
  <si>
    <t>活動名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</si>
</sst>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411]ggge&quot;年&quot;m&quot;月&quot;d&quot;日&quot;;@"/>
    <numFmt numFmtId="184" formatCode="m/d;@"/>
    <numFmt numFmtId="185" formatCode="General&quot;回&quot;"/>
    <numFmt numFmtId="186" formatCode="General;;"/>
    <numFmt numFmtId="187" formatCode="#,##0;&quot;△ &quot;#,##0"/>
    <numFmt numFmtId="188" formatCode="#,##0_ &quot;席&quot;"/>
    <numFmt numFmtId="189" formatCode="#,##0\ &quot;席&quot;\ ;[Red]\-#,##0\ &quot;席&quot;"/>
    <numFmt numFmtId="190" formatCode="#,##0_ &quot;枚&quot;"/>
    <numFmt numFmtId="191" formatCode="0.00_ ;[Red]\-0.00\ "/>
    <numFmt numFmtId="192" formatCode="&quot;外 &quot;#&quot; 件&quot;;;"/>
    <numFmt numFmtId="193" formatCode="#"/>
    <numFmt numFmtId="194" formatCode="\(#,##0\)"/>
    <numFmt numFmtId="195" formatCode="aaa"/>
    <numFmt numFmtId="196" formatCode="0_);[Red]\(0\)"/>
    <numFmt numFmtId="197" formatCode="#,##0&quot;円&quot;"/>
    <numFmt numFmtId="198" formatCode="0000000"/>
  </numFmts>
  <fonts count="65">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9"/>
      <color indexed="81"/>
      <name val="MS P ゴシック"/>
      <family val="3"/>
      <charset val="128"/>
    </font>
    <font>
      <sz val="6"/>
      <name val="ＭＳ Ｐゴシック"/>
      <family val="3"/>
      <charset val="128"/>
    </font>
    <font>
      <sz val="11"/>
      <color indexed="81"/>
      <name val="ＭＳ Ｐゴシック"/>
      <family val="3"/>
      <charset val="128"/>
    </font>
    <font>
      <b/>
      <sz val="11"/>
      <color indexed="81"/>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b/>
      <sz val="9"/>
      <color indexed="81"/>
      <name val="MS P ゴシック"/>
      <family val="3"/>
      <charset val="128"/>
    </font>
    <font>
      <sz val="11"/>
      <color theme="1"/>
      <name val="ＭＳ Ｐゴシック"/>
      <family val="3"/>
      <charset val="128"/>
    </font>
    <font>
      <sz val="10"/>
      <color theme="1"/>
      <name val="ＭＳ Ｐゴシック"/>
      <family val="3"/>
      <charset val="128"/>
    </font>
    <font>
      <sz val="10"/>
      <name val="ＭＳ Ｐゴシック"/>
      <family val="3"/>
      <charset val="128"/>
    </font>
    <font>
      <sz val="22"/>
      <name val="ＭＳ Ｐゴシック"/>
      <family val="3"/>
      <charset val="128"/>
    </font>
    <font>
      <b/>
      <sz val="10"/>
      <name val="ＭＳ Ｐ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8"/>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sz val="8"/>
      <color theme="1"/>
      <name val="ＭＳ ゴシック"/>
      <family val="3"/>
      <charset val="128"/>
    </font>
    <font>
      <b/>
      <sz val="14"/>
      <color theme="1"/>
      <name val="ＭＳ ゴシック"/>
      <family val="3"/>
      <charset val="128"/>
    </font>
    <font>
      <b/>
      <sz val="12"/>
      <color theme="1"/>
      <name val="ＭＳ Ｐゴシック"/>
      <family val="3"/>
      <charset val="128"/>
    </font>
    <font>
      <sz val="12"/>
      <color theme="1"/>
      <name val="ＭＳ Ｐゴシック"/>
      <family val="3"/>
      <charset val="128"/>
    </font>
    <font>
      <sz val="12"/>
      <color theme="0"/>
      <name val="ＭＳ Ｐゴシック"/>
      <family val="3"/>
      <charset val="128"/>
    </font>
    <font>
      <sz val="12"/>
      <color rgb="FF222222"/>
      <name val="ＭＳ Ｐゴシック"/>
      <family val="3"/>
      <charset val="128"/>
    </font>
    <font>
      <b/>
      <sz val="11"/>
      <color theme="1"/>
      <name val="ＭＳ ゴシック"/>
      <family val="3"/>
      <charset val="128"/>
    </font>
    <font>
      <b/>
      <sz val="14"/>
      <color rgb="FFC00000"/>
      <name val="ＭＳ ゴシック"/>
      <family val="3"/>
      <charset val="128"/>
    </font>
    <font>
      <b/>
      <sz val="12"/>
      <color theme="1"/>
      <name val="ＭＳ ゴシック"/>
      <family val="3"/>
      <charset val="128"/>
    </font>
    <font>
      <b/>
      <sz val="16"/>
      <color theme="1"/>
      <name val="ＭＳ ゴシック"/>
      <family val="3"/>
      <charset val="128"/>
    </font>
    <font>
      <b/>
      <sz val="16"/>
      <color indexed="81"/>
      <name val="MS P ゴシック"/>
      <family val="3"/>
      <charset val="128"/>
    </font>
    <font>
      <b/>
      <sz val="12"/>
      <color indexed="81"/>
      <name val="MS P ゴシック"/>
      <family val="3"/>
      <charset val="128"/>
    </font>
    <font>
      <b/>
      <sz val="14"/>
      <color indexed="81"/>
      <name val="MS P ゴシック"/>
      <family val="3"/>
      <charset val="128"/>
    </font>
    <font>
      <b/>
      <sz val="14"/>
      <color rgb="FFFF0000"/>
      <name val="ＭＳ ゴシック"/>
      <family val="3"/>
      <charset val="128"/>
    </font>
    <font>
      <sz val="12"/>
      <name val="ＭＳ ゴシック"/>
      <family val="2"/>
      <charset val="128"/>
    </font>
    <font>
      <b/>
      <sz val="11"/>
      <color indexed="81"/>
      <name val="MS P ゴシック"/>
      <family val="3"/>
      <charset val="128"/>
    </font>
    <font>
      <b/>
      <sz val="9"/>
      <color theme="1"/>
      <name val="ＭＳ ゴシック"/>
      <family val="3"/>
      <charset val="128"/>
    </font>
    <font>
      <b/>
      <sz val="10"/>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b/>
      <sz val="24"/>
      <color theme="1"/>
      <name val="ＭＳ ゴシック"/>
      <family val="3"/>
      <charset val="128"/>
    </font>
    <font>
      <sz val="24"/>
      <color theme="1"/>
      <name val="ＭＳ ゴシック"/>
      <family val="3"/>
      <charset val="128"/>
    </font>
    <font>
      <b/>
      <sz val="11"/>
      <name val="ＭＳ ゴシック"/>
      <family val="3"/>
      <charset val="128"/>
    </font>
    <font>
      <sz val="28"/>
      <color theme="1"/>
      <name val="ＭＳ ゴシック"/>
      <family val="3"/>
      <charset val="128"/>
    </font>
    <font>
      <b/>
      <sz val="16"/>
      <color rgb="FFFF0000"/>
      <name val="ＭＳ ゴシック"/>
      <family val="3"/>
      <charset val="128"/>
    </font>
  </fonts>
  <fills count="11">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
      <patternFill patternType="solid">
        <fgColor rgb="FFE7E6E6"/>
        <bgColor rgb="FF0000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diagonalUp="1">
      <left/>
      <right/>
      <top style="thin">
        <color indexed="64"/>
      </top>
      <bottom style="hair">
        <color indexed="64"/>
      </bottom>
      <diagonal style="thin">
        <color indexed="64"/>
      </diagonal>
    </border>
    <border diagonalUp="1">
      <left/>
      <right/>
      <top style="hair">
        <color indexed="64"/>
      </top>
      <bottom style="thin">
        <color indexed="64"/>
      </bottom>
      <diagonal style="thin">
        <color indexed="64"/>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indexed="64"/>
      </left>
      <right/>
      <top style="double">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10">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1" fillId="0" borderId="0">
      <alignment vertical="center"/>
    </xf>
    <xf numFmtId="0" fontId="13" fillId="0" borderId="0"/>
    <xf numFmtId="9" fontId="4" fillId="0" borderId="0" applyFont="0" applyFill="0" applyBorder="0" applyAlignment="0" applyProtection="0">
      <alignment vertical="center"/>
    </xf>
  </cellStyleXfs>
  <cellXfs count="994">
    <xf numFmtId="0" fontId="0" fillId="0" borderId="0" xfId="0">
      <alignment vertical="center"/>
    </xf>
    <xf numFmtId="0" fontId="4" fillId="0" borderId="1" xfId="3" applyBorder="1" applyAlignment="1">
      <alignment vertical="top"/>
    </xf>
    <xf numFmtId="0" fontId="4" fillId="0" borderId="0" xfId="3">
      <alignment vertical="center"/>
    </xf>
    <xf numFmtId="0" fontId="4" fillId="0" borderId="1" xfId="3" applyBorder="1">
      <alignment vertical="center"/>
    </xf>
    <xf numFmtId="0" fontId="5" fillId="0" borderId="1" xfId="3" applyFont="1" applyBorder="1" applyAlignment="1">
      <alignment horizontal="center" vertical="center"/>
    </xf>
    <xf numFmtId="0" fontId="0" fillId="0" borderId="1" xfId="3" applyFont="1" applyBorder="1" applyAlignment="1">
      <alignment vertical="top"/>
    </xf>
    <xf numFmtId="0" fontId="4" fillId="0" borderId="1" xfId="3" applyBorder="1" applyAlignment="1">
      <alignment horizontal="center" vertical="center"/>
    </xf>
    <xf numFmtId="0" fontId="5"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4" fillId="0" borderId="0" xfId="3" applyAlignment="1">
      <alignment vertical="center" shrinkToFit="1"/>
    </xf>
    <xf numFmtId="0" fontId="0" fillId="0" borderId="1" xfId="3" applyFont="1" applyBorder="1">
      <alignment vertical="center"/>
    </xf>
    <xf numFmtId="0" fontId="18" fillId="0" borderId="0" xfId="5" applyFont="1" applyAlignment="1">
      <alignment vertical="center"/>
    </xf>
    <xf numFmtId="0" fontId="17" fillId="0" borderId="0" xfId="5" applyFont="1" applyAlignment="1">
      <alignment vertical="center"/>
    </xf>
    <xf numFmtId="0" fontId="17" fillId="0" borderId="0" xfId="5" applyFont="1"/>
    <xf numFmtId="0" fontId="16" fillId="0" borderId="0" xfId="5" applyFont="1" applyAlignment="1">
      <alignment horizontal="center" vertical="center"/>
    </xf>
    <xf numFmtId="38" fontId="16" fillId="0" borderId="0" xfId="6" applyFont="1" applyFill="1" applyBorder="1" applyAlignment="1">
      <alignment horizontal="center" vertical="center"/>
    </xf>
    <xf numFmtId="0" fontId="17" fillId="0" borderId="0" xfId="5" applyFont="1" applyAlignment="1">
      <alignment horizontal="center"/>
    </xf>
    <xf numFmtId="38" fontId="17" fillId="0" borderId="0" xfId="5" applyNumberFormat="1" applyFont="1" applyAlignment="1">
      <alignment vertical="center"/>
    </xf>
    <xf numFmtId="0" fontId="16" fillId="0" borderId="0" xfId="5" applyFont="1" applyAlignment="1">
      <alignment horizontal="right" vertical="center"/>
    </xf>
    <xf numFmtId="38" fontId="16" fillId="0" borderId="0" xfId="5" applyNumberFormat="1" applyFont="1" applyAlignment="1">
      <alignment vertical="center"/>
    </xf>
    <xf numFmtId="178" fontId="17" fillId="3" borderId="83" xfId="5" applyNumberFormat="1" applyFont="1" applyFill="1" applyBorder="1" applyAlignment="1">
      <alignment vertical="center" shrinkToFit="1"/>
    </xf>
    <xf numFmtId="188" fontId="17" fillId="0" borderId="0" xfId="5" applyNumberFormat="1" applyFont="1" applyAlignment="1">
      <alignment vertical="center"/>
    </xf>
    <xf numFmtId="180" fontId="17" fillId="3" borderId="14" xfId="5" applyNumberFormat="1" applyFont="1" applyFill="1" applyBorder="1" applyAlignment="1">
      <alignment vertical="center" shrinkToFit="1"/>
    </xf>
    <xf numFmtId="180" fontId="17" fillId="0" borderId="0" xfId="5" applyNumberFormat="1" applyFont="1" applyAlignment="1">
      <alignment vertical="center"/>
    </xf>
    <xf numFmtId="180" fontId="17" fillId="3" borderId="84" xfId="5" applyNumberFormat="1" applyFont="1" applyFill="1" applyBorder="1" applyAlignment="1">
      <alignment vertical="center" shrinkToFit="1"/>
    </xf>
    <xf numFmtId="0" fontId="16" fillId="0" borderId="0" xfId="5" applyFont="1" applyAlignment="1">
      <alignment vertical="center"/>
    </xf>
    <xf numFmtId="0" fontId="17" fillId="4" borderId="38" xfId="5" applyFont="1" applyFill="1" applyBorder="1" applyAlignment="1">
      <alignment horizontal="center" vertical="center"/>
    </xf>
    <xf numFmtId="186" fontId="17" fillId="4" borderId="39" xfId="5" applyNumberFormat="1" applyFont="1" applyFill="1" applyBorder="1" applyAlignment="1">
      <alignment horizontal="left" vertical="center" indent="1"/>
    </xf>
    <xf numFmtId="178" fontId="17" fillId="0" borderId="14" xfId="5" applyNumberFormat="1" applyFont="1" applyBorder="1" applyAlignment="1" applyProtection="1">
      <alignment vertical="center"/>
      <protection locked="0"/>
    </xf>
    <xf numFmtId="176" fontId="17" fillId="3" borderId="4" xfId="4" applyNumberFormat="1" applyFont="1" applyFill="1" applyBorder="1" applyAlignment="1">
      <alignment vertical="center"/>
    </xf>
    <xf numFmtId="186" fontId="17" fillId="4" borderId="64" xfId="5" applyNumberFormat="1" applyFont="1" applyFill="1" applyBorder="1" applyAlignment="1">
      <alignment vertical="center"/>
    </xf>
    <xf numFmtId="186" fontId="17" fillId="4" borderId="65" xfId="5" applyNumberFormat="1" applyFont="1" applyFill="1" applyBorder="1" applyAlignment="1">
      <alignment vertical="center"/>
    </xf>
    <xf numFmtId="176" fontId="17" fillId="4" borderId="69" xfId="4" applyNumberFormat="1" applyFont="1" applyFill="1" applyBorder="1" applyAlignment="1">
      <alignment vertical="center"/>
    </xf>
    <xf numFmtId="180" fontId="17" fillId="3" borderId="14" xfId="4" applyNumberFormat="1" applyFont="1" applyFill="1" applyBorder="1" applyAlignment="1">
      <alignment vertical="center"/>
    </xf>
    <xf numFmtId="180" fontId="17" fillId="3" borderId="84" xfId="4" applyNumberFormat="1" applyFont="1" applyFill="1" applyBorder="1" applyAlignment="1">
      <alignment vertical="center"/>
    </xf>
    <xf numFmtId="0" fontId="17" fillId="4" borderId="39" xfId="5" applyFont="1" applyFill="1" applyBorder="1" applyAlignment="1">
      <alignment horizontal="center" vertical="center"/>
    </xf>
    <xf numFmtId="38" fontId="17" fillId="4" borderId="14" xfId="6" applyFont="1" applyFill="1" applyBorder="1" applyAlignment="1" applyProtection="1">
      <alignment horizontal="center" vertical="center" wrapText="1"/>
    </xf>
    <xf numFmtId="38" fontId="17" fillId="0" borderId="11" xfId="4" applyFont="1" applyBorder="1" applyAlignment="1" applyProtection="1">
      <alignment horizontal="right" vertical="center"/>
      <protection locked="0"/>
    </xf>
    <xf numFmtId="38" fontId="17" fillId="4" borderId="11" xfId="6" applyFont="1" applyFill="1" applyBorder="1" applyAlignment="1" applyProtection="1">
      <alignment horizontal="center" vertical="center"/>
    </xf>
    <xf numFmtId="38" fontId="17" fillId="0" borderId="11" xfId="4" applyFont="1" applyFill="1" applyBorder="1" applyAlignment="1" applyProtection="1">
      <alignment horizontal="right" vertical="center"/>
      <protection locked="0"/>
    </xf>
    <xf numFmtId="38" fontId="17" fillId="3" borderId="103" xfId="6" applyFont="1" applyFill="1" applyBorder="1" applyAlignment="1" applyProtection="1">
      <alignment horizontal="right" vertical="center"/>
    </xf>
    <xf numFmtId="38" fontId="17" fillId="0" borderId="12" xfId="4" applyFont="1" applyBorder="1" applyAlignment="1" applyProtection="1">
      <alignment horizontal="right" vertical="center"/>
      <protection locked="0"/>
    </xf>
    <xf numFmtId="38" fontId="17" fillId="4" borderId="12" xfId="6" applyFont="1" applyFill="1" applyBorder="1" applyAlignment="1" applyProtection="1">
      <alignment horizontal="center" vertical="center"/>
    </xf>
    <xf numFmtId="38" fontId="17" fillId="3" borderId="5" xfId="6" applyFont="1" applyFill="1" applyBorder="1" applyAlignment="1" applyProtection="1">
      <alignment horizontal="right" vertical="center"/>
    </xf>
    <xf numFmtId="0" fontId="17" fillId="4" borderId="74" xfId="5" applyFont="1" applyFill="1" applyBorder="1" applyAlignment="1">
      <alignment vertical="center"/>
    </xf>
    <xf numFmtId="38" fontId="17" fillId="4" borderId="18" xfId="6" applyFont="1" applyFill="1" applyBorder="1" applyAlignment="1" applyProtection="1">
      <alignment horizontal="center" vertical="center"/>
    </xf>
    <xf numFmtId="38" fontId="17" fillId="0" borderId="18" xfId="4" applyFont="1" applyBorder="1" applyAlignment="1" applyProtection="1">
      <alignment horizontal="right" vertical="center"/>
      <protection locked="0"/>
    </xf>
    <xf numFmtId="38" fontId="17" fillId="3" borderId="77" xfId="6" applyFont="1" applyFill="1" applyBorder="1" applyAlignment="1" applyProtection="1">
      <alignment horizontal="right" vertical="center"/>
    </xf>
    <xf numFmtId="38" fontId="17" fillId="3" borderId="14" xfId="6" applyFont="1" applyFill="1" applyBorder="1" applyAlignment="1" applyProtection="1">
      <alignment horizontal="right" vertical="center"/>
    </xf>
    <xf numFmtId="0" fontId="15" fillId="0" borderId="0" xfId="3" applyFont="1" applyAlignment="1">
      <alignment horizontal="left" vertical="top" wrapText="1"/>
    </xf>
    <xf numFmtId="38" fontId="17" fillId="0" borderId="83" xfId="6" applyFont="1" applyFill="1" applyBorder="1" applyAlignment="1" applyProtection="1">
      <alignment horizontal="right" vertical="center"/>
      <protection locked="0"/>
    </xf>
    <xf numFmtId="0" fontId="15" fillId="0" borderId="0" xfId="3" applyFont="1" applyAlignment="1">
      <alignment vertical="top" wrapText="1"/>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center" vertical="top" wrapText="1"/>
    </xf>
    <xf numFmtId="0" fontId="24" fillId="0" borderId="0" xfId="0" applyFont="1" applyAlignment="1">
      <alignment vertical="top" shrinkToFit="1"/>
    </xf>
    <xf numFmtId="0" fontId="25" fillId="0" borderId="0" xfId="0" applyFont="1" applyAlignment="1">
      <alignment vertical="center" wrapText="1"/>
    </xf>
    <xf numFmtId="0" fontId="12" fillId="0" borderId="0" xfId="0" applyFont="1" applyAlignment="1">
      <alignment vertical="top"/>
    </xf>
    <xf numFmtId="0" fontId="26" fillId="0" borderId="0" xfId="0" applyFont="1" applyAlignment="1">
      <alignment vertical="center" wrapText="1"/>
    </xf>
    <xf numFmtId="49" fontId="23" fillId="0" borderId="0" xfId="0" applyNumberFormat="1" applyFont="1">
      <alignment vertical="center"/>
    </xf>
    <xf numFmtId="0" fontId="12" fillId="0" borderId="0" xfId="0" applyFont="1" applyAlignment="1">
      <alignment vertical="top" wrapText="1"/>
    </xf>
    <xf numFmtId="0" fontId="27" fillId="4" borderId="55" xfId="0" applyFont="1" applyFill="1" applyBorder="1" applyAlignment="1">
      <alignment horizontal="center" vertical="center" wrapText="1"/>
    </xf>
    <xf numFmtId="0" fontId="25" fillId="4" borderId="55" xfId="0" applyFont="1" applyFill="1" applyBorder="1" applyAlignment="1">
      <alignment horizontal="center" vertical="center"/>
    </xf>
    <xf numFmtId="0" fontId="25" fillId="4" borderId="55" xfId="0" applyFont="1" applyFill="1" applyBorder="1" applyAlignment="1">
      <alignment horizontal="center" vertical="center" wrapText="1"/>
    </xf>
    <xf numFmtId="0" fontId="21" fillId="0" borderId="0" xfId="0" applyFont="1" applyAlignment="1">
      <alignment vertical="top"/>
    </xf>
    <xf numFmtId="0" fontId="27" fillId="4" borderId="21"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horizontal="right" vertical="center" shrinkToFit="1"/>
    </xf>
    <xf numFmtId="0" fontId="12" fillId="0" borderId="0" xfId="0" applyFont="1" applyAlignment="1">
      <alignment vertical="center" shrinkToFit="1"/>
    </xf>
    <xf numFmtId="178" fontId="12" fillId="0" borderId="0" xfId="0" applyNumberFormat="1" applyFont="1" applyAlignment="1">
      <alignment horizontal="right" vertical="center" shrinkToFit="1"/>
    </xf>
    <xf numFmtId="178" fontId="12" fillId="0" borderId="0" xfId="0" applyNumberFormat="1" applyFont="1" applyAlignment="1">
      <alignment horizontal="right" shrinkToFit="1"/>
    </xf>
    <xf numFmtId="178" fontId="12" fillId="0" borderId="0" xfId="0" applyNumberFormat="1" applyFont="1">
      <alignment vertical="center"/>
    </xf>
    <xf numFmtId="191" fontId="12" fillId="0" borderId="0" xfId="0" applyNumberFormat="1" applyFont="1" applyAlignment="1">
      <alignment vertical="center" shrinkToFit="1"/>
    </xf>
    <xf numFmtId="178" fontId="12" fillId="0" borderId="0" xfId="4" applyNumberFormat="1" applyFont="1" applyBorder="1" applyAlignment="1">
      <alignment horizontal="center" vertical="center"/>
    </xf>
    <xf numFmtId="0" fontId="21" fillId="0" borderId="0" xfId="0" applyFont="1" applyAlignment="1">
      <alignment horizontal="center" vertical="center"/>
    </xf>
    <xf numFmtId="0" fontId="23" fillId="0" borderId="0" xfId="0" applyFont="1">
      <alignment vertical="center"/>
    </xf>
    <xf numFmtId="0" fontId="12" fillId="5" borderId="1" xfId="0" applyFont="1" applyFill="1" applyBorder="1" applyAlignment="1">
      <alignment horizontal="center" vertical="center"/>
    </xf>
    <xf numFmtId="0" fontId="12" fillId="0" borderId="16" xfId="0" applyFont="1" applyBorder="1" applyAlignment="1">
      <alignment vertical="top" wrapText="1"/>
    </xf>
    <xf numFmtId="0" fontId="12" fillId="0" borderId="0" xfId="0" applyFont="1" applyAlignment="1">
      <alignment vertical="center" wrapText="1"/>
    </xf>
    <xf numFmtId="0" fontId="12" fillId="5" borderId="1" xfId="0" applyFont="1" applyFill="1" applyBorder="1" applyAlignment="1">
      <alignment horizontal="center" vertical="center" shrinkToFit="1"/>
    </xf>
    <xf numFmtId="179" fontId="29" fillId="5" borderId="44" xfId="0" applyNumberFormat="1" applyFont="1" applyFill="1" applyBorder="1" applyAlignment="1">
      <alignment horizontal="center" vertical="center"/>
    </xf>
    <xf numFmtId="0" fontId="12" fillId="5" borderId="55" xfId="0" applyFont="1" applyFill="1" applyBorder="1" applyAlignment="1">
      <alignment horizontal="center" vertical="center"/>
    </xf>
    <xf numFmtId="0" fontId="12" fillId="5" borderId="2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8" fillId="5" borderId="94" xfId="0" applyFont="1" applyFill="1" applyBorder="1" applyAlignment="1">
      <alignment horizontal="center" vertical="center" wrapText="1"/>
    </xf>
    <xf numFmtId="0" fontId="12" fillId="5" borderId="97" xfId="0" applyFont="1" applyFill="1" applyBorder="1" applyAlignment="1">
      <alignment horizontal="center" vertical="center"/>
    </xf>
    <xf numFmtId="0" fontId="28" fillId="0" borderId="0" xfId="0" applyFont="1" applyAlignment="1">
      <alignment vertical="top" wrapText="1"/>
    </xf>
    <xf numFmtId="0" fontId="29" fillId="5" borderId="1" xfId="0" applyFont="1" applyFill="1" applyBorder="1" applyAlignment="1">
      <alignment horizontal="center" vertical="center"/>
    </xf>
    <xf numFmtId="0" fontId="12" fillId="0" borderId="1" xfId="0" applyFont="1" applyBorder="1" applyAlignment="1">
      <alignment horizontal="center" vertical="center"/>
    </xf>
    <xf numFmtId="0" fontId="29" fillId="5" borderId="37"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37" xfId="0" applyFont="1" applyFill="1" applyBorder="1">
      <alignment vertical="center"/>
    </xf>
    <xf numFmtId="0" fontId="29" fillId="5" borderId="45" xfId="0" applyFont="1" applyFill="1" applyBorder="1" applyAlignment="1">
      <alignment horizontal="center" vertical="center"/>
    </xf>
    <xf numFmtId="0" fontId="29" fillId="5" borderId="44" xfId="0" applyFont="1" applyFill="1" applyBorder="1" applyAlignment="1">
      <alignment horizontal="right" vertical="center"/>
    </xf>
    <xf numFmtId="0" fontId="31" fillId="5" borderId="48" xfId="0" applyFont="1" applyFill="1" applyBorder="1" applyAlignment="1">
      <alignment horizontal="center" vertical="center" wrapText="1"/>
    </xf>
    <xf numFmtId="178" fontId="32" fillId="0" borderId="48" xfId="0" applyNumberFormat="1" applyFont="1" applyBorder="1" applyAlignment="1" applyProtection="1">
      <alignment vertical="center" wrapText="1"/>
      <protection locked="0"/>
    </xf>
    <xf numFmtId="0" fontId="31" fillId="5" borderId="42" xfId="0" applyFont="1" applyFill="1" applyBorder="1" applyAlignment="1">
      <alignment horizontal="center" vertical="center" wrapText="1"/>
    </xf>
    <xf numFmtId="178" fontId="32" fillId="0" borderId="42" xfId="0" applyNumberFormat="1" applyFont="1" applyBorder="1" applyAlignment="1" applyProtection="1">
      <alignment vertical="center" wrapText="1"/>
      <protection locked="0"/>
    </xf>
    <xf numFmtId="178" fontId="32" fillId="0" borderId="42" xfId="0" quotePrefix="1" applyNumberFormat="1" applyFont="1" applyBorder="1" applyAlignment="1" applyProtection="1">
      <alignment vertical="center" wrapText="1"/>
      <protection locked="0"/>
    </xf>
    <xf numFmtId="0" fontId="31" fillId="5" borderId="56" xfId="0" applyFont="1" applyFill="1" applyBorder="1" applyAlignment="1">
      <alignment horizontal="center" vertical="center" wrapText="1"/>
    </xf>
    <xf numFmtId="178" fontId="32" fillId="0" borderId="56" xfId="0" quotePrefix="1" applyNumberFormat="1" applyFont="1" applyBorder="1" applyAlignment="1" applyProtection="1">
      <alignment vertical="center" wrapText="1"/>
      <protection locked="0"/>
    </xf>
    <xf numFmtId="0" fontId="31" fillId="5" borderId="29" xfId="0" applyFont="1" applyFill="1" applyBorder="1" applyAlignment="1">
      <alignment horizontal="center" vertical="center" wrapText="1"/>
    </xf>
    <xf numFmtId="178" fontId="32" fillId="0" borderId="43" xfId="0" applyNumberFormat="1" applyFont="1" applyBorder="1" applyAlignment="1">
      <alignment vertical="center" wrapText="1"/>
    </xf>
    <xf numFmtId="0" fontId="31" fillId="5" borderId="31" xfId="0" applyFont="1" applyFill="1" applyBorder="1" applyAlignment="1">
      <alignment horizontal="center" vertical="center" wrapText="1"/>
    </xf>
    <xf numFmtId="178" fontId="32" fillId="0" borderId="42" xfId="0" applyNumberFormat="1" applyFont="1" applyBorder="1" applyAlignment="1">
      <alignment vertical="center" wrapText="1"/>
    </xf>
    <xf numFmtId="176" fontId="12" fillId="0" borderId="0" xfId="0" applyNumberFormat="1" applyFont="1">
      <alignment vertical="center"/>
    </xf>
    <xf numFmtId="0" fontId="20" fillId="0" borderId="0" xfId="0" applyFont="1" applyAlignment="1">
      <alignment vertical="center" shrinkToFit="1"/>
    </xf>
    <xf numFmtId="49" fontId="12" fillId="0" borderId="44" xfId="0" applyNumberFormat="1" applyFont="1" applyBorder="1" applyAlignment="1" applyProtection="1">
      <alignment horizontal="center" vertical="center"/>
      <protection locked="0"/>
    </xf>
    <xf numFmtId="0" fontId="12" fillId="0" borderId="37" xfId="0" applyFont="1" applyBorder="1" applyAlignment="1">
      <alignment horizontal="center" vertical="center"/>
    </xf>
    <xf numFmtId="49" fontId="12" fillId="0" borderId="37" xfId="0" applyNumberFormat="1" applyFont="1" applyBorder="1" applyAlignment="1" applyProtection="1">
      <alignment horizontal="center" vertical="center"/>
      <protection locked="0"/>
    </xf>
    <xf numFmtId="0" fontId="27" fillId="0" borderId="17" xfId="0" applyFont="1" applyBorder="1" applyAlignment="1" applyProtection="1">
      <alignment vertical="center" wrapText="1"/>
      <protection locked="0"/>
    </xf>
    <xf numFmtId="0" fontId="33" fillId="0" borderId="0" xfId="0" applyFont="1" applyAlignment="1">
      <alignment vertical="top" wrapText="1"/>
    </xf>
    <xf numFmtId="0" fontId="33" fillId="0" borderId="16" xfId="0" applyFont="1" applyBorder="1" applyAlignment="1">
      <alignment vertical="top" wrapText="1"/>
    </xf>
    <xf numFmtId="182" fontId="12" fillId="0" borderId="37" xfId="0" applyNumberFormat="1" applyFont="1" applyBorder="1" applyAlignment="1">
      <alignment horizontal="center" vertical="center"/>
    </xf>
    <xf numFmtId="14" fontId="12" fillId="0" borderId="44" xfId="0" applyNumberFormat="1" applyFont="1" applyBorder="1" applyAlignment="1" applyProtection="1">
      <alignment horizontal="center" vertical="center"/>
      <protection locked="0"/>
    </xf>
    <xf numFmtId="14" fontId="12" fillId="0" borderId="45" xfId="0" applyNumberFormat="1" applyFont="1" applyBorder="1" applyAlignment="1" applyProtection="1">
      <alignment horizontal="center" vertical="center"/>
      <protection locked="0"/>
    </xf>
    <xf numFmtId="0" fontId="27" fillId="0" borderId="44" xfId="0" applyFont="1" applyBorder="1" applyAlignment="1" applyProtection="1">
      <alignment horizontal="center" vertical="center" shrinkToFit="1"/>
      <protection locked="0"/>
    </xf>
    <xf numFmtId="0" fontId="33" fillId="0" borderId="0" xfId="0" applyFont="1" applyAlignment="1">
      <alignment vertical="center" wrapText="1"/>
    </xf>
    <xf numFmtId="0" fontId="21" fillId="0" borderId="37" xfId="0" applyFont="1" applyBorder="1" applyAlignment="1" applyProtection="1">
      <alignment horizontal="left" vertical="top" wrapText="1"/>
      <protection locked="0"/>
    </xf>
    <xf numFmtId="0" fontId="21" fillId="0" borderId="46" xfId="0" applyFont="1" applyBorder="1" applyAlignment="1" applyProtection="1">
      <alignment horizontal="left" vertical="top" wrapText="1"/>
      <protection locked="0"/>
    </xf>
    <xf numFmtId="0" fontId="21" fillId="4" borderId="13" xfId="0" applyFont="1" applyFill="1" applyBorder="1" applyAlignment="1">
      <alignment horizontal="center" vertical="center"/>
    </xf>
    <xf numFmtId="185" fontId="12" fillId="0" borderId="11" xfId="0" applyNumberFormat="1" applyFont="1" applyBorder="1" applyAlignment="1" applyProtection="1">
      <alignment horizontal="center" vertical="top" shrinkToFit="1"/>
      <protection locked="0"/>
    </xf>
    <xf numFmtId="185" fontId="12" fillId="0" borderId="12" xfId="0" applyNumberFormat="1" applyFont="1" applyBorder="1" applyAlignment="1" applyProtection="1">
      <alignment horizontal="center" vertical="top" shrinkToFit="1"/>
      <protection locked="0"/>
    </xf>
    <xf numFmtId="184" fontId="21" fillId="4" borderId="64" xfId="0" applyNumberFormat="1" applyFont="1" applyFill="1" applyBorder="1" applyAlignment="1" applyProtection="1">
      <alignment horizontal="center" vertical="top" shrinkToFit="1"/>
      <protection locked="0"/>
    </xf>
    <xf numFmtId="184" fontId="21" fillId="4" borderId="65" xfId="0" applyNumberFormat="1" applyFont="1" applyFill="1" applyBorder="1" applyAlignment="1" applyProtection="1">
      <alignment horizontal="center" vertical="top" shrinkToFit="1"/>
      <protection locked="0"/>
    </xf>
    <xf numFmtId="185" fontId="12" fillId="3" borderId="13" xfId="0" applyNumberFormat="1" applyFont="1" applyFill="1" applyBorder="1" applyAlignment="1" applyProtection="1">
      <alignment horizontal="center" vertical="top" shrinkToFit="1"/>
      <protection locked="0"/>
    </xf>
    <xf numFmtId="0" fontId="21" fillId="0" borderId="0" xfId="0" applyFont="1" applyAlignment="1">
      <alignment vertical="top" wrapText="1"/>
    </xf>
    <xf numFmtId="0" fontId="36" fillId="0" borderId="25" xfId="0" applyFont="1" applyBorder="1" applyAlignment="1">
      <alignment vertical="top" wrapText="1"/>
    </xf>
    <xf numFmtId="0" fontId="37" fillId="0" borderId="0" xfId="0" applyFont="1">
      <alignment vertical="center"/>
    </xf>
    <xf numFmtId="0" fontId="12" fillId="3" borderId="24" xfId="0" applyFont="1" applyFill="1" applyBorder="1" applyAlignment="1">
      <alignment vertical="center" wrapText="1" shrinkToFit="1"/>
    </xf>
    <xf numFmtId="0" fontId="24" fillId="0" borderId="0" xfId="0" applyFont="1">
      <alignment vertical="center"/>
    </xf>
    <xf numFmtId="0" fontId="21" fillId="0" borderId="0" xfId="0" applyFont="1" applyAlignment="1">
      <alignment vertical="center" shrinkToFit="1"/>
    </xf>
    <xf numFmtId="178" fontId="21" fillId="0" borderId="0" xfId="0" applyNumberFormat="1" applyFont="1" applyAlignment="1">
      <alignment horizontal="right" vertical="center" shrinkToFit="1"/>
    </xf>
    <xf numFmtId="178" fontId="21" fillId="0" borderId="0" xfId="0" applyNumberFormat="1" applyFont="1">
      <alignment vertical="center"/>
    </xf>
    <xf numFmtId="191" fontId="21" fillId="0" borderId="0" xfId="0" applyNumberFormat="1" applyFont="1" applyAlignment="1">
      <alignment vertical="center" shrinkToFit="1"/>
    </xf>
    <xf numFmtId="178" fontId="12" fillId="0" borderId="0" xfId="4" applyNumberFormat="1" applyFont="1" applyBorder="1" applyAlignment="1">
      <alignment vertical="center"/>
    </xf>
    <xf numFmtId="178" fontId="21" fillId="0" borderId="0" xfId="4" applyNumberFormat="1" applyFont="1" applyBorder="1" applyAlignment="1">
      <alignment vertical="center"/>
    </xf>
    <xf numFmtId="0" fontId="12" fillId="6" borderId="1" xfId="0" applyFont="1" applyFill="1" applyBorder="1">
      <alignment vertical="center"/>
    </xf>
    <xf numFmtId="0" fontId="35" fillId="0" borderId="0" xfId="3" applyFont="1">
      <alignment vertical="center"/>
    </xf>
    <xf numFmtId="0" fontId="12" fillId="2" borderId="40" xfId="3" applyFont="1" applyFill="1" applyBorder="1">
      <alignment vertical="center"/>
    </xf>
    <xf numFmtId="0" fontId="12" fillId="2" borderId="79" xfId="3" applyFont="1" applyFill="1" applyBorder="1">
      <alignment vertical="center"/>
    </xf>
    <xf numFmtId="0" fontId="12" fillId="2" borderId="112" xfId="3" applyFont="1" applyFill="1" applyBorder="1" applyAlignment="1">
      <alignment vertical="center" shrinkToFit="1"/>
    </xf>
    <xf numFmtId="0" fontId="12" fillId="2" borderId="15" xfId="3" applyFont="1" applyFill="1" applyBorder="1">
      <alignment vertical="center"/>
    </xf>
    <xf numFmtId="0" fontId="12" fillId="2" borderId="35" xfId="3" applyFont="1" applyFill="1" applyBorder="1">
      <alignment vertical="center"/>
    </xf>
    <xf numFmtId="178" fontId="12" fillId="2" borderId="1" xfId="4" applyNumberFormat="1" applyFont="1" applyFill="1" applyBorder="1" applyAlignment="1">
      <alignment horizontal="center" vertical="center" shrinkToFit="1"/>
    </xf>
    <xf numFmtId="178" fontId="21" fillId="0" borderId="0" xfId="2" applyNumberFormat="1" applyFont="1" applyBorder="1" applyAlignment="1">
      <alignment vertical="center"/>
    </xf>
    <xf numFmtId="191" fontId="21" fillId="0" borderId="0" xfId="2" applyNumberFormat="1" applyFont="1" applyBorder="1" applyAlignment="1">
      <alignment vertical="center" shrinkToFit="1"/>
    </xf>
    <xf numFmtId="0" fontId="12" fillId="2" borderId="23" xfId="3" applyFont="1" applyFill="1" applyBorder="1">
      <alignment vertical="center"/>
    </xf>
    <xf numFmtId="178" fontId="12" fillId="3" borderId="43" xfId="4" applyNumberFormat="1" applyFont="1" applyFill="1" applyBorder="1" applyAlignment="1">
      <alignment horizontal="right" vertical="center" shrinkToFit="1"/>
    </xf>
    <xf numFmtId="178" fontId="29" fillId="0" borderId="0" xfId="2" applyNumberFormat="1" applyFont="1" applyBorder="1" applyAlignment="1">
      <alignment horizontal="left" vertical="center"/>
    </xf>
    <xf numFmtId="191" fontId="29" fillId="0" borderId="0" xfId="2" applyNumberFormat="1" applyFont="1" applyBorder="1" applyAlignment="1">
      <alignment horizontal="left" vertical="center" shrinkToFit="1"/>
    </xf>
    <xf numFmtId="178" fontId="12" fillId="3" borderId="42" xfId="4" applyNumberFormat="1" applyFont="1" applyFill="1" applyBorder="1" applyAlignment="1">
      <alignment horizontal="right" vertical="center" shrinkToFit="1"/>
    </xf>
    <xf numFmtId="0" fontId="12" fillId="5" borderId="40" xfId="3" applyFont="1" applyFill="1" applyBorder="1" applyAlignment="1">
      <alignment horizontal="left" vertical="center"/>
    </xf>
    <xf numFmtId="0" fontId="12" fillId="5" borderId="3" xfId="3" applyFont="1" applyFill="1" applyBorder="1">
      <alignment vertical="center"/>
    </xf>
    <xf numFmtId="0" fontId="12" fillId="5" borderId="112" xfId="0" applyFont="1" applyFill="1" applyBorder="1" applyAlignment="1">
      <alignment vertical="center" shrinkToFit="1"/>
    </xf>
    <xf numFmtId="0" fontId="12" fillId="5" borderId="15" xfId="3" applyFont="1" applyFill="1" applyBorder="1" applyAlignment="1">
      <alignment horizontal="left" vertical="center"/>
    </xf>
    <xf numFmtId="0" fontId="12" fillId="5" borderId="35" xfId="3" applyFont="1" applyFill="1" applyBorder="1" applyAlignment="1">
      <alignment horizontal="left" vertical="center"/>
    </xf>
    <xf numFmtId="178" fontId="12" fillId="3" borderId="55" xfId="4" applyNumberFormat="1" applyFont="1" applyFill="1" applyBorder="1" applyAlignment="1">
      <alignment horizontal="right" vertical="center" shrinkToFit="1"/>
    </xf>
    <xf numFmtId="0" fontId="12" fillId="5" borderId="90" xfId="3" applyFont="1" applyFill="1" applyBorder="1" applyAlignment="1">
      <alignment horizontal="left" vertical="center"/>
    </xf>
    <xf numFmtId="0" fontId="12" fillId="5" borderId="9" xfId="0" applyFont="1" applyFill="1" applyBorder="1">
      <alignment vertical="center"/>
    </xf>
    <xf numFmtId="0" fontId="12" fillId="5" borderId="29" xfId="3" applyFont="1" applyFill="1" applyBorder="1" applyAlignment="1">
      <alignment vertical="center" shrinkToFit="1"/>
    </xf>
    <xf numFmtId="0" fontId="12" fillId="5" borderId="49" xfId="3" applyFont="1" applyFill="1" applyBorder="1" applyAlignment="1">
      <alignment horizontal="left" vertical="center"/>
    </xf>
    <xf numFmtId="0" fontId="12" fillId="5" borderId="70" xfId="3" applyFont="1" applyFill="1" applyBorder="1" applyAlignment="1">
      <alignment horizontal="left" vertical="center"/>
    </xf>
    <xf numFmtId="178" fontId="12" fillId="0" borderId="0" xfId="2" applyNumberFormat="1" applyFont="1" applyFill="1" applyBorder="1" applyAlignment="1">
      <alignment vertical="center" shrinkToFit="1"/>
    </xf>
    <xf numFmtId="0" fontId="21" fillId="0" borderId="1" xfId="0" applyFont="1" applyBorder="1" applyAlignment="1">
      <alignment horizontal="center" vertical="center" shrinkToFit="1"/>
    </xf>
    <xf numFmtId="0" fontId="12" fillId="5" borderId="66" xfId="3" applyFont="1" applyFill="1" applyBorder="1" applyAlignment="1">
      <alignment horizontal="left" vertical="center"/>
    </xf>
    <xf numFmtId="0" fontId="12" fillId="5" borderId="10" xfId="0" applyFont="1" applyFill="1" applyBorder="1">
      <alignment vertical="center"/>
    </xf>
    <xf numFmtId="0" fontId="12" fillId="5" borderId="64" xfId="3" applyFont="1" applyFill="1" applyBorder="1" applyAlignment="1">
      <alignment vertical="center" shrinkToFit="1"/>
    </xf>
    <xf numFmtId="0" fontId="12" fillId="5" borderId="65" xfId="3" applyFont="1" applyFill="1" applyBorder="1" applyAlignment="1">
      <alignment horizontal="left" vertical="center"/>
    </xf>
    <xf numFmtId="0" fontId="12" fillId="5" borderId="69" xfId="3" applyFont="1" applyFill="1" applyBorder="1" applyAlignment="1">
      <alignment horizontal="left" vertical="center"/>
    </xf>
    <xf numFmtId="178" fontId="12" fillId="3" borderId="21" xfId="4" applyNumberFormat="1" applyFont="1" applyFill="1" applyBorder="1" applyAlignment="1">
      <alignment horizontal="right" vertical="center" shrinkToFit="1"/>
    </xf>
    <xf numFmtId="0" fontId="21" fillId="3" borderId="1" xfId="0" applyFont="1" applyFill="1" applyBorder="1" applyAlignment="1">
      <alignment horizontal="center" vertical="center"/>
    </xf>
    <xf numFmtId="0" fontId="12" fillId="5" borderId="38" xfId="3" applyFont="1" applyFill="1" applyBorder="1" applyAlignment="1">
      <alignment horizontal="left" vertical="center"/>
    </xf>
    <xf numFmtId="0" fontId="12" fillId="5" borderId="39" xfId="3" applyFont="1" applyFill="1" applyBorder="1">
      <alignment vertical="center"/>
    </xf>
    <xf numFmtId="0" fontId="12" fillId="5" borderId="51" xfId="0" applyFont="1" applyFill="1" applyBorder="1" applyAlignment="1">
      <alignment vertical="center" shrinkToFit="1"/>
    </xf>
    <xf numFmtId="0" fontId="12" fillId="5" borderId="37" xfId="3" applyFont="1" applyFill="1" applyBorder="1" applyAlignment="1">
      <alignment horizontal="left" vertical="center"/>
    </xf>
    <xf numFmtId="0" fontId="12" fillId="5" borderId="45" xfId="3" applyFont="1" applyFill="1" applyBorder="1" applyAlignment="1">
      <alignment horizontal="left" vertical="center"/>
    </xf>
    <xf numFmtId="178" fontId="12" fillId="3" borderId="1" xfId="4" applyNumberFormat="1" applyFont="1" applyFill="1" applyBorder="1" applyAlignment="1">
      <alignment horizontal="right" vertical="center" shrinkToFit="1"/>
    </xf>
    <xf numFmtId="0" fontId="12" fillId="2" borderId="56" xfId="3" applyFont="1" applyFill="1" applyBorder="1">
      <alignment vertical="center"/>
    </xf>
    <xf numFmtId="0" fontId="28" fillId="0" borderId="0" xfId="3" applyFont="1">
      <alignment vertical="center"/>
    </xf>
    <xf numFmtId="0" fontId="12" fillId="0" borderId="0" xfId="3" applyFont="1">
      <alignment vertical="center"/>
    </xf>
    <xf numFmtId="0" fontId="28" fillId="0" borderId="0" xfId="3" applyFont="1" applyAlignment="1">
      <alignment vertical="center" shrinkToFit="1"/>
    </xf>
    <xf numFmtId="0" fontId="28" fillId="0" borderId="0" xfId="3" applyFont="1" applyAlignment="1">
      <alignment horizontal="left" vertical="center"/>
    </xf>
    <xf numFmtId="178" fontId="21" fillId="0" borderId="0" xfId="4" applyNumberFormat="1" applyFont="1" applyFill="1" applyBorder="1" applyAlignment="1">
      <alignment horizontal="right" vertical="center" shrinkToFit="1"/>
    </xf>
    <xf numFmtId="178" fontId="29" fillId="0" borderId="0" xfId="2" applyNumberFormat="1" applyFont="1" applyFill="1" applyBorder="1" applyAlignment="1">
      <alignment horizontal="left" vertical="center"/>
    </xf>
    <xf numFmtId="191" fontId="29" fillId="0" borderId="0" xfId="2" applyNumberFormat="1" applyFont="1" applyFill="1" applyBorder="1" applyAlignment="1">
      <alignment horizontal="left" vertical="center" shrinkToFit="1"/>
    </xf>
    <xf numFmtId="178" fontId="21" fillId="0" borderId="0" xfId="4" applyNumberFormat="1" applyFont="1" applyFill="1" applyBorder="1" applyAlignment="1">
      <alignment vertical="center"/>
    </xf>
    <xf numFmtId="0" fontId="21" fillId="2" borderId="44" xfId="3" applyFont="1" applyFill="1" applyBorder="1" applyAlignment="1">
      <alignment horizontal="left" vertical="center"/>
    </xf>
    <xf numFmtId="0" fontId="28" fillId="2" borderId="37" xfId="3" applyFont="1" applyFill="1" applyBorder="1" applyAlignment="1">
      <alignment horizontal="left" vertical="center"/>
    </xf>
    <xf numFmtId="0" fontId="28" fillId="2" borderId="37" xfId="3" applyFont="1" applyFill="1" applyBorder="1" applyAlignment="1">
      <alignment horizontal="left" vertical="center" shrinkToFit="1"/>
    </xf>
    <xf numFmtId="178" fontId="26" fillId="0" borderId="0" xfId="2" applyNumberFormat="1" applyFont="1" applyFill="1" applyBorder="1" applyAlignment="1">
      <alignment vertical="center"/>
    </xf>
    <xf numFmtId="178" fontId="12" fillId="3" borderId="1" xfId="4" applyNumberFormat="1" applyFont="1" applyFill="1" applyBorder="1" applyAlignment="1">
      <alignment horizontal="right" vertical="center"/>
    </xf>
    <xf numFmtId="0" fontId="26" fillId="0" borderId="0" xfId="0" applyFont="1">
      <alignment vertical="center"/>
    </xf>
    <xf numFmtId="0" fontId="28" fillId="0" borderId="0" xfId="3" applyFont="1" applyAlignment="1">
      <alignment horizontal="left" vertical="center" shrinkToFit="1"/>
    </xf>
    <xf numFmtId="178" fontId="21" fillId="0" borderId="0" xfId="2" applyNumberFormat="1" applyFont="1" applyFill="1" applyBorder="1" applyAlignment="1">
      <alignment vertical="center"/>
    </xf>
    <xf numFmtId="177" fontId="29" fillId="0" borderId="0" xfId="2" applyNumberFormat="1" applyFont="1" applyBorder="1" applyAlignment="1">
      <alignment horizontal="left" vertical="center" wrapText="1"/>
    </xf>
    <xf numFmtId="178" fontId="29" fillId="0" borderId="0" xfId="2" applyNumberFormat="1" applyFont="1" applyBorder="1" applyAlignment="1">
      <alignment horizontal="left" vertical="center" shrinkToFit="1"/>
    </xf>
    <xf numFmtId="178" fontId="29" fillId="0" borderId="0" xfId="2" applyNumberFormat="1" applyFont="1" applyBorder="1" applyAlignment="1">
      <alignment horizontal="left" vertical="center" wrapText="1"/>
    </xf>
    <xf numFmtId="0" fontId="20" fillId="0" borderId="0" xfId="3" applyFont="1">
      <alignment vertical="center"/>
    </xf>
    <xf numFmtId="0" fontId="21" fillId="2" borderId="1" xfId="0" applyFont="1" applyFill="1" applyBorder="1" applyAlignment="1">
      <alignment horizontal="center" vertical="center" shrinkToFit="1"/>
    </xf>
    <xf numFmtId="178" fontId="21" fillId="2" borderId="1" xfId="0" applyNumberFormat="1" applyFont="1" applyFill="1" applyBorder="1" applyAlignment="1">
      <alignment horizontal="center" vertical="center" shrinkToFit="1"/>
    </xf>
    <xf numFmtId="191" fontId="21" fillId="2" borderId="1" xfId="0" applyNumberFormat="1" applyFont="1" applyFill="1" applyBorder="1" applyAlignment="1">
      <alignment horizontal="center" vertical="center" shrinkToFit="1"/>
    </xf>
    <xf numFmtId="178" fontId="21" fillId="2" borderId="1" xfId="4" applyNumberFormat="1" applyFont="1" applyFill="1" applyBorder="1" applyAlignment="1">
      <alignment horizontal="center" vertical="center" shrinkToFit="1"/>
    </xf>
    <xf numFmtId="0" fontId="12" fillId="2" borderId="28" xfId="0" applyFont="1" applyFill="1" applyBorder="1">
      <alignment vertical="center"/>
    </xf>
    <xf numFmtId="0" fontId="21" fillId="2" borderId="15" xfId="0" applyFont="1" applyFill="1" applyBorder="1" applyAlignment="1">
      <alignment horizontal="center" vertical="center" shrinkToFit="1"/>
    </xf>
    <xf numFmtId="178" fontId="21" fillId="2" borderId="15" xfId="0" applyNumberFormat="1" applyFont="1" applyFill="1" applyBorder="1" applyAlignment="1">
      <alignment horizontal="center" vertical="center" shrinkToFit="1"/>
    </xf>
    <xf numFmtId="191" fontId="21" fillId="2" borderId="15" xfId="0" applyNumberFormat="1" applyFont="1" applyFill="1" applyBorder="1" applyAlignment="1">
      <alignment horizontal="right" vertical="center" shrinkToFit="1"/>
    </xf>
    <xf numFmtId="178" fontId="21" fillId="2" borderId="15" xfId="0" applyNumberFormat="1" applyFont="1" applyFill="1" applyBorder="1" applyAlignment="1">
      <alignment horizontal="right" vertical="center" shrinkToFit="1"/>
    </xf>
    <xf numFmtId="178" fontId="12" fillId="2" borderId="15" xfId="4" applyNumberFormat="1" applyFont="1" applyFill="1" applyBorder="1" applyAlignment="1">
      <alignment horizontal="right" vertical="center" shrinkToFit="1"/>
    </xf>
    <xf numFmtId="0" fontId="21" fillId="2" borderId="35" xfId="0" applyFont="1" applyFill="1" applyBorder="1" applyAlignment="1">
      <alignment horizontal="center" vertical="center" shrinkToFit="1"/>
    </xf>
    <xf numFmtId="0" fontId="21" fillId="2" borderId="16" xfId="0" applyFont="1" applyFill="1" applyBorder="1">
      <alignment vertical="center"/>
    </xf>
    <xf numFmtId="0" fontId="12" fillId="4" borderId="28" xfId="0" applyFont="1" applyFill="1" applyBorder="1">
      <alignment vertical="center"/>
    </xf>
    <xf numFmtId="0" fontId="12" fillId="4" borderId="15" xfId="0" applyFont="1" applyFill="1" applyBorder="1">
      <alignment vertical="center"/>
    </xf>
    <xf numFmtId="0" fontId="12" fillId="4" borderId="15" xfId="0" applyFont="1" applyFill="1" applyBorder="1" applyAlignment="1">
      <alignment vertical="center" shrinkToFit="1"/>
    </xf>
    <xf numFmtId="178" fontId="12" fillId="4" borderId="15" xfId="0" applyNumberFormat="1" applyFont="1" applyFill="1" applyBorder="1" applyAlignment="1">
      <alignment vertical="center" shrinkToFit="1"/>
    </xf>
    <xf numFmtId="178" fontId="12" fillId="4" borderId="15" xfId="0" applyNumberFormat="1" applyFont="1" applyFill="1" applyBorder="1">
      <alignment vertical="center"/>
    </xf>
    <xf numFmtId="191" fontId="12" fillId="4" borderId="15" xfId="0" applyNumberFormat="1" applyFont="1" applyFill="1" applyBorder="1" applyAlignment="1">
      <alignment horizontal="right" vertical="center" shrinkToFit="1"/>
    </xf>
    <xf numFmtId="178" fontId="12" fillId="4" borderId="15" xfId="0" applyNumberFormat="1" applyFont="1" applyFill="1" applyBorder="1" applyAlignment="1">
      <alignment horizontal="right" vertical="center"/>
    </xf>
    <xf numFmtId="178" fontId="12" fillId="4" borderId="15" xfId="4" applyNumberFormat="1" applyFont="1" applyFill="1" applyBorder="1" applyAlignment="1">
      <alignment horizontal="right" vertical="center"/>
    </xf>
    <xf numFmtId="0" fontId="12" fillId="4" borderId="35" xfId="0" applyFont="1" applyFill="1" applyBorder="1">
      <alignment vertical="center"/>
    </xf>
    <xf numFmtId="0" fontId="12" fillId="4" borderId="16" xfId="0" applyFont="1" applyFill="1" applyBorder="1">
      <alignment vertical="center"/>
    </xf>
    <xf numFmtId="0" fontId="12" fillId="0" borderId="0" xfId="0" applyFont="1" applyAlignment="1" applyProtection="1">
      <alignment vertical="center" shrinkToFit="1"/>
      <protection locked="0"/>
    </xf>
    <xf numFmtId="0" fontId="12" fillId="0" borderId="2" xfId="0" applyFont="1" applyBorder="1" applyAlignment="1" applyProtection="1">
      <alignment vertical="center" shrinkToFit="1"/>
      <protection locked="0"/>
    </xf>
    <xf numFmtId="0" fontId="12" fillId="0" borderId="3" xfId="0" applyFont="1" applyBorder="1" applyAlignment="1">
      <alignment vertical="center" shrinkToFit="1"/>
    </xf>
    <xf numFmtId="0" fontId="12" fillId="0" borderId="3" xfId="0" applyFont="1" applyBorder="1" applyAlignment="1" applyProtection="1">
      <alignment vertical="center" shrinkToFit="1"/>
      <protection locked="0"/>
    </xf>
    <xf numFmtId="178" fontId="12" fillId="0" borderId="3" xfId="0" applyNumberFormat="1" applyFont="1" applyBorder="1" applyAlignment="1" applyProtection="1">
      <alignment horizontal="right" vertical="center" shrinkToFit="1"/>
      <protection locked="0"/>
    </xf>
    <xf numFmtId="178" fontId="12" fillId="0" borderId="3" xfId="0" applyNumberFormat="1" applyFont="1" applyBorder="1" applyAlignment="1" applyProtection="1">
      <alignment vertical="center" shrinkToFit="1"/>
      <protection locked="0"/>
    </xf>
    <xf numFmtId="191" fontId="12" fillId="0" borderId="3" xfId="0" applyNumberFormat="1" applyFont="1" applyBorder="1" applyAlignment="1" applyProtection="1">
      <alignment horizontal="right" vertical="center" shrinkToFit="1"/>
      <protection locked="0"/>
    </xf>
    <xf numFmtId="178" fontId="12" fillId="3" borderId="8" xfId="0" applyNumberFormat="1" applyFont="1" applyFill="1" applyBorder="1" applyAlignment="1">
      <alignment horizontal="right" vertical="center" shrinkToFit="1"/>
    </xf>
    <xf numFmtId="178" fontId="12" fillId="3" borderId="55" xfId="4" applyNumberFormat="1" applyFont="1" applyFill="1" applyBorder="1" applyAlignment="1">
      <alignment horizontal="right" vertical="center"/>
    </xf>
    <xf numFmtId="0" fontId="21" fillId="0" borderId="70" xfId="0" applyFont="1" applyBorder="1" applyAlignment="1" applyProtection="1">
      <alignment horizontal="center" vertical="center" shrinkToFit="1"/>
      <protection locked="0"/>
    </xf>
    <xf numFmtId="178" fontId="21" fillId="3" borderId="1" xfId="0" applyNumberFormat="1" applyFont="1" applyFill="1" applyBorder="1">
      <alignment vertical="center"/>
    </xf>
    <xf numFmtId="0" fontId="12" fillId="0" borderId="20" xfId="0" applyFont="1" applyBorder="1" applyAlignment="1" applyProtection="1">
      <alignment vertical="center" shrinkToFit="1"/>
      <protection locked="0"/>
    </xf>
    <xf numFmtId="0" fontId="12" fillId="0" borderId="12" xfId="0" applyFont="1" applyBorder="1" applyAlignment="1">
      <alignment vertical="center" shrinkToFit="1"/>
    </xf>
    <xf numFmtId="0" fontId="12" fillId="0" borderId="12" xfId="0" applyFont="1" applyBorder="1" applyAlignment="1" applyProtection="1">
      <alignment vertical="center" shrinkToFit="1"/>
      <protection locked="0"/>
    </xf>
    <xf numFmtId="178" fontId="12" fillId="0" borderId="12" xfId="0" applyNumberFormat="1" applyFont="1" applyBorder="1" applyAlignment="1" applyProtection="1">
      <alignment horizontal="right" vertical="center" shrinkToFit="1"/>
      <protection locked="0"/>
    </xf>
    <xf numFmtId="178" fontId="12" fillId="0" borderId="12" xfId="0" applyNumberFormat="1" applyFont="1" applyBorder="1" applyAlignment="1" applyProtection="1">
      <alignment vertical="center" shrinkToFit="1"/>
      <protection locked="0"/>
    </xf>
    <xf numFmtId="191" fontId="12" fillId="0" borderId="12" xfId="0" applyNumberFormat="1" applyFont="1" applyBorder="1" applyAlignment="1" applyProtection="1">
      <alignment horizontal="right" vertical="center" shrinkToFit="1"/>
      <protection locked="0"/>
    </xf>
    <xf numFmtId="178" fontId="12" fillId="3" borderId="9" xfId="0" applyNumberFormat="1" applyFont="1" applyFill="1" applyBorder="1" applyAlignment="1">
      <alignment horizontal="right" vertical="center" shrinkToFit="1"/>
    </xf>
    <xf numFmtId="178" fontId="12" fillId="3" borderId="23" xfId="4" applyNumberFormat="1" applyFont="1" applyFill="1" applyBorder="1" applyAlignment="1">
      <alignment horizontal="right" vertical="center"/>
    </xf>
    <xf numFmtId="0" fontId="21" fillId="0" borderId="82" xfId="0" applyFont="1" applyBorder="1" applyAlignment="1" applyProtection="1">
      <alignment horizontal="center" vertical="center" shrinkToFit="1"/>
      <protection locked="0"/>
    </xf>
    <xf numFmtId="0" fontId="12" fillId="4" borderId="17" xfId="0" applyFont="1" applyFill="1" applyBorder="1">
      <alignment vertical="center"/>
    </xf>
    <xf numFmtId="0" fontId="12" fillId="0" borderId="24" xfId="0" applyFont="1" applyBorder="1" applyAlignment="1" applyProtection="1">
      <alignment vertical="center" shrinkToFit="1"/>
      <protection locked="0"/>
    </xf>
    <xf numFmtId="0" fontId="12" fillId="0" borderId="13" xfId="0" applyFont="1" applyBorder="1" applyAlignment="1">
      <alignment vertical="center" shrinkToFit="1"/>
    </xf>
    <xf numFmtId="0" fontId="12" fillId="0" borderId="13" xfId="0" applyFont="1" applyBorder="1" applyAlignment="1" applyProtection="1">
      <alignment vertical="center" shrinkToFit="1"/>
      <protection locked="0"/>
    </xf>
    <xf numFmtId="178" fontId="12" fillId="0" borderId="13" xfId="0" applyNumberFormat="1" applyFont="1" applyBorder="1" applyAlignment="1" applyProtection="1">
      <alignment horizontal="right" vertical="center" shrinkToFit="1"/>
      <protection locked="0"/>
    </xf>
    <xf numFmtId="178" fontId="12" fillId="0" borderId="13" xfId="0" applyNumberFormat="1" applyFont="1" applyBorder="1" applyAlignment="1" applyProtection="1">
      <alignment vertical="center" shrinkToFit="1"/>
      <protection locked="0"/>
    </xf>
    <xf numFmtId="191" fontId="12" fillId="0" borderId="13" xfId="0" applyNumberFormat="1" applyFont="1" applyBorder="1" applyAlignment="1" applyProtection="1">
      <alignment horizontal="right" vertical="center" shrinkToFit="1"/>
      <protection locked="0"/>
    </xf>
    <xf numFmtId="178" fontId="12" fillId="3" borderId="10" xfId="0" applyNumberFormat="1" applyFont="1" applyFill="1" applyBorder="1" applyAlignment="1">
      <alignment horizontal="right" vertical="center" shrinkToFit="1"/>
    </xf>
    <xf numFmtId="178" fontId="12" fillId="3" borderId="56" xfId="4" applyNumberFormat="1" applyFont="1" applyFill="1" applyBorder="1" applyAlignment="1">
      <alignment horizontal="right" vertical="center"/>
    </xf>
    <xf numFmtId="0" fontId="21" fillId="0" borderId="69" xfId="0" applyFont="1" applyBorder="1" applyAlignment="1" applyProtection="1">
      <alignment horizontal="center" vertical="center" shrinkToFit="1"/>
      <protection locked="0"/>
    </xf>
    <xf numFmtId="178" fontId="12" fillId="4" borderId="15" xfId="0" applyNumberFormat="1" applyFont="1" applyFill="1" applyBorder="1" applyAlignment="1">
      <alignment horizontal="right" vertical="center" shrinkToFit="1"/>
    </xf>
    <xf numFmtId="0" fontId="12" fillId="4" borderId="35" xfId="0" applyFont="1" applyFill="1" applyBorder="1" applyProtection="1">
      <alignment vertical="center"/>
      <protection locked="0"/>
    </xf>
    <xf numFmtId="178" fontId="21" fillId="0" borderId="0" xfId="0" applyNumberFormat="1" applyFont="1" applyAlignment="1">
      <alignment horizontal="center" vertical="center"/>
    </xf>
    <xf numFmtId="0" fontId="21" fillId="2" borderId="56" xfId="0" applyFont="1" applyFill="1" applyBorder="1">
      <alignment vertical="center"/>
    </xf>
    <xf numFmtId="0" fontId="12" fillId="0" borderId="6" xfId="0" applyFont="1" applyBorder="1" applyAlignment="1" applyProtection="1">
      <alignment vertical="center" shrinkToFit="1"/>
      <protection locked="0"/>
    </xf>
    <xf numFmtId="178" fontId="12" fillId="3" borderId="7" xfId="0" applyNumberFormat="1" applyFont="1" applyFill="1" applyBorder="1" applyAlignment="1">
      <alignment horizontal="right" vertical="center" shrinkToFit="1"/>
    </xf>
    <xf numFmtId="0" fontId="12" fillId="0" borderId="0" xfId="0" applyFont="1" applyAlignment="1">
      <alignment vertical="center" textRotation="255"/>
    </xf>
    <xf numFmtId="178" fontId="12" fillId="0" borderId="0" xfId="0" applyNumberFormat="1" applyFont="1" applyAlignment="1" applyProtection="1">
      <alignment horizontal="right" vertical="center" shrinkToFit="1"/>
      <protection locked="0"/>
    </xf>
    <xf numFmtId="178" fontId="12" fillId="0" borderId="0" xfId="0" applyNumberFormat="1" applyFont="1" applyAlignment="1" applyProtection="1">
      <alignment vertical="center" shrinkToFit="1"/>
      <protection locked="0"/>
    </xf>
    <xf numFmtId="191" fontId="12" fillId="0" borderId="0" xfId="0" applyNumberFormat="1" applyFont="1" applyAlignment="1" applyProtection="1">
      <alignment horizontal="right" vertical="center" shrinkToFit="1"/>
      <protection locked="0"/>
    </xf>
    <xf numFmtId="178" fontId="12" fillId="0" borderId="0" xfId="4" applyNumberFormat="1" applyFont="1" applyFill="1" applyBorder="1" applyAlignment="1">
      <alignment horizontal="right" vertical="center"/>
    </xf>
    <xf numFmtId="0" fontId="21" fillId="0" borderId="0" xfId="0" applyFont="1" applyProtection="1">
      <alignment vertical="center"/>
      <protection locked="0"/>
    </xf>
    <xf numFmtId="0" fontId="12" fillId="2" borderId="40" xfId="0" applyFont="1" applyFill="1" applyBorder="1">
      <alignment vertical="center"/>
    </xf>
    <xf numFmtId="0" fontId="12" fillId="2" borderId="79" xfId="0" applyFont="1" applyFill="1" applyBorder="1">
      <alignment vertical="center"/>
    </xf>
    <xf numFmtId="0" fontId="12" fillId="2" borderId="8" xfId="0" applyFont="1" applyFill="1" applyBorder="1">
      <alignment vertical="center"/>
    </xf>
    <xf numFmtId="0" fontId="12" fillId="2" borderId="37" xfId="0" applyFont="1" applyFill="1" applyBorder="1" applyAlignment="1">
      <alignment vertical="center" shrinkToFit="1"/>
    </xf>
    <xf numFmtId="178" fontId="12" fillId="2" borderId="37" xfId="0" applyNumberFormat="1" applyFont="1" applyFill="1" applyBorder="1" applyAlignment="1">
      <alignment horizontal="right" vertical="center" shrinkToFit="1"/>
    </xf>
    <xf numFmtId="178" fontId="12" fillId="2" borderId="37" xfId="0" applyNumberFormat="1" applyFont="1" applyFill="1" applyBorder="1" applyAlignment="1">
      <alignment vertical="center" shrinkToFit="1"/>
    </xf>
    <xf numFmtId="191" fontId="12" fillId="2" borderId="37" xfId="0" applyNumberFormat="1" applyFont="1" applyFill="1" applyBorder="1" applyAlignment="1">
      <alignment horizontal="right" vertical="center" shrinkToFit="1"/>
    </xf>
    <xf numFmtId="178" fontId="12" fillId="2" borderId="37" xfId="4" applyNumberFormat="1" applyFont="1" applyFill="1" applyBorder="1" applyAlignment="1">
      <alignment horizontal="right" vertical="center"/>
    </xf>
    <xf numFmtId="0" fontId="12" fillId="2" borderId="45" xfId="0" applyFont="1" applyFill="1" applyBorder="1" applyAlignment="1" applyProtection="1">
      <alignment vertical="center" shrinkToFit="1"/>
      <protection locked="0"/>
    </xf>
    <xf numFmtId="0" fontId="12" fillId="2" borderId="80" xfId="0" applyFont="1" applyFill="1" applyBorder="1">
      <alignment vertical="center"/>
    </xf>
    <xf numFmtId="0" fontId="12" fillId="2" borderId="9" xfId="0" applyFont="1" applyFill="1" applyBorder="1">
      <alignment vertical="center"/>
    </xf>
    <xf numFmtId="178" fontId="12" fillId="3" borderId="55" xfId="4" applyNumberFormat="1" applyFont="1" applyFill="1" applyBorder="1" applyAlignment="1">
      <alignment vertical="top"/>
    </xf>
    <xf numFmtId="178" fontId="12" fillId="3" borderId="23" xfId="4" applyNumberFormat="1" applyFont="1" applyFill="1" applyBorder="1" applyAlignment="1">
      <alignment vertical="top" wrapText="1"/>
    </xf>
    <xf numFmtId="0" fontId="21" fillId="2" borderId="17" xfId="0" applyFont="1" applyFill="1" applyBorder="1">
      <alignment vertical="center"/>
    </xf>
    <xf numFmtId="0" fontId="12" fillId="2" borderId="71" xfId="0" applyFont="1" applyFill="1" applyBorder="1">
      <alignment vertical="center"/>
    </xf>
    <xf numFmtId="178" fontId="21" fillId="0" borderId="0" xfId="0" applyNumberFormat="1" applyFont="1" applyAlignment="1">
      <alignment vertical="center" shrinkToFit="1"/>
    </xf>
    <xf numFmtId="0" fontId="12" fillId="0" borderId="37" xfId="0" applyFont="1" applyBorder="1" applyAlignment="1" applyProtection="1">
      <alignment horizontal="center" vertical="top" wrapText="1"/>
      <protection locked="0"/>
    </xf>
    <xf numFmtId="0" fontId="12" fillId="0" borderId="15" xfId="0" applyFont="1" applyBorder="1" applyAlignment="1">
      <alignment vertical="center" textRotation="255"/>
    </xf>
    <xf numFmtId="0" fontId="12" fillId="4" borderId="38" xfId="0" applyFont="1" applyFill="1" applyBorder="1">
      <alignment vertical="center"/>
    </xf>
    <xf numFmtId="0" fontId="12" fillId="4" borderId="39" xfId="0" applyFont="1" applyFill="1" applyBorder="1" applyAlignment="1" applyProtection="1">
      <alignment vertical="center" shrinkToFit="1"/>
      <protection locked="0"/>
    </xf>
    <xf numFmtId="0" fontId="12" fillId="4" borderId="39" xfId="0" applyFont="1" applyFill="1" applyBorder="1" applyAlignment="1">
      <alignment horizontal="center" vertical="center" shrinkToFit="1"/>
    </xf>
    <xf numFmtId="178" fontId="12" fillId="4" borderId="39" xfId="0" applyNumberFormat="1" applyFont="1" applyFill="1" applyBorder="1" applyAlignment="1" applyProtection="1">
      <alignment horizontal="right" vertical="center" shrinkToFit="1"/>
      <protection locked="0"/>
    </xf>
    <xf numFmtId="178" fontId="12" fillId="4" borderId="39" xfId="0" applyNumberFormat="1" applyFont="1" applyFill="1" applyBorder="1" applyAlignment="1" applyProtection="1">
      <alignment horizontal="right" vertical="center"/>
      <protection locked="0"/>
    </xf>
    <xf numFmtId="178" fontId="12" fillId="4" borderId="39" xfId="0" applyNumberFormat="1" applyFont="1" applyFill="1" applyBorder="1" applyProtection="1">
      <alignment vertical="center"/>
      <protection locked="0"/>
    </xf>
    <xf numFmtId="191" fontId="12" fillId="4" borderId="39" xfId="0" applyNumberFormat="1" applyFont="1" applyFill="1" applyBorder="1" applyAlignment="1" applyProtection="1">
      <alignment horizontal="right" vertical="center" shrinkToFit="1"/>
      <protection locked="0"/>
    </xf>
    <xf numFmtId="178" fontId="12" fillId="3" borderId="51" xfId="0" applyNumberFormat="1" applyFont="1" applyFill="1" applyBorder="1" applyAlignment="1">
      <alignment horizontal="right" vertical="center" shrinkToFit="1"/>
    </xf>
    <xf numFmtId="0" fontId="12" fillId="4" borderId="45" xfId="0" applyFont="1" applyFill="1" applyBorder="1">
      <alignment vertical="center"/>
    </xf>
    <xf numFmtId="0" fontId="5" fillId="0" borderId="0" xfId="0" applyFont="1">
      <alignment vertical="center"/>
    </xf>
    <xf numFmtId="0" fontId="12" fillId="2" borderId="10" xfId="0" applyFont="1" applyFill="1" applyBorder="1">
      <alignment vertical="center"/>
    </xf>
    <xf numFmtId="178" fontId="12" fillId="3" borderId="14" xfId="0" applyNumberFormat="1" applyFont="1" applyFill="1" applyBorder="1" applyAlignment="1">
      <alignment horizontal="right" vertical="center" shrinkToFit="1"/>
    </xf>
    <xf numFmtId="0" fontId="12" fillId="4" borderId="63" xfId="0" applyFont="1" applyFill="1" applyBorder="1">
      <alignment vertical="center"/>
    </xf>
    <xf numFmtId="178" fontId="39" fillId="0" borderId="1" xfId="2" applyNumberFormat="1" applyFont="1" applyFill="1" applyBorder="1" applyAlignment="1" applyProtection="1">
      <alignment horizontal="left" vertical="center" wrapText="1"/>
      <protection locked="0"/>
    </xf>
    <xf numFmtId="0" fontId="0" fillId="0" borderId="0" xfId="3" applyFont="1">
      <alignment vertical="center"/>
    </xf>
    <xf numFmtId="0" fontId="12" fillId="0" borderId="72" xfId="0" applyFont="1" applyBorder="1" applyAlignment="1" applyProtection="1">
      <alignment vertical="center" shrinkToFit="1"/>
      <protection locked="0"/>
    </xf>
    <xf numFmtId="0" fontId="40" fillId="0" borderId="0" xfId="0" applyFont="1">
      <alignment vertical="center"/>
    </xf>
    <xf numFmtId="0" fontId="41" fillId="0" borderId="0" xfId="0" applyFont="1">
      <alignment vertical="center"/>
    </xf>
    <xf numFmtId="0" fontId="41" fillId="0" borderId="0" xfId="0" applyFont="1" applyAlignment="1">
      <alignment vertical="center" shrinkToFit="1"/>
    </xf>
    <xf numFmtId="0" fontId="41" fillId="0" borderId="0" xfId="0" applyFont="1" applyAlignment="1">
      <alignment horizontal="center" vertical="center"/>
    </xf>
    <xf numFmtId="178" fontId="40" fillId="0" borderId="0" xfId="4" applyNumberFormat="1" applyFont="1" applyBorder="1" applyAlignment="1">
      <alignment horizontal="center" vertical="center" shrinkToFit="1"/>
    </xf>
    <xf numFmtId="0" fontId="41" fillId="0" borderId="24" xfId="0" applyFont="1" applyBorder="1" applyAlignment="1"/>
    <xf numFmtId="0" fontId="41" fillId="0" borderId="0" xfId="0" applyFont="1" applyAlignment="1"/>
    <xf numFmtId="0" fontId="41" fillId="0" borderId="0" xfId="0" applyFont="1" applyAlignment="1">
      <alignment shrinkToFit="1"/>
    </xf>
    <xf numFmtId="0" fontId="41" fillId="0" borderId="24" xfId="0" applyFont="1" applyBorder="1" applyAlignment="1">
      <alignment horizontal="center" vertical="center"/>
    </xf>
    <xf numFmtId="0" fontId="41" fillId="0" borderId="0" xfId="0" applyFont="1" applyAlignment="1">
      <alignment horizontal="center" vertical="center" shrinkToFit="1"/>
    </xf>
    <xf numFmtId="0" fontId="41" fillId="4" borderId="55" xfId="0" applyFont="1" applyFill="1" applyBorder="1" applyAlignment="1">
      <alignment horizontal="center" vertical="center" shrinkToFit="1"/>
    </xf>
    <xf numFmtId="0" fontId="42" fillId="0" borderId="0" xfId="0" applyFont="1" applyProtection="1">
      <alignment vertical="center"/>
      <protection locked="0"/>
    </xf>
    <xf numFmtId="38" fontId="41" fillId="0" borderId="78" xfId="0" applyNumberFormat="1" applyFont="1" applyBorder="1" applyAlignment="1" applyProtection="1">
      <alignment horizontal="right" vertical="center" shrinkToFit="1"/>
      <protection locked="0"/>
    </xf>
    <xf numFmtId="0" fontId="41" fillId="4" borderId="2" xfId="0" applyFont="1" applyFill="1" applyBorder="1" applyAlignment="1">
      <alignment horizontal="center" vertical="center"/>
    </xf>
    <xf numFmtId="38" fontId="41" fillId="3" borderId="23" xfId="4" applyFont="1" applyFill="1" applyBorder="1" applyAlignment="1">
      <alignment horizontal="right" vertical="center" shrinkToFit="1"/>
    </xf>
    <xf numFmtId="38" fontId="41" fillId="0" borderId="83" xfId="0" applyNumberFormat="1" applyFont="1" applyBorder="1" applyAlignment="1" applyProtection="1">
      <alignment horizontal="right" vertical="center" shrinkToFit="1"/>
      <protection locked="0"/>
    </xf>
    <xf numFmtId="187" fontId="41" fillId="0" borderId="13" xfId="0" applyNumberFormat="1" applyFont="1" applyBorder="1" applyAlignment="1" applyProtection="1">
      <alignment horizontal="center" vertical="center"/>
      <protection locked="0"/>
    </xf>
    <xf numFmtId="0" fontId="41" fillId="4" borderId="7" xfId="0" applyFont="1" applyFill="1" applyBorder="1" applyAlignment="1">
      <alignment horizontal="center" vertical="center"/>
    </xf>
    <xf numFmtId="187" fontId="41" fillId="0" borderId="70" xfId="0" applyNumberFormat="1" applyFont="1" applyBorder="1" applyAlignment="1" applyProtection="1">
      <alignment horizontal="center" vertical="center"/>
      <protection locked="0"/>
    </xf>
    <xf numFmtId="187" fontId="41" fillId="0" borderId="69" xfId="0" applyNumberFormat="1" applyFont="1" applyBorder="1" applyAlignment="1" applyProtection="1">
      <alignment horizontal="center" vertical="center"/>
      <protection locked="0"/>
    </xf>
    <xf numFmtId="0" fontId="41" fillId="4" borderId="8" xfId="0" applyFont="1" applyFill="1" applyBorder="1" applyAlignment="1">
      <alignment horizontal="center" vertical="center"/>
    </xf>
    <xf numFmtId="187" fontId="41" fillId="0" borderId="4" xfId="0" applyNumberFormat="1" applyFont="1" applyBorder="1" applyAlignment="1" applyProtection="1">
      <alignment horizontal="center" vertical="center"/>
      <protection locked="0"/>
    </xf>
    <xf numFmtId="0" fontId="41" fillId="3" borderId="23" xfId="0" applyFont="1" applyFill="1" applyBorder="1" applyAlignment="1">
      <alignment horizontal="right" vertical="center" shrinkToFit="1"/>
    </xf>
    <xf numFmtId="38" fontId="41" fillId="0" borderId="83" xfId="4" applyFont="1" applyFill="1" applyBorder="1" applyAlignment="1" applyProtection="1">
      <alignment horizontal="right" vertical="center" shrinkToFit="1"/>
      <protection locked="0"/>
    </xf>
    <xf numFmtId="187" fontId="41" fillId="3" borderId="5" xfId="4" applyNumberFormat="1" applyFont="1" applyFill="1" applyBorder="1" applyAlignment="1" applyProtection="1">
      <alignment horizontal="center" vertical="center"/>
    </xf>
    <xf numFmtId="38" fontId="41" fillId="0" borderId="84" xfId="4" applyFont="1" applyFill="1" applyBorder="1" applyAlignment="1" applyProtection="1">
      <alignment horizontal="right" vertical="center" shrinkToFit="1"/>
      <protection locked="0"/>
    </xf>
    <xf numFmtId="38" fontId="41" fillId="3" borderId="56" xfId="4" applyFont="1" applyFill="1" applyBorder="1" applyAlignment="1">
      <alignment horizontal="right" vertical="center" shrinkToFit="1"/>
    </xf>
    <xf numFmtId="0" fontId="41" fillId="4" borderId="20" xfId="0" applyFont="1" applyFill="1" applyBorder="1" applyAlignment="1">
      <alignment horizontal="center" vertical="center"/>
    </xf>
    <xf numFmtId="0" fontId="41" fillId="4" borderId="12" xfId="0" applyFont="1" applyFill="1" applyBorder="1" applyAlignment="1">
      <alignment horizontal="center" vertical="center"/>
    </xf>
    <xf numFmtId="180" fontId="41" fillId="3" borderId="5" xfId="0" applyNumberFormat="1" applyFont="1" applyFill="1" applyBorder="1" applyAlignment="1">
      <alignment horizontal="right" vertical="center"/>
    </xf>
    <xf numFmtId="38" fontId="41" fillId="0" borderId="78" xfId="4" applyFont="1" applyFill="1" applyBorder="1" applyAlignment="1" applyProtection="1">
      <alignment horizontal="right" vertical="center" shrinkToFit="1"/>
      <protection locked="0"/>
    </xf>
    <xf numFmtId="0" fontId="41" fillId="4" borderId="6" xfId="0" applyFont="1" applyFill="1" applyBorder="1" applyAlignment="1">
      <alignment horizontal="center" vertical="center"/>
    </xf>
    <xf numFmtId="0" fontId="41" fillId="4" borderId="13" xfId="0" applyFont="1" applyFill="1" applyBorder="1" applyAlignment="1">
      <alignment horizontal="center" vertical="center"/>
    </xf>
    <xf numFmtId="180" fontId="41" fillId="3" borderId="7" xfId="4" applyNumberFormat="1" applyFont="1" applyFill="1" applyBorder="1" applyAlignment="1" applyProtection="1">
      <alignment horizontal="right" vertical="center"/>
    </xf>
    <xf numFmtId="38" fontId="41" fillId="4" borderId="5" xfId="4" applyFont="1" applyFill="1" applyBorder="1" applyAlignment="1" applyProtection="1">
      <alignment horizontal="center" vertical="center" wrapText="1"/>
    </xf>
    <xf numFmtId="181" fontId="41" fillId="0" borderId="20" xfId="0" applyNumberFormat="1" applyFont="1" applyBorder="1" applyAlignment="1" applyProtection="1">
      <alignment horizontal="center" vertical="center" shrinkToFit="1"/>
      <protection locked="0"/>
    </xf>
    <xf numFmtId="187" fontId="41" fillId="0" borderId="12" xfId="4" applyNumberFormat="1" applyFont="1" applyFill="1" applyBorder="1" applyAlignment="1" applyProtection="1">
      <alignment horizontal="right" vertical="center"/>
      <protection locked="0"/>
    </xf>
    <xf numFmtId="38" fontId="41" fillId="4" borderId="12" xfId="4" applyFont="1" applyFill="1" applyBorder="1" applyAlignment="1" applyProtection="1">
      <alignment horizontal="center" vertical="center"/>
    </xf>
    <xf numFmtId="187" fontId="41" fillId="3" borderId="5" xfId="4" applyNumberFormat="1" applyFont="1" applyFill="1" applyBorder="1" applyAlignment="1" applyProtection="1">
      <alignment horizontal="right" vertical="center"/>
    </xf>
    <xf numFmtId="38" fontId="41" fillId="3" borderId="23" xfId="0" applyNumberFormat="1" applyFont="1" applyFill="1" applyBorder="1" applyAlignment="1">
      <alignment horizontal="right" vertical="center" shrinkToFit="1"/>
    </xf>
    <xf numFmtId="0" fontId="41" fillId="0" borderId="20" xfId="0" applyFont="1" applyBorder="1" applyAlignment="1" applyProtection="1">
      <alignment horizontal="center" shrinkToFit="1"/>
      <protection locked="0"/>
    </xf>
    <xf numFmtId="38" fontId="41" fillId="3" borderId="16" xfId="4" applyFont="1" applyFill="1" applyBorder="1" applyAlignment="1">
      <alignment horizontal="right" vertical="center" shrinkToFit="1"/>
    </xf>
    <xf numFmtId="0" fontId="41" fillId="3" borderId="16" xfId="0" applyFont="1" applyFill="1" applyBorder="1" applyAlignment="1">
      <alignment horizontal="right" vertical="center" shrinkToFit="1"/>
    </xf>
    <xf numFmtId="187" fontId="41" fillId="3" borderId="12" xfId="4" applyNumberFormat="1" applyFont="1" applyFill="1" applyBorder="1" applyAlignment="1" applyProtection="1">
      <alignment horizontal="right" vertical="center"/>
    </xf>
    <xf numFmtId="38" fontId="41" fillId="0" borderId="5" xfId="4" applyFont="1" applyFill="1" applyBorder="1" applyAlignment="1" applyProtection="1">
      <alignment horizontal="right" vertical="center"/>
      <protection locked="0"/>
    </xf>
    <xf numFmtId="187" fontId="41" fillId="3" borderId="13" xfId="4" applyNumberFormat="1" applyFont="1" applyFill="1" applyBorder="1" applyAlignment="1" applyProtection="1">
      <alignment horizontal="right" vertical="center"/>
    </xf>
    <xf numFmtId="187" fontId="41" fillId="3" borderId="7" xfId="4" applyNumberFormat="1" applyFont="1" applyFill="1" applyBorder="1" applyAlignment="1" applyProtection="1">
      <alignment horizontal="right" vertical="center"/>
    </xf>
    <xf numFmtId="38" fontId="41" fillId="3" borderId="36" xfId="4" applyFont="1" applyFill="1" applyBorder="1" applyAlignment="1">
      <alignment horizontal="right" vertical="center" shrinkToFit="1"/>
    </xf>
    <xf numFmtId="38" fontId="41" fillId="3" borderId="0" xfId="4" applyFont="1" applyFill="1" applyBorder="1" applyAlignment="1">
      <alignment horizontal="right" vertical="center" shrinkToFit="1"/>
    </xf>
    <xf numFmtId="38" fontId="41" fillId="3" borderId="24" xfId="4" applyFont="1" applyFill="1" applyBorder="1" applyAlignment="1">
      <alignment horizontal="right" vertical="center" shrinkToFit="1"/>
    </xf>
    <xf numFmtId="0" fontId="43" fillId="0" borderId="0" xfId="0" applyFont="1">
      <alignment vertical="center"/>
    </xf>
    <xf numFmtId="0" fontId="41" fillId="0" borderId="15" xfId="0" applyFont="1" applyBorder="1" applyAlignment="1">
      <alignment horizontal="center" vertical="center" wrapText="1"/>
    </xf>
    <xf numFmtId="0" fontId="41" fillId="0" borderId="15" xfId="0" applyFont="1" applyBorder="1" applyAlignment="1">
      <alignment horizontal="center" vertical="center" shrinkToFit="1"/>
    </xf>
    <xf numFmtId="185" fontId="12" fillId="3" borderId="44" xfId="0" applyNumberFormat="1" applyFont="1" applyFill="1" applyBorder="1" applyAlignment="1" applyProtection="1">
      <alignment horizontal="center" vertical="center" shrinkToFit="1"/>
      <protection locked="0"/>
    </xf>
    <xf numFmtId="0" fontId="12" fillId="3" borderId="37" xfId="0" applyFont="1" applyFill="1" applyBorder="1" applyAlignment="1" applyProtection="1">
      <alignment vertical="center" shrinkToFit="1"/>
      <protection locked="0"/>
    </xf>
    <xf numFmtId="192" fontId="21" fillId="3" borderId="45" xfId="0" applyNumberFormat="1" applyFont="1" applyFill="1" applyBorder="1" applyAlignment="1" applyProtection="1">
      <alignment vertical="center" shrinkToFit="1"/>
      <protection locked="0"/>
    </xf>
    <xf numFmtId="0" fontId="27" fillId="5" borderId="44" xfId="0" applyFont="1" applyFill="1" applyBorder="1" applyAlignment="1">
      <alignment horizontal="center" vertical="center" wrapText="1"/>
    </xf>
    <xf numFmtId="0" fontId="34" fillId="5" borderId="118" xfId="0" applyFont="1" applyFill="1" applyBorder="1" applyAlignment="1">
      <alignment horizontal="center" vertical="center" wrapText="1"/>
    </xf>
    <xf numFmtId="14" fontId="34" fillId="4" borderId="121" xfId="0" applyNumberFormat="1" applyFont="1" applyFill="1" applyBorder="1" applyAlignment="1">
      <alignment horizontal="center" vertical="center" wrapText="1"/>
    </xf>
    <xf numFmtId="14" fontId="34" fillId="4" borderId="37" xfId="0" applyNumberFormat="1" applyFont="1" applyFill="1" applyBorder="1" applyAlignment="1">
      <alignment horizontal="center" vertical="center" wrapText="1"/>
    </xf>
    <xf numFmtId="14" fontId="34" fillId="4" borderId="44" xfId="0" applyNumberFormat="1" applyFont="1" applyFill="1" applyBorder="1" applyAlignment="1">
      <alignment horizontal="center" vertical="center" wrapText="1"/>
    </xf>
    <xf numFmtId="14" fontId="34" fillId="4" borderId="45" xfId="0" applyNumberFormat="1" applyFont="1" applyFill="1" applyBorder="1" applyAlignment="1">
      <alignment horizontal="center" vertical="center" wrapText="1"/>
    </xf>
    <xf numFmtId="0" fontId="39" fillId="0" borderId="25" xfId="0" applyFont="1" applyBorder="1" applyAlignment="1" applyProtection="1">
      <alignment vertical="top"/>
      <protection locked="0"/>
    </xf>
    <xf numFmtId="0" fontId="47" fillId="0" borderId="0" xfId="0" applyFont="1">
      <alignment vertical="center"/>
    </xf>
    <xf numFmtId="0" fontId="12" fillId="0" borderId="24" xfId="0" applyFont="1" applyBorder="1" applyAlignment="1">
      <alignment horizontal="center" vertical="center"/>
    </xf>
    <xf numFmtId="0" fontId="39" fillId="0" borderId="0" xfId="0" applyFont="1" applyAlignment="1">
      <alignment vertical="center" wrapText="1"/>
    </xf>
    <xf numFmtId="0" fontId="44" fillId="4" borderId="55" xfId="0" applyFont="1" applyFill="1" applyBorder="1" applyAlignment="1">
      <alignment horizontal="center" vertical="center" shrinkToFit="1"/>
    </xf>
    <xf numFmtId="0" fontId="39" fillId="0" borderId="0" xfId="0" applyFont="1">
      <alignment vertical="center"/>
    </xf>
    <xf numFmtId="0" fontId="31" fillId="0" borderId="0" xfId="5" applyFont="1" applyAlignment="1" applyProtection="1">
      <alignment vertical="center"/>
      <protection locked="0"/>
    </xf>
    <xf numFmtId="0" fontId="51" fillId="0" borderId="0" xfId="0" applyFont="1">
      <alignment vertical="center"/>
    </xf>
    <xf numFmtId="0" fontId="12" fillId="5" borderId="1" xfId="0" applyFont="1" applyFill="1" applyBorder="1" applyAlignment="1">
      <alignment horizontal="center" vertical="center" textRotation="255"/>
    </xf>
    <xf numFmtId="14" fontId="34" fillId="4" borderId="1" xfId="0" applyNumberFormat="1" applyFont="1" applyFill="1" applyBorder="1" applyAlignment="1">
      <alignment horizontal="center" vertical="center" wrapText="1"/>
    </xf>
    <xf numFmtId="176" fontId="31" fillId="4" borderId="36" xfId="0" applyNumberFormat="1" applyFont="1" applyFill="1" applyBorder="1" applyAlignment="1">
      <alignment horizontal="center" vertical="center"/>
    </xf>
    <xf numFmtId="0" fontId="51" fillId="0" borderId="0" xfId="0" applyFont="1" applyAlignment="1">
      <alignment vertical="center" wrapText="1"/>
    </xf>
    <xf numFmtId="0" fontId="20" fillId="0" borderId="0" xfId="0" applyFont="1" applyAlignment="1">
      <alignment horizontal="left" vertical="center" wrapText="1"/>
    </xf>
    <xf numFmtId="0" fontId="12" fillId="0" borderId="0" xfId="0" applyFont="1" applyAlignment="1">
      <alignment horizontal="left" vertical="top" wrapText="1"/>
    </xf>
    <xf numFmtId="0" fontId="33" fillId="0" borderId="16" xfId="0" applyFont="1" applyBorder="1" applyAlignment="1">
      <alignment vertical="center" wrapText="1"/>
    </xf>
    <xf numFmtId="0" fontId="21" fillId="4" borderId="37" xfId="0" applyFont="1" applyFill="1" applyBorder="1">
      <alignment vertical="center"/>
    </xf>
    <xf numFmtId="178" fontId="32" fillId="4" borderId="56" xfId="0" quotePrefix="1" applyNumberFormat="1" applyFont="1" applyFill="1" applyBorder="1" applyAlignment="1" applyProtection="1">
      <alignment vertical="center" wrapText="1"/>
      <protection locked="0"/>
    </xf>
    <xf numFmtId="178" fontId="32" fillId="4" borderId="23" xfId="0" applyNumberFormat="1" applyFont="1" applyFill="1" applyBorder="1" applyAlignment="1" applyProtection="1">
      <alignment vertical="center" wrapText="1"/>
      <protection locked="0"/>
    </xf>
    <xf numFmtId="178" fontId="27" fillId="3" borderId="17" xfId="0" applyNumberFormat="1" applyFont="1" applyFill="1" applyBorder="1" applyAlignment="1">
      <alignment vertical="center" shrinkToFit="1"/>
    </xf>
    <xf numFmtId="178" fontId="32" fillId="4" borderId="125" xfId="0" quotePrefix="1" applyNumberFormat="1" applyFont="1" applyFill="1" applyBorder="1" applyAlignment="1" applyProtection="1">
      <alignment vertical="center" wrapText="1"/>
      <protection locked="0"/>
    </xf>
    <xf numFmtId="178" fontId="32" fillId="4" borderId="48" xfId="0" quotePrefix="1" applyNumberFormat="1" applyFont="1" applyFill="1" applyBorder="1" applyAlignment="1" applyProtection="1">
      <alignment vertical="center" wrapText="1"/>
      <protection locked="0"/>
    </xf>
    <xf numFmtId="178" fontId="27" fillId="3" borderId="82" xfId="0" applyNumberFormat="1" applyFont="1" applyFill="1" applyBorder="1" applyAlignment="1">
      <alignment vertical="center" shrinkToFit="1"/>
    </xf>
    <xf numFmtId="178" fontId="27" fillId="3" borderId="29" xfId="0" applyNumberFormat="1" applyFont="1" applyFill="1" applyBorder="1" applyAlignment="1">
      <alignment vertical="center" shrinkToFit="1"/>
    </xf>
    <xf numFmtId="178" fontId="27" fillId="3" borderId="31" xfId="0" applyNumberFormat="1" applyFont="1" applyFill="1" applyBorder="1" applyAlignment="1">
      <alignment vertical="center" shrinkToFit="1"/>
    </xf>
    <xf numFmtId="178" fontId="27" fillId="3" borderId="64" xfId="0" applyNumberFormat="1" applyFont="1" applyFill="1" applyBorder="1" applyAlignment="1">
      <alignment vertical="center" shrinkToFit="1"/>
    </xf>
    <xf numFmtId="194" fontId="30" fillId="3" borderId="126" xfId="0" applyNumberFormat="1" applyFont="1" applyFill="1" applyBorder="1" applyAlignment="1">
      <alignment vertical="center" shrinkToFit="1"/>
    </xf>
    <xf numFmtId="194" fontId="27" fillId="3" borderId="63" xfId="0" applyNumberFormat="1" applyFont="1" applyFill="1" applyBorder="1" applyAlignment="1">
      <alignment vertical="center" shrinkToFit="1"/>
    </xf>
    <xf numFmtId="194" fontId="27" fillId="3" borderId="82" xfId="0" applyNumberFormat="1" applyFont="1" applyFill="1" applyBorder="1" applyAlignment="1">
      <alignment vertical="center" shrinkToFit="1"/>
    </xf>
    <xf numFmtId="194" fontId="27" fillId="3" borderId="109" xfId="0" applyNumberFormat="1" applyFont="1" applyFill="1" applyBorder="1" applyAlignment="1">
      <alignment vertical="center" shrinkToFit="1"/>
    </xf>
    <xf numFmtId="0" fontId="28" fillId="0" borderId="1" xfId="0" applyFont="1" applyBorder="1">
      <alignment vertical="center"/>
    </xf>
    <xf numFmtId="0" fontId="26" fillId="0" borderId="0" xfId="0" applyFont="1" applyProtection="1">
      <alignment vertical="center"/>
      <protection locked="0"/>
    </xf>
    <xf numFmtId="0" fontId="44" fillId="0" borderId="0" xfId="0" applyFont="1" applyProtection="1">
      <alignment vertical="center"/>
      <protection locked="0"/>
    </xf>
    <xf numFmtId="178" fontId="41" fillId="3" borderId="55" xfId="4" applyNumberFormat="1" applyFont="1" applyFill="1" applyBorder="1" applyAlignment="1">
      <alignment horizontal="right" vertical="center" shrinkToFit="1"/>
    </xf>
    <xf numFmtId="178" fontId="41" fillId="3" borderId="45" xfId="0" applyNumberFormat="1" applyFont="1" applyFill="1" applyBorder="1" applyAlignment="1">
      <alignment vertical="center" shrinkToFit="1"/>
    </xf>
    <xf numFmtId="178" fontId="41" fillId="3" borderId="1" xfId="4" applyNumberFormat="1" applyFont="1" applyFill="1" applyBorder="1" applyAlignment="1">
      <alignment horizontal="right" vertical="center" shrinkToFit="1"/>
    </xf>
    <xf numFmtId="178" fontId="41" fillId="3" borderId="56" xfId="4" applyNumberFormat="1" applyFont="1" applyFill="1" applyBorder="1" applyAlignment="1">
      <alignment horizontal="right" vertical="center" shrinkToFit="1"/>
    </xf>
    <xf numFmtId="0" fontId="47" fillId="0" borderId="0" xfId="0" applyFont="1" applyAlignment="1">
      <alignment horizontal="center" vertical="center"/>
    </xf>
    <xf numFmtId="0" fontId="29" fillId="0" borderId="0" xfId="0" applyFont="1">
      <alignment vertical="center"/>
    </xf>
    <xf numFmtId="0" fontId="44" fillId="0" borderId="0" xfId="0" applyFont="1" applyAlignment="1">
      <alignment horizontal="left" vertical="center"/>
    </xf>
    <xf numFmtId="0" fontId="29" fillId="0" borderId="36" xfId="0" applyFont="1" applyBorder="1">
      <alignment vertical="center"/>
    </xf>
    <xf numFmtId="0" fontId="54" fillId="8" borderId="1" xfId="0" applyFont="1" applyFill="1" applyBorder="1" applyAlignment="1">
      <alignment horizontal="center" vertical="center" shrinkToFit="1"/>
    </xf>
    <xf numFmtId="38" fontId="55" fillId="9" borderId="1" xfId="4" applyFont="1" applyFill="1" applyBorder="1" applyAlignment="1">
      <alignment horizontal="center" vertical="center"/>
    </xf>
    <xf numFmtId="180" fontId="55" fillId="9" borderId="1" xfId="9" applyNumberFormat="1" applyFont="1" applyFill="1" applyBorder="1" applyAlignment="1">
      <alignment horizontal="center" vertical="center"/>
    </xf>
    <xf numFmtId="0" fontId="54" fillId="0" borderId="0" xfId="0" applyFont="1" applyAlignment="1">
      <alignment horizontal="center" vertical="center"/>
    </xf>
    <xf numFmtId="0" fontId="54" fillId="0" borderId="0" xfId="0" applyFont="1">
      <alignment vertical="center"/>
    </xf>
    <xf numFmtId="0" fontId="35" fillId="0" borderId="0" xfId="0" applyFont="1">
      <alignment vertical="center"/>
    </xf>
    <xf numFmtId="0" fontId="38" fillId="0" borderId="0" xfId="0" applyFont="1">
      <alignment vertical="center"/>
    </xf>
    <xf numFmtId="0" fontId="54" fillId="8" borderId="38" xfId="0" applyFont="1" applyFill="1" applyBorder="1" applyAlignment="1">
      <alignment horizontal="center" vertical="center"/>
    </xf>
    <xf numFmtId="0" fontId="54" fillId="8" borderId="39" xfId="0" applyFont="1" applyFill="1" applyBorder="1" applyAlignment="1">
      <alignment horizontal="center" vertical="center"/>
    </xf>
    <xf numFmtId="0" fontId="54" fillId="8" borderId="51" xfId="0" applyFont="1" applyFill="1" applyBorder="1" applyAlignment="1">
      <alignment horizontal="center" vertical="center"/>
    </xf>
    <xf numFmtId="0" fontId="54" fillId="8" borderId="14" xfId="0" applyFont="1" applyFill="1" applyBorder="1" applyAlignment="1">
      <alignment horizontal="center" vertical="center"/>
    </xf>
    <xf numFmtId="38" fontId="29" fillId="0" borderId="38" xfId="4" applyFont="1" applyFill="1" applyBorder="1" applyAlignment="1">
      <alignment horizontal="center" vertical="center"/>
    </xf>
    <xf numFmtId="38" fontId="38" fillId="9" borderId="39" xfId="4" applyFont="1" applyFill="1" applyBorder="1" applyAlignment="1">
      <alignment horizontal="center" vertical="center"/>
    </xf>
    <xf numFmtId="38" fontId="29" fillId="0" borderId="51" xfId="4" applyFont="1" applyFill="1" applyBorder="1" applyAlignment="1">
      <alignment horizontal="center" vertical="center"/>
    </xf>
    <xf numFmtId="38" fontId="55" fillId="9" borderId="14" xfId="4" applyFont="1" applyFill="1" applyBorder="1" applyAlignment="1">
      <alignment horizontal="center" vertical="center"/>
    </xf>
    <xf numFmtId="0" fontId="54" fillId="8" borderId="38" xfId="0" applyFont="1" applyFill="1" applyBorder="1" applyAlignment="1">
      <alignment horizontal="center" vertical="center" shrinkToFit="1"/>
    </xf>
    <xf numFmtId="0" fontId="54" fillId="8" borderId="39" xfId="0" applyFont="1" applyFill="1" applyBorder="1" applyAlignment="1">
      <alignment horizontal="center" vertical="center" shrinkToFit="1"/>
    </xf>
    <xf numFmtId="0" fontId="54" fillId="8" borderId="14" xfId="0" applyFont="1" applyFill="1" applyBorder="1" applyAlignment="1">
      <alignment horizontal="center" vertical="center" shrinkToFit="1"/>
    </xf>
    <xf numFmtId="180" fontId="54" fillId="8" borderId="38" xfId="0" applyNumberFormat="1" applyFont="1" applyFill="1" applyBorder="1" applyAlignment="1">
      <alignment horizontal="center" vertical="center" shrinkToFit="1"/>
    </xf>
    <xf numFmtId="180" fontId="56" fillId="8" borderId="39" xfId="0" applyNumberFormat="1" applyFont="1" applyFill="1" applyBorder="1" applyAlignment="1">
      <alignment horizontal="center" vertical="center" shrinkToFit="1"/>
    </xf>
    <xf numFmtId="0" fontId="56" fillId="8" borderId="14" xfId="0" applyFont="1" applyFill="1" applyBorder="1" applyAlignment="1">
      <alignment horizontal="center" vertical="center" shrinkToFit="1"/>
    </xf>
    <xf numFmtId="56" fontId="57" fillId="9" borderId="128" xfId="0" applyNumberFormat="1" applyFont="1" applyFill="1" applyBorder="1" applyAlignment="1">
      <alignment horizontal="center" vertical="center"/>
    </xf>
    <xf numFmtId="195" fontId="57" fillId="9" borderId="129" xfId="0" applyNumberFormat="1" applyFont="1" applyFill="1" applyBorder="1" applyAlignment="1">
      <alignment horizontal="center" vertical="center"/>
    </xf>
    <xf numFmtId="20" fontId="57" fillId="9" borderId="130" xfId="0" applyNumberFormat="1" applyFont="1" applyFill="1" applyBorder="1" applyAlignment="1">
      <alignment horizontal="center" vertical="center"/>
    </xf>
    <xf numFmtId="0" fontId="57" fillId="9" borderId="128" xfId="0" quotePrefix="1" applyFont="1" applyFill="1" applyBorder="1" applyAlignment="1">
      <alignment horizontal="center" vertical="center"/>
    </xf>
    <xf numFmtId="0" fontId="58" fillId="9" borderId="129" xfId="0" applyFont="1" applyFill="1" applyBorder="1" applyAlignment="1">
      <alignment horizontal="center" vertical="center"/>
    </xf>
    <xf numFmtId="0" fontId="57" fillId="9" borderId="129" xfId="0" quotePrefix="1" applyFont="1" applyFill="1" applyBorder="1" applyAlignment="1">
      <alignment horizontal="center" vertical="center"/>
    </xf>
    <xf numFmtId="0" fontId="57" fillId="9" borderId="130" xfId="0" applyFont="1" applyFill="1" applyBorder="1" applyAlignment="1">
      <alignment horizontal="center" vertical="center"/>
    </xf>
    <xf numFmtId="180" fontId="57" fillId="9" borderId="128" xfId="0" applyNumberFormat="1" applyFont="1" applyFill="1" applyBorder="1" applyAlignment="1">
      <alignment horizontal="center" vertical="center"/>
    </xf>
    <xf numFmtId="180" fontId="57" fillId="9" borderId="130" xfId="0" applyNumberFormat="1" applyFont="1" applyFill="1" applyBorder="1" applyAlignment="1">
      <alignment horizontal="center" vertical="center"/>
    </xf>
    <xf numFmtId="20" fontId="29" fillId="0" borderId="83" xfId="0" applyNumberFormat="1" applyFont="1" applyBorder="1" applyAlignment="1">
      <alignment horizontal="center" vertical="center"/>
    </xf>
    <xf numFmtId="38" fontId="29" fillId="0" borderId="90" xfId="4" applyFont="1" applyFill="1" applyBorder="1" applyAlignment="1">
      <alignment horizontal="center" vertical="center"/>
    </xf>
    <xf numFmtId="0" fontId="38" fillId="9" borderId="93" xfId="0" applyFont="1" applyFill="1" applyBorder="1" applyAlignment="1">
      <alignment horizontal="center" vertical="center"/>
    </xf>
    <xf numFmtId="38" fontId="29" fillId="0" borderId="93" xfId="4" applyFont="1" applyFill="1" applyBorder="1" applyAlignment="1">
      <alignment horizontal="center" vertical="center"/>
    </xf>
    <xf numFmtId="38" fontId="55" fillId="9" borderId="83" xfId="4" applyFont="1" applyFill="1" applyBorder="1" applyAlignment="1">
      <alignment horizontal="center" vertical="center"/>
    </xf>
    <xf numFmtId="180" fontId="54" fillId="9" borderId="90" xfId="0" applyNumberFormat="1" applyFont="1" applyFill="1" applyBorder="1" applyAlignment="1">
      <alignment horizontal="center" vertical="center"/>
    </xf>
    <xf numFmtId="180" fontId="54" fillId="9" borderId="83" xfId="0" applyNumberFormat="1" applyFont="1" applyFill="1" applyBorder="1" applyAlignment="1">
      <alignment horizontal="center" vertical="center"/>
    </xf>
    <xf numFmtId="20" fontId="29" fillId="0" borderId="5" xfId="0" applyNumberFormat="1" applyFont="1" applyBorder="1" applyAlignment="1">
      <alignment horizontal="center" vertical="center"/>
    </xf>
    <xf numFmtId="38" fontId="29" fillId="0" borderId="20" xfId="4" applyFont="1" applyFill="1" applyBorder="1" applyAlignment="1">
      <alignment horizontal="center" vertical="center"/>
    </xf>
    <xf numFmtId="0" fontId="38" fillId="9" borderId="12" xfId="0" applyFont="1" applyFill="1" applyBorder="1" applyAlignment="1">
      <alignment horizontal="center" vertical="center"/>
    </xf>
    <xf numFmtId="38" fontId="29" fillId="0" borderId="12" xfId="4" applyFont="1" applyFill="1" applyBorder="1" applyAlignment="1">
      <alignment horizontal="center" vertical="center"/>
    </xf>
    <xf numFmtId="38" fontId="55" fillId="9" borderId="5" xfId="4" applyFont="1" applyFill="1" applyBorder="1" applyAlignment="1">
      <alignment horizontal="center" vertical="center"/>
    </xf>
    <xf numFmtId="180" fontId="54" fillId="9" borderId="20" xfId="0" applyNumberFormat="1" applyFont="1" applyFill="1" applyBorder="1" applyAlignment="1">
      <alignment horizontal="center" vertical="center"/>
    </xf>
    <xf numFmtId="180" fontId="54" fillId="9" borderId="5" xfId="0" applyNumberFormat="1" applyFont="1" applyFill="1" applyBorder="1" applyAlignment="1">
      <alignment horizontal="center" vertical="center"/>
    </xf>
    <xf numFmtId="20" fontId="29" fillId="0" borderId="84" xfId="0" applyNumberFormat="1" applyFont="1" applyBorder="1" applyAlignment="1">
      <alignment horizontal="center" vertical="center"/>
    </xf>
    <xf numFmtId="38" fontId="29" fillId="0" borderId="66" xfId="4" applyFont="1" applyFill="1" applyBorder="1" applyAlignment="1">
      <alignment horizontal="center" vertical="center"/>
    </xf>
    <xf numFmtId="0" fontId="38" fillId="9" borderId="67" xfId="0" applyFont="1" applyFill="1" applyBorder="1" applyAlignment="1">
      <alignment horizontal="center" vertical="center"/>
    </xf>
    <xf numFmtId="38" fontId="29" fillId="0" borderId="67" xfId="4" applyFont="1" applyFill="1" applyBorder="1" applyAlignment="1">
      <alignment horizontal="center" vertical="center"/>
    </xf>
    <xf numFmtId="38" fontId="55" fillId="9" borderId="84" xfId="4" applyFont="1" applyFill="1" applyBorder="1" applyAlignment="1">
      <alignment horizontal="center" vertical="center"/>
    </xf>
    <xf numFmtId="180" fontId="54" fillId="9" borderId="66" xfId="0" applyNumberFormat="1" applyFont="1" applyFill="1" applyBorder="1" applyAlignment="1">
      <alignment horizontal="center" vertical="center"/>
    </xf>
    <xf numFmtId="180" fontId="54" fillId="9" borderId="84" xfId="0" applyNumberFormat="1" applyFont="1" applyFill="1" applyBorder="1" applyAlignment="1">
      <alignment horizontal="center" vertical="center"/>
    </xf>
    <xf numFmtId="38" fontId="55" fillId="9" borderId="38" xfId="4" applyFont="1" applyFill="1" applyBorder="1" applyAlignment="1">
      <alignment horizontal="center" vertical="center"/>
    </xf>
    <xf numFmtId="0" fontId="38" fillId="9" borderId="39" xfId="0" applyFont="1" applyFill="1" applyBorder="1" applyAlignment="1">
      <alignment horizontal="center" vertical="center"/>
    </xf>
    <xf numFmtId="38" fontId="55" fillId="9" borderId="39" xfId="4" applyFont="1" applyFill="1" applyBorder="1" applyAlignment="1">
      <alignment horizontal="center" vertical="center"/>
    </xf>
    <xf numFmtId="0" fontId="38" fillId="9" borderId="37" xfId="0" applyFont="1" applyFill="1" applyBorder="1" applyAlignment="1">
      <alignment horizontal="center" vertical="center"/>
    </xf>
    <xf numFmtId="56" fontId="21" fillId="0" borderId="0" xfId="0" applyNumberFormat="1" applyFont="1" applyAlignment="1">
      <alignment horizontal="center" vertical="center"/>
    </xf>
    <xf numFmtId="0" fontId="38" fillId="0" borderId="0" xfId="0" applyFont="1" applyAlignment="1">
      <alignment horizontal="center" vertical="center"/>
    </xf>
    <xf numFmtId="180" fontId="54" fillId="9" borderId="38" xfId="0" applyNumberFormat="1" applyFont="1" applyFill="1" applyBorder="1" applyAlignment="1">
      <alignment horizontal="center" vertical="center"/>
    </xf>
    <xf numFmtId="180" fontId="54" fillId="9" borderId="14" xfId="0" applyNumberFormat="1" applyFont="1" applyFill="1" applyBorder="1" applyAlignment="1">
      <alignment horizontal="center" vertical="center"/>
    </xf>
    <xf numFmtId="56" fontId="29" fillId="0" borderId="0" xfId="0" applyNumberFormat="1" applyFont="1" applyAlignment="1">
      <alignment horizontal="center" vertical="center"/>
    </xf>
    <xf numFmtId="38" fontId="55" fillId="0" borderId="0" xfId="4" applyFont="1" applyFill="1" applyBorder="1" applyAlignment="1">
      <alignment horizontal="center" vertical="center"/>
    </xf>
    <xf numFmtId="180" fontId="54" fillId="0" borderId="0" xfId="0" applyNumberFormat="1" applyFont="1" applyAlignment="1">
      <alignment horizontal="center" vertical="center"/>
    </xf>
    <xf numFmtId="0" fontId="60"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44" fillId="0" borderId="0" xfId="0" applyFont="1">
      <alignment vertical="center"/>
    </xf>
    <xf numFmtId="0" fontId="20" fillId="0" borderId="0" xfId="0" applyFont="1" applyAlignment="1">
      <alignment horizontal="right" vertical="center"/>
    </xf>
    <xf numFmtId="0" fontId="12" fillId="0" borderId="0" xfId="0" applyFont="1" applyAlignment="1">
      <alignment horizontal="center" vertical="center"/>
    </xf>
    <xf numFmtId="183" fontId="20" fillId="0" borderId="0" xfId="0" applyNumberFormat="1" applyFont="1" applyAlignment="1">
      <alignment horizontal="right" vertical="center"/>
    </xf>
    <xf numFmtId="0" fontId="20" fillId="0" borderId="0" xfId="0" applyFont="1" applyAlignment="1">
      <alignment horizontal="left" vertical="center"/>
    </xf>
    <xf numFmtId="49" fontId="20" fillId="3" borderId="0" xfId="0" applyNumberFormat="1" applyFont="1" applyFill="1" applyAlignment="1">
      <alignment horizontal="center" vertical="center"/>
    </xf>
    <xf numFmtId="0" fontId="20" fillId="0" borderId="0" xfId="0" applyFont="1" applyAlignment="1">
      <alignment horizontal="center" vertical="center"/>
    </xf>
    <xf numFmtId="196" fontId="20" fillId="3" borderId="0" xfId="0" applyNumberFormat="1" applyFont="1" applyFill="1" applyAlignment="1">
      <alignment horizontal="center" vertical="center"/>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20" fillId="0" borderId="0" xfId="0" applyFont="1" applyAlignment="1">
      <alignment vertical="center" wrapText="1"/>
    </xf>
    <xf numFmtId="0" fontId="23" fillId="0" borderId="0" xfId="0" applyFont="1" applyAlignment="1">
      <alignment horizontal="center" vertical="center" wrapText="1"/>
    </xf>
    <xf numFmtId="0" fontId="62" fillId="0" borderId="0" xfId="0" applyFont="1">
      <alignment vertical="center"/>
    </xf>
    <xf numFmtId="197" fontId="24" fillId="0" borderId="0" xfId="0" applyNumberFormat="1" applyFont="1" applyAlignment="1">
      <alignment horizontal="left" vertical="center"/>
    </xf>
    <xf numFmtId="197" fontId="24" fillId="0" borderId="0" xfId="0" applyNumberFormat="1" applyFont="1">
      <alignment vertical="center"/>
    </xf>
    <xf numFmtId="197" fontId="61" fillId="0" borderId="0" xfId="0" applyNumberFormat="1" applyFont="1" applyAlignment="1">
      <alignment horizontal="left" vertical="center"/>
    </xf>
    <xf numFmtId="0" fontId="25" fillId="0" borderId="0" xfId="0" applyFont="1">
      <alignment vertical="center"/>
    </xf>
    <xf numFmtId="197" fontId="12" fillId="0" borderId="0" xfId="0" applyNumberFormat="1" applyFont="1">
      <alignment vertical="center"/>
    </xf>
    <xf numFmtId="197" fontId="23" fillId="0" borderId="0" xfId="0" applyNumberFormat="1" applyFont="1" applyAlignment="1">
      <alignment horizontal="left" vertical="center"/>
    </xf>
    <xf numFmtId="197" fontId="23" fillId="0" borderId="0" xfId="0" applyNumberFormat="1" applyFont="1">
      <alignment vertical="center"/>
    </xf>
    <xf numFmtId="0" fontId="64" fillId="0" borderId="0" xfId="0" applyFont="1">
      <alignment vertical="center"/>
    </xf>
    <xf numFmtId="0" fontId="0" fillId="0" borderId="16" xfId="0" applyBorder="1">
      <alignment vertical="center"/>
    </xf>
    <xf numFmtId="0" fontId="0" fillId="0" borderId="36" xfId="0" applyBorder="1">
      <alignment vertical="center"/>
    </xf>
    <xf numFmtId="0" fontId="0" fillId="0" borderId="135" xfId="0" applyBorder="1" applyAlignment="1">
      <alignment horizontal="center" vertical="center"/>
    </xf>
    <xf numFmtId="0" fontId="0" fillId="0" borderId="135" xfId="0" applyBorder="1">
      <alignment vertical="center"/>
    </xf>
    <xf numFmtId="195" fontId="29" fillId="3" borderId="93" xfId="0" applyNumberFormat="1" applyFont="1" applyFill="1" applyBorder="1" applyAlignment="1">
      <alignment horizontal="center" vertical="center"/>
    </xf>
    <xf numFmtId="195" fontId="29" fillId="3" borderId="12" xfId="0" applyNumberFormat="1" applyFont="1" applyFill="1" applyBorder="1" applyAlignment="1">
      <alignment horizontal="center" vertical="center"/>
    </xf>
    <xf numFmtId="31" fontId="29" fillId="0" borderId="90" xfId="0" applyNumberFormat="1" applyFont="1" applyBorder="1" applyAlignment="1">
      <alignment horizontal="center" vertical="center"/>
    </xf>
    <xf numFmtId="31" fontId="29" fillId="0" borderId="20" xfId="0" applyNumberFormat="1" applyFont="1" applyBorder="1" applyAlignment="1">
      <alignment horizontal="center" vertical="center"/>
    </xf>
    <xf numFmtId="31" fontId="29" fillId="0" borderId="66" xfId="0" applyNumberFormat="1" applyFont="1" applyBorder="1" applyAlignment="1">
      <alignment horizontal="center" vertical="center"/>
    </xf>
    <xf numFmtId="0" fontId="39" fillId="0" borderId="16" xfId="0" applyFont="1" applyBorder="1" applyAlignment="1">
      <alignment vertical="top"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37" xfId="0" applyFont="1" applyFill="1" applyBorder="1" applyAlignment="1">
      <alignment horizontal="center" vertical="center"/>
    </xf>
    <xf numFmtId="0" fontId="29" fillId="5" borderId="45" xfId="0" applyFont="1" applyFill="1" applyBorder="1" applyAlignment="1">
      <alignment horizontal="center" vertical="center"/>
    </xf>
    <xf numFmtId="0" fontId="12" fillId="0" borderId="44"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1" xfId="0" applyFont="1" applyBorder="1" applyAlignment="1">
      <alignment vertical="center" wrapText="1"/>
    </xf>
    <xf numFmtId="0" fontId="27" fillId="0" borderId="44" xfId="0" applyFont="1" applyBorder="1" applyAlignment="1" applyProtection="1">
      <alignment vertical="center" wrapText="1"/>
      <protection locked="0"/>
    </xf>
    <xf numFmtId="0" fontId="27" fillId="0" borderId="37" xfId="0" applyFont="1" applyBorder="1" applyAlignment="1" applyProtection="1">
      <alignment vertical="center" wrapText="1"/>
      <protection locked="0"/>
    </xf>
    <xf numFmtId="0" fontId="27" fillId="0" borderId="45" xfId="0" applyFont="1" applyBorder="1" applyAlignment="1" applyProtection="1">
      <alignment vertical="center" wrapText="1"/>
      <protection locked="0"/>
    </xf>
    <xf numFmtId="0" fontId="12" fillId="0" borderId="1" xfId="0" applyFont="1" applyBorder="1" applyProtection="1">
      <alignment vertical="center"/>
      <protection locked="0"/>
    </xf>
    <xf numFmtId="0" fontId="12"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center" vertical="top" wrapText="1"/>
    </xf>
    <xf numFmtId="49" fontId="12" fillId="0" borderId="0" xfId="0" applyNumberFormat="1" applyFont="1" applyAlignment="1" applyProtection="1">
      <alignment horizontal="right" vertical="center"/>
      <protection locked="0"/>
    </xf>
    <xf numFmtId="183" fontId="20" fillId="0" borderId="0" xfId="0" applyNumberFormat="1" applyFont="1" applyAlignment="1">
      <alignment horizontal="center" vertical="center" shrinkToFit="1"/>
    </xf>
    <xf numFmtId="0" fontId="20" fillId="0" borderId="0" xfId="0" applyFont="1" applyAlignment="1">
      <alignment horizontal="left" vertical="top" wrapText="1"/>
    </xf>
    <xf numFmtId="0" fontId="23" fillId="0" borderId="0" xfId="0" applyFont="1">
      <alignment vertical="center"/>
    </xf>
    <xf numFmtId="0" fontId="27" fillId="0" borderId="1" xfId="0" applyFont="1" applyBorder="1" applyAlignment="1" applyProtection="1">
      <alignment horizontal="left" vertical="center" wrapText="1"/>
      <protection locked="0"/>
    </xf>
    <xf numFmtId="0" fontId="27" fillId="4" borderId="55" xfId="0" applyFont="1" applyFill="1" applyBorder="1" applyAlignment="1">
      <alignment horizontal="center" vertical="center" textRotation="255"/>
    </xf>
    <xf numFmtId="0" fontId="25" fillId="0" borderId="23" xfId="0" applyFont="1" applyBorder="1" applyAlignment="1">
      <alignment horizontal="center" vertical="center" textRotation="255"/>
    </xf>
    <xf numFmtId="0" fontId="25" fillId="0" borderId="56" xfId="0" applyFont="1" applyBorder="1" applyAlignment="1">
      <alignment horizontal="center" vertical="center" textRotation="255"/>
    </xf>
    <xf numFmtId="0" fontId="27" fillId="0" borderId="44" xfId="0" applyFont="1" applyBorder="1" applyAlignment="1" applyProtection="1">
      <alignment horizontal="left" vertical="center" wrapText="1"/>
      <protection locked="0"/>
    </xf>
    <xf numFmtId="0" fontId="25" fillId="0" borderId="45"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7" fillId="0" borderId="70" xfId="0" applyFont="1" applyBorder="1" applyAlignment="1" applyProtection="1">
      <alignment horizontal="left" vertical="center" wrapText="1"/>
      <protection locked="0"/>
    </xf>
    <xf numFmtId="0" fontId="27" fillId="0" borderId="17" xfId="0" applyFont="1" applyBorder="1" applyAlignment="1" applyProtection="1">
      <alignment horizontal="left" vertical="center" wrapText="1"/>
      <protection locked="0"/>
    </xf>
    <xf numFmtId="0" fontId="27" fillId="0" borderId="63" xfId="0" applyFont="1" applyBorder="1" applyAlignment="1" applyProtection="1">
      <alignment horizontal="left" vertical="center" wrapText="1"/>
      <protection locked="0"/>
    </xf>
    <xf numFmtId="0" fontId="12" fillId="5" borderId="55" xfId="0" applyFont="1" applyFill="1" applyBorder="1" applyAlignment="1">
      <alignment horizontal="center" vertical="center" textRotation="255"/>
    </xf>
    <xf numFmtId="0" fontId="12" fillId="5" borderId="23" xfId="0" applyFont="1" applyFill="1" applyBorder="1" applyAlignment="1">
      <alignment horizontal="center" vertical="center" textRotation="255"/>
    </xf>
    <xf numFmtId="0" fontId="12" fillId="5" borderId="56" xfId="0" applyFont="1" applyFill="1" applyBorder="1" applyAlignment="1">
      <alignment horizontal="center" vertical="center" textRotation="255"/>
    </xf>
    <xf numFmtId="0" fontId="12" fillId="0" borderId="37" xfId="0" applyFont="1" applyBorder="1" applyAlignment="1">
      <alignment horizontal="left" vertical="center"/>
    </xf>
    <xf numFmtId="0" fontId="12" fillId="0" borderId="45" xfId="0" applyFont="1" applyBorder="1" applyAlignment="1">
      <alignment horizontal="left" vertical="center"/>
    </xf>
    <xf numFmtId="0" fontId="27" fillId="0" borderId="28" xfId="0" applyFont="1" applyBorder="1" applyAlignment="1" applyProtection="1">
      <alignment vertical="center" wrapText="1"/>
      <protection locked="0"/>
    </xf>
    <xf numFmtId="0" fontId="21" fillId="0" borderId="15" xfId="0" applyFont="1" applyBorder="1" applyAlignment="1">
      <alignment vertical="center" wrapText="1"/>
    </xf>
    <xf numFmtId="0" fontId="21" fillId="0" borderId="35" xfId="0" applyFont="1" applyBorder="1" applyAlignment="1">
      <alignment vertical="center" wrapText="1"/>
    </xf>
    <xf numFmtId="0" fontId="12" fillId="0" borderId="2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29" fillId="5" borderId="28" xfId="0" applyFont="1" applyFill="1" applyBorder="1" applyAlignment="1">
      <alignment horizontal="center" vertical="center"/>
    </xf>
    <xf numFmtId="0" fontId="21" fillId="0" borderId="15" xfId="0" applyFont="1" applyBorder="1">
      <alignment vertical="center"/>
    </xf>
    <xf numFmtId="0" fontId="21" fillId="0" borderId="35" xfId="0" applyFont="1" applyBorder="1">
      <alignment vertical="center"/>
    </xf>
    <xf numFmtId="58" fontId="12" fillId="0" borderId="44" xfId="0" applyNumberFormat="1" applyFont="1" applyBorder="1" applyAlignment="1" applyProtection="1">
      <alignment horizontal="center" vertical="center"/>
      <protection locked="0"/>
    </xf>
    <xf numFmtId="58" fontId="12" fillId="0" borderId="37" xfId="0" applyNumberFormat="1" applyFont="1" applyBorder="1" applyAlignment="1" applyProtection="1">
      <alignment horizontal="center" vertical="center"/>
      <protection locked="0"/>
    </xf>
    <xf numFmtId="58" fontId="12" fillId="0" borderId="37" xfId="0" applyNumberFormat="1" applyFont="1" applyBorder="1" applyAlignment="1" applyProtection="1">
      <alignment horizontal="center" vertical="center" shrinkToFit="1"/>
      <protection locked="0"/>
    </xf>
    <xf numFmtId="58" fontId="12" fillId="0" borderId="45" xfId="0" applyNumberFormat="1" applyFont="1" applyBorder="1" applyAlignment="1" applyProtection="1">
      <alignment horizontal="center" vertical="center" shrinkToFit="1"/>
      <protection locked="0"/>
    </xf>
    <xf numFmtId="0" fontId="29" fillId="5" borderId="37" xfId="0" applyFont="1" applyFill="1" applyBorder="1" applyAlignment="1">
      <alignment horizontal="left" vertical="center"/>
    </xf>
    <xf numFmtId="0" fontId="29" fillId="5" borderId="45" xfId="0" applyFont="1" applyFill="1" applyBorder="1" applyAlignment="1">
      <alignment horizontal="left" vertical="center"/>
    </xf>
    <xf numFmtId="0" fontId="28" fillId="0" borderId="95" xfId="0" applyFont="1" applyBorder="1" applyAlignment="1" applyProtection="1">
      <alignment horizontal="left" vertical="center" wrapText="1"/>
      <protection locked="0"/>
    </xf>
    <xf numFmtId="0" fontId="28" fillId="0" borderId="96"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12" fillId="0" borderId="44" xfId="0" applyFont="1" applyBorder="1">
      <alignment vertical="center"/>
    </xf>
    <xf numFmtId="0" fontId="12" fillId="0" borderId="37" xfId="0" applyFont="1" applyBorder="1">
      <alignment vertical="center"/>
    </xf>
    <xf numFmtId="0" fontId="12" fillId="0" borderId="45" xfId="0" applyFont="1" applyBorder="1">
      <alignment vertical="center"/>
    </xf>
    <xf numFmtId="0" fontId="12" fillId="5" borderId="55"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56" xfId="0" applyFont="1" applyBorder="1" applyAlignment="1">
      <alignment horizontal="center" vertical="center"/>
    </xf>
    <xf numFmtId="0" fontId="21" fillId="0" borderId="37" xfId="0" applyFont="1" applyBorder="1">
      <alignment vertical="center"/>
    </xf>
    <xf numFmtId="0" fontId="12" fillId="0" borderId="44" xfId="0" applyFont="1" applyBorder="1" applyAlignment="1" applyProtection="1">
      <alignment horizontal="left" vertical="center" shrinkToFit="1"/>
      <protection locked="0"/>
    </xf>
    <xf numFmtId="0" fontId="12" fillId="0" borderId="45" xfId="0" applyFont="1" applyBorder="1" applyAlignment="1" applyProtection="1">
      <alignment horizontal="left" vertical="center" shrinkToFit="1"/>
      <protection locked="0"/>
    </xf>
    <xf numFmtId="0" fontId="12" fillId="0" borderId="37" xfId="0" applyFont="1" applyBorder="1" applyAlignment="1" applyProtection="1">
      <alignment horizontal="left" vertical="center" shrinkToFit="1"/>
      <protection locked="0"/>
    </xf>
    <xf numFmtId="176" fontId="31" fillId="5" borderId="17" xfId="0" applyNumberFormat="1" applyFont="1" applyFill="1" applyBorder="1" applyAlignment="1">
      <alignment horizontal="center" vertical="center"/>
    </xf>
    <xf numFmtId="176" fontId="31" fillId="5" borderId="63" xfId="0" applyNumberFormat="1" applyFont="1" applyFill="1" applyBorder="1" applyAlignment="1">
      <alignment horizontal="center" vertical="center"/>
    </xf>
    <xf numFmtId="0" fontId="31" fillId="5" borderId="23"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12" fillId="0" borderId="16" xfId="0" applyFont="1" applyBorder="1" applyAlignment="1">
      <alignment vertical="top" wrapText="1"/>
    </xf>
    <xf numFmtId="0" fontId="34" fillId="4" borderId="16" xfId="0" applyFont="1" applyFill="1" applyBorder="1" applyAlignment="1">
      <alignment horizontal="center" vertical="center"/>
    </xf>
    <xf numFmtId="0" fontId="34" fillId="4" borderId="0" xfId="0" applyFont="1" applyFill="1" applyAlignment="1">
      <alignment horizontal="center" vertical="center"/>
    </xf>
    <xf numFmtId="0" fontId="34" fillId="4" borderId="36" xfId="0" applyFont="1" applyFill="1" applyBorder="1" applyAlignment="1">
      <alignment horizontal="center" vertical="center"/>
    </xf>
    <xf numFmtId="176" fontId="52" fillId="7" borderId="16" xfId="0" applyNumberFormat="1" applyFont="1" applyFill="1" applyBorder="1" applyAlignment="1">
      <alignment horizontal="center" vertical="center"/>
    </xf>
    <xf numFmtId="176" fontId="52" fillId="7" borderId="0" xfId="0" applyNumberFormat="1" applyFont="1" applyFill="1" applyAlignment="1">
      <alignment horizontal="center" vertical="center"/>
    </xf>
    <xf numFmtId="176" fontId="52" fillId="7" borderId="36" xfId="0" applyNumberFormat="1" applyFont="1" applyFill="1" applyBorder="1" applyAlignment="1">
      <alignment horizontal="center" vertical="center"/>
    </xf>
    <xf numFmtId="0" fontId="34" fillId="4" borderId="17" xfId="0" applyFont="1" applyFill="1" applyBorder="1" applyAlignment="1">
      <alignment horizontal="center" vertical="center"/>
    </xf>
    <xf numFmtId="0" fontId="34" fillId="4" borderId="24" xfId="0" applyFont="1" applyFill="1" applyBorder="1" applyAlignment="1">
      <alignment horizontal="center" vertical="center"/>
    </xf>
    <xf numFmtId="0" fontId="34" fillId="4" borderId="63" xfId="0" applyFont="1" applyFill="1" applyBorder="1" applyAlignment="1">
      <alignment horizontal="center" vertical="center"/>
    </xf>
    <xf numFmtId="176" fontId="52" fillId="7" borderId="17" xfId="0" applyNumberFormat="1" applyFont="1" applyFill="1" applyBorder="1" applyAlignment="1">
      <alignment horizontal="center" vertical="center"/>
    </xf>
    <xf numFmtId="176" fontId="52" fillId="7" borderId="24" xfId="0" applyNumberFormat="1" applyFont="1" applyFill="1" applyBorder="1" applyAlignment="1">
      <alignment horizontal="center" vertical="center"/>
    </xf>
    <xf numFmtId="176" fontId="52" fillId="7" borderId="63" xfId="0" applyNumberFormat="1" applyFont="1" applyFill="1" applyBorder="1" applyAlignment="1">
      <alignment horizontal="center" vertical="center"/>
    </xf>
    <xf numFmtId="0" fontId="31" fillId="5" borderId="55" xfId="0" applyFont="1" applyFill="1" applyBorder="1" applyAlignment="1">
      <alignment horizontal="center" vertical="center" wrapText="1"/>
    </xf>
    <xf numFmtId="0" fontId="31" fillId="5" borderId="35" xfId="0" applyFont="1" applyFill="1" applyBorder="1" applyAlignment="1">
      <alignment horizontal="center" vertical="center"/>
    </xf>
    <xf numFmtId="0" fontId="31" fillId="5" borderId="63" xfId="0"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5" borderId="35" xfId="0" applyNumberFormat="1" applyFont="1" applyFill="1" applyBorder="1" applyAlignment="1">
      <alignment horizontal="center" vertical="center"/>
    </xf>
    <xf numFmtId="0" fontId="31" fillId="5" borderId="28" xfId="0" applyFont="1" applyFill="1" applyBorder="1" applyAlignment="1">
      <alignment horizontal="center" vertical="center"/>
    </xf>
    <xf numFmtId="176" fontId="31" fillId="5" borderId="55" xfId="0" applyNumberFormat="1" applyFont="1" applyFill="1" applyBorder="1" applyAlignment="1">
      <alignment horizontal="center" vertical="center"/>
    </xf>
    <xf numFmtId="176" fontId="31" fillId="5" borderId="56" xfId="0" applyNumberFormat="1" applyFont="1" applyFill="1" applyBorder="1" applyAlignment="1">
      <alignment horizontal="center" vertical="center"/>
    </xf>
    <xf numFmtId="178" fontId="27" fillId="0" borderId="101" xfId="0" applyNumberFormat="1" applyFont="1" applyBorder="1" applyAlignment="1">
      <alignment horizontal="right" vertical="center" shrinkToFit="1"/>
    </xf>
    <xf numFmtId="178" fontId="27" fillId="3" borderId="42" xfId="0" applyNumberFormat="1" applyFont="1" applyFill="1" applyBorder="1" applyAlignment="1">
      <alignment horizontal="right" vertical="center" shrinkToFit="1"/>
    </xf>
    <xf numFmtId="178" fontId="27" fillId="0" borderId="101" xfId="0" applyNumberFormat="1" applyFont="1" applyBorder="1" applyAlignment="1">
      <alignment horizontal="center" vertical="center" shrinkToFit="1"/>
    </xf>
    <xf numFmtId="178" fontId="27" fillId="3" borderId="56" xfId="0" applyNumberFormat="1" applyFont="1" applyFill="1" applyBorder="1" applyAlignment="1">
      <alignment horizontal="right" vertical="center" shrinkToFit="1"/>
    </xf>
    <xf numFmtId="0" fontId="27" fillId="5" borderId="56" xfId="0" applyFont="1" applyFill="1" applyBorder="1" applyAlignment="1">
      <alignment horizontal="center" vertical="center" wrapText="1"/>
    </xf>
    <xf numFmtId="0" fontId="27" fillId="5" borderId="1" xfId="0" applyFont="1" applyFill="1" applyBorder="1" applyAlignment="1">
      <alignment horizontal="center" vertical="center" wrapText="1"/>
    </xf>
    <xf numFmtId="178" fontId="27" fillId="0" borderId="102" xfId="0" applyNumberFormat="1" applyFont="1" applyBorder="1" applyAlignment="1">
      <alignment horizontal="right" vertical="center" shrinkToFit="1"/>
    </xf>
    <xf numFmtId="178" fontId="27" fillId="3" borderId="48" xfId="0" applyNumberFormat="1" applyFont="1" applyFill="1" applyBorder="1" applyAlignment="1">
      <alignment horizontal="right" vertical="center" shrinkToFit="1"/>
    </xf>
    <xf numFmtId="178" fontId="27" fillId="0" borderId="100" xfId="0" applyNumberFormat="1" applyFont="1" applyBorder="1" applyAlignment="1">
      <alignment horizontal="center" vertical="center" shrinkToFit="1"/>
    </xf>
    <xf numFmtId="14" fontId="34" fillId="0" borderId="1" xfId="0" applyNumberFormat="1" applyFont="1" applyBorder="1" applyAlignment="1" applyProtection="1">
      <alignment horizontal="center" vertical="center" wrapText="1"/>
      <protection locked="0"/>
    </xf>
    <xf numFmtId="177" fontId="30" fillId="0" borderId="119" xfId="0" applyNumberFormat="1" applyFont="1" applyBorder="1" applyAlignment="1">
      <alignment horizontal="right" vertical="center" wrapText="1"/>
    </xf>
    <xf numFmtId="177" fontId="30" fillId="0" borderId="120" xfId="0" applyNumberFormat="1" applyFont="1" applyBorder="1" applyAlignment="1">
      <alignment horizontal="right" vertical="center" wrapText="1"/>
    </xf>
    <xf numFmtId="0" fontId="27" fillId="5" borderId="55" xfId="0" applyFont="1" applyFill="1" applyBorder="1" applyAlignment="1">
      <alignment horizontal="center" vertical="center" wrapText="1"/>
    </xf>
    <xf numFmtId="0" fontId="27" fillId="5" borderId="23" xfId="0" applyFont="1" applyFill="1" applyBorder="1" applyAlignment="1">
      <alignment horizontal="center" vertical="center" wrapText="1"/>
    </xf>
    <xf numFmtId="178" fontId="27" fillId="0" borderId="114" xfId="0" applyNumberFormat="1" applyFont="1" applyBorder="1" applyAlignment="1">
      <alignment horizontal="right" vertical="center"/>
    </xf>
    <xf numFmtId="178" fontId="27" fillId="0" borderId="115" xfId="0" applyNumberFormat="1" applyFont="1" applyBorder="1" applyAlignment="1">
      <alignment horizontal="right" vertical="center"/>
    </xf>
    <xf numFmtId="178" fontId="27" fillId="3" borderId="29" xfId="0" applyNumberFormat="1" applyFont="1" applyFill="1" applyBorder="1" applyAlignment="1">
      <alignment horizontal="right" vertical="center"/>
    </xf>
    <xf numFmtId="178" fontId="27" fillId="3" borderId="70" xfId="0" applyNumberFormat="1" applyFont="1" applyFill="1" applyBorder="1" applyAlignment="1">
      <alignment horizontal="right" vertical="center"/>
    </xf>
    <xf numFmtId="178" fontId="27" fillId="0" borderId="102" xfId="0" applyNumberFormat="1" applyFont="1" applyBorder="1" applyAlignment="1">
      <alignment horizontal="center" vertical="center"/>
    </xf>
    <xf numFmtId="178" fontId="27" fillId="0" borderId="116" xfId="0" applyNumberFormat="1" applyFont="1" applyBorder="1" applyAlignment="1">
      <alignment horizontal="right" vertical="center"/>
    </xf>
    <xf numFmtId="178" fontId="27" fillId="0" borderId="117" xfId="0" applyNumberFormat="1" applyFont="1" applyBorder="1" applyAlignment="1">
      <alignment horizontal="right" vertical="center"/>
    </xf>
    <xf numFmtId="178" fontId="27" fillId="3" borderId="31" xfId="0" applyNumberFormat="1" applyFont="1" applyFill="1" applyBorder="1" applyAlignment="1">
      <alignment horizontal="right" vertical="center"/>
    </xf>
    <xf numFmtId="178" fontId="27" fillId="3" borderId="82" xfId="0" applyNumberFormat="1" applyFont="1" applyFill="1" applyBorder="1" applyAlignment="1">
      <alignment horizontal="right" vertical="center"/>
    </xf>
    <xf numFmtId="178" fontId="27" fillId="0" borderId="101" xfId="0" applyNumberFormat="1" applyFont="1" applyBorder="1" applyAlignment="1">
      <alignment horizontal="center" vertical="center"/>
    </xf>
    <xf numFmtId="177" fontId="30" fillId="3" borderId="124" xfId="0" applyNumberFormat="1" applyFont="1" applyFill="1" applyBorder="1" applyAlignment="1">
      <alignment horizontal="right" vertical="center" shrinkToFit="1"/>
    </xf>
    <xf numFmtId="177" fontId="30" fillId="3" borderId="127" xfId="0" applyNumberFormat="1" applyFont="1" applyFill="1" applyBorder="1" applyAlignment="1">
      <alignment horizontal="right" vertical="center" shrinkToFit="1"/>
    </xf>
    <xf numFmtId="0" fontId="12" fillId="0" borderId="37" xfId="0" applyFont="1" applyBorder="1" applyAlignment="1">
      <alignment horizontal="center" vertical="center"/>
    </xf>
    <xf numFmtId="0" fontId="12" fillId="0" borderId="45" xfId="0" applyFont="1" applyBorder="1" applyAlignment="1">
      <alignment horizontal="center" vertical="center"/>
    </xf>
    <xf numFmtId="176" fontId="31" fillId="5" borderId="15" xfId="0" applyNumberFormat="1" applyFont="1" applyFill="1" applyBorder="1" applyAlignment="1">
      <alignment horizontal="center" vertical="center"/>
    </xf>
    <xf numFmtId="176" fontId="31" fillId="5" borderId="24" xfId="0" applyNumberFormat="1" applyFont="1" applyFill="1" applyBorder="1" applyAlignment="1">
      <alignment horizontal="center" vertical="center"/>
    </xf>
    <xf numFmtId="178" fontId="27" fillId="3" borderId="64" xfId="0" applyNumberFormat="1" applyFont="1" applyFill="1" applyBorder="1" applyAlignment="1">
      <alignment horizontal="right" vertical="center" shrinkToFit="1"/>
    </xf>
    <xf numFmtId="178" fontId="27" fillId="3" borderId="65" xfId="0" applyNumberFormat="1" applyFont="1" applyFill="1" applyBorder="1" applyAlignment="1">
      <alignment horizontal="right" vertical="center" shrinkToFit="1"/>
    </xf>
    <xf numFmtId="178" fontId="27" fillId="0" borderId="122" xfId="0" applyNumberFormat="1" applyFont="1" applyBorder="1" applyAlignment="1">
      <alignment horizontal="right" vertical="center"/>
    </xf>
    <xf numFmtId="178" fontId="27" fillId="0" borderId="123" xfId="0" applyNumberFormat="1" applyFont="1" applyBorder="1" applyAlignment="1">
      <alignment horizontal="right" vertical="center"/>
    </xf>
    <xf numFmtId="182" fontId="12" fillId="0" borderId="37" xfId="0" applyNumberFormat="1" applyFont="1" applyBorder="1" applyAlignment="1">
      <alignment horizontal="center" vertical="center"/>
    </xf>
    <xf numFmtId="0" fontId="27" fillId="0" borderId="37" xfId="0" applyFont="1" applyBorder="1" applyAlignment="1" applyProtection="1">
      <alignment horizontal="left" vertical="center" wrapText="1"/>
      <protection locked="0"/>
    </xf>
    <xf numFmtId="0" fontId="27" fillId="0" borderId="45" xfId="0" applyFont="1" applyBorder="1" applyAlignment="1" applyProtection="1">
      <alignment horizontal="left" vertical="center" wrapText="1"/>
      <protection locked="0"/>
    </xf>
    <xf numFmtId="49" fontId="27" fillId="0" borderId="1" xfId="0" applyNumberFormat="1" applyFont="1" applyBorder="1" applyAlignment="1" applyProtection="1">
      <alignment horizontal="left" vertical="center" wrapText="1"/>
      <protection locked="0"/>
    </xf>
    <xf numFmtId="0" fontId="27" fillId="0" borderId="44" xfId="0" applyFont="1" applyBorder="1" applyAlignment="1" applyProtection="1">
      <alignment horizontal="center" vertical="center" wrapText="1"/>
      <protection locked="0"/>
    </xf>
    <xf numFmtId="0" fontId="27" fillId="0" borderId="37"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70"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27" fillId="0" borderId="63" xfId="0" applyFont="1" applyBorder="1" applyAlignment="1" applyProtection="1">
      <alignment horizontal="center" vertical="center" wrapText="1"/>
      <protection locked="0"/>
    </xf>
    <xf numFmtId="0" fontId="12" fillId="3" borderId="1" xfId="0" applyFont="1" applyFill="1" applyBorder="1" applyAlignment="1">
      <alignment vertical="center" wrapText="1"/>
    </xf>
    <xf numFmtId="0" fontId="27" fillId="3" borderId="44" xfId="0" applyFont="1" applyFill="1" applyBorder="1" applyAlignment="1" applyProtection="1">
      <alignment vertical="center" wrapText="1"/>
      <protection locked="0"/>
    </xf>
    <xf numFmtId="0" fontId="27" fillId="3" borderId="37" xfId="0" applyFont="1" applyFill="1" applyBorder="1" applyAlignment="1" applyProtection="1">
      <alignment vertical="center" wrapText="1"/>
      <protection locked="0"/>
    </xf>
    <xf numFmtId="0" fontId="27" fillId="3" borderId="45" xfId="0" applyFont="1" applyFill="1" applyBorder="1" applyAlignment="1" applyProtection="1">
      <alignment vertical="center" wrapText="1"/>
      <protection locked="0"/>
    </xf>
    <xf numFmtId="0" fontId="12" fillId="3" borderId="1" xfId="0" applyFont="1" applyFill="1" applyBorder="1" applyProtection="1">
      <alignment vertical="center"/>
      <protection locked="0"/>
    </xf>
    <xf numFmtId="0" fontId="12" fillId="4" borderId="44" xfId="0" applyFont="1" applyFill="1" applyBorder="1" applyAlignment="1">
      <alignment horizontal="left" vertical="center"/>
    </xf>
    <xf numFmtId="0" fontId="12" fillId="4" borderId="37" xfId="0" applyFont="1" applyFill="1" applyBorder="1" applyAlignment="1">
      <alignment horizontal="left" vertical="center"/>
    </xf>
    <xf numFmtId="0" fontId="12" fillId="4" borderId="45" xfId="0" applyFont="1" applyFill="1" applyBorder="1" applyAlignment="1">
      <alignment horizontal="left" vertical="center"/>
    </xf>
    <xf numFmtId="49" fontId="12" fillId="0" borderId="37"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44" fillId="0" borderId="25" xfId="0" applyFont="1" applyBorder="1" applyAlignment="1" applyProtection="1">
      <alignment vertical="top" wrapText="1"/>
      <protection locked="0"/>
    </xf>
    <xf numFmtId="0" fontId="39" fillId="4" borderId="55" xfId="0" applyFont="1" applyFill="1" applyBorder="1" applyAlignment="1">
      <alignment horizontal="center" vertical="center"/>
    </xf>
    <xf numFmtId="193" fontId="12" fillId="3" borderId="55" xfId="0" applyNumberFormat="1" applyFont="1" applyFill="1" applyBorder="1" applyAlignment="1">
      <alignment horizontal="left" vertical="center" wrapText="1"/>
    </xf>
    <xf numFmtId="0" fontId="12" fillId="0" borderId="19" xfId="0" applyFont="1" applyBorder="1" applyAlignment="1" applyProtection="1">
      <alignment horizontal="left" vertical="top" wrapText="1"/>
      <protection locked="0"/>
    </xf>
    <xf numFmtId="0" fontId="12" fillId="0" borderId="53" xfId="0" applyFont="1" applyBorder="1" applyAlignment="1" applyProtection="1">
      <alignment horizontal="left" vertical="top" wrapText="1"/>
      <protection locked="0"/>
    </xf>
    <xf numFmtId="0" fontId="12" fillId="0" borderId="54" xfId="0" applyFont="1" applyBorder="1" applyAlignment="1" applyProtection="1">
      <alignment horizontal="left" vertical="top" wrapText="1"/>
      <protection locked="0"/>
    </xf>
    <xf numFmtId="0" fontId="12" fillId="0" borderId="75"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111" xfId="0" applyFont="1" applyBorder="1" applyAlignment="1" applyProtection="1">
      <alignment horizontal="left" vertical="top" wrapText="1"/>
      <protection locked="0"/>
    </xf>
    <xf numFmtId="0" fontId="12" fillId="0" borderId="86" xfId="0" applyFont="1" applyBorder="1" applyAlignment="1" applyProtection="1">
      <alignment horizontal="left" vertical="top" wrapText="1"/>
      <protection locked="0"/>
    </xf>
    <xf numFmtId="0" fontId="12" fillId="0" borderId="87" xfId="0" applyFont="1" applyBorder="1" applyAlignment="1" applyProtection="1">
      <alignment horizontal="left" vertical="top" wrapText="1"/>
      <protection locked="0"/>
    </xf>
    <xf numFmtId="0" fontId="35" fillId="4" borderId="22" xfId="0" applyFont="1" applyFill="1" applyBorder="1" applyAlignment="1">
      <alignment horizontal="center" vertical="center" textRotation="255" wrapText="1"/>
    </xf>
    <xf numFmtId="0" fontId="35" fillId="4" borderId="90" xfId="0" applyFont="1" applyFill="1" applyBorder="1" applyAlignment="1">
      <alignment horizontal="center" vertical="center" textRotation="255" wrapText="1"/>
    </xf>
    <xf numFmtId="0" fontId="35" fillId="4" borderId="91" xfId="0" applyFont="1" applyFill="1" applyBorder="1" applyAlignment="1">
      <alignment horizontal="center" vertical="center" textRotation="255" wrapText="1"/>
    </xf>
    <xf numFmtId="0" fontId="38" fillId="4" borderId="90" xfId="0" applyFont="1" applyFill="1" applyBorder="1" applyAlignment="1">
      <alignment horizontal="center" vertical="center" textRotation="255" wrapText="1"/>
    </xf>
    <xf numFmtId="186" fontId="12" fillId="3" borderId="9" xfId="0" applyNumberFormat="1" applyFont="1" applyFill="1" applyBorder="1" applyAlignment="1">
      <alignment horizontal="left" vertical="center" shrinkToFit="1"/>
    </xf>
    <xf numFmtId="0" fontId="12" fillId="0" borderId="32" xfId="0" applyFont="1" applyBorder="1" applyAlignment="1">
      <alignment vertical="center" shrinkToFit="1"/>
    </xf>
    <xf numFmtId="0" fontId="12" fillId="0" borderId="33" xfId="0" applyFont="1" applyBorder="1" applyAlignment="1">
      <alignment vertical="center" shrinkToFit="1"/>
    </xf>
    <xf numFmtId="58" fontId="12" fillId="3" borderId="37" xfId="0" applyNumberFormat="1" applyFont="1" applyFill="1" applyBorder="1" applyAlignment="1" applyProtection="1">
      <alignment horizontal="center" vertical="center" wrapText="1"/>
      <protection locked="0"/>
    </xf>
    <xf numFmtId="0" fontId="12" fillId="3" borderId="37" xfId="0" applyFont="1" applyFill="1" applyBorder="1" applyAlignment="1">
      <alignment horizontal="center" vertical="center" wrapText="1"/>
    </xf>
    <xf numFmtId="0" fontId="21" fillId="4" borderId="29" xfId="0" applyFont="1" applyFill="1" applyBorder="1" applyAlignment="1">
      <alignment horizontal="left" vertical="center" indent="1"/>
    </xf>
    <xf numFmtId="0" fontId="21" fillId="0" borderId="49" xfId="0" applyFont="1" applyBorder="1" applyAlignment="1">
      <alignment horizontal="left" vertical="center" indent="1"/>
    </xf>
    <xf numFmtId="0" fontId="21" fillId="0" borderId="50" xfId="0" applyFont="1" applyBorder="1" applyAlignment="1">
      <alignment horizontal="left" vertical="center" indent="1"/>
    </xf>
    <xf numFmtId="58" fontId="12" fillId="3" borderId="29" xfId="0" applyNumberFormat="1" applyFont="1" applyFill="1" applyBorder="1" applyAlignment="1" applyProtection="1">
      <alignment horizontal="center" vertical="top" shrinkToFit="1"/>
      <protection locked="0"/>
    </xf>
    <xf numFmtId="58" fontId="12" fillId="3" borderId="49" xfId="0" applyNumberFormat="1" applyFont="1" applyFill="1" applyBorder="1" applyAlignment="1" applyProtection="1">
      <alignment horizontal="center" vertical="top" shrinkToFit="1"/>
      <protection locked="0"/>
    </xf>
    <xf numFmtId="58" fontId="12" fillId="3" borderId="50" xfId="0" applyNumberFormat="1" applyFont="1" applyFill="1" applyBorder="1" applyAlignment="1" applyProtection="1">
      <alignment horizontal="center" vertical="top" shrinkToFit="1"/>
      <protection locked="0"/>
    </xf>
    <xf numFmtId="58" fontId="12" fillId="3" borderId="8" xfId="0" applyNumberFormat="1" applyFont="1" applyFill="1" applyBorder="1" applyAlignment="1">
      <alignment horizontal="center" vertical="top" shrinkToFit="1"/>
    </xf>
    <xf numFmtId="58" fontId="12" fillId="3" borderId="50" xfId="0" applyNumberFormat="1" applyFont="1" applyFill="1" applyBorder="1" applyAlignment="1">
      <alignment horizontal="center" vertical="top" shrinkToFit="1"/>
    </xf>
    <xf numFmtId="186" fontId="12" fillId="3" borderId="8" xfId="0" applyNumberFormat="1" applyFont="1" applyFill="1" applyBorder="1" applyAlignment="1">
      <alignment horizontal="left" vertical="center" shrinkToFit="1"/>
    </xf>
    <xf numFmtId="0" fontId="12" fillId="0" borderId="49" xfId="0" applyFont="1" applyBorder="1" applyAlignment="1">
      <alignment vertical="center" shrinkToFit="1"/>
    </xf>
    <xf numFmtId="0" fontId="12" fillId="0" borderId="30" xfId="0" applyFont="1" applyBorder="1" applyAlignment="1">
      <alignment vertical="center" shrinkToFit="1"/>
    </xf>
    <xf numFmtId="0" fontId="46" fillId="0" borderId="0" xfId="0" applyFont="1" applyAlignment="1" applyProtection="1">
      <alignment vertical="top" wrapText="1"/>
      <protection locked="0"/>
    </xf>
    <xf numFmtId="58" fontId="12" fillId="3" borderId="31" xfId="0" applyNumberFormat="1" applyFont="1" applyFill="1" applyBorder="1" applyAlignment="1" applyProtection="1">
      <alignment horizontal="center" vertical="top" shrinkToFit="1"/>
      <protection locked="0"/>
    </xf>
    <xf numFmtId="58" fontId="12" fillId="3" borderId="32" xfId="0" applyNumberFormat="1" applyFont="1" applyFill="1" applyBorder="1" applyAlignment="1" applyProtection="1">
      <alignment horizontal="center" vertical="top" shrinkToFit="1"/>
      <protection locked="0"/>
    </xf>
    <xf numFmtId="58" fontId="12" fillId="3" borderId="47" xfId="0" applyNumberFormat="1" applyFont="1" applyFill="1" applyBorder="1" applyAlignment="1" applyProtection="1">
      <alignment horizontal="center" vertical="top" shrinkToFit="1"/>
      <protection locked="0"/>
    </xf>
    <xf numFmtId="58" fontId="12" fillId="3" borderId="9" xfId="0" applyNumberFormat="1" applyFont="1" applyFill="1" applyBorder="1" applyAlignment="1">
      <alignment horizontal="center" vertical="top" shrinkToFit="1"/>
    </xf>
    <xf numFmtId="58" fontId="12" fillId="3" borderId="47" xfId="0" applyNumberFormat="1" applyFont="1" applyFill="1" applyBorder="1" applyAlignment="1">
      <alignment horizontal="center" vertical="top" shrinkToFit="1"/>
    </xf>
    <xf numFmtId="0" fontId="21" fillId="0" borderId="0" xfId="0" applyFont="1" applyAlignment="1">
      <alignment vertical="top" wrapText="1"/>
    </xf>
    <xf numFmtId="0" fontId="21" fillId="4" borderId="59" xfId="0" applyFont="1" applyFill="1" applyBorder="1" applyAlignment="1">
      <alignment horizontal="center" vertical="center" textRotation="255"/>
    </xf>
    <xf numFmtId="0" fontId="21" fillId="4" borderId="60" xfId="0" applyFont="1" applyFill="1" applyBorder="1" applyAlignment="1">
      <alignment horizontal="center" vertical="center" textRotation="255"/>
    </xf>
    <xf numFmtId="0" fontId="21" fillId="0" borderId="60" xfId="0" applyFont="1" applyBorder="1" applyAlignment="1">
      <alignment horizontal="center" vertical="center" textRotation="255"/>
    </xf>
    <xf numFmtId="0" fontId="21" fillId="0" borderId="61" xfId="0" applyFont="1" applyBorder="1" applyAlignment="1">
      <alignment horizontal="center" vertical="center" textRotation="255"/>
    </xf>
    <xf numFmtId="0" fontId="35" fillId="4" borderId="92" xfId="0" applyFont="1" applyFill="1" applyBorder="1" applyAlignment="1">
      <alignment horizontal="center" vertical="center" textRotation="255" wrapText="1"/>
    </xf>
    <xf numFmtId="0" fontId="12" fillId="0" borderId="88" xfId="0" applyFont="1" applyBorder="1" applyAlignment="1" applyProtection="1">
      <alignment horizontal="left" vertical="top" wrapText="1"/>
      <protection locked="0"/>
    </xf>
    <xf numFmtId="0" fontId="12" fillId="0" borderId="89" xfId="0" applyFont="1" applyBorder="1" applyAlignment="1" applyProtection="1">
      <alignment horizontal="left" vertical="top" wrapText="1"/>
      <protection locked="0"/>
    </xf>
    <xf numFmtId="184" fontId="21" fillId="4" borderId="29" xfId="0" applyNumberFormat="1" applyFont="1" applyFill="1" applyBorder="1" applyAlignment="1" applyProtection="1">
      <alignment horizontal="left" vertical="center" shrinkToFit="1"/>
      <protection locked="0"/>
    </xf>
    <xf numFmtId="0" fontId="21" fillId="0" borderId="49" xfId="0" applyFont="1" applyBorder="1" applyAlignment="1">
      <alignment horizontal="left" vertical="center"/>
    </xf>
    <xf numFmtId="0" fontId="21" fillId="0" borderId="30" xfId="0" applyFont="1" applyBorder="1" applyAlignment="1">
      <alignment horizontal="left" vertical="center"/>
    </xf>
    <xf numFmtId="0" fontId="12" fillId="0" borderId="16" xfId="0" applyFont="1" applyBorder="1" applyAlignment="1">
      <alignment horizontal="left" vertical="top" wrapText="1"/>
    </xf>
    <xf numFmtId="0" fontId="12" fillId="0" borderId="0" xfId="0" applyFont="1" applyAlignment="1">
      <alignment horizontal="left" vertical="top" wrapText="1"/>
    </xf>
    <xf numFmtId="0" fontId="12" fillId="0" borderId="27" xfId="0" applyFont="1" applyBorder="1" applyAlignment="1">
      <alignment horizontal="left" vertical="top" wrapText="1"/>
    </xf>
    <xf numFmtId="0" fontId="12" fillId="0" borderId="17" xfId="0" applyFont="1" applyBorder="1" applyAlignment="1">
      <alignment horizontal="left" vertical="top" wrapText="1"/>
    </xf>
    <xf numFmtId="0" fontId="12" fillId="0" borderId="24" xfId="0" applyFont="1" applyBorder="1" applyAlignment="1">
      <alignment horizontal="left" vertical="top" wrapText="1"/>
    </xf>
    <xf numFmtId="0" fontId="12" fillId="0" borderId="34" xfId="0" applyFont="1" applyBorder="1" applyAlignment="1">
      <alignment horizontal="left" vertical="top" wrapText="1"/>
    </xf>
    <xf numFmtId="0" fontId="21" fillId="4" borderId="41" xfId="0" applyFont="1" applyFill="1" applyBorder="1" applyAlignment="1">
      <alignment horizontal="left" vertical="center" indent="1"/>
    </xf>
    <xf numFmtId="0" fontId="21" fillId="4" borderId="76" xfId="0" applyFont="1" applyFill="1" applyBorder="1" applyAlignment="1">
      <alignment horizontal="left" vertical="center" indent="1"/>
    </xf>
    <xf numFmtId="0" fontId="21" fillId="4" borderId="58" xfId="0" applyFont="1" applyFill="1" applyBorder="1" applyAlignment="1">
      <alignment horizontal="left" vertical="center" indent="1"/>
    </xf>
    <xf numFmtId="0" fontId="21" fillId="4" borderId="64" xfId="0" applyFont="1" applyFill="1" applyBorder="1" applyAlignment="1">
      <alignment horizontal="center" vertical="center"/>
    </xf>
    <xf numFmtId="0" fontId="21" fillId="4" borderId="65" xfId="0" applyFont="1" applyFill="1" applyBorder="1" applyAlignment="1">
      <alignment horizontal="center" vertical="center"/>
    </xf>
    <xf numFmtId="0" fontId="21" fillId="0" borderId="74" xfId="0" applyFont="1" applyBorder="1" applyAlignment="1">
      <alignment horizontal="center" vertical="center"/>
    </xf>
    <xf numFmtId="0" fontId="21" fillId="4" borderId="13" xfId="0" applyFont="1" applyFill="1" applyBorder="1" applyAlignment="1">
      <alignment horizontal="center" vertical="center"/>
    </xf>
    <xf numFmtId="0" fontId="21" fillId="4" borderId="62"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35" xfId="0" applyFont="1" applyFill="1" applyBorder="1" applyAlignment="1">
      <alignment horizontal="center" vertical="center"/>
    </xf>
    <xf numFmtId="0" fontId="21" fillId="4" borderId="105" xfId="0" applyFont="1" applyFill="1" applyBorder="1" applyAlignment="1">
      <alignment horizontal="center" vertical="center"/>
    </xf>
    <xf numFmtId="0" fontId="21" fillId="4" borderId="73" xfId="0" applyFont="1" applyFill="1" applyBorder="1" applyAlignment="1">
      <alignment horizontal="center" vertical="center"/>
    </xf>
    <xf numFmtId="0" fontId="21" fillId="4" borderId="106" xfId="0" applyFont="1" applyFill="1" applyBorder="1" applyAlignment="1">
      <alignment horizontal="center" vertical="center"/>
    </xf>
    <xf numFmtId="0" fontId="12" fillId="0" borderId="28"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107" xfId="0" applyFont="1" applyBorder="1" applyAlignment="1" applyProtection="1">
      <alignment horizontal="left" vertical="top" wrapText="1"/>
      <protection locked="0"/>
    </xf>
    <xf numFmtId="0" fontId="12" fillId="0" borderId="73" xfId="0" applyFont="1" applyBorder="1" applyAlignment="1" applyProtection="1">
      <alignment horizontal="left" vertical="top" wrapText="1"/>
      <protection locked="0"/>
    </xf>
    <xf numFmtId="0" fontId="12" fillId="0" borderId="108" xfId="0" applyFont="1" applyBorder="1" applyAlignment="1" applyProtection="1">
      <alignment horizontal="left" vertical="top" wrapText="1"/>
      <protection locked="0"/>
    </xf>
    <xf numFmtId="0" fontId="21" fillId="4" borderId="29" xfId="0" applyFont="1" applyFill="1" applyBorder="1" applyAlignment="1" applyProtection="1">
      <alignment horizontal="left" vertical="top" wrapText="1" indent="1"/>
      <protection locked="0"/>
    </xf>
    <xf numFmtId="0" fontId="21" fillId="0" borderId="30" xfId="0" applyFont="1" applyBorder="1" applyAlignment="1">
      <alignment horizontal="left" vertical="center" indent="1"/>
    </xf>
    <xf numFmtId="0" fontId="12" fillId="0" borderId="52" xfId="0" applyFont="1" applyBorder="1" applyAlignment="1" applyProtection="1">
      <alignment horizontal="left" vertical="top" wrapText="1"/>
      <protection locked="0"/>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6" xfId="0" applyFont="1" applyBorder="1" applyAlignment="1" applyProtection="1">
      <alignment horizontal="left" vertical="top" wrapText="1"/>
      <protection locked="0"/>
    </xf>
    <xf numFmtId="0" fontId="12" fillId="0" borderId="0" xfId="0" applyFont="1" applyAlignment="1">
      <alignment horizontal="left" vertical="top"/>
    </xf>
    <xf numFmtId="0" fontId="12" fillId="0" borderId="27" xfId="0" applyFont="1" applyBorder="1" applyAlignment="1">
      <alignment horizontal="left" vertical="top"/>
    </xf>
    <xf numFmtId="0" fontId="12" fillId="0" borderId="16" xfId="0" applyFont="1" applyBorder="1" applyAlignment="1">
      <alignment horizontal="left" vertical="top"/>
    </xf>
    <xf numFmtId="0" fontId="12" fillId="0" borderId="17" xfId="0" applyFont="1" applyBorder="1" applyAlignment="1">
      <alignment horizontal="left" vertical="top"/>
    </xf>
    <xf numFmtId="0" fontId="12" fillId="0" borderId="24" xfId="0" applyFont="1" applyBorder="1" applyAlignment="1">
      <alignment horizontal="left" vertical="top"/>
    </xf>
    <xf numFmtId="0" fontId="12" fillId="0" borderId="34" xfId="0" applyFont="1" applyBorder="1" applyAlignment="1">
      <alignment horizontal="left" vertical="top"/>
    </xf>
    <xf numFmtId="0" fontId="21" fillId="4" borderId="43" xfId="0" applyFont="1" applyFill="1" applyBorder="1" applyAlignment="1">
      <alignment horizontal="left" vertical="center" indent="1"/>
    </xf>
    <xf numFmtId="0" fontId="21" fillId="4" borderId="57" xfId="0" applyFont="1" applyFill="1" applyBorder="1" applyAlignment="1">
      <alignment horizontal="left" vertical="center" indent="1"/>
    </xf>
    <xf numFmtId="0" fontId="29" fillId="4" borderId="44" xfId="0" applyFont="1" applyFill="1" applyBorder="1" applyAlignment="1">
      <alignment horizontal="center" vertical="center" wrapText="1"/>
    </xf>
    <xf numFmtId="0" fontId="29" fillId="0" borderId="37" xfId="0" applyFont="1" applyBorder="1" applyAlignment="1">
      <alignment vertical="center" wrapText="1"/>
    </xf>
    <xf numFmtId="0" fontId="29" fillId="0" borderId="45" xfId="0" applyFont="1" applyBorder="1" applyAlignment="1">
      <alignment vertical="center" wrapText="1"/>
    </xf>
    <xf numFmtId="58" fontId="12" fillId="3" borderId="44" xfId="0" applyNumberFormat="1" applyFont="1" applyFill="1" applyBorder="1" applyAlignment="1" applyProtection="1">
      <alignment horizontal="center" vertical="center" wrapText="1"/>
      <protection locked="0"/>
    </xf>
    <xf numFmtId="185" fontId="21" fillId="5" borderId="10" xfId="0" applyNumberFormat="1" applyFont="1" applyFill="1" applyBorder="1" applyAlignment="1">
      <alignment horizontal="center" vertical="center" shrinkToFit="1"/>
    </xf>
    <xf numFmtId="0" fontId="21" fillId="5" borderId="65" xfId="0" applyFont="1" applyFill="1" applyBorder="1" applyAlignment="1">
      <alignment horizontal="center" vertical="center" shrinkToFit="1"/>
    </xf>
    <xf numFmtId="0" fontId="21" fillId="0" borderId="65" xfId="0" applyFont="1" applyBorder="1">
      <alignment vertical="center"/>
    </xf>
    <xf numFmtId="0" fontId="21" fillId="0" borderId="104" xfId="0" applyFont="1" applyBorder="1">
      <alignment vertical="center"/>
    </xf>
    <xf numFmtId="0" fontId="21" fillId="4" borderId="112" xfId="0" applyFont="1" applyFill="1" applyBorder="1" applyAlignment="1">
      <alignment horizontal="center" vertical="center"/>
    </xf>
    <xf numFmtId="0" fontId="21" fillId="0" borderId="26" xfId="0" applyFont="1" applyBorder="1">
      <alignment vertical="center"/>
    </xf>
    <xf numFmtId="0" fontId="21" fillId="0" borderId="113" xfId="0" applyFont="1" applyBorder="1">
      <alignment vertical="center"/>
    </xf>
    <xf numFmtId="0" fontId="21" fillId="0" borderId="24" xfId="0" applyFont="1" applyBorder="1">
      <alignment vertical="center"/>
    </xf>
    <xf numFmtId="0" fontId="21" fillId="0" borderId="34" xfId="0" applyFont="1" applyBorder="1">
      <alignment vertical="center"/>
    </xf>
    <xf numFmtId="0" fontId="0" fillId="0" borderId="131" xfId="0" applyBorder="1">
      <alignment vertical="center"/>
    </xf>
    <xf numFmtId="0" fontId="0" fillId="0" borderId="127" xfId="0" applyBorder="1">
      <alignment vertical="center"/>
    </xf>
    <xf numFmtId="0" fontId="0" fillId="0" borderId="126" xfId="0" applyBorder="1">
      <alignment vertical="center"/>
    </xf>
    <xf numFmtId="0" fontId="0" fillId="0" borderId="16" xfId="0" applyBorder="1" applyAlignment="1">
      <alignment vertical="top"/>
    </xf>
    <xf numFmtId="0" fontId="0" fillId="0" borderId="0" xfId="0" applyAlignment="1">
      <alignment vertical="top"/>
    </xf>
    <xf numFmtId="0" fontId="0" fillId="0" borderId="36" xfId="0" applyBorder="1" applyAlignment="1">
      <alignment vertical="top"/>
    </xf>
    <xf numFmtId="0" fontId="0" fillId="0" borderId="17" xfId="0" applyBorder="1" applyAlignment="1">
      <alignment vertical="top"/>
    </xf>
    <xf numFmtId="0" fontId="0" fillId="0" borderId="24" xfId="0" applyBorder="1" applyAlignment="1">
      <alignment vertical="top"/>
    </xf>
    <xf numFmtId="0" fontId="0" fillId="0" borderId="63" xfId="0" applyBorder="1" applyAlignment="1">
      <alignment vertical="top"/>
    </xf>
    <xf numFmtId="0" fontId="0" fillId="3" borderId="16" xfId="0" applyFill="1" applyBorder="1" applyAlignment="1">
      <alignment vertical="top" wrapText="1"/>
    </xf>
    <xf numFmtId="0" fontId="0" fillId="3" borderId="0" xfId="0" applyFill="1" applyAlignment="1">
      <alignment vertical="top" wrapText="1"/>
    </xf>
    <xf numFmtId="0" fontId="0" fillId="3" borderId="36" xfId="0" applyFill="1" applyBorder="1" applyAlignment="1">
      <alignment vertical="top" wrapText="1"/>
    </xf>
    <xf numFmtId="0" fontId="0" fillId="3" borderId="132" xfId="0" applyFill="1" applyBorder="1" applyAlignment="1">
      <alignment vertical="top" wrapText="1"/>
    </xf>
    <xf numFmtId="0" fontId="0" fillId="3" borderId="133" xfId="0" applyFill="1" applyBorder="1" applyAlignment="1">
      <alignment vertical="top" wrapText="1"/>
    </xf>
    <xf numFmtId="0" fontId="0" fillId="3" borderId="134" xfId="0" applyFill="1" applyBorder="1" applyAlignment="1">
      <alignment vertical="top" wrapText="1"/>
    </xf>
    <xf numFmtId="0" fontId="0" fillId="0" borderId="136" xfId="0" applyBorder="1" applyAlignment="1">
      <alignment vertical="center" shrinkToFit="1"/>
    </xf>
    <xf numFmtId="0" fontId="0" fillId="0" borderId="135" xfId="0" applyBorder="1" applyAlignment="1">
      <alignment vertical="center" shrinkToFit="1"/>
    </xf>
    <xf numFmtId="0" fontId="0" fillId="0" borderId="137" xfId="0" applyBorder="1" applyAlignment="1">
      <alignment vertical="center" shrinkToFit="1"/>
    </xf>
    <xf numFmtId="0" fontId="0" fillId="0" borderId="136" xfId="0" applyBorder="1">
      <alignment vertical="center"/>
    </xf>
    <xf numFmtId="0" fontId="0" fillId="0" borderId="135" xfId="0" applyBorder="1">
      <alignment vertical="center"/>
    </xf>
    <xf numFmtId="0" fontId="0" fillId="0" borderId="137" xfId="0" applyBorder="1">
      <alignment vertical="center"/>
    </xf>
    <xf numFmtId="178" fontId="21" fillId="2" borderId="1" xfId="0" applyNumberFormat="1" applyFont="1" applyFill="1" applyBorder="1" applyAlignment="1">
      <alignment horizontal="center" vertical="center" shrinkToFit="1"/>
    </xf>
    <xf numFmtId="178" fontId="12" fillId="3" borderId="24" xfId="0" applyNumberFormat="1" applyFont="1" applyFill="1" applyBorder="1" applyAlignment="1">
      <alignment vertical="center" wrapText="1" shrinkToFit="1"/>
    </xf>
    <xf numFmtId="0" fontId="12" fillId="3" borderId="24" xfId="0" applyFont="1" applyFill="1" applyBorder="1" applyAlignment="1">
      <alignment vertical="center" wrapText="1" shrinkToFit="1"/>
    </xf>
    <xf numFmtId="0" fontId="12" fillId="2" borderId="1" xfId="0" applyFont="1" applyFill="1" applyBorder="1" applyAlignment="1">
      <alignment horizontal="center" vertical="center" wrapText="1"/>
    </xf>
    <xf numFmtId="0" fontId="12" fillId="5" borderId="64" xfId="3" applyFont="1" applyFill="1" applyBorder="1" applyAlignment="1">
      <alignment horizontal="left" vertical="center"/>
    </xf>
    <xf numFmtId="0" fontId="12" fillId="0" borderId="65" xfId="0" applyFont="1" applyBorder="1">
      <alignment vertical="center"/>
    </xf>
    <xf numFmtId="0" fontId="12" fillId="0" borderId="69" xfId="0" applyFont="1" applyBorder="1">
      <alignment vertical="center"/>
    </xf>
    <xf numFmtId="0" fontId="12" fillId="5" borderId="29" xfId="3" applyFont="1" applyFill="1" applyBorder="1" applyAlignment="1">
      <alignment horizontal="left" vertical="center"/>
    </xf>
    <xf numFmtId="0" fontId="12" fillId="0" borderId="49" xfId="0" applyFont="1" applyBorder="1">
      <alignment vertical="center"/>
    </xf>
    <xf numFmtId="0" fontId="12" fillId="0" borderId="70" xfId="0" applyFont="1" applyBorder="1">
      <alignment vertical="center"/>
    </xf>
    <xf numFmtId="178" fontId="12" fillId="4" borderId="1" xfId="2" applyNumberFormat="1" applyFont="1" applyFill="1" applyBorder="1" applyAlignment="1">
      <alignment horizontal="center" vertical="center" shrinkToFit="1"/>
    </xf>
    <xf numFmtId="0" fontId="41" fillId="0" borderId="0" xfId="0" applyFont="1" applyAlignment="1">
      <alignment horizontal="justify" vertical="center" wrapText="1"/>
    </xf>
    <xf numFmtId="0" fontId="41" fillId="4" borderId="44" xfId="0" applyFont="1" applyFill="1" applyBorder="1" applyAlignment="1">
      <alignment horizontal="center" vertical="center"/>
    </xf>
    <xf numFmtId="0" fontId="41" fillId="4" borderId="37" xfId="0" applyFont="1" applyFill="1" applyBorder="1" applyAlignment="1">
      <alignment horizontal="center" vertical="center"/>
    </xf>
    <xf numFmtId="0" fontId="41" fillId="4" borderId="45" xfId="0" applyFont="1" applyFill="1" applyBorder="1" applyAlignment="1">
      <alignment horizontal="center" vertical="center"/>
    </xf>
    <xf numFmtId="0" fontId="41" fillId="0" borderId="16" xfId="0" applyFont="1" applyBorder="1" applyAlignment="1" applyProtection="1">
      <alignment vertical="center" shrinkToFit="1"/>
      <protection locked="0"/>
    </xf>
    <xf numFmtId="0" fontId="41" fillId="0" borderId="0" xfId="0" applyFont="1" applyAlignment="1" applyProtection="1">
      <alignment vertical="center" shrinkToFit="1"/>
      <protection locked="0"/>
    </xf>
    <xf numFmtId="0" fontId="41" fillId="0" borderId="80" xfId="0" applyFont="1" applyBorder="1" applyAlignment="1" applyProtection="1">
      <alignment vertical="center" shrinkToFit="1"/>
      <protection locked="0"/>
    </xf>
    <xf numFmtId="0" fontId="41" fillId="0" borderId="28" xfId="0" applyFont="1" applyBorder="1" applyAlignment="1" applyProtection="1">
      <alignment vertical="center" shrinkToFit="1"/>
      <protection locked="0"/>
    </xf>
    <xf numFmtId="0" fontId="41" fillId="0" borderId="85" xfId="0" applyFont="1" applyBorder="1" applyAlignment="1" applyProtection="1">
      <alignment vertical="center" shrinkToFit="1"/>
      <protection locked="0"/>
    </xf>
    <xf numFmtId="0" fontId="41" fillId="0" borderId="17" xfId="0" applyFont="1" applyBorder="1" applyAlignment="1" applyProtection="1">
      <alignment vertical="center" shrinkToFit="1"/>
      <protection locked="0"/>
    </xf>
    <xf numFmtId="0" fontId="41" fillId="0" borderId="71" xfId="0" applyFont="1" applyBorder="1" applyAlignment="1" applyProtection="1">
      <alignment vertical="center" shrinkToFit="1"/>
      <protection locked="0"/>
    </xf>
    <xf numFmtId="38" fontId="41" fillId="0" borderId="17" xfId="4" applyFont="1" applyFill="1" applyBorder="1" applyAlignment="1" applyProtection="1">
      <alignment vertical="center" shrinkToFit="1"/>
      <protection locked="0"/>
    </xf>
    <xf numFmtId="38" fontId="41" fillId="0" borderId="71" xfId="4" applyFont="1" applyFill="1" applyBorder="1" applyAlignment="1" applyProtection="1">
      <alignment vertical="center" shrinkToFit="1"/>
      <protection locked="0"/>
    </xf>
    <xf numFmtId="38" fontId="41" fillId="0" borderId="28" xfId="4" applyFont="1" applyFill="1" applyBorder="1" applyAlignment="1" applyProtection="1">
      <alignment vertical="center" shrinkToFit="1"/>
      <protection locked="0"/>
    </xf>
    <xf numFmtId="38" fontId="41" fillId="0" borderId="85" xfId="4" applyFont="1" applyFill="1" applyBorder="1" applyAlignment="1" applyProtection="1">
      <alignment vertical="center" shrinkToFit="1"/>
      <protection locked="0"/>
    </xf>
    <xf numFmtId="38" fontId="41" fillId="0" borderId="16" xfId="4" applyFont="1" applyFill="1" applyBorder="1" applyAlignment="1" applyProtection="1">
      <alignment vertical="center" shrinkToFit="1"/>
      <protection locked="0"/>
    </xf>
    <xf numFmtId="38" fontId="41" fillId="0" borderId="80" xfId="4" applyFont="1" applyFill="1" applyBorder="1" applyAlignment="1" applyProtection="1">
      <alignment vertical="center" shrinkToFit="1"/>
      <protection locked="0"/>
    </xf>
    <xf numFmtId="0" fontId="41" fillId="4" borderId="20" xfId="0" applyFont="1" applyFill="1" applyBorder="1" applyAlignment="1">
      <alignment horizontal="center" vertical="center"/>
    </xf>
    <xf numFmtId="0" fontId="41" fillId="4" borderId="12" xfId="0" applyFont="1" applyFill="1" applyBorder="1" applyAlignment="1">
      <alignment horizontal="center" vertical="center"/>
    </xf>
    <xf numFmtId="0" fontId="41" fillId="4" borderId="31" xfId="0" applyFont="1" applyFill="1" applyBorder="1" applyAlignment="1">
      <alignment horizontal="center" vertical="center"/>
    </xf>
    <xf numFmtId="0" fontId="41" fillId="4" borderId="32" xfId="0" applyFont="1" applyFill="1" applyBorder="1" applyAlignment="1">
      <alignment horizontal="center" vertical="center"/>
    </xf>
    <xf numFmtId="0" fontId="41" fillId="4" borderId="47" xfId="0" applyFont="1" applyFill="1" applyBorder="1" applyAlignment="1">
      <alignment horizontal="center" vertical="center"/>
    </xf>
    <xf numFmtId="0" fontId="41" fillId="4" borderId="31" xfId="0" applyFont="1" applyFill="1" applyBorder="1" applyAlignment="1">
      <alignment horizontal="center" vertical="center" wrapText="1"/>
    </xf>
    <xf numFmtId="0" fontId="41" fillId="4" borderId="32" xfId="0" applyFont="1" applyFill="1" applyBorder="1" applyAlignment="1">
      <alignment horizontal="center" vertical="center" wrapText="1"/>
    </xf>
    <xf numFmtId="0" fontId="41" fillId="4" borderId="47"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4" borderId="28" xfId="0" applyFont="1" applyFill="1" applyBorder="1" applyAlignment="1">
      <alignment horizontal="center" vertical="center" wrapText="1"/>
    </xf>
    <xf numFmtId="0" fontId="41" fillId="4" borderId="35"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41" fillId="4" borderId="36" xfId="0" applyFont="1" applyFill="1" applyBorder="1" applyAlignment="1">
      <alignment horizontal="center" vertical="center" wrapText="1"/>
    </xf>
    <xf numFmtId="0" fontId="41" fillId="4" borderId="44" xfId="0" applyFont="1" applyFill="1" applyBorder="1" applyAlignment="1">
      <alignment horizontal="center" vertical="center" wrapText="1"/>
    </xf>
    <xf numFmtId="0" fontId="41" fillId="4" borderId="37" xfId="0" applyFont="1" applyFill="1" applyBorder="1" applyAlignment="1">
      <alignment horizontal="center" vertical="center" wrapText="1"/>
    </xf>
    <xf numFmtId="0" fontId="41" fillId="4" borderId="45" xfId="0" applyFont="1" applyFill="1" applyBorder="1" applyAlignment="1">
      <alignment horizontal="center" vertical="center" wrapText="1"/>
    </xf>
    <xf numFmtId="0" fontId="41" fillId="4" borderId="17" xfId="0" applyFont="1" applyFill="1" applyBorder="1" applyAlignment="1">
      <alignment horizontal="center" vertical="center"/>
    </xf>
    <xf numFmtId="0" fontId="41" fillId="4" borderId="24" xfId="0" applyFont="1" applyFill="1" applyBorder="1" applyAlignment="1">
      <alignment horizontal="center" vertical="center"/>
    </xf>
    <xf numFmtId="0" fontId="41" fillId="4" borderId="63" xfId="0" applyFont="1" applyFill="1" applyBorder="1" applyAlignment="1">
      <alignment horizontal="center" vertical="center"/>
    </xf>
    <xf numFmtId="0" fontId="41" fillId="0" borderId="15" xfId="0" applyFont="1" applyBorder="1" applyAlignment="1">
      <alignment horizontal="justify" vertical="center" wrapText="1"/>
    </xf>
    <xf numFmtId="0" fontId="41" fillId="4" borderId="28" xfId="0" applyFont="1" applyFill="1" applyBorder="1" applyAlignment="1">
      <alignment horizontal="center" vertical="distributed" textRotation="255" justifyLastLine="1"/>
    </xf>
    <xf numFmtId="0" fontId="41" fillId="4" borderId="16" xfId="0" applyFont="1" applyFill="1" applyBorder="1" applyAlignment="1">
      <alignment horizontal="center" vertical="distributed" textRotation="255" justifyLastLine="1"/>
    </xf>
    <xf numFmtId="0" fontId="41" fillId="4" borderId="17" xfId="0" applyFont="1" applyFill="1" applyBorder="1" applyAlignment="1">
      <alignment horizontal="center" vertical="distributed" textRotation="255" justifyLastLine="1"/>
    </xf>
    <xf numFmtId="0" fontId="41" fillId="4" borderId="55" xfId="0" applyFont="1" applyFill="1" applyBorder="1" applyAlignment="1">
      <alignment horizontal="center" vertical="center" textRotation="255" wrapText="1"/>
    </xf>
    <xf numFmtId="0" fontId="41" fillId="4" borderId="23" xfId="0" applyFont="1" applyFill="1" applyBorder="1" applyAlignment="1">
      <alignment horizontal="center" vertical="center" textRotation="255" wrapText="1"/>
    </xf>
    <xf numFmtId="0" fontId="41" fillId="4" borderId="55" xfId="0" applyFont="1" applyFill="1" applyBorder="1" applyAlignment="1">
      <alignment horizontal="center" vertical="distributed" textRotation="255" justifyLastLine="1"/>
    </xf>
    <xf numFmtId="0" fontId="41" fillId="4" borderId="23" xfId="0" applyFont="1" applyFill="1" applyBorder="1" applyAlignment="1">
      <alignment horizontal="center" vertical="distributed" textRotation="255" justifyLastLine="1"/>
    </xf>
    <xf numFmtId="0" fontId="41" fillId="0" borderId="15" xfId="0" applyFont="1" applyBorder="1" applyAlignment="1" applyProtection="1">
      <alignment vertical="center" shrinkToFit="1"/>
      <protection locked="0"/>
    </xf>
    <xf numFmtId="0" fontId="41" fillId="0" borderId="24" xfId="0" applyFont="1" applyBorder="1" applyAlignment="1" applyProtection="1">
      <alignment vertical="center" shrinkToFit="1"/>
      <protection locked="0"/>
    </xf>
    <xf numFmtId="0" fontId="41" fillId="4" borderId="1" xfId="0" applyFont="1" applyFill="1" applyBorder="1" applyAlignment="1">
      <alignment horizontal="center" vertical="center"/>
    </xf>
    <xf numFmtId="0" fontId="41" fillId="4" borderId="16" xfId="0" applyFont="1" applyFill="1" applyBorder="1" applyAlignment="1">
      <alignment horizontal="center" vertical="center" textRotation="255" wrapText="1"/>
    </xf>
    <xf numFmtId="0" fontId="41" fillId="4" borderId="56" xfId="0" applyFont="1" applyFill="1" applyBorder="1" applyAlignment="1">
      <alignment horizontal="center" vertical="center" textRotation="255" wrapText="1"/>
    </xf>
    <xf numFmtId="0" fontId="41" fillId="4" borderId="28" xfId="0" applyFont="1" applyFill="1" applyBorder="1" applyAlignment="1">
      <alignment horizontal="center" vertical="distributed" textRotation="255" wrapText="1" justifyLastLine="1"/>
    </xf>
    <xf numFmtId="0" fontId="41" fillId="4" borderId="16" xfId="0" applyFont="1" applyFill="1" applyBorder="1" applyAlignment="1">
      <alignment horizontal="center" vertical="distributed" textRotation="255" wrapText="1" justifyLastLine="1"/>
    </xf>
    <xf numFmtId="0" fontId="41" fillId="4" borderId="17" xfId="0" applyFont="1" applyFill="1" applyBorder="1" applyAlignment="1">
      <alignment horizontal="center" vertical="distributed" textRotation="255" wrapText="1" justifyLastLine="1"/>
    </xf>
    <xf numFmtId="0" fontId="41" fillId="4" borderId="55" xfId="0" applyFont="1" applyFill="1" applyBorder="1" applyAlignment="1">
      <alignment horizontal="center" vertical="distributed" textRotation="255" wrapText="1" justifyLastLine="1"/>
    </xf>
    <xf numFmtId="0" fontId="41" fillId="4" borderId="23" xfId="0" applyFont="1" applyFill="1" applyBorder="1" applyAlignment="1">
      <alignment horizontal="center" vertical="distributed" textRotation="255" wrapText="1" justifyLastLine="1"/>
    </xf>
    <xf numFmtId="0" fontId="41" fillId="4" borderId="56" xfId="0" applyFont="1" applyFill="1" applyBorder="1" applyAlignment="1">
      <alignment horizontal="center" vertical="distributed" textRotation="255" wrapText="1" justifyLastLine="1"/>
    </xf>
    <xf numFmtId="0" fontId="41" fillId="4" borderId="64" xfId="0" applyFont="1" applyFill="1" applyBorder="1" applyAlignment="1">
      <alignment horizontal="center" vertical="center"/>
    </xf>
    <xf numFmtId="0" fontId="41" fillId="4" borderId="65" xfId="0" applyFont="1" applyFill="1" applyBorder="1" applyAlignment="1">
      <alignment horizontal="center" vertical="center"/>
    </xf>
    <xf numFmtId="0" fontId="41" fillId="4" borderId="74" xfId="0" applyFont="1" applyFill="1" applyBorder="1" applyAlignment="1">
      <alignment horizontal="center" vertical="center"/>
    </xf>
    <xf numFmtId="0" fontId="41" fillId="4" borderId="56" xfId="0" applyFont="1" applyFill="1" applyBorder="1" applyAlignment="1">
      <alignment horizontal="center" vertical="center"/>
    </xf>
    <xf numFmtId="0" fontId="41" fillId="4" borderId="56" xfId="0" applyFont="1" applyFill="1" applyBorder="1">
      <alignment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37" xfId="0" applyFont="1" applyBorder="1">
      <alignment vertical="center"/>
    </xf>
    <xf numFmtId="0" fontId="41" fillId="4" borderId="17" xfId="0" applyFont="1" applyFill="1" applyBorder="1" applyAlignment="1">
      <alignment horizontal="center" vertical="center" wrapText="1"/>
    </xf>
    <xf numFmtId="0" fontId="41" fillId="4" borderId="63" xfId="0" applyFont="1" applyFill="1" applyBorder="1" applyAlignment="1">
      <alignment horizontal="center" vertical="center" wrapText="1"/>
    </xf>
    <xf numFmtId="0" fontId="41" fillId="4" borderId="28" xfId="0" applyFont="1" applyFill="1" applyBorder="1" applyAlignment="1">
      <alignment horizontal="center" vertical="center"/>
    </xf>
    <xf numFmtId="0" fontId="41" fillId="4" borderId="15" xfId="0" applyFont="1" applyFill="1" applyBorder="1" applyAlignment="1">
      <alignment horizontal="center" vertical="center"/>
    </xf>
    <xf numFmtId="0" fontId="41" fillId="4" borderId="85" xfId="0" applyFont="1" applyFill="1" applyBorder="1" applyAlignment="1">
      <alignment horizontal="center" vertical="center"/>
    </xf>
    <xf numFmtId="0" fontId="41" fillId="4" borderId="35" xfId="0" applyFont="1" applyFill="1" applyBorder="1">
      <alignment vertical="center"/>
    </xf>
    <xf numFmtId="0" fontId="41" fillId="4" borderId="36" xfId="0" applyFont="1" applyFill="1" applyBorder="1">
      <alignment vertical="center"/>
    </xf>
    <xf numFmtId="0" fontId="41" fillId="4" borderId="16" xfId="0" applyFont="1" applyFill="1" applyBorder="1">
      <alignment vertical="center"/>
    </xf>
    <xf numFmtId="0" fontId="41" fillId="4" borderId="17" xfId="0" applyFont="1" applyFill="1" applyBorder="1">
      <alignment vertical="center"/>
    </xf>
    <xf numFmtId="0" fontId="41" fillId="4" borderId="63" xfId="0" applyFont="1" applyFill="1" applyBorder="1">
      <alignment vertical="center"/>
    </xf>
    <xf numFmtId="0" fontId="41" fillId="3" borderId="49" xfId="0" applyFont="1" applyFill="1" applyBorder="1" applyAlignment="1">
      <alignment horizontal="center" vertical="center" shrinkToFit="1"/>
    </xf>
    <xf numFmtId="0" fontId="41" fillId="3" borderId="70" xfId="0" applyFont="1" applyFill="1" applyBorder="1" applyAlignment="1">
      <alignment horizontal="center" vertical="center" shrinkToFit="1"/>
    </xf>
    <xf numFmtId="187" fontId="41" fillId="3" borderId="8" xfId="4" applyNumberFormat="1" applyFont="1" applyFill="1" applyBorder="1" applyAlignment="1">
      <alignment horizontal="center" vertical="center"/>
    </xf>
    <xf numFmtId="187" fontId="41" fillId="3" borderId="50" xfId="4" applyNumberFormat="1" applyFont="1" applyFill="1" applyBorder="1" applyAlignment="1">
      <alignment horizontal="center" vertical="center"/>
    </xf>
    <xf numFmtId="187" fontId="41" fillId="3" borderId="12" xfId="4" applyNumberFormat="1" applyFont="1" applyFill="1" applyBorder="1" applyAlignment="1" applyProtection="1">
      <alignment horizontal="center" vertical="center"/>
    </xf>
    <xf numFmtId="187" fontId="41" fillId="3" borderId="13" xfId="4" applyNumberFormat="1" applyFont="1" applyFill="1" applyBorder="1" applyAlignment="1" applyProtection="1">
      <alignment horizontal="center" vertical="center"/>
    </xf>
    <xf numFmtId="0" fontId="41" fillId="4" borderId="35" xfId="0" applyFont="1" applyFill="1" applyBorder="1" applyAlignment="1">
      <alignment vertical="center" wrapText="1"/>
    </xf>
    <xf numFmtId="0" fontId="41" fillId="4" borderId="16" xfId="0" applyFont="1" applyFill="1" applyBorder="1" applyAlignment="1">
      <alignment vertical="center" wrapText="1"/>
    </xf>
    <xf numFmtId="0" fontId="41" fillId="4" borderId="36" xfId="0" applyFont="1" applyFill="1" applyBorder="1" applyAlignment="1">
      <alignment vertical="center" wrapText="1"/>
    </xf>
    <xf numFmtId="0" fontId="41" fillId="4" borderId="17" xfId="0" applyFont="1" applyFill="1" applyBorder="1" applyAlignment="1">
      <alignment vertical="center" wrapText="1"/>
    </xf>
    <xf numFmtId="0" fontId="41" fillId="4" borderId="63" xfId="0" applyFont="1" applyFill="1" applyBorder="1" applyAlignment="1">
      <alignment vertical="center" wrapText="1"/>
    </xf>
    <xf numFmtId="0" fontId="41" fillId="4" borderId="110" xfId="0" applyFont="1" applyFill="1" applyBorder="1" applyAlignment="1">
      <alignment horizontal="center" vertical="center"/>
    </xf>
    <xf numFmtId="0" fontId="41" fillId="4" borderId="81" xfId="0" applyFont="1" applyFill="1" applyBorder="1" applyAlignment="1">
      <alignment horizontal="center" vertical="center"/>
    </xf>
    <xf numFmtId="0" fontId="41" fillId="4" borderId="109" xfId="0" applyFont="1" applyFill="1" applyBorder="1" applyAlignment="1">
      <alignment horizontal="center" vertical="center"/>
    </xf>
    <xf numFmtId="0" fontId="41" fillId="0" borderId="0" xfId="0" applyFont="1" applyAlignment="1"/>
    <xf numFmtId="0" fontId="41" fillId="4" borderId="45" xfId="0" applyFont="1" applyFill="1" applyBorder="1">
      <alignment vertical="center"/>
    </xf>
    <xf numFmtId="0" fontId="41" fillId="4" borderId="37" xfId="0" applyFont="1" applyFill="1" applyBorder="1">
      <alignment vertical="center"/>
    </xf>
    <xf numFmtId="0" fontId="41" fillId="4" borderId="6" xfId="0" applyFont="1" applyFill="1" applyBorder="1" applyAlignment="1">
      <alignment horizontal="center" vertical="center"/>
    </xf>
    <xf numFmtId="0" fontId="41" fillId="4" borderId="13" xfId="0" applyFont="1" applyFill="1" applyBorder="1" applyAlignment="1">
      <alignment horizontal="center" vertical="center"/>
    </xf>
    <xf numFmtId="0" fontId="41" fillId="4" borderId="40" xfId="0" applyFont="1" applyFill="1" applyBorder="1" applyAlignment="1">
      <alignment horizontal="center" vertical="center"/>
    </xf>
    <xf numFmtId="0" fontId="41" fillId="4" borderId="66" xfId="0" applyFont="1" applyFill="1" applyBorder="1" applyAlignment="1">
      <alignment horizontal="center" vertical="center"/>
    </xf>
    <xf numFmtId="0" fontId="41" fillId="4" borderId="8" xfId="0" applyFont="1" applyFill="1" applyBorder="1" applyAlignment="1">
      <alignment horizontal="center" vertical="center"/>
    </xf>
    <xf numFmtId="0" fontId="41" fillId="4" borderId="49" xfId="0" applyFont="1" applyFill="1" applyBorder="1" applyAlignment="1">
      <alignment horizontal="center" vertical="center"/>
    </xf>
    <xf numFmtId="0" fontId="41" fillId="4" borderId="50" xfId="0" applyFont="1" applyFill="1" applyBorder="1" applyAlignment="1">
      <alignment horizontal="center" vertical="center"/>
    </xf>
    <xf numFmtId="0" fontId="41" fillId="4" borderId="10" xfId="0" applyFont="1" applyFill="1" applyBorder="1" applyAlignment="1">
      <alignment horizontal="center" vertical="center"/>
    </xf>
    <xf numFmtId="181" fontId="17" fillId="0" borderId="20" xfId="5" applyNumberFormat="1" applyFont="1" applyBorder="1" applyAlignment="1" applyProtection="1">
      <alignment horizontal="center" vertical="center" shrinkToFit="1"/>
      <protection locked="0"/>
    </xf>
    <xf numFmtId="181" fontId="17" fillId="0" borderId="12" xfId="5" applyNumberFormat="1" applyFont="1" applyBorder="1" applyAlignment="1" applyProtection="1">
      <alignment horizontal="center" vertical="center" shrinkToFit="1"/>
      <protection locked="0"/>
    </xf>
    <xf numFmtId="0" fontId="17" fillId="4" borderId="38" xfId="5" applyFont="1" applyFill="1" applyBorder="1" applyAlignment="1">
      <alignment horizontal="center" vertical="center"/>
    </xf>
    <xf numFmtId="0" fontId="17" fillId="4" borderId="39" xfId="5" applyFont="1" applyFill="1" applyBorder="1" applyAlignment="1">
      <alignment horizontal="center" vertical="center"/>
    </xf>
    <xf numFmtId="0" fontId="17" fillId="4" borderId="22" xfId="5" applyFont="1" applyFill="1" applyBorder="1" applyAlignment="1">
      <alignment horizontal="right" vertical="center"/>
    </xf>
    <xf numFmtId="0" fontId="17" fillId="4" borderId="18" xfId="5" applyFont="1" applyFill="1" applyBorder="1" applyAlignment="1">
      <alignment horizontal="right" vertical="center"/>
    </xf>
    <xf numFmtId="0" fontId="17" fillId="4" borderId="19" xfId="5" applyFont="1" applyFill="1" applyBorder="1" applyAlignment="1">
      <alignment horizontal="right" vertical="center"/>
    </xf>
    <xf numFmtId="0" fontId="17" fillId="4" borderId="44" xfId="5" applyFont="1" applyFill="1" applyBorder="1" applyAlignment="1">
      <alignment horizontal="center" vertical="center"/>
    </xf>
    <xf numFmtId="0" fontId="17" fillId="4" borderId="37" xfId="5" applyFont="1" applyFill="1" applyBorder="1" applyAlignment="1">
      <alignment horizontal="center" vertical="center"/>
    </xf>
    <xf numFmtId="0" fontId="17" fillId="4" borderId="68" xfId="5" applyFont="1" applyFill="1" applyBorder="1" applyAlignment="1">
      <alignment horizontal="center" vertical="center"/>
    </xf>
    <xf numFmtId="0" fontId="17" fillId="4" borderId="90" xfId="5" applyFont="1" applyFill="1" applyBorder="1" applyAlignment="1">
      <alignment horizontal="right" vertical="center" shrinkToFit="1"/>
    </xf>
    <xf numFmtId="0" fontId="17" fillId="4" borderId="93" xfId="5" applyFont="1" applyFill="1" applyBorder="1" applyAlignment="1">
      <alignment horizontal="right" vertical="center" shrinkToFit="1"/>
    </xf>
    <xf numFmtId="0" fontId="17" fillId="4" borderId="6" xfId="5" applyFont="1" applyFill="1" applyBorder="1" applyAlignment="1">
      <alignment horizontal="center" vertical="center"/>
    </xf>
    <xf numFmtId="0" fontId="17" fillId="4" borderId="13" xfId="5" applyFont="1" applyFill="1" applyBorder="1" applyAlignment="1">
      <alignment horizontal="center" vertical="center"/>
    </xf>
    <xf numFmtId="178" fontId="17" fillId="0" borderId="13" xfId="5" applyNumberFormat="1" applyFont="1" applyBorder="1" applyAlignment="1" applyProtection="1">
      <alignment vertical="center"/>
      <protection locked="0"/>
    </xf>
    <xf numFmtId="178" fontId="17" fillId="0" borderId="10" xfId="5" applyNumberFormat="1" applyFont="1" applyBorder="1" applyAlignment="1" applyProtection="1">
      <alignment vertical="center"/>
      <protection locked="0"/>
    </xf>
    <xf numFmtId="190" fontId="17" fillId="3" borderId="39" xfId="5" applyNumberFormat="1" applyFont="1" applyFill="1" applyBorder="1" applyAlignment="1" applyProtection="1">
      <alignment vertical="center"/>
      <protection locked="0"/>
    </xf>
    <xf numFmtId="190" fontId="17" fillId="3" borderId="14" xfId="5" applyNumberFormat="1" applyFont="1" applyFill="1" applyBorder="1" applyAlignment="1" applyProtection="1">
      <alignment vertical="center"/>
      <protection locked="0"/>
    </xf>
    <xf numFmtId="186" fontId="17" fillId="4" borderId="68" xfId="5" applyNumberFormat="1" applyFont="1" applyFill="1" applyBorder="1" applyAlignment="1">
      <alignment horizontal="center" vertical="center" wrapText="1"/>
    </xf>
    <xf numFmtId="186" fontId="17" fillId="4" borderId="39" xfId="5" applyNumberFormat="1" applyFont="1" applyFill="1" applyBorder="1" applyAlignment="1">
      <alignment horizontal="center" vertical="center" wrapText="1"/>
    </xf>
    <xf numFmtId="0" fontId="17" fillId="4" borderId="40" xfId="5" applyFont="1" applyFill="1" applyBorder="1" applyAlignment="1">
      <alignment horizontal="center" vertical="center"/>
    </xf>
    <xf numFmtId="0" fontId="17" fillId="4" borderId="79" xfId="5" applyFont="1" applyFill="1" applyBorder="1" applyAlignment="1">
      <alignment horizontal="center" vertical="center"/>
    </xf>
    <xf numFmtId="0" fontId="17" fillId="4" borderId="78" xfId="5" applyFont="1" applyFill="1" applyBorder="1" applyAlignment="1">
      <alignment horizontal="center" vertical="center"/>
    </xf>
    <xf numFmtId="181" fontId="17" fillId="0" borderId="72" xfId="5" applyNumberFormat="1" applyFont="1" applyBorder="1" applyAlignment="1" applyProtection="1">
      <alignment horizontal="center" vertical="center" shrinkToFit="1"/>
      <protection locked="0"/>
    </xf>
    <xf numFmtId="181" fontId="17" fillId="0" borderId="11" xfId="5" applyNumberFormat="1" applyFont="1" applyBorder="1" applyAlignment="1" applyProtection="1">
      <alignment horizontal="center" vertical="center" shrinkToFit="1"/>
      <protection locked="0"/>
    </xf>
    <xf numFmtId="0" fontId="17" fillId="4" borderId="66" xfId="5" applyFont="1" applyFill="1" applyBorder="1" applyAlignment="1">
      <alignment horizontal="center" vertical="center"/>
    </xf>
    <xf numFmtId="0" fontId="17" fillId="4" borderId="67" xfId="5" applyFont="1" applyFill="1" applyBorder="1" applyAlignment="1">
      <alignment horizontal="center" vertical="center"/>
    </xf>
    <xf numFmtId="190" fontId="17" fillId="3" borderId="67" xfId="5" applyNumberFormat="1" applyFont="1" applyFill="1" applyBorder="1" applyAlignment="1" applyProtection="1">
      <alignment vertical="center"/>
      <protection locked="0"/>
    </xf>
    <xf numFmtId="190" fontId="17" fillId="3" borderId="84" xfId="5" applyNumberFormat="1" applyFont="1" applyFill="1" applyBorder="1" applyAlignment="1" applyProtection="1">
      <alignment vertical="center"/>
      <protection locked="0"/>
    </xf>
    <xf numFmtId="186" fontId="17" fillId="4" borderId="71" xfId="5" applyNumberFormat="1" applyFont="1" applyFill="1" applyBorder="1" applyAlignment="1">
      <alignment horizontal="center" vertical="center" wrapText="1"/>
    </xf>
    <xf numFmtId="186" fontId="17" fillId="4" borderId="67" xfId="5" applyNumberFormat="1" applyFont="1" applyFill="1" applyBorder="1" applyAlignment="1">
      <alignment horizontal="center" vertical="center" wrapText="1"/>
    </xf>
    <xf numFmtId="0" fontId="17" fillId="4" borderId="20" xfId="5" applyFont="1" applyFill="1" applyBorder="1" applyAlignment="1">
      <alignment horizontal="center" vertical="center"/>
    </xf>
    <xf numFmtId="0" fontId="17" fillId="4" borderId="12" xfId="5" applyFont="1" applyFill="1" applyBorder="1" applyAlignment="1">
      <alignment horizontal="center" vertical="center"/>
    </xf>
    <xf numFmtId="186" fontId="17" fillId="0" borderId="12" xfId="5" applyNumberFormat="1" applyFont="1" applyBorder="1" applyAlignment="1" applyProtection="1">
      <alignment horizontal="center" vertical="center"/>
      <protection locked="0"/>
    </xf>
    <xf numFmtId="186" fontId="17" fillId="0" borderId="5" xfId="5" applyNumberFormat="1" applyFont="1" applyBorder="1" applyAlignment="1" applyProtection="1">
      <alignment horizontal="center" vertical="center"/>
      <protection locked="0"/>
    </xf>
    <xf numFmtId="189" fontId="17" fillId="0" borderId="13" xfId="5" applyNumberFormat="1" applyFont="1" applyBorder="1" applyAlignment="1" applyProtection="1">
      <alignment vertical="center"/>
      <protection locked="0"/>
    </xf>
    <xf numFmtId="186" fontId="17" fillId="0" borderId="13" xfId="5" applyNumberFormat="1" applyFont="1" applyBorder="1" applyAlignment="1" applyProtection="1">
      <alignment horizontal="left" vertical="center" indent="1"/>
      <protection locked="0"/>
    </xf>
    <xf numFmtId="186" fontId="17" fillId="0" borderId="7" xfId="5" applyNumberFormat="1" applyFont="1" applyBorder="1" applyAlignment="1" applyProtection="1">
      <alignment horizontal="left" vertical="center" indent="1"/>
      <protection locked="0"/>
    </xf>
    <xf numFmtId="178" fontId="17" fillId="0" borderId="39" xfId="5" applyNumberFormat="1" applyFont="1" applyBorder="1" applyAlignment="1" applyProtection="1">
      <alignment vertical="center"/>
      <protection locked="0"/>
    </xf>
    <xf numFmtId="0" fontId="17" fillId="4" borderId="2" xfId="5" applyFont="1" applyFill="1" applyBorder="1" applyAlignment="1">
      <alignment horizontal="center" vertical="center"/>
    </xf>
    <xf numFmtId="0" fontId="17" fillId="4" borderId="3" xfId="5" applyFont="1" applyFill="1" applyBorder="1" applyAlignment="1">
      <alignment horizontal="center" vertical="center"/>
    </xf>
    <xf numFmtId="178" fontId="17" fillId="3" borderId="3" xfId="5" applyNumberFormat="1" applyFont="1" applyFill="1" applyBorder="1" applyAlignment="1">
      <alignment vertical="center"/>
    </xf>
    <xf numFmtId="178" fontId="17" fillId="3" borderId="8" xfId="5" applyNumberFormat="1" applyFont="1" applyFill="1" applyBorder="1" applyAlignment="1">
      <alignment vertical="center"/>
    </xf>
    <xf numFmtId="186" fontId="17" fillId="4" borderId="29" xfId="5" applyNumberFormat="1" applyFont="1" applyFill="1" applyBorder="1" applyAlignment="1">
      <alignment horizontal="center" vertical="center" shrinkToFit="1"/>
    </xf>
    <xf numFmtId="186" fontId="17" fillId="4" borderId="50" xfId="5" applyNumberFormat="1" applyFont="1" applyFill="1" applyBorder="1" applyAlignment="1">
      <alignment horizontal="center" vertical="center" shrinkToFit="1"/>
    </xf>
    <xf numFmtId="182" fontId="17" fillId="0" borderId="3" xfId="5" applyNumberFormat="1" applyFont="1" applyBorder="1" applyAlignment="1" applyProtection="1">
      <alignment horizontal="center" vertical="center"/>
      <protection locked="0"/>
    </xf>
    <xf numFmtId="182" fontId="17" fillId="0" borderId="4" xfId="5" applyNumberFormat="1" applyFont="1" applyBorder="1" applyAlignment="1" applyProtection="1">
      <alignment horizontal="center" vertical="center"/>
      <protection locked="0"/>
    </xf>
    <xf numFmtId="182" fontId="17" fillId="3" borderId="3" xfId="5" applyNumberFormat="1" applyFont="1" applyFill="1" applyBorder="1" applyAlignment="1" applyProtection="1">
      <alignment horizontal="center" vertical="center"/>
      <protection locked="0"/>
    </xf>
    <xf numFmtId="182" fontId="17" fillId="3" borderId="4" xfId="5" applyNumberFormat="1" applyFont="1" applyFill="1" applyBorder="1" applyAlignment="1" applyProtection="1">
      <alignment horizontal="center" vertical="center"/>
      <protection locked="0"/>
    </xf>
    <xf numFmtId="186" fontId="17" fillId="3" borderId="12" xfId="5" applyNumberFormat="1" applyFont="1" applyFill="1" applyBorder="1" applyAlignment="1" applyProtection="1">
      <alignment horizontal="center" vertical="center" shrinkToFit="1"/>
      <protection locked="0"/>
    </xf>
    <xf numFmtId="186" fontId="17" fillId="3" borderId="5" xfId="5" applyNumberFormat="1" applyFont="1" applyFill="1" applyBorder="1" applyAlignment="1" applyProtection="1">
      <alignment horizontal="center" vertical="center" shrinkToFit="1"/>
      <protection locked="0"/>
    </xf>
    <xf numFmtId="0" fontId="15" fillId="0" borderId="0" xfId="3" applyFont="1" applyAlignment="1">
      <alignment horizontal="left" vertical="top" wrapText="1"/>
    </xf>
    <xf numFmtId="0" fontId="17" fillId="4" borderId="38" xfId="5" applyFont="1" applyFill="1" applyBorder="1" applyAlignment="1">
      <alignment horizontal="center" vertical="center" shrinkToFit="1"/>
    </xf>
    <xf numFmtId="0" fontId="17" fillId="4" borderId="39" xfId="5" applyFont="1" applyFill="1" applyBorder="1" applyAlignment="1">
      <alignment horizontal="center" vertical="center" shrinkToFit="1"/>
    </xf>
    <xf numFmtId="38" fontId="17" fillId="3" borderId="39" xfId="5" applyNumberFormat="1" applyFont="1" applyFill="1" applyBorder="1" applyAlignment="1">
      <alignment horizontal="center" vertical="center" shrinkToFit="1"/>
    </xf>
    <xf numFmtId="38" fontId="17" fillId="3" borderId="14" xfId="5" applyNumberFormat="1" applyFont="1" applyFill="1" applyBorder="1" applyAlignment="1">
      <alignment horizontal="center" vertical="center" shrinkToFit="1"/>
    </xf>
    <xf numFmtId="0" fontId="16" fillId="0" borderId="0" xfId="5" applyFont="1" applyAlignment="1">
      <alignment horizontal="center" vertical="center"/>
    </xf>
    <xf numFmtId="0" fontId="17" fillId="4" borderId="40" xfId="5" applyFont="1" applyFill="1" applyBorder="1" applyAlignment="1">
      <alignment horizontal="center" vertical="center" shrinkToFit="1"/>
    </xf>
    <xf numFmtId="0" fontId="17" fillId="4" borderId="79" xfId="5" applyFont="1" applyFill="1" applyBorder="1" applyAlignment="1">
      <alignment horizontal="center" vertical="center" shrinkToFit="1"/>
    </xf>
    <xf numFmtId="178" fontId="17" fillId="3" borderId="79" xfId="5" applyNumberFormat="1" applyFont="1" applyFill="1" applyBorder="1" applyAlignment="1">
      <alignment vertical="center" shrinkToFit="1"/>
    </xf>
    <xf numFmtId="178" fontId="17" fillId="3" borderId="78" xfId="5" applyNumberFormat="1" applyFont="1" applyFill="1" applyBorder="1" applyAlignment="1">
      <alignment vertical="center" shrinkToFit="1"/>
    </xf>
    <xf numFmtId="0" fontId="17" fillId="4" borderId="80" xfId="5" applyFont="1" applyFill="1" applyBorder="1" applyAlignment="1">
      <alignment horizontal="center" vertical="center" shrinkToFit="1"/>
    </xf>
    <xf numFmtId="0" fontId="17" fillId="4" borderId="93" xfId="5" applyFont="1" applyFill="1" applyBorder="1" applyAlignment="1">
      <alignment horizontal="center" vertical="center" shrinkToFit="1"/>
    </xf>
    <xf numFmtId="178" fontId="17" fillId="3" borderId="39" xfId="5" applyNumberFormat="1" applyFont="1" applyFill="1" applyBorder="1" applyAlignment="1">
      <alignment vertical="center" shrinkToFit="1"/>
    </xf>
    <xf numFmtId="178" fontId="17" fillId="3" borderId="14" xfId="5" applyNumberFormat="1" applyFont="1" applyFill="1" applyBorder="1" applyAlignment="1">
      <alignment vertical="center" shrinkToFit="1"/>
    </xf>
    <xf numFmtId="0" fontId="17" fillId="4" borderId="68" xfId="5" applyFont="1" applyFill="1" applyBorder="1" applyAlignment="1">
      <alignment horizontal="center" vertical="center" shrinkToFit="1"/>
    </xf>
    <xf numFmtId="0" fontId="17" fillId="4" borderId="66" xfId="5" applyFont="1" applyFill="1" applyBorder="1" applyAlignment="1">
      <alignment horizontal="center" vertical="center" shrinkToFit="1"/>
    </xf>
    <xf numFmtId="0" fontId="17" fillId="4" borderId="67" xfId="5" applyFont="1" applyFill="1" applyBorder="1" applyAlignment="1">
      <alignment horizontal="center" vertical="center" shrinkToFit="1"/>
    </xf>
    <xf numFmtId="178" fontId="17" fillId="3" borderId="67" xfId="5" applyNumberFormat="1" applyFont="1" applyFill="1" applyBorder="1" applyAlignment="1">
      <alignment vertical="center" shrinkToFit="1"/>
    </xf>
    <xf numFmtId="178" fontId="17" fillId="3" borderId="84" xfId="5" applyNumberFormat="1" applyFont="1" applyFill="1" applyBorder="1" applyAlignment="1">
      <alignment vertical="center" shrinkToFit="1"/>
    </xf>
    <xf numFmtId="0" fontId="17" fillId="4" borderId="71" xfId="5" applyFont="1" applyFill="1" applyBorder="1" applyAlignment="1">
      <alignment horizontal="center" vertical="center" shrinkToFit="1"/>
    </xf>
    <xf numFmtId="0" fontId="35" fillId="3" borderId="55" xfId="0" applyFont="1" applyFill="1" applyBorder="1" applyAlignment="1">
      <alignment horizontal="center" vertical="center" shrinkToFit="1"/>
    </xf>
    <xf numFmtId="56" fontId="29" fillId="9" borderId="1" xfId="0" applyNumberFormat="1" applyFont="1" applyFill="1" applyBorder="1" applyAlignment="1">
      <alignment horizontal="center" vertical="center"/>
    </xf>
    <xf numFmtId="0" fontId="54" fillId="8" borderId="1" xfId="0" applyFont="1" applyFill="1" applyBorder="1" applyAlignment="1">
      <alignment horizontal="center" vertical="center"/>
    </xf>
    <xf numFmtId="38" fontId="55" fillId="9" borderId="1" xfId="4" applyFont="1" applyFill="1" applyBorder="1" applyAlignment="1">
      <alignment horizontal="center" vertical="center"/>
    </xf>
    <xf numFmtId="38" fontId="55" fillId="10" borderId="1" xfId="4" applyFont="1" applyFill="1" applyBorder="1" applyAlignment="1">
      <alignment horizontal="center" vertical="center"/>
    </xf>
    <xf numFmtId="0" fontId="54" fillId="8" borderId="44" xfId="0" applyFont="1" applyFill="1" applyBorder="1" applyAlignment="1">
      <alignment horizontal="center" vertical="center" shrinkToFit="1"/>
    </xf>
    <xf numFmtId="0" fontId="54" fillId="8" borderId="45" xfId="0" applyFont="1" applyFill="1" applyBorder="1" applyAlignment="1">
      <alignment horizontal="center" vertical="center" shrinkToFit="1"/>
    </xf>
    <xf numFmtId="0" fontId="46" fillId="0" borderId="0" xfId="0" applyFont="1" applyAlignment="1">
      <alignment horizontal="left" vertical="center"/>
    </xf>
    <xf numFmtId="0" fontId="21" fillId="0" borderId="1" xfId="0" applyFont="1" applyBorder="1" applyAlignment="1">
      <alignment horizontal="left" vertical="center"/>
    </xf>
    <xf numFmtId="0" fontId="29" fillId="3" borderId="1" xfId="0" applyFont="1" applyFill="1" applyBorder="1">
      <alignment vertical="center"/>
    </xf>
    <xf numFmtId="0" fontId="29" fillId="3" borderId="1" xfId="0" applyFont="1" applyFill="1" applyBorder="1" applyAlignment="1">
      <alignment vertical="center" wrapText="1"/>
    </xf>
    <xf numFmtId="0" fontId="23" fillId="8" borderId="44" xfId="0" applyFont="1" applyFill="1" applyBorder="1">
      <alignment vertical="center"/>
    </xf>
    <xf numFmtId="0" fontId="23" fillId="8" borderId="45" xfId="0" applyFont="1" applyFill="1" applyBorder="1">
      <alignment vertical="center"/>
    </xf>
    <xf numFmtId="0" fontId="23" fillId="0" borderId="44" xfId="0" applyFont="1" applyBorder="1" applyAlignment="1">
      <alignment horizontal="left" vertical="center" wrapText="1"/>
    </xf>
    <xf numFmtId="0" fontId="23" fillId="0" borderId="37" xfId="0" applyFont="1" applyBorder="1" applyAlignment="1">
      <alignment horizontal="left" vertical="center" wrapText="1"/>
    </xf>
    <xf numFmtId="0" fontId="23" fillId="0" borderId="45" xfId="0" applyFont="1" applyBorder="1" applyAlignment="1">
      <alignment horizontal="left" vertical="center" wrapText="1"/>
    </xf>
    <xf numFmtId="0" fontId="23" fillId="8" borderId="37" xfId="0" applyFont="1" applyFill="1" applyBorder="1">
      <alignment vertical="center"/>
    </xf>
    <xf numFmtId="0" fontId="23" fillId="0" borderId="44" xfId="0" applyFont="1" applyBorder="1" applyAlignment="1">
      <alignment horizontal="left" vertical="center"/>
    </xf>
    <xf numFmtId="0" fontId="23" fillId="0" borderId="37" xfId="0" applyFont="1" applyBorder="1" applyAlignment="1">
      <alignment horizontal="left" vertical="center"/>
    </xf>
    <xf numFmtId="0" fontId="23" fillId="0" borderId="68" xfId="0" applyFont="1" applyBorder="1" applyAlignment="1">
      <alignment horizontal="left" vertical="center"/>
    </xf>
    <xf numFmtId="0" fontId="23" fillId="0" borderId="51" xfId="0" applyFont="1" applyBorder="1" applyAlignment="1">
      <alignment horizontal="left" vertical="center"/>
    </xf>
    <xf numFmtId="0" fontId="23" fillId="0" borderId="45" xfId="0" applyFont="1" applyBorder="1" applyAlignment="1">
      <alignment horizontal="left" vertical="center"/>
    </xf>
    <xf numFmtId="198" fontId="63" fillId="0" borderId="44" xfId="0" applyNumberFormat="1" applyFont="1" applyBorder="1" applyAlignment="1">
      <alignment horizontal="left" vertical="center"/>
    </xf>
    <xf numFmtId="198" fontId="63" fillId="0" borderId="37" xfId="0" applyNumberFormat="1" applyFont="1" applyBorder="1" applyAlignment="1">
      <alignment horizontal="left" vertical="center"/>
    </xf>
    <xf numFmtId="198" fontId="63" fillId="0" borderId="45" xfId="0" applyNumberFormat="1" applyFont="1" applyBorder="1" applyAlignment="1">
      <alignment horizontal="left" vertical="center"/>
    </xf>
    <xf numFmtId="0" fontId="12" fillId="8" borderId="44" xfId="0" applyFont="1" applyFill="1" applyBorder="1" applyAlignment="1">
      <alignment horizontal="left" vertical="center" wrapText="1"/>
    </xf>
    <xf numFmtId="0" fontId="12" fillId="8" borderId="45" xfId="0" applyFont="1" applyFill="1" applyBorder="1" applyAlignment="1">
      <alignment horizontal="left" vertical="center"/>
    </xf>
    <xf numFmtId="0" fontId="23" fillId="8" borderId="44" xfId="0" applyFont="1" applyFill="1" applyBorder="1" applyAlignment="1">
      <alignment horizontal="left" vertical="center"/>
    </xf>
    <xf numFmtId="0" fontId="23" fillId="8" borderId="45" xfId="0" applyFont="1" applyFill="1" applyBorder="1" applyAlignment="1">
      <alignment horizontal="left" vertical="center"/>
    </xf>
    <xf numFmtId="179" fontId="63" fillId="0" borderId="44" xfId="0" applyNumberFormat="1" applyFont="1" applyBorder="1" applyAlignment="1">
      <alignment horizontal="left" vertical="center"/>
    </xf>
    <xf numFmtId="179" fontId="63" fillId="0" borderId="45" xfId="0" applyNumberFormat="1" applyFont="1" applyBorder="1" applyAlignment="1">
      <alignment horizontal="left" vertical="center"/>
    </xf>
    <xf numFmtId="0" fontId="20" fillId="0" borderId="0" xfId="0" applyFont="1" applyAlignment="1">
      <alignment horizontal="left" vertical="center"/>
    </xf>
    <xf numFmtId="0" fontId="20" fillId="3" borderId="0" xfId="0" applyFont="1" applyFill="1" applyAlignment="1">
      <alignment horizontal="left" vertical="center" wrapText="1"/>
    </xf>
    <xf numFmtId="0" fontId="23" fillId="0" borderId="0" xfId="0" applyFont="1" applyAlignment="1">
      <alignment horizontal="center" vertical="center" wrapText="1"/>
    </xf>
    <xf numFmtId="0" fontId="20" fillId="3" borderId="0" xfId="0" applyFont="1" applyFill="1" applyAlignment="1">
      <alignment horizontal="left" vertical="center"/>
    </xf>
    <xf numFmtId="197" fontId="61" fillId="3" borderId="0" xfId="0" applyNumberFormat="1" applyFont="1" applyFill="1" applyAlignment="1">
      <alignment horizontal="left" vertical="center"/>
    </xf>
    <xf numFmtId="183" fontId="20" fillId="3" borderId="0" xfId="0" applyNumberFormat="1" applyFont="1" applyFill="1" applyAlignment="1">
      <alignment horizontal="right" vertical="center"/>
    </xf>
    <xf numFmtId="0" fontId="61" fillId="0" borderId="0" xfId="0" applyFont="1" applyAlignment="1">
      <alignment horizontal="distributed" vertical="center"/>
    </xf>
    <xf numFmtId="0" fontId="61" fillId="0" borderId="0" xfId="0" applyFont="1" applyAlignment="1">
      <alignment horizontal="distributed" vertical="center" wrapText="1"/>
    </xf>
    <xf numFmtId="0" fontId="61" fillId="0" borderId="0" xfId="0" applyFont="1" applyAlignment="1">
      <alignment horizontal="center" vertical="center" shrinkToFit="1"/>
    </xf>
    <xf numFmtId="0" fontId="20" fillId="0" borderId="0" xfId="0" applyFont="1" applyAlignment="1">
      <alignment horizontal="right" vertical="center"/>
    </xf>
    <xf numFmtId="0" fontId="21" fillId="3" borderId="0" xfId="0" applyFont="1" applyFill="1" applyAlignment="1">
      <alignment horizontal="left" vertical="center" shrinkToFit="1"/>
    </xf>
    <xf numFmtId="178" fontId="21" fillId="3" borderId="0" xfId="0" applyNumberFormat="1" applyFont="1" applyFill="1" applyAlignment="1">
      <alignment horizontal="left" vertical="center" shrinkToFit="1"/>
    </xf>
    <xf numFmtId="0" fontId="0" fillId="0" borderId="0" xfId="0" applyFill="1">
      <alignment vertical="center"/>
    </xf>
    <xf numFmtId="0" fontId="21" fillId="0" borderId="0" xfId="0" applyFont="1" applyFill="1" applyAlignment="1">
      <alignment horizontal="left" vertical="center" shrinkToFit="1"/>
    </xf>
    <xf numFmtId="178" fontId="21" fillId="0" borderId="0" xfId="0" applyNumberFormat="1" applyFont="1" applyFill="1" applyAlignment="1">
      <alignment horizontal="left" vertical="center" shrinkToFit="1"/>
    </xf>
    <xf numFmtId="0" fontId="0" fillId="0" borderId="0" xfId="0" applyAlignment="1">
      <alignment horizontal="right" vertical="center"/>
    </xf>
  </cellXfs>
  <cellStyles count="10">
    <cellStyle name="パーセント" xfId="9" builtinId="5"/>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s>
  <dxfs count="56">
    <dxf>
      <fill>
        <patternFill>
          <bgColor rgb="FFFFC000"/>
        </patternFill>
      </fill>
    </dxf>
    <dxf>
      <fill>
        <patternFill>
          <bgColor theme="0" tint="-0.14996795556505021"/>
        </patternFill>
      </fill>
    </dxf>
    <dxf>
      <fill>
        <patternFill>
          <bgColor rgb="FFFFFFCC"/>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FFFFCC"/>
        </patternFill>
      </fill>
    </dxf>
    <dxf>
      <font>
        <color theme="0"/>
      </font>
      <fill>
        <patternFill patternType="solid">
          <bgColor theme="0"/>
        </patternFill>
      </fill>
      <border>
        <left/>
        <right/>
        <top/>
        <bottom/>
      </border>
    </dxf>
    <dxf>
      <border>
        <top style="thin">
          <color indexed="64"/>
        </top>
        <bottom style="thin">
          <color indexed="64"/>
        </bottom>
      </border>
    </dxf>
    <dxf>
      <font>
        <color theme="0"/>
      </font>
      <fill>
        <patternFill>
          <fgColor theme="0"/>
          <bgColor theme="0"/>
        </patternFill>
      </fill>
      <border>
        <left/>
        <right/>
        <top/>
        <bottom style="thin">
          <color indexed="64"/>
        </bottom>
      </border>
    </dxf>
    <dxf>
      <font>
        <color theme="0"/>
      </font>
      <fill>
        <patternFill patternType="solid">
          <bgColor theme="0"/>
        </patternFill>
      </fill>
      <border>
        <left/>
        <right/>
        <top/>
        <bottom/>
      </border>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theme="7" tint="0.79998168889431442"/>
        </patternFill>
      </fill>
    </dxf>
    <dxf>
      <fill>
        <patternFill>
          <bgColor rgb="FFCCFFFF"/>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5"/>
    </tableStyle>
    <tableStyle name="ピボットテーブル スタイル 1" table="0" count="2" xr9:uid="{00000000-0011-0000-FFFF-FFFF01000000}">
      <tableStyleElement type="wholeTable" dxfId="54"/>
      <tableStyleElement type="headerRow" dxfId="53"/>
    </tableStyle>
  </tableStyles>
  <colors>
    <mruColors>
      <color rgb="FFFFFFCC"/>
      <color rgb="FFCCFFFF"/>
      <color rgb="FFEAEAEA"/>
      <color rgb="FF99FFCC"/>
      <color rgb="FF969696"/>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xdr:row>
          <xdr:rowOff>228600</xdr:rowOff>
        </xdr:from>
        <xdr:to>
          <xdr:col>6</xdr:col>
          <xdr:colOff>561975</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cac3cb7-f465-4494-b5c9-5e5e50fad153\R5_13_kikin_engeki_jisseki_v0427.xlsx" TargetMode="External"/><Relationship Id="rId1" Type="http://schemas.openxmlformats.org/officeDocument/2006/relationships/externalLinkPath" Target="file:///C:\Users\h-suzuki\AppData\Local\Temp\MicrosoftEdgeDownloads\1cac3cb7-f465-4494-b5c9-5e5e50fad153\R5_13_kikin_engeki_jisseki_v042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h-suzuki\Desktop\R4_jisseki_kokusai_kaigai\R4_jisseki_1-kaigai_v1007.xlsx" TargetMode="External"/><Relationship Id="rId1" Type="http://schemas.openxmlformats.org/officeDocument/2006/relationships/externalLinkPath" Target="file:///\\N011HDPNS001\UserData\h-suzuki\Desktop\R4_jisseki_kokusai_kaigai\R4_jisseki_1-kaigai_v100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 Id="rId1"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kimura\AppData\Local\Temp\MicrosoftEdgeDownloads\29d4d1f8-f92e-40c7-90b7-ef9b23e48441\21_R3_jisseki_kokusai_kaigai\21_R3_jisseki_kokusai_kaiga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tjjac-my.sharepoint.com/&#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K:\&#22522;&#37329;&#37096;\&#33464;&#34899;&#27963;&#21205;&#21161;&#25104;&#35506;\&#9679;&#20491;&#20154;&#12501;&#12457;&#12523;&#12480;\&#37428;&#26408;&#26149;\&#20316;&#26989;&#29992;\1_R5_jisseki_kaigai_v0427.xlsx" TargetMode="External"/><Relationship Id="rId1" Type="http://schemas.openxmlformats.org/officeDocument/2006/relationships/externalLinkPath" Target="https://ntjjac-my.sharepoint.com/personal/m-senda_ntj_jac_go_jp/Documents/00&#12288;&#12356;&#12429;&#12356;&#12429;&#20316;&#26989;&#29992;&#65288;&#21315;&#30000;&#65289;/R5&#23455;&#32318;&#22577;&#21578;&#26360;&#12481;&#12455;&#12483;&#12463;/1_R5_jisseki_kaigai_v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付け欄"/>
      <sheetName val="総表"/>
      <sheetName val="個表"/>
      <sheetName val="収入"/>
      <sheetName val="別紙　入場料詳細"/>
      <sheetName val="支出"/>
      <sheetName val="当日来場者数内訳"/>
      <sheetName val="支払申請書"/>
      <sheetName val="《非表示》記載可能経費一覧"/>
      <sheetName val="《非表示》分野・ジャンル"/>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ow r="2">
          <cell r="C2" t="str">
            <v>[1]一般枠</v>
          </cell>
          <cell r="D2" t="str">
            <v>[2]ネクストステージ枠</v>
          </cell>
          <cell r="E2" t="str">
            <v>[3]新設劇団枠</v>
          </cell>
        </row>
        <row r="4">
          <cell r="C4" t="str">
            <v>現代演劇</v>
          </cell>
        </row>
        <row r="5">
          <cell r="C5" t="str">
            <v>児童演劇</v>
          </cell>
        </row>
        <row r="6">
          <cell r="C6" t="str">
            <v>人形劇</v>
          </cell>
        </row>
        <row r="7">
          <cell r="C7" t="str">
            <v>ミュージカル</v>
          </cell>
        </row>
        <row r="8">
          <cell r="C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sheetData sheetId="1"/>
      <sheetData sheetId="2"/>
      <sheetData sheetId="3"/>
      <sheetData sheetId="4"/>
      <sheetData sheetId="5"/>
      <sheetData sheetId="6"/>
      <sheetData sheetId="7"/>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refreshError="1"/>
      <sheetData sheetId="1" refreshError="1"/>
      <sheetData sheetId="2"/>
      <sheetData sheetId="3" refreshError="1"/>
      <sheetData sheetId="4" refreshError="1"/>
      <sheetData sheetId="5">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6" refreshError="1"/>
      <sheetData sheetId="7" refreshError="1"/>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交付申請書総表コピー欄"/>
      <sheetName val="【非表示】計画変更承認申請書"/>
      <sheetName val="【非表示】別紙　変更内容"/>
      <sheetName val="【非表示】計画変更承認予算書"/>
      <sheetName val="総表"/>
      <sheetName val="個表"/>
      <sheetName val="支出決算書"/>
      <sheetName val="収支報告書"/>
      <sheetName val="別紙入場料詳細"/>
      <sheetName val="変更理由書"/>
      <sheetName val="変更理由書記入例"/>
      <sheetName val="支払申請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14">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
      <sheetName val="支出決算書"/>
      <sheetName val="【非表示】経費一覧"/>
      <sheetName val="収支報告書"/>
      <sheetName val="別紙1 入場料詳細"/>
      <sheetName val="別紙2 当日来場者数内訳"/>
      <sheetName val="支払申請書"/>
      <sheetName val="【非表示】分野・ジャンル"/>
    </sheetNames>
    <sheetDataSet>
      <sheetData sheetId="0"/>
      <sheetData sheetId="1"/>
      <sheetData sheetId="2"/>
      <sheetData sheetId="3"/>
      <sheetData sheetId="4"/>
      <sheetData sheetId="5">
        <row r="55">
          <cell r="C55" t="str">
            <v>大道具費</v>
          </cell>
        </row>
        <row r="56">
          <cell r="C56" t="str">
            <v>小道具費</v>
          </cell>
        </row>
        <row r="57">
          <cell r="C57" t="str">
            <v>人形製作費</v>
          </cell>
        </row>
        <row r="58">
          <cell r="C58" t="str">
            <v>舞台スタッフ費</v>
          </cell>
        </row>
        <row r="59">
          <cell r="C59" t="str">
            <v>衣装費・装束料</v>
          </cell>
        </row>
        <row r="60">
          <cell r="C60" t="str">
            <v>衣装スタッフ費</v>
          </cell>
        </row>
        <row r="61">
          <cell r="C61" t="str">
            <v>履物費</v>
          </cell>
        </row>
        <row r="62">
          <cell r="C62" t="str">
            <v>かつら（床山）費</v>
          </cell>
        </row>
        <row r="63">
          <cell r="C63" t="str">
            <v>メイク費</v>
          </cell>
        </row>
        <row r="64">
          <cell r="C64" t="str">
            <v>照明費</v>
          </cell>
        </row>
        <row r="65">
          <cell r="C65" t="str">
            <v>照明スタッフ費</v>
          </cell>
        </row>
        <row r="66">
          <cell r="C66" t="str">
            <v>音響費</v>
          </cell>
        </row>
        <row r="67">
          <cell r="C67" t="str">
            <v>音響スタッフ費</v>
          </cell>
        </row>
        <row r="68">
          <cell r="C68" t="str">
            <v>映像費</v>
          </cell>
        </row>
        <row r="69">
          <cell r="C69" t="str">
            <v>映像スタッフ費</v>
          </cell>
        </row>
        <row r="70">
          <cell r="C70" t="str">
            <v>特殊効果費</v>
          </cell>
        </row>
        <row r="71">
          <cell r="C71" t="str">
            <v>機材借料</v>
          </cell>
        </row>
        <row r="72">
          <cell r="C72" t="str">
            <v>字幕費</v>
          </cell>
        </row>
        <row r="73">
          <cell r="C73" t="str">
            <v>会場設営費</v>
          </cell>
        </row>
        <row r="74">
          <cell r="C74" t="str">
            <v>渡航費</v>
          </cell>
        </row>
        <row r="75">
          <cell r="C75" t="str">
            <v>海外現地交通費</v>
          </cell>
        </row>
        <row r="76">
          <cell r="C76" t="str">
            <v>海外宿泊費</v>
          </cell>
        </row>
        <row r="77">
          <cell r="C77" t="str">
            <v>感染症予防用品購入費</v>
          </cell>
        </row>
        <row r="78">
          <cell r="C78" t="str">
            <v>消毒関係消耗品購入費</v>
          </cell>
        </row>
        <row r="79">
          <cell r="C79" t="str">
            <v>消毒作業費</v>
          </cell>
        </row>
        <row r="80">
          <cell r="C80" t="str">
            <v>感染症対策機材購入・借用費</v>
          </cell>
        </row>
        <row r="81">
          <cell r="C81" t="str">
            <v>検査費</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D9D1-4658-4433-96D1-222F4F9A1678}">
  <sheetPr>
    <tabColor theme="7" tint="0.79998168889431442"/>
    <pageSetUpPr fitToPage="1"/>
  </sheetPr>
  <dimension ref="A1:A12"/>
  <sheetViews>
    <sheetView workbookViewId="0">
      <selection activeCell="A5" sqref="A5"/>
    </sheetView>
  </sheetViews>
  <sheetFormatPr defaultColWidth="8.625" defaultRowHeight="18.75"/>
  <cols>
    <col min="1" max="16384" width="8.625" style="2"/>
  </cols>
  <sheetData>
    <row r="1" spans="1:1">
      <c r="A1" s="299" t="s">
        <v>364</v>
      </c>
    </row>
    <row r="2" spans="1:1">
      <c r="A2" s="299" t="s">
        <v>365</v>
      </c>
    </row>
    <row r="3" spans="1:1">
      <c r="A3" s="299"/>
    </row>
    <row r="4" spans="1:1">
      <c r="A4" s="299" t="s">
        <v>366</v>
      </c>
    </row>
    <row r="6" spans="1:1">
      <c r="A6" s="2" t="s">
        <v>367</v>
      </c>
    </row>
    <row r="7" spans="1:1">
      <c r="A7" s="2" t="s">
        <v>368</v>
      </c>
    </row>
    <row r="8" spans="1:1">
      <c r="A8" s="2" t="s">
        <v>369</v>
      </c>
    </row>
    <row r="9" spans="1:1">
      <c r="A9" s="2" t="s">
        <v>370</v>
      </c>
    </row>
    <row r="10" spans="1:1">
      <c r="A10" s="299" t="s">
        <v>371</v>
      </c>
    </row>
    <row r="11" spans="1:1">
      <c r="A11" s="299" t="s">
        <v>372</v>
      </c>
    </row>
    <row r="12" spans="1:1">
      <c r="A12" s="2" t="s">
        <v>373</v>
      </c>
    </row>
  </sheetData>
  <phoneticPr fontId="6"/>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59CE5-16BB-424D-A321-70C7A50D14B6}">
  <dimension ref="A1:J75"/>
  <sheetViews>
    <sheetView view="pageBreakPreview" zoomScale="115" zoomScaleNormal="110" zoomScaleSheetLayoutView="115" workbookViewId="0">
      <selection activeCell="A13" sqref="A13"/>
    </sheetView>
  </sheetViews>
  <sheetFormatPr defaultColWidth="8.125" defaultRowHeight="24" customHeight="1"/>
  <cols>
    <col min="1" max="1" width="16.625" style="55" bestFit="1" customWidth="1"/>
    <col min="2" max="2" width="2.75" style="55" customWidth="1"/>
    <col min="3" max="4" width="11.25" style="55" customWidth="1"/>
    <col min="5" max="5" width="2.75" style="409" bestFit="1" customWidth="1"/>
    <col min="6" max="6" width="11.25" style="55" customWidth="1"/>
    <col min="7" max="7" width="2.75" style="409" bestFit="1" customWidth="1"/>
    <col min="8" max="10" width="11.25" style="55" customWidth="1"/>
    <col min="11" max="256" width="8.125" style="55"/>
    <col min="257" max="257" width="11.25" style="55" customWidth="1"/>
    <col min="258" max="258" width="2.75" style="55" customWidth="1"/>
    <col min="259" max="260" width="11.25" style="55" customWidth="1"/>
    <col min="261" max="261" width="2.75" style="55" bestFit="1" customWidth="1"/>
    <col min="262" max="262" width="11.25" style="55" customWidth="1"/>
    <col min="263" max="263" width="2.75" style="55" bestFit="1" customWidth="1"/>
    <col min="264" max="266" width="11.25" style="55" customWidth="1"/>
    <col min="267" max="512" width="8.125" style="55"/>
    <col min="513" max="513" width="11.25" style="55" customWidth="1"/>
    <col min="514" max="514" width="2.75" style="55" customWidth="1"/>
    <col min="515" max="516" width="11.25" style="55" customWidth="1"/>
    <col min="517" max="517" width="2.75" style="55" bestFit="1" customWidth="1"/>
    <col min="518" max="518" width="11.25" style="55" customWidth="1"/>
    <col min="519" max="519" width="2.75" style="55" bestFit="1" customWidth="1"/>
    <col min="520" max="522" width="11.25" style="55" customWidth="1"/>
    <col min="523" max="768" width="8.125" style="55"/>
    <col min="769" max="769" width="11.25" style="55" customWidth="1"/>
    <col min="770" max="770" width="2.75" style="55" customWidth="1"/>
    <col min="771" max="772" width="11.25" style="55" customWidth="1"/>
    <col min="773" max="773" width="2.75" style="55" bestFit="1" customWidth="1"/>
    <col min="774" max="774" width="11.25" style="55" customWidth="1"/>
    <col min="775" max="775" width="2.75" style="55" bestFit="1" customWidth="1"/>
    <col min="776" max="778" width="11.25" style="55" customWidth="1"/>
    <col min="779" max="1024" width="8.125" style="55"/>
    <col min="1025" max="1025" width="11.25" style="55" customWidth="1"/>
    <col min="1026" max="1026" width="2.75" style="55" customWidth="1"/>
    <col min="1027" max="1028" width="11.25" style="55" customWidth="1"/>
    <col min="1029" max="1029" width="2.75" style="55" bestFit="1" customWidth="1"/>
    <col min="1030" max="1030" width="11.25" style="55" customWidth="1"/>
    <col min="1031" max="1031" width="2.75" style="55" bestFit="1" customWidth="1"/>
    <col min="1032" max="1034" width="11.25" style="55" customWidth="1"/>
    <col min="1035" max="1280" width="8.125" style="55"/>
    <col min="1281" max="1281" width="11.25" style="55" customWidth="1"/>
    <col min="1282" max="1282" width="2.75" style="55" customWidth="1"/>
    <col min="1283" max="1284" width="11.25" style="55" customWidth="1"/>
    <col min="1285" max="1285" width="2.75" style="55" bestFit="1" customWidth="1"/>
    <col min="1286" max="1286" width="11.25" style="55" customWidth="1"/>
    <col min="1287" max="1287" width="2.75" style="55" bestFit="1" customWidth="1"/>
    <col min="1288" max="1290" width="11.25" style="55" customWidth="1"/>
    <col min="1291" max="1536" width="8.125" style="55"/>
    <col min="1537" max="1537" width="11.25" style="55" customWidth="1"/>
    <col min="1538" max="1538" width="2.75" style="55" customWidth="1"/>
    <col min="1539" max="1540" width="11.25" style="55" customWidth="1"/>
    <col min="1541" max="1541" width="2.75" style="55" bestFit="1" customWidth="1"/>
    <col min="1542" max="1542" width="11.25" style="55" customWidth="1"/>
    <col min="1543" max="1543" width="2.75" style="55" bestFit="1" customWidth="1"/>
    <col min="1544" max="1546" width="11.25" style="55" customWidth="1"/>
    <col min="1547" max="1792" width="8.125" style="55"/>
    <col min="1793" max="1793" width="11.25" style="55" customWidth="1"/>
    <col min="1794" max="1794" width="2.75" style="55" customWidth="1"/>
    <col min="1795" max="1796" width="11.25" style="55" customWidth="1"/>
    <col min="1797" max="1797" width="2.75" style="55" bestFit="1" customWidth="1"/>
    <col min="1798" max="1798" width="11.25" style="55" customWidth="1"/>
    <col min="1799" max="1799" width="2.75" style="55" bestFit="1" customWidth="1"/>
    <col min="1800" max="1802" width="11.25" style="55" customWidth="1"/>
    <col min="1803" max="2048" width="8.125" style="55"/>
    <col min="2049" max="2049" width="11.25" style="55" customWidth="1"/>
    <col min="2050" max="2050" width="2.75" style="55" customWidth="1"/>
    <col min="2051" max="2052" width="11.25" style="55" customWidth="1"/>
    <col min="2053" max="2053" width="2.75" style="55" bestFit="1" customWidth="1"/>
    <col min="2054" max="2054" width="11.25" style="55" customWidth="1"/>
    <col min="2055" max="2055" width="2.75" style="55" bestFit="1" customWidth="1"/>
    <col min="2056" max="2058" width="11.25" style="55" customWidth="1"/>
    <col min="2059" max="2304" width="8.125" style="55"/>
    <col min="2305" max="2305" width="11.25" style="55" customWidth="1"/>
    <col min="2306" max="2306" width="2.75" style="55" customWidth="1"/>
    <col min="2307" max="2308" width="11.25" style="55" customWidth="1"/>
    <col min="2309" max="2309" width="2.75" style="55" bestFit="1" customWidth="1"/>
    <col min="2310" max="2310" width="11.25" style="55" customWidth="1"/>
    <col min="2311" max="2311" width="2.75" style="55" bestFit="1" customWidth="1"/>
    <col min="2312" max="2314" width="11.25" style="55" customWidth="1"/>
    <col min="2315" max="2560" width="8.125" style="55"/>
    <col min="2561" max="2561" width="11.25" style="55" customWidth="1"/>
    <col min="2562" max="2562" width="2.75" style="55" customWidth="1"/>
    <col min="2563" max="2564" width="11.25" style="55" customWidth="1"/>
    <col min="2565" max="2565" width="2.75" style="55" bestFit="1" customWidth="1"/>
    <col min="2566" max="2566" width="11.25" style="55" customWidth="1"/>
    <col min="2567" max="2567" width="2.75" style="55" bestFit="1" customWidth="1"/>
    <col min="2568" max="2570" width="11.25" style="55" customWidth="1"/>
    <col min="2571" max="2816" width="8.125" style="55"/>
    <col min="2817" max="2817" width="11.25" style="55" customWidth="1"/>
    <col min="2818" max="2818" width="2.75" style="55" customWidth="1"/>
    <col min="2819" max="2820" width="11.25" style="55" customWidth="1"/>
    <col min="2821" max="2821" width="2.75" style="55" bestFit="1" customWidth="1"/>
    <col min="2822" max="2822" width="11.25" style="55" customWidth="1"/>
    <col min="2823" max="2823" width="2.75" style="55" bestFit="1" customWidth="1"/>
    <col min="2824" max="2826" width="11.25" style="55" customWidth="1"/>
    <col min="2827" max="3072" width="8.125" style="55"/>
    <col min="3073" max="3073" width="11.25" style="55" customWidth="1"/>
    <col min="3074" max="3074" width="2.75" style="55" customWidth="1"/>
    <col min="3075" max="3076" width="11.25" style="55" customWidth="1"/>
    <col min="3077" max="3077" width="2.75" style="55" bestFit="1" customWidth="1"/>
    <col min="3078" max="3078" width="11.25" style="55" customWidth="1"/>
    <col min="3079" max="3079" width="2.75" style="55" bestFit="1" customWidth="1"/>
    <col min="3080" max="3082" width="11.25" style="55" customWidth="1"/>
    <col min="3083" max="3328" width="8.125" style="55"/>
    <col min="3329" max="3329" width="11.25" style="55" customWidth="1"/>
    <col min="3330" max="3330" width="2.75" style="55" customWidth="1"/>
    <col min="3331" max="3332" width="11.25" style="55" customWidth="1"/>
    <col min="3333" max="3333" width="2.75" style="55" bestFit="1" customWidth="1"/>
    <col min="3334" max="3334" width="11.25" style="55" customWidth="1"/>
    <col min="3335" max="3335" width="2.75" style="55" bestFit="1" customWidth="1"/>
    <col min="3336" max="3338" width="11.25" style="55" customWidth="1"/>
    <col min="3339" max="3584" width="8.125" style="55"/>
    <col min="3585" max="3585" width="11.25" style="55" customWidth="1"/>
    <col min="3586" max="3586" width="2.75" style="55" customWidth="1"/>
    <col min="3587" max="3588" width="11.25" style="55" customWidth="1"/>
    <col min="3589" max="3589" width="2.75" style="55" bestFit="1" customWidth="1"/>
    <col min="3590" max="3590" width="11.25" style="55" customWidth="1"/>
    <col min="3591" max="3591" width="2.75" style="55" bestFit="1" customWidth="1"/>
    <col min="3592" max="3594" width="11.25" style="55" customWidth="1"/>
    <col min="3595" max="3840" width="8.125" style="55"/>
    <col min="3841" max="3841" width="11.25" style="55" customWidth="1"/>
    <col min="3842" max="3842" width="2.75" style="55" customWidth="1"/>
    <col min="3843" max="3844" width="11.25" style="55" customWidth="1"/>
    <col min="3845" max="3845" width="2.75" style="55" bestFit="1" customWidth="1"/>
    <col min="3846" max="3846" width="11.25" style="55" customWidth="1"/>
    <col min="3847" max="3847" width="2.75" style="55" bestFit="1" customWidth="1"/>
    <col min="3848" max="3850" width="11.25" style="55" customWidth="1"/>
    <col min="3851" max="4096" width="8.125" style="55"/>
    <col min="4097" max="4097" width="11.25" style="55" customWidth="1"/>
    <col min="4098" max="4098" width="2.75" style="55" customWidth="1"/>
    <col min="4099" max="4100" width="11.25" style="55" customWidth="1"/>
    <col min="4101" max="4101" width="2.75" style="55" bestFit="1" customWidth="1"/>
    <col min="4102" max="4102" width="11.25" style="55" customWidth="1"/>
    <col min="4103" max="4103" width="2.75" style="55" bestFit="1" customWidth="1"/>
    <col min="4104" max="4106" width="11.25" style="55" customWidth="1"/>
    <col min="4107" max="4352" width="8.125" style="55"/>
    <col min="4353" max="4353" width="11.25" style="55" customWidth="1"/>
    <col min="4354" max="4354" width="2.75" style="55" customWidth="1"/>
    <col min="4355" max="4356" width="11.25" style="55" customWidth="1"/>
    <col min="4357" max="4357" width="2.75" style="55" bestFit="1" customWidth="1"/>
    <col min="4358" max="4358" width="11.25" style="55" customWidth="1"/>
    <col min="4359" max="4359" width="2.75" style="55" bestFit="1" customWidth="1"/>
    <col min="4360" max="4362" width="11.25" style="55" customWidth="1"/>
    <col min="4363" max="4608" width="8.125" style="55"/>
    <col min="4609" max="4609" width="11.25" style="55" customWidth="1"/>
    <col min="4610" max="4610" width="2.75" style="55" customWidth="1"/>
    <col min="4611" max="4612" width="11.25" style="55" customWidth="1"/>
    <col min="4613" max="4613" width="2.75" style="55" bestFit="1" customWidth="1"/>
    <col min="4614" max="4614" width="11.25" style="55" customWidth="1"/>
    <col min="4615" max="4615" width="2.75" style="55" bestFit="1" customWidth="1"/>
    <col min="4616" max="4618" width="11.25" style="55" customWidth="1"/>
    <col min="4619" max="4864" width="8.125" style="55"/>
    <col min="4865" max="4865" width="11.25" style="55" customWidth="1"/>
    <col min="4866" max="4866" width="2.75" style="55" customWidth="1"/>
    <col min="4867" max="4868" width="11.25" style="55" customWidth="1"/>
    <col min="4869" max="4869" width="2.75" style="55" bestFit="1" customWidth="1"/>
    <col min="4870" max="4870" width="11.25" style="55" customWidth="1"/>
    <col min="4871" max="4871" width="2.75" style="55" bestFit="1" customWidth="1"/>
    <col min="4872" max="4874" width="11.25" style="55" customWidth="1"/>
    <col min="4875" max="5120" width="8.125" style="55"/>
    <col min="5121" max="5121" width="11.25" style="55" customWidth="1"/>
    <col min="5122" max="5122" width="2.75" style="55" customWidth="1"/>
    <col min="5123" max="5124" width="11.25" style="55" customWidth="1"/>
    <col min="5125" max="5125" width="2.75" style="55" bestFit="1" customWidth="1"/>
    <col min="5126" max="5126" width="11.25" style="55" customWidth="1"/>
    <col min="5127" max="5127" width="2.75" style="55" bestFit="1" customWidth="1"/>
    <col min="5128" max="5130" width="11.25" style="55" customWidth="1"/>
    <col min="5131" max="5376" width="8.125" style="55"/>
    <col min="5377" max="5377" width="11.25" style="55" customWidth="1"/>
    <col min="5378" max="5378" width="2.75" style="55" customWidth="1"/>
    <col min="5379" max="5380" width="11.25" style="55" customWidth="1"/>
    <col min="5381" max="5381" width="2.75" style="55" bestFit="1" customWidth="1"/>
    <col min="5382" max="5382" width="11.25" style="55" customWidth="1"/>
    <col min="5383" max="5383" width="2.75" style="55" bestFit="1" customWidth="1"/>
    <col min="5384" max="5386" width="11.25" style="55" customWidth="1"/>
    <col min="5387" max="5632" width="8.125" style="55"/>
    <col min="5633" max="5633" width="11.25" style="55" customWidth="1"/>
    <col min="5634" max="5634" width="2.75" style="55" customWidth="1"/>
    <col min="5635" max="5636" width="11.25" style="55" customWidth="1"/>
    <col min="5637" max="5637" width="2.75" style="55" bestFit="1" customWidth="1"/>
    <col min="5638" max="5638" width="11.25" style="55" customWidth="1"/>
    <col min="5639" max="5639" width="2.75" style="55" bestFit="1" customWidth="1"/>
    <col min="5640" max="5642" width="11.25" style="55" customWidth="1"/>
    <col min="5643" max="5888" width="8.125" style="55"/>
    <col min="5889" max="5889" width="11.25" style="55" customWidth="1"/>
    <col min="5890" max="5890" width="2.75" style="55" customWidth="1"/>
    <col min="5891" max="5892" width="11.25" style="55" customWidth="1"/>
    <col min="5893" max="5893" width="2.75" style="55" bestFit="1" customWidth="1"/>
    <col min="5894" max="5894" width="11.25" style="55" customWidth="1"/>
    <col min="5895" max="5895" width="2.75" style="55" bestFit="1" customWidth="1"/>
    <col min="5896" max="5898" width="11.25" style="55" customWidth="1"/>
    <col min="5899" max="6144" width="8.125" style="55"/>
    <col min="6145" max="6145" width="11.25" style="55" customWidth="1"/>
    <col min="6146" max="6146" width="2.75" style="55" customWidth="1"/>
    <col min="6147" max="6148" width="11.25" style="55" customWidth="1"/>
    <col min="6149" max="6149" width="2.75" style="55" bestFit="1" customWidth="1"/>
    <col min="6150" max="6150" width="11.25" style="55" customWidth="1"/>
    <col min="6151" max="6151" width="2.75" style="55" bestFit="1" customWidth="1"/>
    <col min="6152" max="6154" width="11.25" style="55" customWidth="1"/>
    <col min="6155" max="6400" width="8.125" style="55"/>
    <col min="6401" max="6401" width="11.25" style="55" customWidth="1"/>
    <col min="6402" max="6402" width="2.75" style="55" customWidth="1"/>
    <col min="6403" max="6404" width="11.25" style="55" customWidth="1"/>
    <col min="6405" max="6405" width="2.75" style="55" bestFit="1" customWidth="1"/>
    <col min="6406" max="6406" width="11.25" style="55" customWidth="1"/>
    <col min="6407" max="6407" width="2.75" style="55" bestFit="1" customWidth="1"/>
    <col min="6408" max="6410" width="11.25" style="55" customWidth="1"/>
    <col min="6411" max="6656" width="8.125" style="55"/>
    <col min="6657" max="6657" width="11.25" style="55" customWidth="1"/>
    <col min="6658" max="6658" width="2.75" style="55" customWidth="1"/>
    <col min="6659" max="6660" width="11.25" style="55" customWidth="1"/>
    <col min="6661" max="6661" width="2.75" style="55" bestFit="1" customWidth="1"/>
    <col min="6662" max="6662" width="11.25" style="55" customWidth="1"/>
    <col min="6663" max="6663" width="2.75" style="55" bestFit="1" customWidth="1"/>
    <col min="6664" max="6666" width="11.25" style="55" customWidth="1"/>
    <col min="6667" max="6912" width="8.125" style="55"/>
    <col min="6913" max="6913" width="11.25" style="55" customWidth="1"/>
    <col min="6914" max="6914" width="2.75" style="55" customWidth="1"/>
    <col min="6915" max="6916" width="11.25" style="55" customWidth="1"/>
    <col min="6917" max="6917" width="2.75" style="55" bestFit="1" customWidth="1"/>
    <col min="6918" max="6918" width="11.25" style="55" customWidth="1"/>
    <col min="6919" max="6919" width="2.75" style="55" bestFit="1" customWidth="1"/>
    <col min="6920" max="6922" width="11.25" style="55" customWidth="1"/>
    <col min="6923" max="7168" width="8.125" style="55"/>
    <col min="7169" max="7169" width="11.25" style="55" customWidth="1"/>
    <col min="7170" max="7170" width="2.75" style="55" customWidth="1"/>
    <col min="7171" max="7172" width="11.25" style="55" customWidth="1"/>
    <col min="7173" max="7173" width="2.75" style="55" bestFit="1" customWidth="1"/>
    <col min="7174" max="7174" width="11.25" style="55" customWidth="1"/>
    <col min="7175" max="7175" width="2.75" style="55" bestFit="1" customWidth="1"/>
    <col min="7176" max="7178" width="11.25" style="55" customWidth="1"/>
    <col min="7179" max="7424" width="8.125" style="55"/>
    <col min="7425" max="7425" width="11.25" style="55" customWidth="1"/>
    <col min="7426" max="7426" width="2.75" style="55" customWidth="1"/>
    <col min="7427" max="7428" width="11.25" style="55" customWidth="1"/>
    <col min="7429" max="7429" width="2.75" style="55" bestFit="1" customWidth="1"/>
    <col min="7430" max="7430" width="11.25" style="55" customWidth="1"/>
    <col min="7431" max="7431" width="2.75" style="55" bestFit="1" customWidth="1"/>
    <col min="7432" max="7434" width="11.25" style="55" customWidth="1"/>
    <col min="7435" max="7680" width="8.125" style="55"/>
    <col min="7681" max="7681" width="11.25" style="55" customWidth="1"/>
    <col min="7682" max="7682" width="2.75" style="55" customWidth="1"/>
    <col min="7683" max="7684" width="11.25" style="55" customWidth="1"/>
    <col min="7685" max="7685" width="2.75" style="55" bestFit="1" customWidth="1"/>
    <col min="7686" max="7686" width="11.25" style="55" customWidth="1"/>
    <col min="7687" max="7687" width="2.75" style="55" bestFit="1" customWidth="1"/>
    <col min="7688" max="7690" width="11.25" style="55" customWidth="1"/>
    <col min="7691" max="7936" width="8.125" style="55"/>
    <col min="7937" max="7937" width="11.25" style="55" customWidth="1"/>
    <col min="7938" max="7938" width="2.75" style="55" customWidth="1"/>
    <col min="7939" max="7940" width="11.25" style="55" customWidth="1"/>
    <col min="7941" max="7941" width="2.75" style="55" bestFit="1" customWidth="1"/>
    <col min="7942" max="7942" width="11.25" style="55" customWidth="1"/>
    <col min="7943" max="7943" width="2.75" style="55" bestFit="1" customWidth="1"/>
    <col min="7944" max="7946" width="11.25" style="55" customWidth="1"/>
    <col min="7947" max="8192" width="8.125" style="55"/>
    <col min="8193" max="8193" width="11.25" style="55" customWidth="1"/>
    <col min="8194" max="8194" width="2.75" style="55" customWidth="1"/>
    <col min="8195" max="8196" width="11.25" style="55" customWidth="1"/>
    <col min="8197" max="8197" width="2.75" style="55" bestFit="1" customWidth="1"/>
    <col min="8198" max="8198" width="11.25" style="55" customWidth="1"/>
    <col min="8199" max="8199" width="2.75" style="55" bestFit="1" customWidth="1"/>
    <col min="8200" max="8202" width="11.25" style="55" customWidth="1"/>
    <col min="8203" max="8448" width="8.125" style="55"/>
    <col min="8449" max="8449" width="11.25" style="55" customWidth="1"/>
    <col min="8450" max="8450" width="2.75" style="55" customWidth="1"/>
    <col min="8451" max="8452" width="11.25" style="55" customWidth="1"/>
    <col min="8453" max="8453" width="2.75" style="55" bestFit="1" customWidth="1"/>
    <col min="8454" max="8454" width="11.25" style="55" customWidth="1"/>
    <col min="8455" max="8455" width="2.75" style="55" bestFit="1" customWidth="1"/>
    <col min="8456" max="8458" width="11.25" style="55" customWidth="1"/>
    <col min="8459" max="8704" width="8.125" style="55"/>
    <col min="8705" max="8705" width="11.25" style="55" customWidth="1"/>
    <col min="8706" max="8706" width="2.75" style="55" customWidth="1"/>
    <col min="8707" max="8708" width="11.25" style="55" customWidth="1"/>
    <col min="8709" max="8709" width="2.75" style="55" bestFit="1" customWidth="1"/>
    <col min="8710" max="8710" width="11.25" style="55" customWidth="1"/>
    <col min="8711" max="8711" width="2.75" style="55" bestFit="1" customWidth="1"/>
    <col min="8712" max="8714" width="11.25" style="55" customWidth="1"/>
    <col min="8715" max="8960" width="8.125" style="55"/>
    <col min="8961" max="8961" width="11.25" style="55" customWidth="1"/>
    <col min="8962" max="8962" width="2.75" style="55" customWidth="1"/>
    <col min="8963" max="8964" width="11.25" style="55" customWidth="1"/>
    <col min="8965" max="8965" width="2.75" style="55" bestFit="1" customWidth="1"/>
    <col min="8966" max="8966" width="11.25" style="55" customWidth="1"/>
    <col min="8967" max="8967" width="2.75" style="55" bestFit="1" customWidth="1"/>
    <col min="8968" max="8970" width="11.25" style="55" customWidth="1"/>
    <col min="8971" max="9216" width="8.125" style="55"/>
    <col min="9217" max="9217" width="11.25" style="55" customWidth="1"/>
    <col min="9218" max="9218" width="2.75" style="55" customWidth="1"/>
    <col min="9219" max="9220" width="11.25" style="55" customWidth="1"/>
    <col min="9221" max="9221" width="2.75" style="55" bestFit="1" customWidth="1"/>
    <col min="9222" max="9222" width="11.25" style="55" customWidth="1"/>
    <col min="9223" max="9223" width="2.75" style="55" bestFit="1" customWidth="1"/>
    <col min="9224" max="9226" width="11.25" style="55" customWidth="1"/>
    <col min="9227" max="9472" width="8.125" style="55"/>
    <col min="9473" max="9473" width="11.25" style="55" customWidth="1"/>
    <col min="9474" max="9474" width="2.75" style="55" customWidth="1"/>
    <col min="9475" max="9476" width="11.25" style="55" customWidth="1"/>
    <col min="9477" max="9477" width="2.75" style="55" bestFit="1" customWidth="1"/>
    <col min="9478" max="9478" width="11.25" style="55" customWidth="1"/>
    <col min="9479" max="9479" width="2.75" style="55" bestFit="1" customWidth="1"/>
    <col min="9480" max="9482" width="11.25" style="55" customWidth="1"/>
    <col min="9483" max="9728" width="8.125" style="55"/>
    <col min="9729" max="9729" width="11.25" style="55" customWidth="1"/>
    <col min="9730" max="9730" width="2.75" style="55" customWidth="1"/>
    <col min="9731" max="9732" width="11.25" style="55" customWidth="1"/>
    <col min="9733" max="9733" width="2.75" style="55" bestFit="1" customWidth="1"/>
    <col min="9734" max="9734" width="11.25" style="55" customWidth="1"/>
    <col min="9735" max="9735" width="2.75" style="55" bestFit="1" customWidth="1"/>
    <col min="9736" max="9738" width="11.25" style="55" customWidth="1"/>
    <col min="9739" max="9984" width="8.125" style="55"/>
    <col min="9985" max="9985" width="11.25" style="55" customWidth="1"/>
    <col min="9986" max="9986" width="2.75" style="55" customWidth="1"/>
    <col min="9987" max="9988" width="11.25" style="55" customWidth="1"/>
    <col min="9989" max="9989" width="2.75" style="55" bestFit="1" customWidth="1"/>
    <col min="9990" max="9990" width="11.25" style="55" customWidth="1"/>
    <col min="9991" max="9991" width="2.75" style="55" bestFit="1" customWidth="1"/>
    <col min="9992" max="9994" width="11.25" style="55" customWidth="1"/>
    <col min="9995" max="10240" width="8.125" style="55"/>
    <col min="10241" max="10241" width="11.25" style="55" customWidth="1"/>
    <col min="10242" max="10242" width="2.75" style="55" customWidth="1"/>
    <col min="10243" max="10244" width="11.25" style="55" customWidth="1"/>
    <col min="10245" max="10245" width="2.75" style="55" bestFit="1" customWidth="1"/>
    <col min="10246" max="10246" width="11.25" style="55" customWidth="1"/>
    <col min="10247" max="10247" width="2.75" style="55" bestFit="1" customWidth="1"/>
    <col min="10248" max="10250" width="11.25" style="55" customWidth="1"/>
    <col min="10251" max="10496" width="8.125" style="55"/>
    <col min="10497" max="10497" width="11.25" style="55" customWidth="1"/>
    <col min="10498" max="10498" width="2.75" style="55" customWidth="1"/>
    <col min="10499" max="10500" width="11.25" style="55" customWidth="1"/>
    <col min="10501" max="10501" width="2.75" style="55" bestFit="1" customWidth="1"/>
    <col min="10502" max="10502" width="11.25" style="55" customWidth="1"/>
    <col min="10503" max="10503" width="2.75" style="55" bestFit="1" customWidth="1"/>
    <col min="10504" max="10506" width="11.25" style="55" customWidth="1"/>
    <col min="10507" max="10752" width="8.125" style="55"/>
    <col min="10753" max="10753" width="11.25" style="55" customWidth="1"/>
    <col min="10754" max="10754" width="2.75" style="55" customWidth="1"/>
    <col min="10755" max="10756" width="11.25" style="55" customWidth="1"/>
    <col min="10757" max="10757" width="2.75" style="55" bestFit="1" customWidth="1"/>
    <col min="10758" max="10758" width="11.25" style="55" customWidth="1"/>
    <col min="10759" max="10759" width="2.75" style="55" bestFit="1" customWidth="1"/>
    <col min="10760" max="10762" width="11.25" style="55" customWidth="1"/>
    <col min="10763" max="11008" width="8.125" style="55"/>
    <col min="11009" max="11009" width="11.25" style="55" customWidth="1"/>
    <col min="11010" max="11010" width="2.75" style="55" customWidth="1"/>
    <col min="11011" max="11012" width="11.25" style="55" customWidth="1"/>
    <col min="11013" max="11013" width="2.75" style="55" bestFit="1" customWidth="1"/>
    <col min="11014" max="11014" width="11.25" style="55" customWidth="1"/>
    <col min="11015" max="11015" width="2.75" style="55" bestFit="1" customWidth="1"/>
    <col min="11016" max="11018" width="11.25" style="55" customWidth="1"/>
    <col min="11019" max="11264" width="8.125" style="55"/>
    <col min="11265" max="11265" width="11.25" style="55" customWidth="1"/>
    <col min="11266" max="11266" width="2.75" style="55" customWidth="1"/>
    <col min="11267" max="11268" width="11.25" style="55" customWidth="1"/>
    <col min="11269" max="11269" width="2.75" style="55" bestFit="1" customWidth="1"/>
    <col min="11270" max="11270" width="11.25" style="55" customWidth="1"/>
    <col min="11271" max="11271" width="2.75" style="55" bestFit="1" customWidth="1"/>
    <col min="11272" max="11274" width="11.25" style="55" customWidth="1"/>
    <col min="11275" max="11520" width="8.125" style="55"/>
    <col min="11521" max="11521" width="11.25" style="55" customWidth="1"/>
    <col min="11522" max="11522" width="2.75" style="55" customWidth="1"/>
    <col min="11523" max="11524" width="11.25" style="55" customWidth="1"/>
    <col min="11525" max="11525" width="2.75" style="55" bestFit="1" customWidth="1"/>
    <col min="11526" max="11526" width="11.25" style="55" customWidth="1"/>
    <col min="11527" max="11527" width="2.75" style="55" bestFit="1" customWidth="1"/>
    <col min="11528" max="11530" width="11.25" style="55" customWidth="1"/>
    <col min="11531" max="11776" width="8.125" style="55"/>
    <col min="11777" max="11777" width="11.25" style="55" customWidth="1"/>
    <col min="11778" max="11778" width="2.75" style="55" customWidth="1"/>
    <col min="11779" max="11780" width="11.25" style="55" customWidth="1"/>
    <col min="11781" max="11781" width="2.75" style="55" bestFit="1" customWidth="1"/>
    <col min="11782" max="11782" width="11.25" style="55" customWidth="1"/>
    <col min="11783" max="11783" width="2.75" style="55" bestFit="1" customWidth="1"/>
    <col min="11784" max="11786" width="11.25" style="55" customWidth="1"/>
    <col min="11787" max="12032" width="8.125" style="55"/>
    <col min="12033" max="12033" width="11.25" style="55" customWidth="1"/>
    <col min="12034" max="12034" width="2.75" style="55" customWidth="1"/>
    <col min="12035" max="12036" width="11.25" style="55" customWidth="1"/>
    <col min="12037" max="12037" width="2.75" style="55" bestFit="1" customWidth="1"/>
    <col min="12038" max="12038" width="11.25" style="55" customWidth="1"/>
    <col min="12039" max="12039" width="2.75" style="55" bestFit="1" customWidth="1"/>
    <col min="12040" max="12042" width="11.25" style="55" customWidth="1"/>
    <col min="12043" max="12288" width="8.125" style="55"/>
    <col min="12289" max="12289" width="11.25" style="55" customWidth="1"/>
    <col min="12290" max="12290" width="2.75" style="55" customWidth="1"/>
    <col min="12291" max="12292" width="11.25" style="55" customWidth="1"/>
    <col min="12293" max="12293" width="2.75" style="55" bestFit="1" customWidth="1"/>
    <col min="12294" max="12294" width="11.25" style="55" customWidth="1"/>
    <col min="12295" max="12295" width="2.75" style="55" bestFit="1" customWidth="1"/>
    <col min="12296" max="12298" width="11.25" style="55" customWidth="1"/>
    <col min="12299" max="12544" width="8.125" style="55"/>
    <col min="12545" max="12545" width="11.25" style="55" customWidth="1"/>
    <col min="12546" max="12546" width="2.75" style="55" customWidth="1"/>
    <col min="12547" max="12548" width="11.25" style="55" customWidth="1"/>
    <col min="12549" max="12549" width="2.75" style="55" bestFit="1" customWidth="1"/>
    <col min="12550" max="12550" width="11.25" style="55" customWidth="1"/>
    <col min="12551" max="12551" width="2.75" style="55" bestFit="1" customWidth="1"/>
    <col min="12552" max="12554" width="11.25" style="55" customWidth="1"/>
    <col min="12555" max="12800" width="8.125" style="55"/>
    <col min="12801" max="12801" width="11.25" style="55" customWidth="1"/>
    <col min="12802" max="12802" width="2.75" style="55" customWidth="1"/>
    <col min="12803" max="12804" width="11.25" style="55" customWidth="1"/>
    <col min="12805" max="12805" width="2.75" style="55" bestFit="1" customWidth="1"/>
    <col min="12806" max="12806" width="11.25" style="55" customWidth="1"/>
    <col min="12807" max="12807" width="2.75" style="55" bestFit="1" customWidth="1"/>
    <col min="12808" max="12810" width="11.25" style="55" customWidth="1"/>
    <col min="12811" max="13056" width="8.125" style="55"/>
    <col min="13057" max="13057" width="11.25" style="55" customWidth="1"/>
    <col min="13058" max="13058" width="2.75" style="55" customWidth="1"/>
    <col min="13059" max="13060" width="11.25" style="55" customWidth="1"/>
    <col min="13061" max="13061" width="2.75" style="55" bestFit="1" customWidth="1"/>
    <col min="13062" max="13062" width="11.25" style="55" customWidth="1"/>
    <col min="13063" max="13063" width="2.75" style="55" bestFit="1" customWidth="1"/>
    <col min="13064" max="13066" width="11.25" style="55" customWidth="1"/>
    <col min="13067" max="13312" width="8.125" style="55"/>
    <col min="13313" max="13313" width="11.25" style="55" customWidth="1"/>
    <col min="13314" max="13314" width="2.75" style="55" customWidth="1"/>
    <col min="13315" max="13316" width="11.25" style="55" customWidth="1"/>
    <col min="13317" max="13317" width="2.75" style="55" bestFit="1" customWidth="1"/>
    <col min="13318" max="13318" width="11.25" style="55" customWidth="1"/>
    <col min="13319" max="13319" width="2.75" style="55" bestFit="1" customWidth="1"/>
    <col min="13320" max="13322" width="11.25" style="55" customWidth="1"/>
    <col min="13323" max="13568" width="8.125" style="55"/>
    <col min="13569" max="13569" width="11.25" style="55" customWidth="1"/>
    <col min="13570" max="13570" width="2.75" style="55" customWidth="1"/>
    <col min="13571" max="13572" width="11.25" style="55" customWidth="1"/>
    <col min="13573" max="13573" width="2.75" style="55" bestFit="1" customWidth="1"/>
    <col min="13574" max="13574" width="11.25" style="55" customWidth="1"/>
    <col min="13575" max="13575" width="2.75" style="55" bestFit="1" customWidth="1"/>
    <col min="13576" max="13578" width="11.25" style="55" customWidth="1"/>
    <col min="13579" max="13824" width="8.125" style="55"/>
    <col min="13825" max="13825" width="11.25" style="55" customWidth="1"/>
    <col min="13826" max="13826" width="2.75" style="55" customWidth="1"/>
    <col min="13827" max="13828" width="11.25" style="55" customWidth="1"/>
    <col min="13829" max="13829" width="2.75" style="55" bestFit="1" customWidth="1"/>
    <col min="13830" max="13830" width="11.25" style="55" customWidth="1"/>
    <col min="13831" max="13831" width="2.75" style="55" bestFit="1" customWidth="1"/>
    <col min="13832" max="13834" width="11.25" style="55" customWidth="1"/>
    <col min="13835" max="14080" width="8.125" style="55"/>
    <col min="14081" max="14081" width="11.25" style="55" customWidth="1"/>
    <col min="14082" max="14082" width="2.75" style="55" customWidth="1"/>
    <col min="14083" max="14084" width="11.25" style="55" customWidth="1"/>
    <col min="14085" max="14085" width="2.75" style="55" bestFit="1" customWidth="1"/>
    <col min="14086" max="14086" width="11.25" style="55" customWidth="1"/>
    <col min="14087" max="14087" width="2.75" style="55" bestFit="1" customWidth="1"/>
    <col min="14088" max="14090" width="11.25" style="55" customWidth="1"/>
    <col min="14091" max="14336" width="8.125" style="55"/>
    <col min="14337" max="14337" width="11.25" style="55" customWidth="1"/>
    <col min="14338" max="14338" width="2.75" style="55" customWidth="1"/>
    <col min="14339" max="14340" width="11.25" style="55" customWidth="1"/>
    <col min="14341" max="14341" width="2.75" style="55" bestFit="1" customWidth="1"/>
    <col min="14342" max="14342" width="11.25" style="55" customWidth="1"/>
    <col min="14343" max="14343" width="2.75" style="55" bestFit="1" customWidth="1"/>
    <col min="14344" max="14346" width="11.25" style="55" customWidth="1"/>
    <col min="14347" max="14592" width="8.125" style="55"/>
    <col min="14593" max="14593" width="11.25" style="55" customWidth="1"/>
    <col min="14594" max="14594" width="2.75" style="55" customWidth="1"/>
    <col min="14595" max="14596" width="11.25" style="55" customWidth="1"/>
    <col min="14597" max="14597" width="2.75" style="55" bestFit="1" customWidth="1"/>
    <col min="14598" max="14598" width="11.25" style="55" customWidth="1"/>
    <col min="14599" max="14599" width="2.75" style="55" bestFit="1" customWidth="1"/>
    <col min="14600" max="14602" width="11.25" style="55" customWidth="1"/>
    <col min="14603" max="14848" width="8.125" style="55"/>
    <col min="14849" max="14849" width="11.25" style="55" customWidth="1"/>
    <col min="14850" max="14850" width="2.75" style="55" customWidth="1"/>
    <col min="14851" max="14852" width="11.25" style="55" customWidth="1"/>
    <col min="14853" max="14853" width="2.75" style="55" bestFit="1" customWidth="1"/>
    <col min="14854" max="14854" width="11.25" style="55" customWidth="1"/>
    <col min="14855" max="14855" width="2.75" style="55" bestFit="1" customWidth="1"/>
    <col min="14856" max="14858" width="11.25" style="55" customWidth="1"/>
    <col min="14859" max="15104" width="8.125" style="55"/>
    <col min="15105" max="15105" width="11.25" style="55" customWidth="1"/>
    <col min="15106" max="15106" width="2.75" style="55" customWidth="1"/>
    <col min="15107" max="15108" width="11.25" style="55" customWidth="1"/>
    <col min="15109" max="15109" width="2.75" style="55" bestFit="1" customWidth="1"/>
    <col min="15110" max="15110" width="11.25" style="55" customWidth="1"/>
    <col min="15111" max="15111" width="2.75" style="55" bestFit="1" customWidth="1"/>
    <col min="15112" max="15114" width="11.25" style="55" customWidth="1"/>
    <col min="15115" max="15360" width="8.125" style="55"/>
    <col min="15361" max="15361" width="11.25" style="55" customWidth="1"/>
    <col min="15362" max="15362" width="2.75" style="55" customWidth="1"/>
    <col min="15363" max="15364" width="11.25" style="55" customWidth="1"/>
    <col min="15365" max="15365" width="2.75" style="55" bestFit="1" customWidth="1"/>
    <col min="15366" max="15366" width="11.25" style="55" customWidth="1"/>
    <col min="15367" max="15367" width="2.75" style="55" bestFit="1" customWidth="1"/>
    <col min="15368" max="15370" width="11.25" style="55" customWidth="1"/>
    <col min="15371" max="15616" width="8.125" style="55"/>
    <col min="15617" max="15617" width="11.25" style="55" customWidth="1"/>
    <col min="15618" max="15618" width="2.75" style="55" customWidth="1"/>
    <col min="15619" max="15620" width="11.25" style="55" customWidth="1"/>
    <col min="15621" max="15621" width="2.75" style="55" bestFit="1" customWidth="1"/>
    <col min="15622" max="15622" width="11.25" style="55" customWidth="1"/>
    <col min="15623" max="15623" width="2.75" style="55" bestFit="1" customWidth="1"/>
    <col min="15624" max="15626" width="11.25" style="55" customWidth="1"/>
    <col min="15627" max="15872" width="8.125" style="55"/>
    <col min="15873" max="15873" width="11.25" style="55" customWidth="1"/>
    <col min="15874" max="15874" width="2.75" style="55" customWidth="1"/>
    <col min="15875" max="15876" width="11.25" style="55" customWidth="1"/>
    <col min="15877" max="15877" width="2.75" style="55" bestFit="1" customWidth="1"/>
    <col min="15878" max="15878" width="11.25" style="55" customWidth="1"/>
    <col min="15879" max="15879" width="2.75" style="55" bestFit="1" customWidth="1"/>
    <col min="15880" max="15882" width="11.25" style="55" customWidth="1"/>
    <col min="15883" max="16128" width="8.125" style="55"/>
    <col min="16129" max="16129" width="11.25" style="55" customWidth="1"/>
    <col min="16130" max="16130" width="2.75" style="55" customWidth="1"/>
    <col min="16131" max="16132" width="11.25" style="55" customWidth="1"/>
    <col min="16133" max="16133" width="2.75" style="55" bestFit="1" customWidth="1"/>
    <col min="16134" max="16134" width="11.25" style="55" customWidth="1"/>
    <col min="16135" max="16135" width="2.75" style="55" bestFit="1" customWidth="1"/>
    <col min="16136" max="16138" width="11.25" style="55" customWidth="1"/>
    <col min="16139" max="16384" width="8.125" style="55"/>
  </cols>
  <sheetData>
    <row r="1" spans="1:10" ht="24" customHeight="1">
      <c r="A1" s="954" t="s">
        <v>391</v>
      </c>
      <c r="B1" s="954"/>
      <c r="C1" s="954"/>
      <c r="D1" s="954"/>
      <c r="E1" s="954"/>
      <c r="F1" s="954"/>
      <c r="G1" s="954"/>
      <c r="H1" s="954"/>
      <c r="I1" s="954"/>
      <c r="J1" s="954"/>
    </row>
    <row r="2" spans="1:10" ht="12" customHeight="1">
      <c r="A2" s="399"/>
      <c r="B2" s="399"/>
      <c r="C2" s="399"/>
      <c r="D2" s="399"/>
      <c r="E2" s="399"/>
      <c r="F2" s="399"/>
      <c r="G2" s="399"/>
      <c r="H2" s="399"/>
      <c r="I2" s="399"/>
      <c r="J2" s="399"/>
    </row>
    <row r="3" spans="1:10" s="400" customFormat="1" ht="24" customHeight="1">
      <c r="A3" s="955" t="s">
        <v>392</v>
      </c>
      <c r="B3" s="955"/>
      <c r="C3" s="955"/>
      <c r="D3" s="956" t="str">
        <f>IF(総表!C18="","",総表!C18)</f>
        <v/>
      </c>
      <c r="E3" s="956"/>
      <c r="F3" s="956"/>
      <c r="G3" s="956"/>
      <c r="H3" s="956"/>
      <c r="I3" s="956"/>
      <c r="J3" s="956"/>
    </row>
    <row r="4" spans="1:10" s="400" customFormat="1" ht="24" customHeight="1">
      <c r="A4" s="955" t="s">
        <v>393</v>
      </c>
      <c r="B4" s="955"/>
      <c r="C4" s="955"/>
      <c r="D4" s="957" t="str">
        <f>IF(総表!C26="","",総表!C26)</f>
        <v/>
      </c>
      <c r="E4" s="957"/>
      <c r="F4" s="957"/>
      <c r="G4" s="957"/>
      <c r="H4" s="957"/>
      <c r="I4" s="957"/>
      <c r="J4" s="957"/>
    </row>
    <row r="5" spans="1:10" s="400" customFormat="1" ht="12" customHeight="1">
      <c r="A5" s="401"/>
      <c r="B5" s="401"/>
      <c r="C5" s="401"/>
    </row>
    <row r="6" spans="1:10" s="400" customFormat="1" ht="18" customHeight="1">
      <c r="C6" s="402"/>
      <c r="D6" s="403" t="s">
        <v>394</v>
      </c>
      <c r="E6" s="952" t="s">
        <v>395</v>
      </c>
      <c r="F6" s="953"/>
      <c r="G6" s="952" t="s">
        <v>396</v>
      </c>
      <c r="H6" s="953"/>
      <c r="I6" s="403" t="s">
        <v>397</v>
      </c>
      <c r="J6" s="403" t="s">
        <v>398</v>
      </c>
    </row>
    <row r="7" spans="1:10" s="400" customFormat="1" ht="24" customHeight="1">
      <c r="D7" s="404">
        <f ca="1">SUMIF($A$9:$J$987,"総使用席数",OFFSET($A$9:$J$987,1,0))</f>
        <v>0</v>
      </c>
      <c r="E7" s="950">
        <f ca="1">SUMIF($A$9:$J$987,"合計",OFFSET($A$9:$J$987,0,3))</f>
        <v>0</v>
      </c>
      <c r="F7" s="951"/>
      <c r="G7" s="950">
        <f ca="1">SUMIF($A$9:$J$987,"合計",OFFSET($A$9:$J$987,0,7))</f>
        <v>0</v>
      </c>
      <c r="H7" s="951"/>
      <c r="I7" s="405" t="str">
        <f ca="1">IFERROR(ROUND(E7/D7,3),"0%")</f>
        <v>0%</v>
      </c>
      <c r="J7" s="405" t="str">
        <f ca="1">IFERROR(ROUND(G7/D7,3),"0%")</f>
        <v>0%</v>
      </c>
    </row>
    <row r="8" spans="1:10" s="408" customFormat="1" ht="12" customHeight="1">
      <c r="A8" s="406"/>
      <c r="B8" s="406"/>
      <c r="C8" s="407"/>
      <c r="E8" s="409"/>
      <c r="G8" s="409"/>
    </row>
    <row r="9" spans="1:10" s="408" customFormat="1" ht="18" customHeight="1">
      <c r="A9" s="949" t="s">
        <v>55</v>
      </c>
      <c r="B9" s="949"/>
      <c r="C9" s="949"/>
      <c r="D9" s="410" t="s">
        <v>399</v>
      </c>
      <c r="E9" s="411"/>
      <c r="F9" s="412" t="s">
        <v>57</v>
      </c>
      <c r="G9" s="411"/>
      <c r="H9" s="413" t="s">
        <v>400</v>
      </c>
    </row>
    <row r="10" spans="1:10" s="400" customFormat="1" ht="24" customHeight="1">
      <c r="A10" s="947" t="str">
        <f>IF(総表!$G34="","",総表!$G34)</f>
        <v/>
      </c>
      <c r="B10" s="947"/>
      <c r="C10" s="947"/>
      <c r="D10" s="414"/>
      <c r="E10" s="415" t="s">
        <v>64</v>
      </c>
      <c r="F10" s="416"/>
      <c r="G10" s="415" t="s">
        <v>401</v>
      </c>
      <c r="H10" s="417">
        <f>D10*F10</f>
        <v>0</v>
      </c>
    </row>
    <row r="11" spans="1:10" s="408" customFormat="1" ht="18" customHeight="1">
      <c r="A11" s="418" t="s">
        <v>402</v>
      </c>
      <c r="B11" s="419" t="s">
        <v>403</v>
      </c>
      <c r="C11" s="420" t="s">
        <v>404</v>
      </c>
      <c r="D11" s="421" t="s">
        <v>405</v>
      </c>
      <c r="E11" s="422"/>
      <c r="F11" s="419" t="s">
        <v>406</v>
      </c>
      <c r="G11" s="422"/>
      <c r="H11" s="423" t="s">
        <v>407</v>
      </c>
      <c r="I11" s="418" t="s">
        <v>397</v>
      </c>
      <c r="J11" s="420" t="s">
        <v>398</v>
      </c>
    </row>
    <row r="12" spans="1:10" s="400" customFormat="1" ht="18" customHeight="1" thickBot="1">
      <c r="A12" s="424" t="s">
        <v>469</v>
      </c>
      <c r="B12" s="425" t="s">
        <v>470</v>
      </c>
      <c r="C12" s="426">
        <v>0.79166666666666663</v>
      </c>
      <c r="D12" s="427" t="s">
        <v>408</v>
      </c>
      <c r="E12" s="428" t="s">
        <v>409</v>
      </c>
      <c r="F12" s="429" t="s">
        <v>410</v>
      </c>
      <c r="G12" s="428" t="s">
        <v>411</v>
      </c>
      <c r="H12" s="430">
        <f>D12+F12</f>
        <v>292</v>
      </c>
      <c r="I12" s="431">
        <v>0.64200000000000002</v>
      </c>
      <c r="J12" s="432">
        <v>0.75600000000000001</v>
      </c>
    </row>
    <row r="13" spans="1:10" s="400" customFormat="1" ht="24" customHeight="1" thickTop="1">
      <c r="A13" s="495"/>
      <c r="B13" s="493" t="str">
        <f>IF(A13="","",TEXT(A13,"aaa"))</f>
        <v/>
      </c>
      <c r="C13" s="433"/>
      <c r="D13" s="434"/>
      <c r="E13" s="435" t="s">
        <v>409</v>
      </c>
      <c r="F13" s="436"/>
      <c r="G13" s="435" t="s">
        <v>411</v>
      </c>
      <c r="H13" s="437">
        <f t="shared" ref="H13:H22" si="0">D13+F13</f>
        <v>0</v>
      </c>
      <c r="I13" s="438">
        <f t="shared" ref="I13:I22" si="1">IF(ISERROR(D13/$D$10),0,D13/$D$10)</f>
        <v>0</v>
      </c>
      <c r="J13" s="439">
        <f>IF(ISERROR(H13/$D$10),0,H13/$D$10)</f>
        <v>0</v>
      </c>
    </row>
    <row r="14" spans="1:10" s="400" customFormat="1" ht="24" customHeight="1">
      <c r="A14" s="496"/>
      <c r="B14" s="494" t="str">
        <f t="shared" ref="B14:B22" si="2">IF(A14="","",TEXT(A14,"aaa"))</f>
        <v/>
      </c>
      <c r="C14" s="440"/>
      <c r="D14" s="441"/>
      <c r="E14" s="442" t="s">
        <v>409</v>
      </c>
      <c r="F14" s="443"/>
      <c r="G14" s="442" t="s">
        <v>411</v>
      </c>
      <c r="H14" s="444">
        <f>D14+F14</f>
        <v>0</v>
      </c>
      <c r="I14" s="445">
        <f t="shared" si="1"/>
        <v>0</v>
      </c>
      <c r="J14" s="446">
        <f t="shared" ref="J14:J22" si="3">IF(ISERROR(H14/$D$10),0,H14/$D$10)</f>
        <v>0</v>
      </c>
    </row>
    <row r="15" spans="1:10" s="400" customFormat="1" ht="24" customHeight="1">
      <c r="A15" s="496"/>
      <c r="B15" s="494" t="str">
        <f t="shared" si="2"/>
        <v/>
      </c>
      <c r="C15" s="440"/>
      <c r="D15" s="441"/>
      <c r="E15" s="442" t="s">
        <v>409</v>
      </c>
      <c r="F15" s="443"/>
      <c r="G15" s="442" t="s">
        <v>411</v>
      </c>
      <c r="H15" s="444">
        <f>D15+F15</f>
        <v>0</v>
      </c>
      <c r="I15" s="445">
        <f>IF(ISERROR(D15/$D$10),0,D15/$D$10)</f>
        <v>0</v>
      </c>
      <c r="J15" s="446">
        <f>IF(ISERROR(H15/$D$10),0,H15/$D$10)</f>
        <v>0</v>
      </c>
    </row>
    <row r="16" spans="1:10" s="400" customFormat="1" ht="24" customHeight="1">
      <c r="A16" s="496"/>
      <c r="B16" s="494" t="str">
        <f t="shared" si="2"/>
        <v/>
      </c>
      <c r="C16" s="440"/>
      <c r="D16" s="441"/>
      <c r="E16" s="442" t="s">
        <v>409</v>
      </c>
      <c r="F16" s="443"/>
      <c r="G16" s="442" t="s">
        <v>411</v>
      </c>
      <c r="H16" s="444">
        <f>D16+F16</f>
        <v>0</v>
      </c>
      <c r="I16" s="445">
        <f>IF(ISERROR(D16/$D$10),0,D16/$D$10)</f>
        <v>0</v>
      </c>
      <c r="J16" s="446">
        <f>IF(ISERROR(H16/$D$10),0,H16/$D$10)</f>
        <v>0</v>
      </c>
    </row>
    <row r="17" spans="1:10" ht="24" customHeight="1">
      <c r="A17" s="496"/>
      <c r="B17" s="494" t="str">
        <f t="shared" si="2"/>
        <v/>
      </c>
      <c r="C17" s="440"/>
      <c r="D17" s="441"/>
      <c r="E17" s="442" t="s">
        <v>409</v>
      </c>
      <c r="F17" s="443"/>
      <c r="G17" s="442" t="s">
        <v>411</v>
      </c>
      <c r="H17" s="444">
        <f>D17+F17</f>
        <v>0</v>
      </c>
      <c r="I17" s="445">
        <f>IF(ISERROR(D17/$D$10),0,D17/$D$10)</f>
        <v>0</v>
      </c>
      <c r="J17" s="446">
        <f>IF(ISERROR(H17/$D$10),0,H17/$D$10)</f>
        <v>0</v>
      </c>
    </row>
    <row r="18" spans="1:10" s="400" customFormat="1" ht="24" customHeight="1">
      <c r="A18" s="496"/>
      <c r="B18" s="494" t="str">
        <f t="shared" si="2"/>
        <v/>
      </c>
      <c r="C18" s="440"/>
      <c r="D18" s="441"/>
      <c r="E18" s="442" t="s">
        <v>409</v>
      </c>
      <c r="F18" s="443"/>
      <c r="G18" s="442" t="s">
        <v>411</v>
      </c>
      <c r="H18" s="444">
        <f>D18+F18</f>
        <v>0</v>
      </c>
      <c r="I18" s="445">
        <f t="shared" si="1"/>
        <v>0</v>
      </c>
      <c r="J18" s="446">
        <f t="shared" si="3"/>
        <v>0</v>
      </c>
    </row>
    <row r="19" spans="1:10" s="400" customFormat="1" ht="24" customHeight="1">
      <c r="A19" s="496"/>
      <c r="B19" s="494" t="str">
        <f t="shared" si="2"/>
        <v/>
      </c>
      <c r="C19" s="440"/>
      <c r="D19" s="441"/>
      <c r="E19" s="442" t="s">
        <v>409</v>
      </c>
      <c r="F19" s="443"/>
      <c r="G19" s="442" t="s">
        <v>411</v>
      </c>
      <c r="H19" s="444">
        <f t="shared" si="0"/>
        <v>0</v>
      </c>
      <c r="I19" s="445">
        <f t="shared" si="1"/>
        <v>0</v>
      </c>
      <c r="J19" s="446">
        <f t="shared" si="3"/>
        <v>0</v>
      </c>
    </row>
    <row r="20" spans="1:10" ht="24" customHeight="1">
      <c r="A20" s="496"/>
      <c r="B20" s="494" t="str">
        <f t="shared" si="2"/>
        <v/>
      </c>
      <c r="C20" s="440"/>
      <c r="D20" s="441"/>
      <c r="E20" s="442" t="s">
        <v>409</v>
      </c>
      <c r="F20" s="443"/>
      <c r="G20" s="442" t="s">
        <v>411</v>
      </c>
      <c r="H20" s="444">
        <f t="shared" si="0"/>
        <v>0</v>
      </c>
      <c r="I20" s="445">
        <f t="shared" si="1"/>
        <v>0</v>
      </c>
      <c r="J20" s="446">
        <f t="shared" si="3"/>
        <v>0</v>
      </c>
    </row>
    <row r="21" spans="1:10" ht="24" customHeight="1">
      <c r="A21" s="496"/>
      <c r="B21" s="494" t="str">
        <f t="shared" si="2"/>
        <v/>
      </c>
      <c r="C21" s="440"/>
      <c r="D21" s="441"/>
      <c r="E21" s="442" t="s">
        <v>409</v>
      </c>
      <c r="F21" s="443"/>
      <c r="G21" s="442" t="s">
        <v>411</v>
      </c>
      <c r="H21" s="444">
        <f t="shared" si="0"/>
        <v>0</v>
      </c>
      <c r="I21" s="445">
        <f t="shared" si="1"/>
        <v>0</v>
      </c>
      <c r="J21" s="446">
        <f t="shared" si="3"/>
        <v>0</v>
      </c>
    </row>
    <row r="22" spans="1:10" ht="24" customHeight="1">
      <c r="A22" s="496"/>
      <c r="B22" s="493" t="str">
        <f t="shared" si="2"/>
        <v/>
      </c>
      <c r="C22" s="447"/>
      <c r="D22" s="448"/>
      <c r="E22" s="449" t="s">
        <v>409</v>
      </c>
      <c r="F22" s="450"/>
      <c r="G22" s="449" t="s">
        <v>411</v>
      </c>
      <c r="H22" s="451">
        <f t="shared" si="0"/>
        <v>0</v>
      </c>
      <c r="I22" s="452">
        <f t="shared" si="1"/>
        <v>0</v>
      </c>
      <c r="J22" s="453">
        <f t="shared" si="3"/>
        <v>0</v>
      </c>
    </row>
    <row r="23" spans="1:10" ht="24" customHeight="1">
      <c r="A23" s="948" t="s">
        <v>72</v>
      </c>
      <c r="B23" s="948"/>
      <c r="C23" s="948"/>
      <c r="D23" s="454">
        <f>SUM(D13:D22)</f>
        <v>0</v>
      </c>
      <c r="E23" s="455" t="s">
        <v>409</v>
      </c>
      <c r="F23" s="456">
        <f>SUM(F13:F22)</f>
        <v>0</v>
      </c>
      <c r="G23" s="457" t="s">
        <v>411</v>
      </c>
      <c r="H23" s="417">
        <f>SUM(H13:H22)</f>
        <v>0</v>
      </c>
      <c r="I23" s="452">
        <f>IF(ISERROR(D23/$H$10),0,D23/$H$10)</f>
        <v>0</v>
      </c>
      <c r="J23" s="453">
        <f>IF(ISERROR(H23/$H$10),0,H23/$H$10)</f>
        <v>0</v>
      </c>
    </row>
    <row r="24" spans="1:10" ht="12" customHeight="1">
      <c r="A24" s="458"/>
      <c r="B24" s="458"/>
      <c r="C24" s="78"/>
      <c r="D24" s="78"/>
      <c r="E24" s="459"/>
      <c r="F24" s="78"/>
      <c r="G24" s="459"/>
      <c r="H24" s="78"/>
      <c r="I24" s="78"/>
      <c r="J24" s="78"/>
    </row>
    <row r="25" spans="1:10" s="408" customFormat="1" ht="18" customHeight="1">
      <c r="A25" s="949" t="s">
        <v>55</v>
      </c>
      <c r="B25" s="949"/>
      <c r="C25" s="949"/>
      <c r="D25" s="410" t="s">
        <v>399</v>
      </c>
      <c r="E25" s="411"/>
      <c r="F25" s="412" t="s">
        <v>57</v>
      </c>
      <c r="G25" s="411"/>
      <c r="H25" s="413" t="s">
        <v>400</v>
      </c>
    </row>
    <row r="26" spans="1:10" s="400" customFormat="1" ht="24" customHeight="1">
      <c r="A26" s="947" t="str">
        <f>IF(総表!$G35="","",総表!$G35)</f>
        <v/>
      </c>
      <c r="B26" s="947"/>
      <c r="C26" s="947"/>
      <c r="D26" s="414"/>
      <c r="E26" s="415" t="s">
        <v>64</v>
      </c>
      <c r="F26" s="416"/>
      <c r="G26" s="415" t="s">
        <v>401</v>
      </c>
      <c r="H26" s="417">
        <f>D26*F26</f>
        <v>0</v>
      </c>
    </row>
    <row r="27" spans="1:10" s="408" customFormat="1" ht="18" customHeight="1">
      <c r="A27" s="418" t="s">
        <v>402</v>
      </c>
      <c r="B27" s="419" t="s">
        <v>403</v>
      </c>
      <c r="C27" s="420" t="s">
        <v>404</v>
      </c>
      <c r="D27" s="421" t="s">
        <v>405</v>
      </c>
      <c r="E27" s="422"/>
      <c r="F27" s="419" t="s">
        <v>406</v>
      </c>
      <c r="G27" s="422"/>
      <c r="H27" s="423" t="s">
        <v>407</v>
      </c>
      <c r="I27" s="418" t="s">
        <v>397</v>
      </c>
      <c r="J27" s="420" t="s">
        <v>398</v>
      </c>
    </row>
    <row r="28" spans="1:10" s="400" customFormat="1" ht="24" customHeight="1">
      <c r="A28" s="495"/>
      <c r="B28" s="493" t="str">
        <f>IF(A28="","",TEXT(A28,"aaa"))</f>
        <v/>
      </c>
      <c r="C28" s="433"/>
      <c r="D28" s="434"/>
      <c r="E28" s="435" t="s">
        <v>412</v>
      </c>
      <c r="F28" s="436"/>
      <c r="G28" s="435" t="s">
        <v>411</v>
      </c>
      <c r="H28" s="437">
        <f t="shared" ref="H28:H37" si="4">D28+F28</f>
        <v>0</v>
      </c>
      <c r="I28" s="438">
        <f t="shared" ref="I28:I37" si="5">IF(ISERROR(D28/$D$26),0,D28/$D$26)</f>
        <v>0</v>
      </c>
      <c r="J28" s="439">
        <f t="shared" ref="J28:J37" si="6">IF(ISERROR(H28/$D$26),0,H28/$D$26)</f>
        <v>0</v>
      </c>
    </row>
    <row r="29" spans="1:10" s="400" customFormat="1" ht="24" customHeight="1">
      <c r="A29" s="496"/>
      <c r="B29" s="494" t="str">
        <f t="shared" ref="B29:B37" si="7">IF(A29="","",TEXT(A29,"aaa"))</f>
        <v/>
      </c>
      <c r="C29" s="440"/>
      <c r="D29" s="441"/>
      <c r="E29" s="442" t="s">
        <v>412</v>
      </c>
      <c r="F29" s="443"/>
      <c r="G29" s="442" t="s">
        <v>411</v>
      </c>
      <c r="H29" s="444">
        <f t="shared" si="4"/>
        <v>0</v>
      </c>
      <c r="I29" s="445">
        <f t="shared" si="5"/>
        <v>0</v>
      </c>
      <c r="J29" s="446">
        <f t="shared" si="6"/>
        <v>0</v>
      </c>
    </row>
    <row r="30" spans="1:10" s="400" customFormat="1" ht="24" customHeight="1">
      <c r="A30" s="496"/>
      <c r="B30" s="494" t="str">
        <f t="shared" si="7"/>
        <v/>
      </c>
      <c r="C30" s="440"/>
      <c r="D30" s="441"/>
      <c r="E30" s="442" t="s">
        <v>412</v>
      </c>
      <c r="F30" s="443"/>
      <c r="G30" s="442" t="s">
        <v>411</v>
      </c>
      <c r="H30" s="444">
        <f>D30+F30</f>
        <v>0</v>
      </c>
      <c r="I30" s="445">
        <f>IF(ISERROR(D30/$D$26),0,D30/$D$26)</f>
        <v>0</v>
      </c>
      <c r="J30" s="446">
        <f>IF(ISERROR(H30/$D$26),0,H30/$D$26)</f>
        <v>0</v>
      </c>
    </row>
    <row r="31" spans="1:10" s="400" customFormat="1" ht="24" customHeight="1">
      <c r="A31" s="496"/>
      <c r="B31" s="494" t="str">
        <f t="shared" si="7"/>
        <v/>
      </c>
      <c r="C31" s="440"/>
      <c r="D31" s="441"/>
      <c r="E31" s="442" t="s">
        <v>412</v>
      </c>
      <c r="F31" s="443"/>
      <c r="G31" s="442" t="s">
        <v>411</v>
      </c>
      <c r="H31" s="444">
        <f>D31+F31</f>
        <v>0</v>
      </c>
      <c r="I31" s="445">
        <f>IF(ISERROR(D31/$D$26),0,D31/$D$26)</f>
        <v>0</v>
      </c>
      <c r="J31" s="446">
        <f>IF(ISERROR(H31/$D$26),0,H31/$D$26)</f>
        <v>0</v>
      </c>
    </row>
    <row r="32" spans="1:10" ht="24" customHeight="1">
      <c r="A32" s="496"/>
      <c r="B32" s="494" t="str">
        <f t="shared" si="7"/>
        <v/>
      </c>
      <c r="C32" s="440"/>
      <c r="D32" s="441"/>
      <c r="E32" s="442" t="s">
        <v>412</v>
      </c>
      <c r="F32" s="443"/>
      <c r="G32" s="442" t="s">
        <v>411</v>
      </c>
      <c r="H32" s="444">
        <f>D32+F32</f>
        <v>0</v>
      </c>
      <c r="I32" s="445">
        <f>IF(ISERROR(D32/$D$26),0,D32/$D$26)</f>
        <v>0</v>
      </c>
      <c r="J32" s="446">
        <f>IF(ISERROR(H32/$D$26),0,H32/$D$26)</f>
        <v>0</v>
      </c>
    </row>
    <row r="33" spans="1:10" s="400" customFormat="1" ht="24" customHeight="1">
      <c r="A33" s="496"/>
      <c r="B33" s="494" t="str">
        <f t="shared" si="7"/>
        <v/>
      </c>
      <c r="C33" s="440"/>
      <c r="D33" s="441"/>
      <c r="E33" s="442" t="s">
        <v>412</v>
      </c>
      <c r="F33" s="443"/>
      <c r="G33" s="442" t="s">
        <v>411</v>
      </c>
      <c r="H33" s="444">
        <f t="shared" si="4"/>
        <v>0</v>
      </c>
      <c r="I33" s="445">
        <f t="shared" si="5"/>
        <v>0</v>
      </c>
      <c r="J33" s="446">
        <f t="shared" si="6"/>
        <v>0</v>
      </c>
    </row>
    <row r="34" spans="1:10" s="400" customFormat="1" ht="24" customHeight="1">
      <c r="A34" s="496"/>
      <c r="B34" s="494" t="str">
        <f t="shared" si="7"/>
        <v/>
      </c>
      <c r="C34" s="440"/>
      <c r="D34" s="441"/>
      <c r="E34" s="442" t="s">
        <v>412</v>
      </c>
      <c r="F34" s="443"/>
      <c r="G34" s="442" t="s">
        <v>411</v>
      </c>
      <c r="H34" s="444">
        <f t="shared" si="4"/>
        <v>0</v>
      </c>
      <c r="I34" s="445">
        <f t="shared" si="5"/>
        <v>0</v>
      </c>
      <c r="J34" s="446">
        <f t="shared" si="6"/>
        <v>0</v>
      </c>
    </row>
    <row r="35" spans="1:10" ht="24" customHeight="1">
      <c r="A35" s="496"/>
      <c r="B35" s="494" t="str">
        <f t="shared" si="7"/>
        <v/>
      </c>
      <c r="C35" s="440"/>
      <c r="D35" s="441"/>
      <c r="E35" s="442" t="s">
        <v>412</v>
      </c>
      <c r="F35" s="443"/>
      <c r="G35" s="442" t="s">
        <v>411</v>
      </c>
      <c r="H35" s="444">
        <f t="shared" si="4"/>
        <v>0</v>
      </c>
      <c r="I35" s="445">
        <f t="shared" si="5"/>
        <v>0</v>
      </c>
      <c r="J35" s="446">
        <f t="shared" si="6"/>
        <v>0</v>
      </c>
    </row>
    <row r="36" spans="1:10" ht="24" customHeight="1">
      <c r="A36" s="496"/>
      <c r="B36" s="494" t="str">
        <f t="shared" si="7"/>
        <v/>
      </c>
      <c r="C36" s="440"/>
      <c r="D36" s="441"/>
      <c r="E36" s="442" t="s">
        <v>409</v>
      </c>
      <c r="F36" s="443"/>
      <c r="G36" s="442" t="s">
        <v>411</v>
      </c>
      <c r="H36" s="444">
        <f t="shared" si="4"/>
        <v>0</v>
      </c>
      <c r="I36" s="445">
        <f t="shared" si="5"/>
        <v>0</v>
      </c>
      <c r="J36" s="446">
        <f t="shared" si="6"/>
        <v>0</v>
      </c>
    </row>
    <row r="37" spans="1:10" ht="24" customHeight="1">
      <c r="A37" s="497"/>
      <c r="B37" s="493" t="str">
        <f t="shared" si="7"/>
        <v/>
      </c>
      <c r="C37" s="447"/>
      <c r="D37" s="448"/>
      <c r="E37" s="449" t="s">
        <v>409</v>
      </c>
      <c r="F37" s="450"/>
      <c r="G37" s="449" t="s">
        <v>411</v>
      </c>
      <c r="H37" s="451">
        <f t="shared" si="4"/>
        <v>0</v>
      </c>
      <c r="I37" s="452">
        <f t="shared" si="5"/>
        <v>0</v>
      </c>
      <c r="J37" s="453">
        <f t="shared" si="6"/>
        <v>0</v>
      </c>
    </row>
    <row r="38" spans="1:10" ht="24" customHeight="1">
      <c r="A38" s="948" t="s">
        <v>72</v>
      </c>
      <c r="B38" s="948"/>
      <c r="C38" s="948"/>
      <c r="D38" s="454">
        <f>SUM(D28:D37)</f>
        <v>0</v>
      </c>
      <c r="E38" s="455" t="s">
        <v>409</v>
      </c>
      <c r="F38" s="456">
        <f>SUM(F28:F37)</f>
        <v>0</v>
      </c>
      <c r="G38" s="457" t="s">
        <v>411</v>
      </c>
      <c r="H38" s="417">
        <f>SUM(H28:H37)</f>
        <v>0</v>
      </c>
      <c r="I38" s="460">
        <f>IF(ISERROR(D38/$H$26),0,D38/$H$26)</f>
        <v>0</v>
      </c>
      <c r="J38" s="461">
        <f>IF(ISERROR(H38/$H$26),0,H38/$H$26)</f>
        <v>0</v>
      </c>
    </row>
    <row r="39" spans="1:10" ht="12" customHeight="1">
      <c r="A39" s="462"/>
      <c r="B39" s="462"/>
      <c r="C39" s="462"/>
      <c r="D39" s="463"/>
      <c r="E39" s="459"/>
      <c r="F39" s="463"/>
      <c r="G39" s="459"/>
      <c r="H39" s="463"/>
      <c r="I39" s="464"/>
      <c r="J39" s="464"/>
    </row>
    <row r="40" spans="1:10" ht="18" customHeight="1">
      <c r="A40" s="949" t="s">
        <v>55</v>
      </c>
      <c r="B40" s="949"/>
      <c r="C40" s="949"/>
      <c r="D40" s="410" t="s">
        <v>399</v>
      </c>
      <c r="E40" s="411"/>
      <c r="F40" s="412" t="s">
        <v>57</v>
      </c>
      <c r="G40" s="411"/>
      <c r="H40" s="413" t="s">
        <v>400</v>
      </c>
      <c r="I40" s="408"/>
      <c r="J40" s="408"/>
    </row>
    <row r="41" spans="1:10" ht="24" customHeight="1">
      <c r="A41" s="947" t="str">
        <f>IF(総表!$G36="","",総表!$G36)</f>
        <v/>
      </c>
      <c r="B41" s="947"/>
      <c r="C41" s="947"/>
      <c r="D41" s="414"/>
      <c r="E41" s="415" t="s">
        <v>64</v>
      </c>
      <c r="F41" s="416"/>
      <c r="G41" s="415" t="s">
        <v>401</v>
      </c>
      <c r="H41" s="417">
        <f>D41*F41</f>
        <v>0</v>
      </c>
      <c r="I41" s="400"/>
      <c r="J41" s="400"/>
    </row>
    <row r="42" spans="1:10" ht="18" customHeight="1">
      <c r="A42" s="418" t="s">
        <v>402</v>
      </c>
      <c r="B42" s="419" t="s">
        <v>403</v>
      </c>
      <c r="C42" s="420" t="s">
        <v>404</v>
      </c>
      <c r="D42" s="421" t="s">
        <v>405</v>
      </c>
      <c r="E42" s="422"/>
      <c r="F42" s="419" t="s">
        <v>406</v>
      </c>
      <c r="G42" s="422"/>
      <c r="H42" s="423" t="s">
        <v>407</v>
      </c>
      <c r="I42" s="418" t="s">
        <v>397</v>
      </c>
      <c r="J42" s="420" t="s">
        <v>398</v>
      </c>
    </row>
    <row r="43" spans="1:10" ht="24" customHeight="1">
      <c r="A43" s="495"/>
      <c r="B43" s="494" t="str">
        <f t="shared" ref="B43:B49" si="8">IF(A43="","",TEXT(A43,"aaa"))</f>
        <v/>
      </c>
      <c r="C43" s="433"/>
      <c r="D43" s="434"/>
      <c r="E43" s="435" t="s">
        <v>412</v>
      </c>
      <c r="F43" s="436"/>
      <c r="G43" s="435" t="s">
        <v>411</v>
      </c>
      <c r="H43" s="437">
        <f t="shared" ref="H43:H49" si="9">D43+F43</f>
        <v>0</v>
      </c>
      <c r="I43" s="438">
        <f>IF(ISERROR(D43/$D$41),0,D43/$D$41)</f>
        <v>0</v>
      </c>
      <c r="J43" s="439">
        <f>IF(ISERROR(H43/$D$41),0,H43/$D$41)</f>
        <v>0</v>
      </c>
    </row>
    <row r="44" spans="1:10" ht="24" customHeight="1">
      <c r="A44" s="496"/>
      <c r="B44" s="494" t="str">
        <f t="shared" si="8"/>
        <v/>
      </c>
      <c r="C44" s="440"/>
      <c r="D44" s="441"/>
      <c r="E44" s="442" t="s">
        <v>412</v>
      </c>
      <c r="F44" s="443"/>
      <c r="G44" s="442" t="s">
        <v>411</v>
      </c>
      <c r="H44" s="444">
        <f t="shared" si="9"/>
        <v>0</v>
      </c>
      <c r="I44" s="445">
        <f t="shared" ref="I44:I49" si="10">IF(ISERROR(D44/$D$41),0,D44/$D$41)</f>
        <v>0</v>
      </c>
      <c r="J44" s="446">
        <f t="shared" ref="J44:J49" si="11">IF(ISERROR(H44/$D$41),0,H44/$D$41)</f>
        <v>0</v>
      </c>
    </row>
    <row r="45" spans="1:10" ht="24" customHeight="1">
      <c r="A45" s="496"/>
      <c r="B45" s="494" t="str">
        <f t="shared" si="8"/>
        <v/>
      </c>
      <c r="C45" s="440"/>
      <c r="D45" s="441"/>
      <c r="E45" s="442" t="s">
        <v>412</v>
      </c>
      <c r="F45" s="443"/>
      <c r="G45" s="442" t="s">
        <v>411</v>
      </c>
      <c r="H45" s="444">
        <f t="shared" si="9"/>
        <v>0</v>
      </c>
      <c r="I45" s="445">
        <f t="shared" si="10"/>
        <v>0</v>
      </c>
      <c r="J45" s="446">
        <f t="shared" si="11"/>
        <v>0</v>
      </c>
    </row>
    <row r="46" spans="1:10" ht="24" customHeight="1">
      <c r="A46" s="496"/>
      <c r="B46" s="494" t="str">
        <f t="shared" si="8"/>
        <v/>
      </c>
      <c r="C46" s="440"/>
      <c r="D46" s="441"/>
      <c r="E46" s="442" t="s">
        <v>412</v>
      </c>
      <c r="F46" s="443"/>
      <c r="G46" s="442" t="s">
        <v>411</v>
      </c>
      <c r="H46" s="444">
        <f t="shared" si="9"/>
        <v>0</v>
      </c>
      <c r="I46" s="445">
        <f t="shared" si="10"/>
        <v>0</v>
      </c>
      <c r="J46" s="446">
        <f t="shared" si="11"/>
        <v>0</v>
      </c>
    </row>
    <row r="47" spans="1:10" ht="24" customHeight="1">
      <c r="A47" s="496"/>
      <c r="B47" s="494" t="str">
        <f t="shared" si="8"/>
        <v/>
      </c>
      <c r="C47" s="440"/>
      <c r="D47" s="441"/>
      <c r="E47" s="442" t="s">
        <v>412</v>
      </c>
      <c r="F47" s="443"/>
      <c r="G47" s="442" t="s">
        <v>411</v>
      </c>
      <c r="H47" s="444">
        <f t="shared" si="9"/>
        <v>0</v>
      </c>
      <c r="I47" s="445">
        <f t="shared" si="10"/>
        <v>0</v>
      </c>
      <c r="J47" s="446">
        <f t="shared" si="11"/>
        <v>0</v>
      </c>
    </row>
    <row r="48" spans="1:10" ht="24" customHeight="1">
      <c r="A48" s="496"/>
      <c r="B48" s="494" t="str">
        <f t="shared" si="8"/>
        <v/>
      </c>
      <c r="C48" s="440"/>
      <c r="D48" s="441"/>
      <c r="E48" s="442" t="s">
        <v>409</v>
      </c>
      <c r="F48" s="443"/>
      <c r="G48" s="442" t="s">
        <v>411</v>
      </c>
      <c r="H48" s="444">
        <f t="shared" si="9"/>
        <v>0</v>
      </c>
      <c r="I48" s="445">
        <f t="shared" si="10"/>
        <v>0</v>
      </c>
      <c r="J48" s="446">
        <f t="shared" si="11"/>
        <v>0</v>
      </c>
    </row>
    <row r="49" spans="1:10" ht="24" customHeight="1">
      <c r="A49" s="497"/>
      <c r="B49" s="493" t="str">
        <f t="shared" si="8"/>
        <v/>
      </c>
      <c r="C49" s="447"/>
      <c r="D49" s="448"/>
      <c r="E49" s="449" t="s">
        <v>409</v>
      </c>
      <c r="F49" s="450"/>
      <c r="G49" s="449" t="s">
        <v>411</v>
      </c>
      <c r="H49" s="451">
        <f t="shared" si="9"/>
        <v>0</v>
      </c>
      <c r="I49" s="452">
        <f t="shared" si="10"/>
        <v>0</v>
      </c>
      <c r="J49" s="453">
        <f t="shared" si="11"/>
        <v>0</v>
      </c>
    </row>
    <row r="50" spans="1:10" ht="24" customHeight="1">
      <c r="A50" s="948" t="s">
        <v>72</v>
      </c>
      <c r="B50" s="948"/>
      <c r="C50" s="948"/>
      <c r="D50" s="454">
        <f>SUM(D43:D49)</f>
        <v>0</v>
      </c>
      <c r="E50" s="455" t="s">
        <v>409</v>
      </c>
      <c r="F50" s="456">
        <f>SUM(F43:F49)</f>
        <v>0</v>
      </c>
      <c r="G50" s="457" t="s">
        <v>411</v>
      </c>
      <c r="H50" s="417">
        <f>SUM(H43:H49)</f>
        <v>0</v>
      </c>
      <c r="I50" s="452">
        <f>IF(ISERROR(D50/$H$41),0,D50/$H$41)</f>
        <v>0</v>
      </c>
      <c r="J50" s="453">
        <f>IF(ISERROR(H50/$H$41),0,H50/$H$41)</f>
        <v>0</v>
      </c>
    </row>
    <row r="51" spans="1:10" ht="12" customHeight="1">
      <c r="A51" s="462"/>
      <c r="B51" s="462"/>
      <c r="C51" s="462"/>
      <c r="D51" s="463"/>
      <c r="E51" s="459"/>
      <c r="F51" s="463"/>
      <c r="G51" s="459"/>
      <c r="H51" s="463"/>
      <c r="I51" s="464"/>
      <c r="J51" s="464"/>
    </row>
    <row r="52" spans="1:10" ht="18" customHeight="1">
      <c r="A52" s="949" t="s">
        <v>55</v>
      </c>
      <c r="B52" s="949"/>
      <c r="C52" s="949"/>
      <c r="D52" s="410" t="s">
        <v>399</v>
      </c>
      <c r="E52" s="411"/>
      <c r="F52" s="412" t="s">
        <v>57</v>
      </c>
      <c r="G52" s="411"/>
      <c r="H52" s="413" t="s">
        <v>400</v>
      </c>
      <c r="I52" s="408"/>
      <c r="J52" s="408"/>
    </row>
    <row r="53" spans="1:10" ht="24" customHeight="1">
      <c r="A53" s="947" t="str">
        <f>IF(総表!$G37="","",総表!$G37)</f>
        <v/>
      </c>
      <c r="B53" s="947"/>
      <c r="C53" s="947"/>
      <c r="D53" s="414"/>
      <c r="E53" s="415" t="s">
        <v>64</v>
      </c>
      <c r="F53" s="416"/>
      <c r="G53" s="415" t="s">
        <v>401</v>
      </c>
      <c r="H53" s="417">
        <f>D53*F53</f>
        <v>0</v>
      </c>
      <c r="I53" s="400"/>
      <c r="J53" s="400"/>
    </row>
    <row r="54" spans="1:10" ht="18" customHeight="1">
      <c r="A54" s="418" t="s">
        <v>402</v>
      </c>
      <c r="B54" s="419" t="s">
        <v>403</v>
      </c>
      <c r="C54" s="420" t="s">
        <v>404</v>
      </c>
      <c r="D54" s="421" t="s">
        <v>405</v>
      </c>
      <c r="E54" s="422"/>
      <c r="F54" s="419" t="s">
        <v>406</v>
      </c>
      <c r="G54" s="422"/>
      <c r="H54" s="423" t="s">
        <v>407</v>
      </c>
      <c r="I54" s="418" t="s">
        <v>397</v>
      </c>
      <c r="J54" s="420" t="s">
        <v>398</v>
      </c>
    </row>
    <row r="55" spans="1:10" ht="24" customHeight="1">
      <c r="A55" s="495"/>
      <c r="B55" s="494" t="str">
        <f t="shared" ref="B55:B61" si="12">IF(A55="","",TEXT(A55,"aaa"))</f>
        <v/>
      </c>
      <c r="C55" s="433"/>
      <c r="D55" s="434"/>
      <c r="E55" s="435" t="s">
        <v>412</v>
      </c>
      <c r="F55" s="436"/>
      <c r="G55" s="435" t="s">
        <v>411</v>
      </c>
      <c r="H55" s="437">
        <f t="shared" ref="H55:H61" si="13">D55+F55</f>
        <v>0</v>
      </c>
      <c r="I55" s="438">
        <f>IF(ISERROR(D55/$D$53),0,D55/$D$53)</f>
        <v>0</v>
      </c>
      <c r="J55" s="439">
        <f>IF(ISERROR(H55/$D$53),0,H55/$D$53)</f>
        <v>0</v>
      </c>
    </row>
    <row r="56" spans="1:10" ht="24" customHeight="1">
      <c r="A56" s="496"/>
      <c r="B56" s="494" t="str">
        <f t="shared" si="12"/>
        <v/>
      </c>
      <c r="C56" s="440"/>
      <c r="D56" s="441"/>
      <c r="E56" s="442" t="s">
        <v>412</v>
      </c>
      <c r="F56" s="443"/>
      <c r="G56" s="442" t="s">
        <v>411</v>
      </c>
      <c r="H56" s="444">
        <f t="shared" si="13"/>
        <v>0</v>
      </c>
      <c r="I56" s="445">
        <f t="shared" ref="I56:I61" si="14">IF(ISERROR(D56/$D$53),0,D56/$D$53)</f>
        <v>0</v>
      </c>
      <c r="J56" s="446">
        <f t="shared" ref="J56:J61" si="15">IF(ISERROR(H56/$D$53),0,H56/$D$53)</f>
        <v>0</v>
      </c>
    </row>
    <row r="57" spans="1:10" ht="24" customHeight="1">
      <c r="A57" s="496"/>
      <c r="B57" s="494" t="str">
        <f t="shared" si="12"/>
        <v/>
      </c>
      <c r="C57" s="440"/>
      <c r="D57" s="441"/>
      <c r="E57" s="442" t="s">
        <v>412</v>
      </c>
      <c r="F57" s="443"/>
      <c r="G57" s="442" t="s">
        <v>411</v>
      </c>
      <c r="H57" s="444">
        <f t="shared" si="13"/>
        <v>0</v>
      </c>
      <c r="I57" s="445">
        <f t="shared" si="14"/>
        <v>0</v>
      </c>
      <c r="J57" s="446">
        <f t="shared" si="15"/>
        <v>0</v>
      </c>
    </row>
    <row r="58" spans="1:10" ht="24" customHeight="1">
      <c r="A58" s="496"/>
      <c r="B58" s="494" t="str">
        <f t="shared" si="12"/>
        <v/>
      </c>
      <c r="C58" s="440"/>
      <c r="D58" s="441"/>
      <c r="E58" s="442" t="s">
        <v>412</v>
      </c>
      <c r="F58" s="443"/>
      <c r="G58" s="442" t="s">
        <v>411</v>
      </c>
      <c r="H58" s="444">
        <f t="shared" si="13"/>
        <v>0</v>
      </c>
      <c r="I58" s="445">
        <f t="shared" si="14"/>
        <v>0</v>
      </c>
      <c r="J58" s="446">
        <f t="shared" si="15"/>
        <v>0</v>
      </c>
    </row>
    <row r="59" spans="1:10" ht="24" customHeight="1">
      <c r="A59" s="496"/>
      <c r="B59" s="494" t="str">
        <f t="shared" si="12"/>
        <v/>
      </c>
      <c r="C59" s="440"/>
      <c r="D59" s="441"/>
      <c r="E59" s="442" t="s">
        <v>412</v>
      </c>
      <c r="F59" s="443"/>
      <c r="G59" s="442" t="s">
        <v>411</v>
      </c>
      <c r="H59" s="444">
        <f t="shared" si="13"/>
        <v>0</v>
      </c>
      <c r="I59" s="445">
        <f t="shared" si="14"/>
        <v>0</v>
      </c>
      <c r="J59" s="446">
        <f t="shared" si="15"/>
        <v>0</v>
      </c>
    </row>
    <row r="60" spans="1:10" ht="24" customHeight="1">
      <c r="A60" s="496"/>
      <c r="B60" s="494" t="str">
        <f t="shared" si="12"/>
        <v/>
      </c>
      <c r="C60" s="440"/>
      <c r="D60" s="441"/>
      <c r="E60" s="442" t="s">
        <v>409</v>
      </c>
      <c r="F60" s="443"/>
      <c r="G60" s="442" t="s">
        <v>411</v>
      </c>
      <c r="H60" s="444">
        <f t="shared" si="13"/>
        <v>0</v>
      </c>
      <c r="I60" s="445">
        <f t="shared" si="14"/>
        <v>0</v>
      </c>
      <c r="J60" s="446">
        <f t="shared" si="15"/>
        <v>0</v>
      </c>
    </row>
    <row r="61" spans="1:10" ht="24" customHeight="1">
      <c r="A61" s="497"/>
      <c r="B61" s="493" t="str">
        <f t="shared" si="12"/>
        <v/>
      </c>
      <c r="C61" s="447"/>
      <c r="D61" s="448"/>
      <c r="E61" s="449" t="s">
        <v>409</v>
      </c>
      <c r="F61" s="450"/>
      <c r="G61" s="449" t="s">
        <v>411</v>
      </c>
      <c r="H61" s="451">
        <f t="shared" si="13"/>
        <v>0</v>
      </c>
      <c r="I61" s="452">
        <f t="shared" si="14"/>
        <v>0</v>
      </c>
      <c r="J61" s="453">
        <f t="shared" si="15"/>
        <v>0</v>
      </c>
    </row>
    <row r="62" spans="1:10" ht="24" customHeight="1">
      <c r="A62" s="948" t="s">
        <v>72</v>
      </c>
      <c r="B62" s="948"/>
      <c r="C62" s="948"/>
      <c r="D62" s="454">
        <f>SUM(D55:D61)</f>
        <v>0</v>
      </c>
      <c r="E62" s="455" t="s">
        <v>409</v>
      </c>
      <c r="F62" s="456">
        <f>SUM(F55:F61)</f>
        <v>0</v>
      </c>
      <c r="G62" s="457" t="s">
        <v>411</v>
      </c>
      <c r="H62" s="417">
        <f>SUM(H55:H61)</f>
        <v>0</v>
      </c>
      <c r="I62" s="452">
        <f>IF(ISERROR(D62/$H$53),0,D62/$H$53)</f>
        <v>0</v>
      </c>
      <c r="J62" s="453">
        <f>IF(ISERROR(H62/$H$53),0,H62/$H$53)</f>
        <v>0</v>
      </c>
    </row>
    <row r="63" spans="1:10" ht="12" customHeight="1">
      <c r="A63" s="462"/>
      <c r="B63" s="462"/>
      <c r="C63" s="462"/>
      <c r="D63" s="463"/>
      <c r="E63" s="459"/>
      <c r="F63" s="463"/>
      <c r="G63" s="459"/>
      <c r="H63" s="463"/>
      <c r="I63" s="464"/>
      <c r="J63" s="464"/>
    </row>
    <row r="64" spans="1:10" ht="18" customHeight="1">
      <c r="A64" s="949" t="s">
        <v>55</v>
      </c>
      <c r="B64" s="949"/>
      <c r="C64" s="949"/>
      <c r="D64" s="410" t="s">
        <v>399</v>
      </c>
      <c r="E64" s="411"/>
      <c r="F64" s="412" t="s">
        <v>57</v>
      </c>
      <c r="G64" s="411"/>
      <c r="H64" s="413" t="s">
        <v>400</v>
      </c>
      <c r="I64" s="408"/>
      <c r="J64" s="408"/>
    </row>
    <row r="65" spans="1:10" ht="24" customHeight="1">
      <c r="A65" s="947" t="str">
        <f>IF(総表!$G38="","",総表!$G38)</f>
        <v/>
      </c>
      <c r="B65" s="947"/>
      <c r="C65" s="947"/>
      <c r="D65" s="414"/>
      <c r="E65" s="415" t="s">
        <v>64</v>
      </c>
      <c r="F65" s="416"/>
      <c r="G65" s="415" t="s">
        <v>401</v>
      </c>
      <c r="H65" s="417">
        <f>D65*F65</f>
        <v>0</v>
      </c>
      <c r="I65" s="400"/>
      <c r="J65" s="400"/>
    </row>
    <row r="66" spans="1:10" ht="18" customHeight="1">
      <c r="A66" s="418" t="s">
        <v>402</v>
      </c>
      <c r="B66" s="419" t="s">
        <v>403</v>
      </c>
      <c r="C66" s="420" t="s">
        <v>404</v>
      </c>
      <c r="D66" s="421" t="s">
        <v>405</v>
      </c>
      <c r="E66" s="422"/>
      <c r="F66" s="419" t="s">
        <v>406</v>
      </c>
      <c r="G66" s="422"/>
      <c r="H66" s="423" t="s">
        <v>407</v>
      </c>
      <c r="I66" s="418" t="s">
        <v>397</v>
      </c>
      <c r="J66" s="420" t="s">
        <v>398</v>
      </c>
    </row>
    <row r="67" spans="1:10" ht="24" customHeight="1">
      <c r="A67" s="495"/>
      <c r="B67" s="494" t="str">
        <f t="shared" ref="B67:B73" si="16">IF(A67="","",TEXT(A67,"aaa"))</f>
        <v/>
      </c>
      <c r="C67" s="433"/>
      <c r="D67" s="434"/>
      <c r="E67" s="435" t="s">
        <v>412</v>
      </c>
      <c r="F67" s="436"/>
      <c r="G67" s="435" t="s">
        <v>411</v>
      </c>
      <c r="H67" s="437">
        <f t="shared" ref="H67:H73" si="17">D67+F67</f>
        <v>0</v>
      </c>
      <c r="I67" s="438">
        <f>IF(ISERROR(D67/$D$65),0,D67/$D$65)</f>
        <v>0</v>
      </c>
      <c r="J67" s="439">
        <f>IF(ISERROR(H67/$D$65),0,H67/$D$65)</f>
        <v>0</v>
      </c>
    </row>
    <row r="68" spans="1:10" ht="24" customHeight="1">
      <c r="A68" s="496"/>
      <c r="B68" s="494" t="str">
        <f t="shared" si="16"/>
        <v/>
      </c>
      <c r="C68" s="440"/>
      <c r="D68" s="441"/>
      <c r="E68" s="442" t="s">
        <v>412</v>
      </c>
      <c r="F68" s="443"/>
      <c r="G68" s="442" t="s">
        <v>411</v>
      </c>
      <c r="H68" s="444">
        <f t="shared" si="17"/>
        <v>0</v>
      </c>
      <c r="I68" s="445">
        <f t="shared" ref="I68:I73" si="18">IF(ISERROR(D68/$D$65),0,D68/$D$65)</f>
        <v>0</v>
      </c>
      <c r="J68" s="446">
        <f t="shared" ref="J68:J73" si="19">IF(ISERROR(H68/$D$65),0,H68/$D$65)</f>
        <v>0</v>
      </c>
    </row>
    <row r="69" spans="1:10" ht="24" customHeight="1">
      <c r="A69" s="496"/>
      <c r="B69" s="494" t="str">
        <f t="shared" si="16"/>
        <v/>
      </c>
      <c r="C69" s="440"/>
      <c r="D69" s="441"/>
      <c r="E69" s="442" t="s">
        <v>412</v>
      </c>
      <c r="F69" s="443"/>
      <c r="G69" s="442" t="s">
        <v>411</v>
      </c>
      <c r="H69" s="444">
        <f t="shared" si="17"/>
        <v>0</v>
      </c>
      <c r="I69" s="445">
        <f t="shared" si="18"/>
        <v>0</v>
      </c>
      <c r="J69" s="446">
        <f t="shared" si="19"/>
        <v>0</v>
      </c>
    </row>
    <row r="70" spans="1:10" ht="24" customHeight="1">
      <c r="A70" s="496"/>
      <c r="B70" s="494" t="str">
        <f t="shared" si="16"/>
        <v/>
      </c>
      <c r="C70" s="440"/>
      <c r="D70" s="441"/>
      <c r="E70" s="442" t="s">
        <v>412</v>
      </c>
      <c r="F70" s="443"/>
      <c r="G70" s="442" t="s">
        <v>411</v>
      </c>
      <c r="H70" s="444">
        <f t="shared" si="17"/>
        <v>0</v>
      </c>
      <c r="I70" s="445">
        <f t="shared" si="18"/>
        <v>0</v>
      </c>
      <c r="J70" s="446">
        <f t="shared" si="19"/>
        <v>0</v>
      </c>
    </row>
    <row r="71" spans="1:10" ht="24" customHeight="1">
      <c r="A71" s="496"/>
      <c r="B71" s="494" t="str">
        <f t="shared" si="16"/>
        <v/>
      </c>
      <c r="C71" s="440"/>
      <c r="D71" s="441"/>
      <c r="E71" s="442" t="s">
        <v>412</v>
      </c>
      <c r="F71" s="443"/>
      <c r="G71" s="442" t="s">
        <v>411</v>
      </c>
      <c r="H71" s="444">
        <f t="shared" si="17"/>
        <v>0</v>
      </c>
      <c r="I71" s="445">
        <f t="shared" si="18"/>
        <v>0</v>
      </c>
      <c r="J71" s="446">
        <f t="shared" si="19"/>
        <v>0</v>
      </c>
    </row>
    <row r="72" spans="1:10" ht="24" customHeight="1">
      <c r="A72" s="496"/>
      <c r="B72" s="494" t="str">
        <f t="shared" si="16"/>
        <v/>
      </c>
      <c r="C72" s="440"/>
      <c r="D72" s="441"/>
      <c r="E72" s="442" t="s">
        <v>409</v>
      </c>
      <c r="F72" s="443"/>
      <c r="G72" s="442" t="s">
        <v>411</v>
      </c>
      <c r="H72" s="444">
        <f t="shared" si="17"/>
        <v>0</v>
      </c>
      <c r="I72" s="445">
        <f t="shared" si="18"/>
        <v>0</v>
      </c>
      <c r="J72" s="446">
        <f t="shared" si="19"/>
        <v>0</v>
      </c>
    </row>
    <row r="73" spans="1:10" ht="24" customHeight="1">
      <c r="A73" s="497"/>
      <c r="B73" s="493" t="str">
        <f t="shared" si="16"/>
        <v/>
      </c>
      <c r="C73" s="447"/>
      <c r="D73" s="448"/>
      <c r="E73" s="449" t="s">
        <v>409</v>
      </c>
      <c r="F73" s="450"/>
      <c r="G73" s="449" t="s">
        <v>411</v>
      </c>
      <c r="H73" s="451">
        <f t="shared" si="17"/>
        <v>0</v>
      </c>
      <c r="I73" s="452">
        <f t="shared" si="18"/>
        <v>0</v>
      </c>
      <c r="J73" s="453">
        <f t="shared" si="19"/>
        <v>0</v>
      </c>
    </row>
    <row r="74" spans="1:10" ht="24" customHeight="1">
      <c r="A74" s="948" t="s">
        <v>72</v>
      </c>
      <c r="B74" s="948"/>
      <c r="C74" s="948"/>
      <c r="D74" s="454">
        <f>SUM(D67:D73)</f>
        <v>0</v>
      </c>
      <c r="E74" s="455" t="s">
        <v>409</v>
      </c>
      <c r="F74" s="456">
        <f>SUM(F67:F73)</f>
        <v>0</v>
      </c>
      <c r="G74" s="457" t="s">
        <v>411</v>
      </c>
      <c r="H74" s="417">
        <f>SUM(H67:H73)</f>
        <v>0</v>
      </c>
      <c r="I74" s="452">
        <f>IF(ISERROR(D74/$H$65),0,D74/$H$65)</f>
        <v>0</v>
      </c>
      <c r="J74" s="453">
        <f>IF(ISERROR(H74/$H$65),0,H74/$H$65)</f>
        <v>0</v>
      </c>
    </row>
    <row r="75" spans="1:10" ht="12" customHeight="1">
      <c r="A75" s="462"/>
      <c r="B75" s="462"/>
      <c r="C75" s="462"/>
      <c r="D75" s="463"/>
      <c r="E75" s="459"/>
      <c r="F75" s="463"/>
      <c r="G75" s="459"/>
      <c r="H75" s="463"/>
      <c r="I75" s="464"/>
      <c r="J75" s="464"/>
    </row>
  </sheetData>
  <mergeCells count="24">
    <mergeCell ref="E6:F6"/>
    <mergeCell ref="G6:H6"/>
    <mergeCell ref="A1:J1"/>
    <mergeCell ref="A3:C3"/>
    <mergeCell ref="D3:J3"/>
    <mergeCell ref="A4:C4"/>
    <mergeCell ref="D4:J4"/>
    <mergeCell ref="A52:C52"/>
    <mergeCell ref="E7:F7"/>
    <mergeCell ref="G7:H7"/>
    <mergeCell ref="A9:C9"/>
    <mergeCell ref="A10:C10"/>
    <mergeCell ref="A23:C23"/>
    <mergeCell ref="A25:C25"/>
    <mergeCell ref="A26:C26"/>
    <mergeCell ref="A38:C38"/>
    <mergeCell ref="A40:C40"/>
    <mergeCell ref="A41:C41"/>
    <mergeCell ref="A50:C50"/>
    <mergeCell ref="A53:C53"/>
    <mergeCell ref="A62:C62"/>
    <mergeCell ref="A64:C64"/>
    <mergeCell ref="A65:C65"/>
    <mergeCell ref="A74:C74"/>
  </mergeCells>
  <phoneticPr fontId="6"/>
  <dataValidations count="1">
    <dataValidation type="list" allowBlank="1" showDropDown="1" showInputMessage="1" showErrorMessage="1" sqref="WVL983047:WVR98304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D7:H7" xr:uid="{E7E0299C-04F1-48B9-988E-8A4695666EB3}">
      <formula1>"*"</formula1>
    </dataValidation>
  </dataValidations>
  <pageMargins left="0.78740157480314965" right="0.78740157480314965" top="0.78740157480314965" bottom="0.78740157480314965" header="0.31496062992125984" footer="0.78740157480314965"/>
  <pageSetup paperSize="9" scale="80" fitToHeight="0" orientation="portrait" r:id="rId1"/>
  <headerFooter scaleWithDoc="0">
    <oddFooter>&amp;R&amp;"ＭＳ ゴシック,標準"&amp;12整理番号：（事務局記入欄）</oddFooter>
  </headerFooter>
  <rowBreaks count="1" manualBreakCount="1">
    <brk id="38"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61DA-6D51-44A8-9802-0006AE0F34A5}">
  <sheetPr>
    <pageSetUpPr fitToPage="1"/>
  </sheetPr>
  <dimension ref="A1:N34"/>
  <sheetViews>
    <sheetView view="pageBreakPreview" zoomScale="60" zoomScaleNormal="100" workbookViewId="0">
      <selection activeCell="Q27" sqref="Q27"/>
    </sheetView>
  </sheetViews>
  <sheetFormatPr defaultColWidth="9" defaultRowHeight="13.5"/>
  <cols>
    <col min="1" max="1" width="4.625" style="55" customWidth="1"/>
    <col min="2" max="2" width="17" style="55" customWidth="1"/>
    <col min="3" max="3" width="14.375" style="55" customWidth="1"/>
    <col min="4" max="4" width="5.5" style="55" customWidth="1"/>
    <col min="5" max="5" width="18.125" style="55" customWidth="1"/>
    <col min="6" max="6" width="5.5" style="55" customWidth="1"/>
    <col min="7" max="7" width="18.125" style="55" customWidth="1"/>
    <col min="8" max="8" width="5.5" style="55" customWidth="1"/>
    <col min="9" max="9" width="18.125" style="55" customWidth="1"/>
    <col min="10" max="10" width="5" style="55" customWidth="1"/>
    <col min="11" max="11" width="21.625" style="55" customWidth="1"/>
    <col min="12" max="12" width="5" style="55" customWidth="1"/>
    <col min="13" max="16384" width="9" style="55"/>
  </cols>
  <sheetData>
    <row r="1" spans="1:14" ht="30" customHeight="1">
      <c r="A1" s="695" t="s">
        <v>422</v>
      </c>
      <c r="B1" s="695"/>
      <c r="C1" s="695"/>
      <c r="D1" s="376"/>
      <c r="E1" s="70"/>
      <c r="F1" s="70"/>
      <c r="G1" s="70"/>
      <c r="H1" s="70"/>
      <c r="I1" s="70"/>
      <c r="J1" s="70"/>
      <c r="K1" s="70"/>
      <c r="L1" s="70"/>
      <c r="N1" s="465"/>
    </row>
    <row r="2" spans="1:14" ht="9.75" customHeight="1">
      <c r="A2" s="376"/>
      <c r="B2" s="376"/>
      <c r="C2" s="376"/>
      <c r="D2" s="376"/>
      <c r="E2" s="70"/>
      <c r="F2" s="70"/>
      <c r="G2" s="70"/>
      <c r="H2" s="70"/>
      <c r="I2" s="70"/>
      <c r="J2" s="70"/>
      <c r="K2" s="70"/>
      <c r="L2" s="70"/>
      <c r="N2" s="465"/>
    </row>
    <row r="3" spans="1:14" ht="28.5">
      <c r="A3" s="466"/>
      <c r="B3" s="466"/>
      <c r="C3" s="984" t="s">
        <v>423</v>
      </c>
      <c r="D3" s="984"/>
      <c r="E3" s="984"/>
      <c r="F3" s="984"/>
      <c r="G3" s="984"/>
      <c r="H3" s="984"/>
      <c r="I3" s="984"/>
      <c r="J3" s="984"/>
      <c r="K3" s="466"/>
      <c r="L3" s="466"/>
      <c r="N3" s="465"/>
    </row>
    <row r="4" spans="1:14" ht="34.5" customHeight="1">
      <c r="A4" s="467"/>
      <c r="B4" s="467"/>
      <c r="C4" s="985" t="s">
        <v>424</v>
      </c>
      <c r="D4" s="985"/>
      <c r="E4" s="985"/>
      <c r="F4" s="985"/>
      <c r="G4" s="985"/>
      <c r="H4" s="985"/>
      <c r="I4" s="985"/>
      <c r="J4" s="985"/>
      <c r="K4" s="467"/>
      <c r="L4" s="467"/>
      <c r="N4" s="465"/>
    </row>
    <row r="5" spans="1:14" ht="39.75" customHeight="1">
      <c r="A5" s="467"/>
      <c r="B5" s="467"/>
      <c r="C5" s="986" t="s">
        <v>425</v>
      </c>
      <c r="D5" s="986"/>
      <c r="E5" s="986"/>
      <c r="F5" s="986"/>
      <c r="G5" s="986"/>
      <c r="H5" s="986"/>
      <c r="I5" s="986"/>
      <c r="J5" s="986"/>
      <c r="K5" s="467"/>
      <c r="L5" s="467"/>
      <c r="M5" s="468" t="s">
        <v>415</v>
      </c>
      <c r="N5" s="468"/>
    </row>
    <row r="6" spans="1:14" ht="11.25" customHeight="1">
      <c r="A6" s="467"/>
      <c r="B6" s="467"/>
      <c r="C6" s="467"/>
      <c r="D6" s="467"/>
      <c r="E6" s="467"/>
      <c r="F6" s="467"/>
      <c r="G6" s="467"/>
      <c r="H6" s="467"/>
      <c r="I6" s="987" t="s">
        <v>413</v>
      </c>
      <c r="J6" s="987"/>
      <c r="K6" s="987"/>
      <c r="L6" s="467"/>
      <c r="M6" s="468"/>
      <c r="N6" s="468"/>
    </row>
    <row r="7" spans="1:14" ht="30.75" customHeight="1">
      <c r="A7" s="70"/>
      <c r="B7" s="470"/>
      <c r="C7" s="470"/>
      <c r="D7" s="470"/>
      <c r="E7" s="470"/>
      <c r="F7" s="470"/>
      <c r="G7" s="470"/>
      <c r="H7" s="470"/>
      <c r="I7" s="983" t="str">
        <f>総表!I5</f>
        <v>令和　年　月　日</v>
      </c>
      <c r="J7" s="983"/>
      <c r="K7" s="983"/>
      <c r="L7" s="470"/>
      <c r="M7" s="468" t="s">
        <v>415</v>
      </c>
      <c r="N7" s="468"/>
    </row>
    <row r="8" spans="1:14" ht="21" customHeight="1">
      <c r="A8" s="70"/>
      <c r="B8" s="470"/>
      <c r="C8" s="470"/>
      <c r="D8" s="470"/>
      <c r="E8" s="470"/>
      <c r="F8" s="470"/>
      <c r="G8" s="470"/>
      <c r="H8" s="470"/>
      <c r="I8" s="471"/>
      <c r="J8" s="471"/>
      <c r="K8" s="471"/>
      <c r="L8" s="470"/>
      <c r="M8" s="468"/>
      <c r="N8" s="468"/>
    </row>
    <row r="9" spans="1:14" ht="35.25" customHeight="1">
      <c r="A9" s="70"/>
      <c r="B9" s="978" t="s">
        <v>426</v>
      </c>
      <c r="C9" s="978"/>
      <c r="D9" s="978"/>
      <c r="E9" s="978"/>
      <c r="F9" s="978"/>
      <c r="G9" s="978"/>
      <c r="H9" s="978"/>
      <c r="I9" s="978"/>
      <c r="J9" s="978"/>
      <c r="K9" s="978"/>
      <c r="L9" s="470"/>
      <c r="M9" s="468"/>
      <c r="N9" s="468"/>
    </row>
    <row r="10" spans="1:14" ht="17.25" customHeight="1">
      <c r="A10" s="70"/>
      <c r="B10" s="70"/>
      <c r="C10" s="70"/>
      <c r="D10" s="70"/>
      <c r="E10" s="70"/>
      <c r="F10" s="70"/>
      <c r="G10" s="70"/>
      <c r="H10" s="70"/>
      <c r="I10" s="70"/>
      <c r="J10" s="470"/>
      <c r="K10" s="470"/>
      <c r="L10" s="470"/>
      <c r="M10" s="468"/>
      <c r="N10" s="468"/>
    </row>
    <row r="11" spans="1:14" ht="36.75" customHeight="1">
      <c r="A11" s="70"/>
      <c r="B11" s="70"/>
      <c r="C11" s="70"/>
      <c r="D11" s="70"/>
      <c r="E11" s="469" t="s">
        <v>427</v>
      </c>
      <c r="F11" s="54"/>
      <c r="G11" s="473">
        <f>総表!C14</f>
        <v>0</v>
      </c>
      <c r="H11" s="474" t="s">
        <v>428</v>
      </c>
      <c r="I11" s="475">
        <f>総表!E14</f>
        <v>0</v>
      </c>
      <c r="J11" s="474"/>
      <c r="K11" s="54"/>
      <c r="L11" s="474"/>
      <c r="M11" s="468" t="s">
        <v>415</v>
      </c>
      <c r="N11" s="468"/>
    </row>
    <row r="12" spans="1:14" ht="54" customHeight="1">
      <c r="A12" s="70"/>
      <c r="B12" s="70"/>
      <c r="C12" s="70"/>
      <c r="D12" s="70"/>
      <c r="E12" s="476" t="s">
        <v>429</v>
      </c>
      <c r="F12" s="54"/>
      <c r="G12" s="979" t="str">
        <f>総表!C16&amp;総表!D16</f>
        <v/>
      </c>
      <c r="H12" s="979"/>
      <c r="I12" s="979"/>
      <c r="J12" s="979"/>
      <c r="K12" s="979"/>
      <c r="L12" s="979"/>
      <c r="M12" s="468" t="s">
        <v>415</v>
      </c>
      <c r="N12" s="468"/>
    </row>
    <row r="13" spans="1:14" ht="54" customHeight="1">
      <c r="A13" s="70"/>
      <c r="B13" s="70"/>
      <c r="C13" s="70"/>
      <c r="D13" s="70"/>
      <c r="E13" s="476" t="s">
        <v>430</v>
      </c>
      <c r="F13" s="54"/>
      <c r="G13" s="979">
        <f>総表!C18</f>
        <v>0</v>
      </c>
      <c r="H13" s="979"/>
      <c r="I13" s="979"/>
      <c r="J13" s="979"/>
      <c r="K13" s="979"/>
      <c r="L13" s="979"/>
      <c r="M13" s="468" t="s">
        <v>415</v>
      </c>
      <c r="N13" s="468"/>
    </row>
    <row r="14" spans="1:14" ht="54" customHeight="1">
      <c r="A14" s="70"/>
      <c r="B14" s="70"/>
      <c r="C14" s="70"/>
      <c r="D14" s="70"/>
      <c r="E14" s="477" t="s">
        <v>431</v>
      </c>
      <c r="F14" s="54"/>
      <c r="G14" s="979">
        <f>総表!C19</f>
        <v>0</v>
      </c>
      <c r="H14" s="979"/>
      <c r="I14" s="979"/>
      <c r="J14" s="979"/>
      <c r="K14" s="979"/>
      <c r="L14" s="979"/>
      <c r="M14" s="468" t="s">
        <v>415</v>
      </c>
      <c r="N14" s="468"/>
    </row>
    <row r="15" spans="1:14" ht="54" customHeight="1">
      <c r="A15" s="70"/>
      <c r="B15" s="70"/>
      <c r="C15" s="70"/>
      <c r="D15" s="70"/>
      <c r="E15" s="477" t="s">
        <v>1</v>
      </c>
      <c r="F15" s="54"/>
      <c r="G15" s="979">
        <f>総表!C20</f>
        <v>0</v>
      </c>
      <c r="H15" s="979"/>
      <c r="I15" s="979"/>
      <c r="J15" s="478"/>
      <c r="K15" s="478"/>
      <c r="L15" s="478"/>
      <c r="M15" s="468" t="s">
        <v>415</v>
      </c>
      <c r="N15" s="468"/>
    </row>
    <row r="16" spans="1:14" ht="9.75" customHeight="1">
      <c r="A16" s="70"/>
      <c r="B16" s="70"/>
      <c r="C16" s="70"/>
      <c r="D16" s="70"/>
      <c r="E16" s="70"/>
      <c r="F16" s="70"/>
      <c r="G16" s="70"/>
      <c r="H16" s="70"/>
      <c r="I16" s="70"/>
      <c r="J16" s="470"/>
      <c r="K16" s="470"/>
      <c r="L16" s="470"/>
    </row>
    <row r="17" spans="1:13" ht="69.75" customHeight="1">
      <c r="A17" s="70"/>
      <c r="B17" s="513" t="s">
        <v>432</v>
      </c>
      <c r="C17" s="513"/>
      <c r="D17" s="513"/>
      <c r="E17" s="513"/>
      <c r="F17" s="513"/>
      <c r="G17" s="513"/>
      <c r="H17" s="513"/>
      <c r="I17" s="513"/>
      <c r="J17" s="513"/>
      <c r="K17" s="513"/>
      <c r="L17" s="470"/>
    </row>
    <row r="18" spans="1:13" ht="4.5" customHeight="1">
      <c r="A18" s="70"/>
      <c r="B18" s="375"/>
      <c r="C18" s="375"/>
      <c r="D18" s="375"/>
      <c r="E18" s="375"/>
      <c r="F18" s="375"/>
      <c r="G18" s="375"/>
      <c r="H18" s="375"/>
      <c r="I18" s="375"/>
      <c r="J18" s="375"/>
      <c r="K18" s="375"/>
      <c r="L18" s="470"/>
    </row>
    <row r="19" spans="1:13" ht="21">
      <c r="A19" s="70"/>
      <c r="B19" s="980" t="s">
        <v>433</v>
      </c>
      <c r="C19" s="980"/>
      <c r="D19" s="980"/>
      <c r="E19" s="980"/>
      <c r="F19" s="980"/>
      <c r="G19" s="980"/>
      <c r="H19" s="980"/>
      <c r="I19" s="980"/>
      <c r="J19" s="980"/>
      <c r="K19" s="980"/>
      <c r="L19" s="470"/>
    </row>
    <row r="20" spans="1:13" ht="3.75" customHeight="1">
      <c r="A20" s="70"/>
      <c r="B20" s="479"/>
      <c r="C20" s="479"/>
      <c r="D20" s="479"/>
      <c r="E20" s="479"/>
      <c r="F20" s="479"/>
      <c r="G20" s="479"/>
      <c r="H20" s="479"/>
      <c r="I20" s="479"/>
      <c r="J20" s="479"/>
      <c r="K20" s="479"/>
      <c r="L20" s="470"/>
    </row>
    <row r="21" spans="1:13" ht="64.5" customHeight="1">
      <c r="A21" s="70"/>
      <c r="B21" s="978" t="s">
        <v>414</v>
      </c>
      <c r="C21" s="978"/>
      <c r="D21" s="472"/>
      <c r="E21" s="981">
        <f>総表!C26</f>
        <v>0</v>
      </c>
      <c r="F21" s="981"/>
      <c r="G21" s="981"/>
      <c r="H21" s="981"/>
      <c r="I21" s="981"/>
      <c r="J21" s="981"/>
      <c r="K21" s="981"/>
      <c r="L21" s="70"/>
      <c r="M21" s="480" t="s">
        <v>415</v>
      </c>
    </row>
    <row r="22" spans="1:13" ht="64.5" customHeight="1">
      <c r="A22" s="54"/>
      <c r="B22" s="978" t="s">
        <v>434</v>
      </c>
      <c r="C22" s="978"/>
      <c r="D22" s="472"/>
      <c r="E22" s="982">
        <f>総表!D59</f>
        <v>0</v>
      </c>
      <c r="F22" s="982"/>
      <c r="G22" s="982"/>
      <c r="H22" s="982"/>
      <c r="I22" s="982"/>
      <c r="J22" s="982"/>
      <c r="K22" s="982"/>
      <c r="L22" s="70"/>
      <c r="M22" s="480" t="s">
        <v>415</v>
      </c>
    </row>
    <row r="23" spans="1:13" ht="30" hidden="1" customHeight="1">
      <c r="A23" s="54"/>
      <c r="B23" s="472"/>
      <c r="C23" s="472"/>
      <c r="D23" s="472"/>
      <c r="E23" s="481"/>
      <c r="F23" s="482"/>
      <c r="G23" s="482"/>
      <c r="H23" s="483"/>
      <c r="I23" s="483"/>
      <c r="J23" s="483"/>
      <c r="K23" s="483"/>
      <c r="L23" s="70"/>
      <c r="M23" s="484"/>
    </row>
    <row r="24" spans="1:13" ht="30" hidden="1" customHeight="1">
      <c r="A24" s="54"/>
      <c r="B24" s="472"/>
      <c r="C24" s="472"/>
      <c r="D24" s="472"/>
      <c r="E24" s="485"/>
      <c r="F24" s="482"/>
      <c r="G24" s="482"/>
      <c r="H24" s="486"/>
      <c r="I24" s="483"/>
      <c r="J24" s="483"/>
      <c r="K24" s="483"/>
      <c r="L24" s="70"/>
      <c r="M24" s="484"/>
    </row>
    <row r="25" spans="1:13" ht="36" hidden="1" customHeight="1">
      <c r="A25" s="54"/>
      <c r="B25" s="472"/>
      <c r="C25" s="472"/>
      <c r="D25" s="472"/>
      <c r="E25" s="70"/>
      <c r="F25" s="487"/>
      <c r="G25" s="487"/>
      <c r="H25" s="487"/>
      <c r="I25" s="487"/>
      <c r="J25" s="487"/>
      <c r="K25" s="487"/>
      <c r="L25" s="70"/>
      <c r="M25" s="484"/>
    </row>
    <row r="26" spans="1:13" ht="64.5" customHeight="1">
      <c r="A26" s="54"/>
      <c r="B26" s="978" t="s">
        <v>435</v>
      </c>
      <c r="C26" s="978"/>
      <c r="D26" s="472"/>
      <c r="E26" s="478"/>
      <c r="F26" s="478"/>
      <c r="G26" s="478"/>
      <c r="H26" s="478"/>
      <c r="I26" s="478"/>
      <c r="J26" s="478"/>
      <c r="K26" s="478"/>
      <c r="L26" s="70"/>
    </row>
    <row r="27" spans="1:13" ht="55.5" customHeight="1">
      <c r="B27" s="958" t="s">
        <v>416</v>
      </c>
      <c r="C27" s="959"/>
      <c r="D27" s="964" t="s">
        <v>436</v>
      </c>
      <c r="E27" s="965"/>
      <c r="F27" s="965"/>
      <c r="G27" s="965"/>
      <c r="H27" s="965"/>
      <c r="I27" s="965"/>
      <c r="J27" s="965"/>
      <c r="K27" s="968"/>
      <c r="L27" s="54"/>
      <c r="M27" s="54"/>
    </row>
    <row r="28" spans="1:13" ht="55.5" customHeight="1">
      <c r="B28" s="958" t="s">
        <v>417</v>
      </c>
      <c r="C28" s="959"/>
      <c r="D28" s="964" t="s">
        <v>437</v>
      </c>
      <c r="E28" s="965"/>
      <c r="F28" s="965"/>
      <c r="G28" s="968"/>
      <c r="H28" s="974" t="s">
        <v>418</v>
      </c>
      <c r="I28" s="975"/>
      <c r="J28" s="976"/>
      <c r="K28" s="977"/>
      <c r="L28" s="54"/>
      <c r="M28" s="54"/>
    </row>
    <row r="29" spans="1:13" ht="55.5" customHeight="1">
      <c r="B29" s="958" t="s">
        <v>419</v>
      </c>
      <c r="C29" s="963"/>
      <c r="D29" s="964" t="s">
        <v>420</v>
      </c>
      <c r="E29" s="965"/>
      <c r="F29" s="965"/>
      <c r="G29" s="966"/>
      <c r="H29" s="967"/>
      <c r="I29" s="965"/>
      <c r="J29" s="965"/>
      <c r="K29" s="968"/>
      <c r="L29" s="54"/>
      <c r="M29" s="54" t="s">
        <v>438</v>
      </c>
    </row>
    <row r="30" spans="1:13" ht="55.5" customHeight="1">
      <c r="B30" s="958" t="s">
        <v>421</v>
      </c>
      <c r="C30" s="959"/>
      <c r="D30" s="969"/>
      <c r="E30" s="970"/>
      <c r="F30" s="970"/>
      <c r="G30" s="970"/>
      <c r="H30" s="970"/>
      <c r="I30" s="970"/>
      <c r="J30" s="970"/>
      <c r="K30" s="971"/>
      <c r="L30" s="54"/>
      <c r="M30" s="54"/>
    </row>
    <row r="31" spans="1:13" ht="73.5" customHeight="1">
      <c r="B31" s="972" t="s">
        <v>439</v>
      </c>
      <c r="C31" s="973"/>
      <c r="D31" s="960"/>
      <c r="E31" s="961"/>
      <c r="F31" s="961"/>
      <c r="G31" s="961"/>
      <c r="H31" s="961"/>
      <c r="I31" s="961"/>
      <c r="J31" s="961"/>
      <c r="K31" s="962"/>
      <c r="L31" s="54"/>
      <c r="M31" s="54" t="s">
        <v>440</v>
      </c>
    </row>
    <row r="32" spans="1:13" ht="73.5" customHeight="1">
      <c r="B32" s="958" t="s">
        <v>441</v>
      </c>
      <c r="C32" s="959"/>
      <c r="D32" s="960"/>
      <c r="E32" s="961"/>
      <c r="F32" s="961"/>
      <c r="G32" s="961"/>
      <c r="H32" s="961"/>
      <c r="I32" s="961"/>
      <c r="J32" s="961"/>
      <c r="K32" s="962"/>
      <c r="L32" s="54"/>
      <c r="M32" s="54"/>
    </row>
    <row r="33" spans="2:2" ht="25.5" customHeight="1">
      <c r="B33" s="488" t="s">
        <v>442</v>
      </c>
    </row>
    <row r="34" spans="2:2" ht="25.5" customHeight="1"/>
  </sheetData>
  <sheetProtection selectLockedCells="1"/>
  <mergeCells count="33">
    <mergeCell ref="I7:K7"/>
    <mergeCell ref="A1:C1"/>
    <mergeCell ref="C3:J3"/>
    <mergeCell ref="C4:J4"/>
    <mergeCell ref="C5:J5"/>
    <mergeCell ref="I6:K6"/>
    <mergeCell ref="B26:C26"/>
    <mergeCell ref="B9:K9"/>
    <mergeCell ref="G12:L12"/>
    <mergeCell ref="G13:L13"/>
    <mergeCell ref="G14:L14"/>
    <mergeCell ref="G15:I15"/>
    <mergeCell ref="B17:K17"/>
    <mergeCell ref="B19:K19"/>
    <mergeCell ref="B21:C21"/>
    <mergeCell ref="E21:K21"/>
    <mergeCell ref="B22:C22"/>
    <mergeCell ref="E22:K22"/>
    <mergeCell ref="B27:C27"/>
    <mergeCell ref="D27:K27"/>
    <mergeCell ref="B28:C28"/>
    <mergeCell ref="D28:G28"/>
    <mergeCell ref="H28:I28"/>
    <mergeCell ref="J28:K28"/>
    <mergeCell ref="B32:C32"/>
    <mergeCell ref="D32:K32"/>
    <mergeCell ref="B29:C29"/>
    <mergeCell ref="D29:G29"/>
    <mergeCell ref="H29:K29"/>
    <mergeCell ref="B30:C30"/>
    <mergeCell ref="D30:K30"/>
    <mergeCell ref="B31:C31"/>
    <mergeCell ref="D31:K31"/>
  </mergeCells>
  <phoneticPr fontId="6"/>
  <conditionalFormatting sqref="H29:K29">
    <cfRule type="expression" dxfId="1" priority="2">
      <formula>NOT($D$29="その他")</formula>
    </cfRule>
  </conditionalFormatting>
  <conditionalFormatting sqref="F23:G23">
    <cfRule type="containsText" dxfId="0" priority="1" operator="containsText" text="要入力">
      <formula>NOT(ISERROR(SEARCH("要入力",F23)))</formula>
    </cfRule>
  </conditionalFormatting>
  <dataValidations count="3">
    <dataValidation type="list" allowBlank="1" showInputMessage="1" showErrorMessage="1" sqref="D29:G29" xr:uid="{2F276B50-D6FA-415F-8BA8-97CFD3EFCFED}">
      <formula1>"普通,当座,その他"</formula1>
    </dataValidation>
    <dataValidation imeMode="halfAlpha" allowBlank="1" showInputMessage="1" showErrorMessage="1" sqref="J28:K28 D30:K30" xr:uid="{C108CA8A-A3A2-420C-8385-DF94FBF5AAAD}"/>
    <dataValidation imeMode="halfKatakana" allowBlank="1" showInputMessage="1" showErrorMessage="1" sqref="D31:K31" xr:uid="{9A16B5B3-0EB1-4EE5-AE25-6292FCE99E63}"/>
  </dataValidations>
  <printOptions horizontalCentered="1"/>
  <pageMargins left="0.78740157480314965" right="0.78740157480314965" top="0.78740157480314965" bottom="0.78740157480314965" header="0.31496062992125984" footer="0.59055118110236227"/>
  <pageSetup paperSize="9" scale="56" fitToHeight="0" orientation="portrait" r:id="rId1"/>
  <headerFooter scaleWithDoc="0">
    <oddFooter>&amp;R&amp;"ＭＳ ゴシック,標準"&amp;12整理番号：（事務局記入欄）</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A1:E9"/>
  <sheetViews>
    <sheetView workbookViewId="0">
      <selection activeCell="P37" sqref="P37"/>
    </sheetView>
  </sheetViews>
  <sheetFormatPr defaultRowHeight="18.75"/>
  <cols>
    <col min="1" max="1" width="12.375" bestFit="1" customWidth="1"/>
    <col min="2" max="2" width="8.625" bestFit="1" customWidth="1"/>
    <col min="3" max="3" width="12.375" bestFit="1" customWidth="1"/>
    <col min="4" max="4" width="22.25" bestFit="1" customWidth="1"/>
    <col min="5" max="5" width="8.625" bestFit="1" customWidth="1"/>
    <col min="257" max="257" width="12.375" bestFit="1" customWidth="1"/>
    <col min="258" max="258" width="8.625" bestFit="1" customWidth="1"/>
    <col min="259" max="259" width="12.375" bestFit="1" customWidth="1"/>
    <col min="260" max="260" width="22.25" bestFit="1" customWidth="1"/>
    <col min="261" max="261" width="8.625" bestFit="1" customWidth="1"/>
    <col min="513" max="513" width="12.375" bestFit="1" customWidth="1"/>
    <col min="514" max="514" width="8.625" bestFit="1" customWidth="1"/>
    <col min="515" max="515" width="12.375" bestFit="1" customWidth="1"/>
    <col min="516" max="516" width="22.25" bestFit="1" customWidth="1"/>
    <col min="517" max="517" width="8.625" bestFit="1" customWidth="1"/>
    <col min="769" max="769" width="12.375" bestFit="1" customWidth="1"/>
    <col min="770" max="770" width="8.625" bestFit="1" customWidth="1"/>
    <col min="771" max="771" width="12.375" bestFit="1" customWidth="1"/>
    <col min="772" max="772" width="22.25" bestFit="1" customWidth="1"/>
    <col min="773" max="773" width="8.625" bestFit="1" customWidth="1"/>
    <col min="1025" max="1025" width="12.375" bestFit="1" customWidth="1"/>
    <col min="1026" max="1026" width="8.625" bestFit="1" customWidth="1"/>
    <col min="1027" max="1027" width="12.375" bestFit="1" customWidth="1"/>
    <col min="1028" max="1028" width="22.25" bestFit="1" customWidth="1"/>
    <col min="1029" max="1029" width="8.625" bestFit="1" customWidth="1"/>
    <col min="1281" max="1281" width="12.375" bestFit="1" customWidth="1"/>
    <col min="1282" max="1282" width="8.625" bestFit="1" customWidth="1"/>
    <col min="1283" max="1283" width="12.375" bestFit="1" customWidth="1"/>
    <col min="1284" max="1284" width="22.25" bestFit="1" customWidth="1"/>
    <col min="1285" max="1285" width="8.625" bestFit="1" customWidth="1"/>
    <col min="1537" max="1537" width="12.375" bestFit="1" customWidth="1"/>
    <col min="1538" max="1538" width="8.625" bestFit="1" customWidth="1"/>
    <col min="1539" max="1539" width="12.375" bestFit="1" customWidth="1"/>
    <col min="1540" max="1540" width="22.25" bestFit="1" customWidth="1"/>
    <col min="1541" max="1541" width="8.625" bestFit="1" customWidth="1"/>
    <col min="1793" max="1793" width="12.375" bestFit="1" customWidth="1"/>
    <col min="1794" max="1794" width="8.625" bestFit="1" customWidth="1"/>
    <col min="1795" max="1795" width="12.375" bestFit="1" customWidth="1"/>
    <col min="1796" max="1796" width="22.25" bestFit="1" customWidth="1"/>
    <col min="1797" max="1797" width="8.625" bestFit="1" customWidth="1"/>
    <col min="2049" max="2049" width="12.375" bestFit="1" customWidth="1"/>
    <col min="2050" max="2050" width="8.625" bestFit="1" customWidth="1"/>
    <col min="2051" max="2051" width="12.375" bestFit="1" customWidth="1"/>
    <col min="2052" max="2052" width="22.25" bestFit="1" customWidth="1"/>
    <col min="2053" max="2053" width="8.625" bestFit="1" customWidth="1"/>
    <col min="2305" max="2305" width="12.375" bestFit="1" customWidth="1"/>
    <col min="2306" max="2306" width="8.625" bestFit="1" customWidth="1"/>
    <col min="2307" max="2307" width="12.375" bestFit="1" customWidth="1"/>
    <col min="2308" max="2308" width="22.25" bestFit="1" customWidth="1"/>
    <col min="2309" max="2309" width="8.625" bestFit="1" customWidth="1"/>
    <col min="2561" max="2561" width="12.375" bestFit="1" customWidth="1"/>
    <col min="2562" max="2562" width="8.625" bestFit="1" customWidth="1"/>
    <col min="2563" max="2563" width="12.375" bestFit="1" customWidth="1"/>
    <col min="2564" max="2564" width="22.25" bestFit="1" customWidth="1"/>
    <col min="2565" max="2565" width="8.625" bestFit="1" customWidth="1"/>
    <col min="2817" max="2817" width="12.375" bestFit="1" customWidth="1"/>
    <col min="2818" max="2818" width="8.625" bestFit="1" customWidth="1"/>
    <col min="2819" max="2819" width="12.375" bestFit="1" customWidth="1"/>
    <col min="2820" max="2820" width="22.25" bestFit="1" customWidth="1"/>
    <col min="2821" max="2821" width="8.625" bestFit="1" customWidth="1"/>
    <col min="3073" max="3073" width="12.375" bestFit="1" customWidth="1"/>
    <col min="3074" max="3074" width="8.625" bestFit="1" customWidth="1"/>
    <col min="3075" max="3075" width="12.375" bestFit="1" customWidth="1"/>
    <col min="3076" max="3076" width="22.25" bestFit="1" customWidth="1"/>
    <col min="3077" max="3077" width="8.625" bestFit="1" customWidth="1"/>
    <col min="3329" max="3329" width="12.375" bestFit="1" customWidth="1"/>
    <col min="3330" max="3330" width="8.625" bestFit="1" customWidth="1"/>
    <col min="3331" max="3331" width="12.375" bestFit="1" customWidth="1"/>
    <col min="3332" max="3332" width="22.25" bestFit="1" customWidth="1"/>
    <col min="3333" max="3333" width="8.625" bestFit="1" customWidth="1"/>
    <col min="3585" max="3585" width="12.375" bestFit="1" customWidth="1"/>
    <col min="3586" max="3586" width="8.625" bestFit="1" customWidth="1"/>
    <col min="3587" max="3587" width="12.375" bestFit="1" customWidth="1"/>
    <col min="3588" max="3588" width="22.25" bestFit="1" customWidth="1"/>
    <col min="3589" max="3589" width="8.625" bestFit="1" customWidth="1"/>
    <col min="3841" max="3841" width="12.375" bestFit="1" customWidth="1"/>
    <col min="3842" max="3842" width="8.625" bestFit="1" customWidth="1"/>
    <col min="3843" max="3843" width="12.375" bestFit="1" customWidth="1"/>
    <col min="3844" max="3844" width="22.25" bestFit="1" customWidth="1"/>
    <col min="3845" max="3845" width="8.625" bestFit="1" customWidth="1"/>
    <col min="4097" max="4097" width="12.375" bestFit="1" customWidth="1"/>
    <col min="4098" max="4098" width="8.625" bestFit="1" customWidth="1"/>
    <col min="4099" max="4099" width="12.375" bestFit="1" customWidth="1"/>
    <col min="4100" max="4100" width="22.25" bestFit="1" customWidth="1"/>
    <col min="4101" max="4101" width="8.625" bestFit="1" customWidth="1"/>
    <col min="4353" max="4353" width="12.375" bestFit="1" customWidth="1"/>
    <col min="4354" max="4354" width="8.625" bestFit="1" customWidth="1"/>
    <col min="4355" max="4355" width="12.375" bestFit="1" customWidth="1"/>
    <col min="4356" max="4356" width="22.25" bestFit="1" customWidth="1"/>
    <col min="4357" max="4357" width="8.625" bestFit="1" customWidth="1"/>
    <col min="4609" max="4609" width="12.375" bestFit="1" customWidth="1"/>
    <col min="4610" max="4610" width="8.625" bestFit="1" customWidth="1"/>
    <col min="4611" max="4611" width="12.375" bestFit="1" customWidth="1"/>
    <col min="4612" max="4612" width="22.25" bestFit="1" customWidth="1"/>
    <col min="4613" max="4613" width="8.625" bestFit="1" customWidth="1"/>
    <col min="4865" max="4865" width="12.375" bestFit="1" customWidth="1"/>
    <col min="4866" max="4866" width="8.625" bestFit="1" customWidth="1"/>
    <col min="4867" max="4867" width="12.375" bestFit="1" customWidth="1"/>
    <col min="4868" max="4868" width="22.25" bestFit="1" customWidth="1"/>
    <col min="4869" max="4869" width="8.625" bestFit="1" customWidth="1"/>
    <col min="5121" max="5121" width="12.375" bestFit="1" customWidth="1"/>
    <col min="5122" max="5122" width="8.625" bestFit="1" customWidth="1"/>
    <col min="5123" max="5123" width="12.375" bestFit="1" customWidth="1"/>
    <col min="5124" max="5124" width="22.25" bestFit="1" customWidth="1"/>
    <col min="5125" max="5125" width="8.625" bestFit="1" customWidth="1"/>
    <col min="5377" max="5377" width="12.375" bestFit="1" customWidth="1"/>
    <col min="5378" max="5378" width="8.625" bestFit="1" customWidth="1"/>
    <col min="5379" max="5379" width="12.375" bestFit="1" customWidth="1"/>
    <col min="5380" max="5380" width="22.25" bestFit="1" customWidth="1"/>
    <col min="5381" max="5381" width="8.625" bestFit="1" customWidth="1"/>
    <col min="5633" max="5633" width="12.375" bestFit="1" customWidth="1"/>
    <col min="5634" max="5634" width="8.625" bestFit="1" customWidth="1"/>
    <col min="5635" max="5635" width="12.375" bestFit="1" customWidth="1"/>
    <col min="5636" max="5636" width="22.25" bestFit="1" customWidth="1"/>
    <col min="5637" max="5637" width="8.625" bestFit="1" customWidth="1"/>
    <col min="5889" max="5889" width="12.375" bestFit="1" customWidth="1"/>
    <col min="5890" max="5890" width="8.625" bestFit="1" customWidth="1"/>
    <col min="5891" max="5891" width="12.375" bestFit="1" customWidth="1"/>
    <col min="5892" max="5892" width="22.25" bestFit="1" customWidth="1"/>
    <col min="5893" max="5893" width="8.625" bestFit="1" customWidth="1"/>
    <col min="6145" max="6145" width="12.375" bestFit="1" customWidth="1"/>
    <col min="6146" max="6146" width="8.625" bestFit="1" customWidth="1"/>
    <col min="6147" max="6147" width="12.375" bestFit="1" customWidth="1"/>
    <col min="6148" max="6148" width="22.25" bestFit="1" customWidth="1"/>
    <col min="6149" max="6149" width="8.625" bestFit="1" customWidth="1"/>
    <col min="6401" max="6401" width="12.375" bestFit="1" customWidth="1"/>
    <col min="6402" max="6402" width="8.625" bestFit="1" customWidth="1"/>
    <col min="6403" max="6403" width="12.375" bestFit="1" customWidth="1"/>
    <col min="6404" max="6404" width="22.25" bestFit="1" customWidth="1"/>
    <col min="6405" max="6405" width="8.625" bestFit="1" customWidth="1"/>
    <col min="6657" max="6657" width="12.375" bestFit="1" customWidth="1"/>
    <col min="6658" max="6658" width="8.625" bestFit="1" customWidth="1"/>
    <col min="6659" max="6659" width="12.375" bestFit="1" customWidth="1"/>
    <col min="6660" max="6660" width="22.25" bestFit="1" customWidth="1"/>
    <col min="6661" max="6661" width="8.625" bestFit="1" customWidth="1"/>
    <col min="6913" max="6913" width="12.375" bestFit="1" customWidth="1"/>
    <col min="6914" max="6914" width="8.625" bestFit="1" customWidth="1"/>
    <col min="6915" max="6915" width="12.375" bestFit="1" customWidth="1"/>
    <col min="6916" max="6916" width="22.25" bestFit="1" customWidth="1"/>
    <col min="6917" max="6917" width="8.625" bestFit="1" customWidth="1"/>
    <col min="7169" max="7169" width="12.375" bestFit="1" customWidth="1"/>
    <col min="7170" max="7170" width="8.625" bestFit="1" customWidth="1"/>
    <col min="7171" max="7171" width="12.375" bestFit="1" customWidth="1"/>
    <col min="7172" max="7172" width="22.25" bestFit="1" customWidth="1"/>
    <col min="7173" max="7173" width="8.625" bestFit="1" customWidth="1"/>
    <col min="7425" max="7425" width="12.375" bestFit="1" customWidth="1"/>
    <col min="7426" max="7426" width="8.625" bestFit="1" customWidth="1"/>
    <col min="7427" max="7427" width="12.375" bestFit="1" customWidth="1"/>
    <col min="7428" max="7428" width="22.25" bestFit="1" customWidth="1"/>
    <col min="7429" max="7429" width="8.625" bestFit="1" customWidth="1"/>
    <col min="7681" max="7681" width="12.375" bestFit="1" customWidth="1"/>
    <col min="7682" max="7682" width="8.625" bestFit="1" customWidth="1"/>
    <col min="7683" max="7683" width="12.375" bestFit="1" customWidth="1"/>
    <col min="7684" max="7684" width="22.25" bestFit="1" customWidth="1"/>
    <col min="7685" max="7685" width="8.625" bestFit="1" customWidth="1"/>
    <col min="7937" max="7937" width="12.375" bestFit="1" customWidth="1"/>
    <col min="7938" max="7938" width="8.625" bestFit="1" customWidth="1"/>
    <col min="7939" max="7939" width="12.375" bestFit="1" customWidth="1"/>
    <col min="7940" max="7940" width="22.25" bestFit="1" customWidth="1"/>
    <col min="7941" max="7941" width="8.625" bestFit="1" customWidth="1"/>
    <col min="8193" max="8193" width="12.375" bestFit="1" customWidth="1"/>
    <col min="8194" max="8194" width="8.625" bestFit="1" customWidth="1"/>
    <col min="8195" max="8195" width="12.375" bestFit="1" customWidth="1"/>
    <col min="8196" max="8196" width="22.25" bestFit="1" customWidth="1"/>
    <col min="8197" max="8197" width="8.625" bestFit="1" customWidth="1"/>
    <col min="8449" max="8449" width="12.375" bestFit="1" customWidth="1"/>
    <col min="8450" max="8450" width="8.625" bestFit="1" customWidth="1"/>
    <col min="8451" max="8451" width="12.375" bestFit="1" customWidth="1"/>
    <col min="8452" max="8452" width="22.25" bestFit="1" customWidth="1"/>
    <col min="8453" max="8453" width="8.625" bestFit="1" customWidth="1"/>
    <col min="8705" max="8705" width="12.375" bestFit="1" customWidth="1"/>
    <col min="8706" max="8706" width="8.625" bestFit="1" customWidth="1"/>
    <col min="8707" max="8707" width="12.375" bestFit="1" customWidth="1"/>
    <col min="8708" max="8708" width="22.25" bestFit="1" customWidth="1"/>
    <col min="8709" max="8709" width="8.625" bestFit="1" customWidth="1"/>
    <col min="8961" max="8961" width="12.375" bestFit="1" customWidth="1"/>
    <col min="8962" max="8962" width="8.625" bestFit="1" customWidth="1"/>
    <col min="8963" max="8963" width="12.375" bestFit="1" customWidth="1"/>
    <col min="8964" max="8964" width="22.25" bestFit="1" customWidth="1"/>
    <col min="8965" max="8965" width="8.625" bestFit="1" customWidth="1"/>
    <col min="9217" max="9217" width="12.375" bestFit="1" customWidth="1"/>
    <col min="9218" max="9218" width="8.625" bestFit="1" customWidth="1"/>
    <col min="9219" max="9219" width="12.375" bestFit="1" customWidth="1"/>
    <col min="9220" max="9220" width="22.25" bestFit="1" customWidth="1"/>
    <col min="9221" max="9221" width="8.625" bestFit="1" customWidth="1"/>
    <col min="9473" max="9473" width="12.375" bestFit="1" customWidth="1"/>
    <col min="9474" max="9474" width="8.625" bestFit="1" customWidth="1"/>
    <col min="9475" max="9475" width="12.375" bestFit="1" customWidth="1"/>
    <col min="9476" max="9476" width="22.25" bestFit="1" customWidth="1"/>
    <col min="9477" max="9477" width="8.625" bestFit="1" customWidth="1"/>
    <col min="9729" max="9729" width="12.375" bestFit="1" customWidth="1"/>
    <col min="9730" max="9730" width="8.625" bestFit="1" customWidth="1"/>
    <col min="9731" max="9731" width="12.375" bestFit="1" customWidth="1"/>
    <col min="9732" max="9732" width="22.25" bestFit="1" customWidth="1"/>
    <col min="9733" max="9733" width="8.625" bestFit="1" customWidth="1"/>
    <col min="9985" max="9985" width="12.375" bestFit="1" customWidth="1"/>
    <col min="9986" max="9986" width="8.625" bestFit="1" customWidth="1"/>
    <col min="9987" max="9987" width="12.375" bestFit="1" customWidth="1"/>
    <col min="9988" max="9988" width="22.25" bestFit="1" customWidth="1"/>
    <col min="9989" max="9989" width="8.625" bestFit="1" customWidth="1"/>
    <col min="10241" max="10241" width="12.375" bestFit="1" customWidth="1"/>
    <col min="10242" max="10242" width="8.625" bestFit="1" customWidth="1"/>
    <col min="10243" max="10243" width="12.375" bestFit="1" customWidth="1"/>
    <col min="10244" max="10244" width="22.25" bestFit="1" customWidth="1"/>
    <col min="10245" max="10245" width="8.625" bestFit="1" customWidth="1"/>
    <col min="10497" max="10497" width="12.375" bestFit="1" customWidth="1"/>
    <col min="10498" max="10498" width="8.625" bestFit="1" customWidth="1"/>
    <col min="10499" max="10499" width="12.375" bestFit="1" customWidth="1"/>
    <col min="10500" max="10500" width="22.25" bestFit="1" customWidth="1"/>
    <col min="10501" max="10501" width="8.625" bestFit="1" customWidth="1"/>
    <col min="10753" max="10753" width="12.375" bestFit="1" customWidth="1"/>
    <col min="10754" max="10754" width="8.625" bestFit="1" customWidth="1"/>
    <col min="10755" max="10755" width="12.375" bestFit="1" customWidth="1"/>
    <col min="10756" max="10756" width="22.25" bestFit="1" customWidth="1"/>
    <col min="10757" max="10757" width="8.625" bestFit="1" customWidth="1"/>
    <col min="11009" max="11009" width="12.375" bestFit="1" customWidth="1"/>
    <col min="11010" max="11010" width="8.625" bestFit="1" customWidth="1"/>
    <col min="11011" max="11011" width="12.375" bestFit="1" customWidth="1"/>
    <col min="11012" max="11012" width="22.25" bestFit="1" customWidth="1"/>
    <col min="11013" max="11013" width="8.625" bestFit="1" customWidth="1"/>
    <col min="11265" max="11265" width="12.375" bestFit="1" customWidth="1"/>
    <col min="11266" max="11266" width="8.625" bestFit="1" customWidth="1"/>
    <col min="11267" max="11267" width="12.375" bestFit="1" customWidth="1"/>
    <col min="11268" max="11268" width="22.25" bestFit="1" customWidth="1"/>
    <col min="11269" max="11269" width="8.625" bestFit="1" customWidth="1"/>
    <col min="11521" max="11521" width="12.375" bestFit="1" customWidth="1"/>
    <col min="11522" max="11522" width="8.625" bestFit="1" customWidth="1"/>
    <col min="11523" max="11523" width="12.375" bestFit="1" customWidth="1"/>
    <col min="11524" max="11524" width="22.25" bestFit="1" customWidth="1"/>
    <col min="11525" max="11525" width="8.625" bestFit="1" customWidth="1"/>
    <col min="11777" max="11777" width="12.375" bestFit="1" customWidth="1"/>
    <col min="11778" max="11778" width="8.625" bestFit="1" customWidth="1"/>
    <col min="11779" max="11779" width="12.375" bestFit="1" customWidth="1"/>
    <col min="11780" max="11780" width="22.25" bestFit="1" customWidth="1"/>
    <col min="11781" max="11781" width="8.625" bestFit="1" customWidth="1"/>
    <col min="12033" max="12033" width="12.375" bestFit="1" customWidth="1"/>
    <col min="12034" max="12034" width="8.625" bestFit="1" customWidth="1"/>
    <col min="12035" max="12035" width="12.375" bestFit="1" customWidth="1"/>
    <col min="12036" max="12036" width="22.25" bestFit="1" customWidth="1"/>
    <col min="12037" max="12037" width="8.625" bestFit="1" customWidth="1"/>
    <col min="12289" max="12289" width="12.375" bestFit="1" customWidth="1"/>
    <col min="12290" max="12290" width="8.625" bestFit="1" customWidth="1"/>
    <col min="12291" max="12291" width="12.375" bestFit="1" customWidth="1"/>
    <col min="12292" max="12292" width="22.25" bestFit="1" customWidth="1"/>
    <col min="12293" max="12293" width="8.625" bestFit="1" customWidth="1"/>
    <col min="12545" max="12545" width="12.375" bestFit="1" customWidth="1"/>
    <col min="12546" max="12546" width="8.625" bestFit="1" customWidth="1"/>
    <col min="12547" max="12547" width="12.375" bestFit="1" customWidth="1"/>
    <col min="12548" max="12548" width="22.25" bestFit="1" customWidth="1"/>
    <col min="12549" max="12549" width="8.625" bestFit="1" customWidth="1"/>
    <col min="12801" max="12801" width="12.375" bestFit="1" customWidth="1"/>
    <col min="12802" max="12802" width="8.625" bestFit="1" customWidth="1"/>
    <col min="12803" max="12803" width="12.375" bestFit="1" customWidth="1"/>
    <col min="12804" max="12804" width="22.25" bestFit="1" customWidth="1"/>
    <col min="12805" max="12805" width="8.625" bestFit="1" customWidth="1"/>
    <col min="13057" max="13057" width="12.375" bestFit="1" customWidth="1"/>
    <col min="13058" max="13058" width="8.625" bestFit="1" customWidth="1"/>
    <col min="13059" max="13059" width="12.375" bestFit="1" customWidth="1"/>
    <col min="13060" max="13060" width="22.25" bestFit="1" customWidth="1"/>
    <col min="13061" max="13061" width="8.625" bestFit="1" customWidth="1"/>
    <col min="13313" max="13313" width="12.375" bestFit="1" customWidth="1"/>
    <col min="13314" max="13314" width="8.625" bestFit="1" customWidth="1"/>
    <col min="13315" max="13315" width="12.375" bestFit="1" customWidth="1"/>
    <col min="13316" max="13316" width="22.25" bestFit="1" customWidth="1"/>
    <col min="13317" max="13317" width="8.625" bestFit="1" customWidth="1"/>
    <col min="13569" max="13569" width="12.375" bestFit="1" customWidth="1"/>
    <col min="13570" max="13570" width="8.625" bestFit="1" customWidth="1"/>
    <col min="13571" max="13571" width="12.375" bestFit="1" customWidth="1"/>
    <col min="13572" max="13572" width="22.25" bestFit="1" customWidth="1"/>
    <col min="13573" max="13573" width="8.625" bestFit="1" customWidth="1"/>
    <col min="13825" max="13825" width="12.375" bestFit="1" customWidth="1"/>
    <col min="13826" max="13826" width="8.625" bestFit="1" customWidth="1"/>
    <col min="13827" max="13827" width="12.375" bestFit="1" customWidth="1"/>
    <col min="13828" max="13828" width="22.25" bestFit="1" customWidth="1"/>
    <col min="13829" max="13829" width="8.625" bestFit="1" customWidth="1"/>
    <col min="14081" max="14081" width="12.375" bestFit="1" customWidth="1"/>
    <col min="14082" max="14082" width="8.625" bestFit="1" customWidth="1"/>
    <col min="14083" max="14083" width="12.375" bestFit="1" customWidth="1"/>
    <col min="14084" max="14084" width="22.25" bestFit="1" customWidth="1"/>
    <col min="14085" max="14085" width="8.625" bestFit="1" customWidth="1"/>
    <col min="14337" max="14337" width="12.375" bestFit="1" customWidth="1"/>
    <col min="14338" max="14338" width="8.625" bestFit="1" customWidth="1"/>
    <col min="14339" max="14339" width="12.375" bestFit="1" customWidth="1"/>
    <col min="14340" max="14340" width="22.25" bestFit="1" customWidth="1"/>
    <col min="14341" max="14341" width="8.625" bestFit="1" customWidth="1"/>
    <col min="14593" max="14593" width="12.375" bestFit="1" customWidth="1"/>
    <col min="14594" max="14594" width="8.625" bestFit="1" customWidth="1"/>
    <col min="14595" max="14595" width="12.375" bestFit="1" customWidth="1"/>
    <col min="14596" max="14596" width="22.25" bestFit="1" customWidth="1"/>
    <col min="14597" max="14597" width="8.625" bestFit="1" customWidth="1"/>
    <col min="14849" max="14849" width="12.375" bestFit="1" customWidth="1"/>
    <col min="14850" max="14850" width="8.625" bestFit="1" customWidth="1"/>
    <col min="14851" max="14851" width="12.375" bestFit="1" customWidth="1"/>
    <col min="14852" max="14852" width="22.25" bestFit="1" customWidth="1"/>
    <col min="14853" max="14853" width="8.625" bestFit="1" customWidth="1"/>
    <col min="15105" max="15105" width="12.375" bestFit="1" customWidth="1"/>
    <col min="15106" max="15106" width="8.625" bestFit="1" customWidth="1"/>
    <col min="15107" max="15107" width="12.375" bestFit="1" customWidth="1"/>
    <col min="15108" max="15108" width="22.25" bestFit="1" customWidth="1"/>
    <col min="15109" max="15109" width="8.625" bestFit="1" customWidth="1"/>
    <col min="15361" max="15361" width="12.375" bestFit="1" customWidth="1"/>
    <col min="15362" max="15362" width="8.625" bestFit="1" customWidth="1"/>
    <col min="15363" max="15363" width="12.375" bestFit="1" customWidth="1"/>
    <col min="15364" max="15364" width="22.25" bestFit="1" customWidth="1"/>
    <col min="15365" max="15365" width="8.625" bestFit="1" customWidth="1"/>
    <col min="15617" max="15617" width="12.375" bestFit="1" customWidth="1"/>
    <col min="15618" max="15618" width="8.625" bestFit="1" customWidth="1"/>
    <col min="15619" max="15619" width="12.375" bestFit="1" customWidth="1"/>
    <col min="15620" max="15620" width="22.25" bestFit="1" customWidth="1"/>
    <col min="15621" max="15621" width="8.625" bestFit="1" customWidth="1"/>
    <col min="15873" max="15873" width="12.375" bestFit="1" customWidth="1"/>
    <col min="15874" max="15874" width="8.625" bestFit="1" customWidth="1"/>
    <col min="15875" max="15875" width="12.375" bestFit="1" customWidth="1"/>
    <col min="15876" max="15876" width="22.25" bestFit="1" customWidth="1"/>
    <col min="15877" max="15877" width="8.625" bestFit="1" customWidth="1"/>
    <col min="16129" max="16129" width="12.375" bestFit="1" customWidth="1"/>
    <col min="16130" max="16130" width="8.625" bestFit="1" customWidth="1"/>
    <col min="16131" max="16131" width="12.375" bestFit="1" customWidth="1"/>
    <col min="16132" max="16132" width="22.25" bestFit="1" customWidth="1"/>
    <col min="16133" max="16133" width="8.625" bestFit="1" customWidth="1"/>
  </cols>
  <sheetData>
    <row r="1" spans="1:5">
      <c r="A1" t="s">
        <v>16</v>
      </c>
      <c r="B1" t="s">
        <v>17</v>
      </c>
      <c r="C1" t="s">
        <v>18</v>
      </c>
      <c r="D1" t="s">
        <v>19</v>
      </c>
      <c r="E1" t="s">
        <v>20</v>
      </c>
    </row>
    <row r="2" spans="1:5">
      <c r="A2" t="s">
        <v>21</v>
      </c>
      <c r="B2" t="s">
        <v>22</v>
      </c>
      <c r="C2" t="s">
        <v>23</v>
      </c>
      <c r="D2" t="s">
        <v>24</v>
      </c>
      <c r="E2" t="s">
        <v>25</v>
      </c>
    </row>
    <row r="3" spans="1:5">
      <c r="A3" t="s">
        <v>26</v>
      </c>
      <c r="B3" t="s">
        <v>27</v>
      </c>
      <c r="C3" t="s">
        <v>28</v>
      </c>
      <c r="D3" t="s">
        <v>29</v>
      </c>
      <c r="E3" t="s">
        <v>30</v>
      </c>
    </row>
    <row r="4" spans="1:5">
      <c r="A4" t="s">
        <v>31</v>
      </c>
      <c r="B4" t="s">
        <v>32</v>
      </c>
      <c r="C4" t="s">
        <v>33</v>
      </c>
      <c r="D4" t="s">
        <v>34</v>
      </c>
      <c r="E4" t="s">
        <v>35</v>
      </c>
    </row>
    <row r="5" spans="1:5">
      <c r="A5" t="s">
        <v>36</v>
      </c>
      <c r="B5" t="s">
        <v>37</v>
      </c>
      <c r="C5" t="s">
        <v>38</v>
      </c>
      <c r="D5" t="s">
        <v>39</v>
      </c>
      <c r="E5" t="s">
        <v>40</v>
      </c>
    </row>
    <row r="6" spans="1:5">
      <c r="A6" t="s">
        <v>41</v>
      </c>
      <c r="B6" t="s">
        <v>3</v>
      </c>
      <c r="C6" t="s">
        <v>3</v>
      </c>
      <c r="D6" t="s">
        <v>42</v>
      </c>
      <c r="E6" t="s">
        <v>43</v>
      </c>
    </row>
    <row r="7" spans="1:5">
      <c r="A7" t="s">
        <v>3</v>
      </c>
      <c r="D7" t="s">
        <v>44</v>
      </c>
      <c r="E7" t="s">
        <v>45</v>
      </c>
    </row>
    <row r="8" spans="1:5">
      <c r="D8" t="s">
        <v>46</v>
      </c>
      <c r="E8" t="s">
        <v>3</v>
      </c>
    </row>
    <row r="9" spans="1:5">
      <c r="D9" t="s">
        <v>3</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6B53-6249-46F2-899C-982F8C4F7895}">
  <sheetPr>
    <tabColor theme="7" tint="0.79998168889431442"/>
  </sheetPr>
  <dimension ref="A1:S68"/>
  <sheetViews>
    <sheetView view="pageBreakPreview" zoomScale="60" zoomScaleNormal="60" workbookViewId="0">
      <selection activeCell="A63" sqref="A63:XFD68"/>
    </sheetView>
  </sheetViews>
  <sheetFormatPr defaultColWidth="9" defaultRowHeight="30" customHeight="1"/>
  <cols>
    <col min="1" max="1" width="6.625" style="70" customWidth="1"/>
    <col min="2" max="2" width="15.625" style="70" customWidth="1"/>
    <col min="3" max="3" width="18.625" style="70" customWidth="1"/>
    <col min="4" max="4" width="5.625" style="70" customWidth="1"/>
    <col min="5" max="5" width="18.625" style="70" customWidth="1"/>
    <col min="6" max="6" width="19.875" style="70" customWidth="1"/>
    <col min="7" max="7" width="5.625" style="70" customWidth="1"/>
    <col min="8" max="10" width="11.625" style="70" customWidth="1"/>
    <col min="11" max="11" width="87.75" style="82" customWidth="1"/>
    <col min="12" max="16384" width="9" style="70"/>
  </cols>
  <sheetData>
    <row r="1" spans="1:18" s="55" customFormat="1" ht="36.6" customHeight="1">
      <c r="A1" s="512" t="s">
        <v>334</v>
      </c>
      <c r="B1" s="513"/>
      <c r="C1" s="513"/>
      <c r="I1" s="110"/>
      <c r="J1" s="110"/>
      <c r="K1" s="56"/>
    </row>
    <row r="2" spans="1:18" s="55" customFormat="1" ht="6" customHeight="1">
      <c r="B2" s="54"/>
      <c r="K2" s="56"/>
    </row>
    <row r="3" spans="1:18" s="79" customFormat="1" ht="79.900000000000006" customHeight="1">
      <c r="A3" s="514" t="s">
        <v>362</v>
      </c>
      <c r="B3" s="514"/>
      <c r="C3" s="514"/>
      <c r="D3" s="514"/>
      <c r="E3" s="514"/>
      <c r="F3" s="514"/>
      <c r="G3" s="514"/>
      <c r="H3" s="514"/>
      <c r="I3" s="514"/>
      <c r="J3" s="514"/>
      <c r="K3" s="57"/>
      <c r="N3" s="55"/>
      <c r="O3" s="55"/>
      <c r="P3" s="55"/>
      <c r="Q3" s="55"/>
      <c r="R3" s="55"/>
    </row>
    <row r="4" spans="1:18" s="79" customFormat="1" ht="21.75" customHeight="1">
      <c r="A4" s="58"/>
      <c r="B4" s="58"/>
      <c r="C4" s="58"/>
      <c r="D4" s="58"/>
      <c r="E4" s="58"/>
      <c r="F4" s="58"/>
      <c r="G4" s="58"/>
      <c r="H4" s="59"/>
      <c r="I4" s="515"/>
      <c r="J4" s="515"/>
      <c r="K4" s="60"/>
      <c r="N4" s="55"/>
      <c r="O4" s="55"/>
      <c r="P4" s="55"/>
      <c r="Q4" s="55"/>
      <c r="R4" s="55"/>
    </row>
    <row r="5" spans="1:18" s="79" customFormat="1" ht="21.75" customHeight="1">
      <c r="A5" s="61"/>
      <c r="H5" s="516" t="s">
        <v>336</v>
      </c>
      <c r="I5" s="516"/>
      <c r="J5" s="516"/>
      <c r="K5" s="62"/>
      <c r="N5" s="55"/>
      <c r="O5" s="55"/>
      <c r="P5" s="55"/>
      <c r="Q5" s="55"/>
      <c r="R5" s="55"/>
    </row>
    <row r="6" spans="1:18" s="79" customFormat="1" ht="21" customHeight="1">
      <c r="A6" s="61"/>
      <c r="B6" s="54" t="s">
        <v>289</v>
      </c>
      <c r="K6" s="57"/>
      <c r="R6" s="63"/>
    </row>
    <row r="7" spans="1:18" s="79" customFormat="1" ht="11.25" customHeight="1">
      <c r="A7" s="61"/>
      <c r="K7" s="57"/>
      <c r="R7" s="63"/>
    </row>
    <row r="8" spans="1:18" s="79" customFormat="1" ht="44.25" customHeight="1">
      <c r="A8" s="64"/>
      <c r="B8" s="517" t="s">
        <v>335</v>
      </c>
      <c r="C8" s="517"/>
      <c r="D8" s="517"/>
      <c r="E8" s="517"/>
      <c r="F8" s="517"/>
      <c r="G8" s="517"/>
      <c r="H8" s="517"/>
      <c r="I8" s="517"/>
      <c r="J8" s="517"/>
      <c r="K8" s="57"/>
      <c r="R8" s="63"/>
    </row>
    <row r="9" spans="1:18" s="79" customFormat="1" ht="12.75" customHeight="1">
      <c r="A9" s="518"/>
      <c r="B9" s="518"/>
      <c r="C9" s="518"/>
      <c r="D9" s="518"/>
      <c r="E9" s="518"/>
      <c r="F9" s="518"/>
      <c r="G9" s="518"/>
      <c r="H9" s="518"/>
      <c r="I9" s="518"/>
      <c r="J9" s="518"/>
      <c r="K9" s="57"/>
      <c r="R9" s="63"/>
    </row>
    <row r="10" spans="1:18" ht="45" customHeight="1">
      <c r="A10" s="500" t="s">
        <v>0</v>
      </c>
      <c r="B10" s="500"/>
      <c r="C10" s="507" t="s">
        <v>376</v>
      </c>
      <c r="D10" s="507"/>
      <c r="E10" s="507"/>
      <c r="F10" s="80" t="s">
        <v>231</v>
      </c>
      <c r="G10" s="508" t="s">
        <v>325</v>
      </c>
      <c r="H10" s="509"/>
      <c r="I10" s="509"/>
      <c r="J10" s="510"/>
      <c r="K10" s="81"/>
    </row>
    <row r="11" spans="1:18" ht="45" customHeight="1">
      <c r="A11" s="500" t="s">
        <v>80</v>
      </c>
      <c r="B11" s="500"/>
      <c r="C11" s="511"/>
      <c r="D11" s="511"/>
      <c r="E11" s="511"/>
      <c r="F11" s="80" t="s">
        <v>14</v>
      </c>
      <c r="G11" s="511"/>
      <c r="H11" s="511"/>
      <c r="I11" s="511"/>
      <c r="J11" s="511"/>
      <c r="K11" s="82" t="s">
        <v>332</v>
      </c>
    </row>
    <row r="12" spans="1:18" ht="30" customHeight="1">
      <c r="A12" s="530" t="s">
        <v>13</v>
      </c>
      <c r="B12" s="83" t="s">
        <v>81</v>
      </c>
      <c r="C12" s="111"/>
      <c r="D12" s="112" t="s">
        <v>9</v>
      </c>
      <c r="E12" s="113"/>
      <c r="F12" s="533"/>
      <c r="G12" s="533"/>
      <c r="H12" s="533"/>
      <c r="I12" s="533"/>
      <c r="J12" s="534"/>
      <c r="K12" s="498" t="s">
        <v>333</v>
      </c>
    </row>
    <row r="13" spans="1:18" ht="15" customHeight="1">
      <c r="A13" s="531"/>
      <c r="B13" s="499" t="s">
        <v>82</v>
      </c>
      <c r="C13" s="84" t="s">
        <v>83</v>
      </c>
      <c r="D13" s="501" t="s">
        <v>331</v>
      </c>
      <c r="E13" s="502"/>
      <c r="F13" s="502"/>
      <c r="G13" s="502"/>
      <c r="H13" s="502"/>
      <c r="I13" s="502"/>
      <c r="J13" s="503"/>
      <c r="K13" s="498"/>
    </row>
    <row r="14" spans="1:18" ht="45" customHeight="1">
      <c r="A14" s="531"/>
      <c r="B14" s="500"/>
      <c r="C14" s="114"/>
      <c r="D14" s="504"/>
      <c r="E14" s="505"/>
      <c r="F14" s="505"/>
      <c r="G14" s="505"/>
      <c r="H14" s="505"/>
      <c r="I14" s="505"/>
      <c r="J14" s="506"/>
      <c r="K14" s="498"/>
    </row>
    <row r="15" spans="1:18" ht="22.5" hidden="1" customHeight="1">
      <c r="A15" s="531"/>
      <c r="B15" s="85" t="s">
        <v>303</v>
      </c>
      <c r="C15" s="535"/>
      <c r="D15" s="536"/>
      <c r="E15" s="536"/>
      <c r="F15" s="536"/>
      <c r="G15" s="536"/>
      <c r="H15" s="536"/>
      <c r="I15" s="536"/>
      <c r="J15" s="537"/>
      <c r="K15" s="64"/>
    </row>
    <row r="16" spans="1:18" ht="45" customHeight="1">
      <c r="A16" s="531"/>
      <c r="B16" s="86" t="s">
        <v>256</v>
      </c>
      <c r="C16" s="538"/>
      <c r="D16" s="538"/>
      <c r="E16" s="538"/>
      <c r="F16" s="538"/>
      <c r="G16" s="538"/>
      <c r="H16" s="538"/>
      <c r="I16" s="538"/>
      <c r="J16" s="538"/>
      <c r="K16" s="64"/>
    </row>
    <row r="17" spans="1:19" ht="45" customHeight="1">
      <c r="A17" s="531"/>
      <c r="B17" s="87" t="s">
        <v>84</v>
      </c>
      <c r="C17" s="539"/>
      <c r="D17" s="539"/>
      <c r="E17" s="539"/>
      <c r="F17" s="539"/>
      <c r="G17" s="539"/>
      <c r="H17" s="539"/>
      <c r="I17" s="539"/>
      <c r="J17" s="539"/>
      <c r="K17" s="64"/>
    </row>
    <row r="18" spans="1:19" ht="45" customHeight="1">
      <c r="A18" s="531"/>
      <c r="B18" s="80" t="s">
        <v>1</v>
      </c>
      <c r="C18" s="539"/>
      <c r="D18" s="539"/>
      <c r="E18" s="539"/>
      <c r="F18" s="539"/>
      <c r="G18" s="539"/>
      <c r="H18" s="539"/>
      <c r="I18" s="539"/>
      <c r="J18" s="539"/>
      <c r="K18" s="64"/>
    </row>
    <row r="19" spans="1:19" s="55" customFormat="1" ht="35.25" customHeight="1">
      <c r="A19" s="532"/>
      <c r="B19" s="65" t="s">
        <v>290</v>
      </c>
      <c r="C19" s="519"/>
      <c r="D19" s="519"/>
      <c r="E19" s="519"/>
      <c r="F19" s="519"/>
      <c r="G19" s="519"/>
      <c r="H19" s="519"/>
      <c r="I19" s="519"/>
      <c r="J19" s="519"/>
      <c r="K19" s="68"/>
    </row>
    <row r="20" spans="1:19" s="55" customFormat="1" ht="35.25" customHeight="1">
      <c r="A20" s="520" t="s">
        <v>291</v>
      </c>
      <c r="B20" s="66" t="s">
        <v>292</v>
      </c>
      <c r="C20" s="523"/>
      <c r="D20" s="524"/>
      <c r="E20" s="65" t="s">
        <v>293</v>
      </c>
      <c r="F20" s="523"/>
      <c r="G20" s="525"/>
      <c r="H20" s="525"/>
      <c r="I20" s="525"/>
      <c r="J20" s="524"/>
      <c r="K20" s="68"/>
    </row>
    <row r="21" spans="1:19" s="55" customFormat="1" ht="35.25" customHeight="1">
      <c r="A21" s="521"/>
      <c r="B21" s="67" t="s">
        <v>294</v>
      </c>
      <c r="C21" s="526"/>
      <c r="D21" s="527"/>
      <c r="E21" s="65" t="s">
        <v>295</v>
      </c>
      <c r="F21" s="523"/>
      <c r="G21" s="525"/>
      <c r="H21" s="525"/>
      <c r="I21" s="525"/>
      <c r="J21" s="524"/>
      <c r="K21" s="68"/>
    </row>
    <row r="22" spans="1:19" s="55" customFormat="1" ht="35.25" customHeight="1">
      <c r="A22" s="522"/>
      <c r="B22" s="69" t="s">
        <v>296</v>
      </c>
      <c r="C22" s="528"/>
      <c r="D22" s="529"/>
      <c r="E22" s="65" t="s">
        <v>297</v>
      </c>
      <c r="F22" s="523"/>
      <c r="G22" s="525"/>
      <c r="H22" s="525"/>
      <c r="I22" s="525"/>
      <c r="J22" s="524"/>
      <c r="K22" s="68"/>
    </row>
    <row r="23" spans="1:19" ht="45" customHeight="1">
      <c r="A23" s="531" t="s">
        <v>312</v>
      </c>
      <c r="B23" s="88" t="s">
        <v>85</v>
      </c>
      <c r="C23" s="549"/>
      <c r="D23" s="549"/>
      <c r="E23" s="549"/>
      <c r="F23" s="549"/>
      <c r="G23" s="549"/>
      <c r="H23" s="549"/>
      <c r="I23" s="549"/>
      <c r="J23" s="550"/>
    </row>
    <row r="24" spans="1:19" ht="60" customHeight="1">
      <c r="A24" s="531"/>
      <c r="B24" s="89" t="s">
        <v>12</v>
      </c>
      <c r="C24" s="551"/>
      <c r="D24" s="551"/>
      <c r="E24" s="551"/>
      <c r="F24" s="551"/>
      <c r="G24" s="551"/>
      <c r="H24" s="551"/>
      <c r="I24" s="551"/>
      <c r="J24" s="552"/>
      <c r="K24" s="90" t="s">
        <v>337</v>
      </c>
    </row>
    <row r="25" spans="1:19" ht="15" hidden="1" customHeight="1">
      <c r="A25" s="531"/>
      <c r="B25" s="500" t="s">
        <v>86</v>
      </c>
      <c r="C25" s="91" t="s">
        <v>15</v>
      </c>
      <c r="D25" s="501" t="s">
        <v>12</v>
      </c>
      <c r="E25" s="502"/>
      <c r="F25" s="502"/>
      <c r="G25" s="502"/>
      <c r="H25" s="502"/>
      <c r="I25" s="503"/>
      <c r="J25" s="91" t="s">
        <v>87</v>
      </c>
      <c r="K25" s="115" t="s">
        <v>338</v>
      </c>
    </row>
    <row r="26" spans="1:19" ht="60" hidden="1" customHeight="1">
      <c r="A26" s="531"/>
      <c r="B26" s="500"/>
      <c r="C26" s="80" t="s">
        <v>88</v>
      </c>
      <c r="D26" s="553"/>
      <c r="E26" s="554"/>
      <c r="F26" s="554"/>
      <c r="G26" s="554"/>
      <c r="H26" s="554"/>
      <c r="I26" s="555"/>
      <c r="J26" s="92"/>
      <c r="K26" s="116" t="s">
        <v>339</v>
      </c>
    </row>
    <row r="27" spans="1:19" ht="60" hidden="1" customHeight="1">
      <c r="A27" s="531"/>
      <c r="B27" s="500"/>
      <c r="C27" s="80" t="s">
        <v>89</v>
      </c>
      <c r="D27" s="553"/>
      <c r="E27" s="554"/>
      <c r="F27" s="554"/>
      <c r="G27" s="554"/>
      <c r="H27" s="554"/>
      <c r="I27" s="555"/>
      <c r="J27" s="92"/>
      <c r="K27" s="116" t="s">
        <v>338</v>
      </c>
    </row>
    <row r="28" spans="1:19" ht="60" hidden="1" customHeight="1">
      <c r="A28" s="531"/>
      <c r="B28" s="500"/>
      <c r="C28" s="80" t="s">
        <v>90</v>
      </c>
      <c r="D28" s="553"/>
      <c r="E28" s="554"/>
      <c r="F28" s="554"/>
      <c r="G28" s="554"/>
      <c r="H28" s="554"/>
      <c r="I28" s="555"/>
      <c r="J28" s="92"/>
      <c r="K28" s="115" t="s">
        <v>338</v>
      </c>
    </row>
    <row r="29" spans="1:19" ht="15" customHeight="1">
      <c r="A29" s="531"/>
      <c r="B29" s="556" t="s">
        <v>91</v>
      </c>
      <c r="C29" s="501" t="s">
        <v>269</v>
      </c>
      <c r="D29" s="559"/>
      <c r="E29" s="93"/>
      <c r="F29" s="502" t="s">
        <v>270</v>
      </c>
      <c r="G29" s="503"/>
      <c r="H29" s="540" t="s">
        <v>278</v>
      </c>
      <c r="I29" s="541"/>
      <c r="J29" s="542"/>
    </row>
    <row r="30" spans="1:19" ht="30" customHeight="1">
      <c r="A30" s="531"/>
      <c r="B30" s="557"/>
      <c r="C30" s="543"/>
      <c r="D30" s="544"/>
      <c r="E30" s="117" t="s">
        <v>271</v>
      </c>
      <c r="F30" s="545"/>
      <c r="G30" s="546"/>
      <c r="H30" s="354" t="str">
        <f>IF(H32="","自動入力","（"&amp;H32)</f>
        <v>自動入力</v>
      </c>
      <c r="I30" s="355" t="str">
        <f>IF(I32="","自動入力",I32&amp;")")</f>
        <v>自動入力</v>
      </c>
      <c r="J30" s="356">
        <f>IF(ISBLANK(F32:G43),"",COUNTA(F33:G43))</f>
        <v>0</v>
      </c>
      <c r="K30" s="121" t="s">
        <v>340</v>
      </c>
    </row>
    <row r="31" spans="1:19" ht="15" customHeight="1">
      <c r="A31" s="531"/>
      <c r="B31" s="557"/>
      <c r="C31" s="94" t="s">
        <v>92</v>
      </c>
      <c r="D31" s="95"/>
      <c r="E31" s="96" t="s">
        <v>93</v>
      </c>
      <c r="F31" s="501" t="s">
        <v>94</v>
      </c>
      <c r="G31" s="503"/>
      <c r="H31" s="97" t="str">
        <f>IF($G$10="国際共同制作・海外公演","(国名","(都道府県")</f>
        <v>(国名</v>
      </c>
      <c r="I31" s="547" t="str">
        <f>IF($G$10="国際共同制作・海外公演","・都市名)","・市区町村)")</f>
        <v>・都市名)</v>
      </c>
      <c r="J31" s="548"/>
    </row>
    <row r="32" spans="1:19" ht="20.100000000000001" customHeight="1">
      <c r="A32" s="531"/>
      <c r="B32" s="557"/>
      <c r="C32" s="118"/>
      <c r="D32" s="112" t="s">
        <v>11</v>
      </c>
      <c r="E32" s="119"/>
      <c r="F32" s="560"/>
      <c r="G32" s="561"/>
      <c r="H32" s="120"/>
      <c r="I32" s="562"/>
      <c r="J32" s="561"/>
      <c r="K32" s="567" t="s">
        <v>341</v>
      </c>
      <c r="L32" s="82"/>
      <c r="M32" s="82"/>
      <c r="N32" s="82"/>
      <c r="O32" s="82"/>
      <c r="P32" s="82"/>
      <c r="Q32" s="82"/>
      <c r="R32" s="82"/>
      <c r="S32" s="82"/>
    </row>
    <row r="33" spans="1:19" ht="20.100000000000001" customHeight="1">
      <c r="A33" s="531"/>
      <c r="B33" s="557"/>
      <c r="C33" s="118"/>
      <c r="D33" s="112" t="s">
        <v>11</v>
      </c>
      <c r="E33" s="119"/>
      <c r="F33" s="560"/>
      <c r="G33" s="561"/>
      <c r="H33" s="120"/>
      <c r="I33" s="562"/>
      <c r="J33" s="561"/>
      <c r="K33" s="567"/>
      <c r="L33" s="82"/>
      <c r="M33" s="82"/>
      <c r="N33" s="82"/>
      <c r="O33" s="82"/>
      <c r="P33" s="82"/>
      <c r="Q33" s="82"/>
      <c r="R33" s="82"/>
      <c r="S33" s="82"/>
    </row>
    <row r="34" spans="1:19" ht="20.100000000000001" customHeight="1">
      <c r="A34" s="531"/>
      <c r="B34" s="557"/>
      <c r="C34" s="118"/>
      <c r="D34" s="112" t="s">
        <v>11</v>
      </c>
      <c r="E34" s="119"/>
      <c r="F34" s="560"/>
      <c r="G34" s="561"/>
      <c r="H34" s="120"/>
      <c r="I34" s="562"/>
      <c r="J34" s="561"/>
      <c r="K34" s="567"/>
      <c r="L34" s="82"/>
      <c r="M34" s="82"/>
      <c r="N34" s="82"/>
      <c r="O34" s="82"/>
      <c r="P34" s="82"/>
      <c r="Q34" s="82"/>
      <c r="R34" s="82"/>
      <c r="S34" s="82"/>
    </row>
    <row r="35" spans="1:19" ht="20.100000000000001" customHeight="1">
      <c r="A35" s="531"/>
      <c r="B35" s="557"/>
      <c r="C35" s="118"/>
      <c r="D35" s="112" t="s">
        <v>11</v>
      </c>
      <c r="E35" s="119"/>
      <c r="F35" s="560"/>
      <c r="G35" s="561"/>
      <c r="H35" s="120"/>
      <c r="I35" s="562"/>
      <c r="J35" s="561"/>
      <c r="K35" s="567"/>
      <c r="L35" s="82"/>
      <c r="M35" s="82"/>
      <c r="N35" s="82"/>
      <c r="O35" s="82"/>
      <c r="P35" s="82"/>
      <c r="Q35" s="82"/>
      <c r="R35" s="82"/>
      <c r="S35" s="82"/>
    </row>
    <row r="36" spans="1:19" ht="20.100000000000001" customHeight="1">
      <c r="A36" s="531"/>
      <c r="B36" s="557"/>
      <c r="C36" s="118"/>
      <c r="D36" s="112" t="s">
        <v>11</v>
      </c>
      <c r="E36" s="119"/>
      <c r="F36" s="560"/>
      <c r="G36" s="561"/>
      <c r="H36" s="120"/>
      <c r="I36" s="562"/>
      <c r="J36" s="561"/>
      <c r="K36" s="567"/>
      <c r="L36" s="82"/>
      <c r="M36" s="82"/>
      <c r="N36" s="82"/>
      <c r="O36" s="82"/>
      <c r="P36" s="82"/>
      <c r="Q36" s="82"/>
      <c r="R36" s="82"/>
      <c r="S36" s="82"/>
    </row>
    <row r="37" spans="1:19" ht="20.100000000000001" customHeight="1">
      <c r="A37" s="531"/>
      <c r="B37" s="557"/>
      <c r="C37" s="118"/>
      <c r="D37" s="112" t="s">
        <v>11</v>
      </c>
      <c r="E37" s="119"/>
      <c r="F37" s="560"/>
      <c r="G37" s="561"/>
      <c r="H37" s="120"/>
      <c r="I37" s="562"/>
      <c r="J37" s="561"/>
      <c r="K37" s="567"/>
      <c r="L37" s="82"/>
      <c r="M37" s="82"/>
      <c r="N37" s="82"/>
      <c r="O37" s="82"/>
      <c r="P37" s="82"/>
      <c r="Q37" s="82"/>
      <c r="R37" s="82"/>
      <c r="S37" s="82"/>
    </row>
    <row r="38" spans="1:19" ht="20.100000000000001" customHeight="1">
      <c r="A38" s="531"/>
      <c r="B38" s="557"/>
      <c r="C38" s="118"/>
      <c r="D38" s="112" t="s">
        <v>11</v>
      </c>
      <c r="E38" s="119"/>
      <c r="F38" s="560"/>
      <c r="G38" s="561"/>
      <c r="H38" s="120"/>
      <c r="I38" s="562"/>
      <c r="J38" s="561"/>
      <c r="K38" s="64"/>
      <c r="L38" s="82"/>
      <c r="M38" s="82"/>
      <c r="N38" s="82"/>
      <c r="O38" s="82"/>
      <c r="P38" s="82"/>
      <c r="Q38" s="82"/>
      <c r="R38" s="82"/>
      <c r="S38" s="82"/>
    </row>
    <row r="39" spans="1:19" ht="20.100000000000001" customHeight="1">
      <c r="A39" s="531"/>
      <c r="B39" s="557"/>
      <c r="C39" s="118"/>
      <c r="D39" s="112" t="s">
        <v>11</v>
      </c>
      <c r="E39" s="119"/>
      <c r="F39" s="560"/>
      <c r="G39" s="561"/>
      <c r="H39" s="120"/>
      <c r="I39" s="562"/>
      <c r="J39" s="561"/>
      <c r="K39" s="64"/>
      <c r="L39" s="82"/>
      <c r="M39" s="82"/>
      <c r="N39" s="82"/>
      <c r="O39" s="82"/>
      <c r="P39" s="82"/>
      <c r="Q39" s="82"/>
      <c r="R39" s="82"/>
      <c r="S39" s="82"/>
    </row>
    <row r="40" spans="1:19" ht="20.100000000000001" customHeight="1">
      <c r="A40" s="531"/>
      <c r="B40" s="557"/>
      <c r="C40" s="118"/>
      <c r="D40" s="112" t="s">
        <v>11</v>
      </c>
      <c r="E40" s="119"/>
      <c r="F40" s="560"/>
      <c r="G40" s="561"/>
      <c r="H40" s="120"/>
      <c r="I40" s="562"/>
      <c r="J40" s="561"/>
      <c r="K40" s="64"/>
      <c r="L40" s="82"/>
      <c r="M40" s="82"/>
      <c r="N40" s="82"/>
      <c r="O40" s="82"/>
      <c r="P40" s="82"/>
      <c r="Q40" s="82"/>
      <c r="R40" s="82"/>
      <c r="S40" s="82"/>
    </row>
    <row r="41" spans="1:19" ht="20.100000000000001" customHeight="1">
      <c r="A41" s="531"/>
      <c r="B41" s="557"/>
      <c r="C41" s="118"/>
      <c r="D41" s="112" t="s">
        <v>11</v>
      </c>
      <c r="E41" s="119"/>
      <c r="F41" s="560"/>
      <c r="G41" s="561"/>
      <c r="H41" s="120"/>
      <c r="I41" s="562"/>
      <c r="J41" s="561"/>
      <c r="K41" s="64"/>
      <c r="L41" s="82"/>
      <c r="M41" s="82"/>
      <c r="N41" s="82"/>
      <c r="O41" s="82"/>
      <c r="P41" s="82"/>
      <c r="Q41" s="82"/>
      <c r="R41" s="82"/>
      <c r="S41" s="82"/>
    </row>
    <row r="42" spans="1:19" ht="20.100000000000001" customHeight="1">
      <c r="A42" s="531"/>
      <c r="B42" s="557"/>
      <c r="C42" s="118"/>
      <c r="D42" s="112" t="s">
        <v>11</v>
      </c>
      <c r="E42" s="119"/>
      <c r="F42" s="560"/>
      <c r="G42" s="561"/>
      <c r="H42" s="120"/>
      <c r="I42" s="562"/>
      <c r="J42" s="561"/>
      <c r="K42" s="64"/>
      <c r="L42" s="82"/>
      <c r="M42" s="82"/>
      <c r="N42" s="82"/>
      <c r="O42" s="82"/>
      <c r="P42" s="82"/>
      <c r="Q42" s="82"/>
      <c r="R42" s="82"/>
      <c r="S42" s="82"/>
    </row>
    <row r="43" spans="1:19" ht="20.100000000000001" customHeight="1">
      <c r="A43" s="531"/>
      <c r="B43" s="558"/>
      <c r="C43" s="118"/>
      <c r="D43" s="112" t="s">
        <v>11</v>
      </c>
      <c r="E43" s="119"/>
      <c r="F43" s="560"/>
      <c r="G43" s="561"/>
      <c r="H43" s="120"/>
      <c r="I43" s="562"/>
      <c r="J43" s="561"/>
      <c r="K43" s="64"/>
      <c r="L43" s="82"/>
      <c r="M43" s="82"/>
      <c r="N43" s="82"/>
      <c r="O43" s="82"/>
      <c r="P43" s="82"/>
      <c r="Q43" s="82"/>
      <c r="R43" s="82"/>
      <c r="S43" s="82"/>
    </row>
    <row r="44" spans="1:19" ht="15" customHeight="1">
      <c r="A44" s="531"/>
      <c r="B44" s="580" t="s">
        <v>304</v>
      </c>
      <c r="C44" s="581" t="s">
        <v>6</v>
      </c>
      <c r="D44" s="583" t="s">
        <v>95</v>
      </c>
      <c r="E44" s="584"/>
      <c r="F44" s="585" t="s">
        <v>254</v>
      </c>
      <c r="G44" s="581"/>
      <c r="H44" s="583" t="s">
        <v>358</v>
      </c>
      <c r="I44" s="584"/>
      <c r="J44" s="586" t="s">
        <v>8</v>
      </c>
    </row>
    <row r="45" spans="1:19" ht="15" customHeight="1">
      <c r="A45" s="531"/>
      <c r="B45" s="566"/>
      <c r="C45" s="582"/>
      <c r="D45" s="563" t="s">
        <v>96</v>
      </c>
      <c r="E45" s="564"/>
      <c r="F45" s="563" t="s">
        <v>96</v>
      </c>
      <c r="G45" s="564"/>
      <c r="H45" s="563" t="s">
        <v>96</v>
      </c>
      <c r="I45" s="564"/>
      <c r="J45" s="587"/>
    </row>
    <row r="46" spans="1:19" ht="15" hidden="1" customHeight="1">
      <c r="A46" s="531"/>
      <c r="B46" s="565"/>
      <c r="C46" s="568" t="s">
        <v>140</v>
      </c>
      <c r="D46" s="569"/>
      <c r="E46" s="570"/>
      <c r="F46" s="571">
        <f>支出決算書!H8</f>
        <v>0</v>
      </c>
      <c r="G46" s="572"/>
      <c r="H46" s="572"/>
      <c r="I46" s="573"/>
      <c r="J46" s="373"/>
      <c r="K46" s="374" t="s">
        <v>359</v>
      </c>
    </row>
    <row r="47" spans="1:19" ht="15" hidden="1" customHeight="1">
      <c r="A47" s="531"/>
      <c r="B47" s="565"/>
      <c r="C47" s="568" t="s">
        <v>360</v>
      </c>
      <c r="D47" s="569"/>
      <c r="E47" s="570"/>
      <c r="F47" s="571">
        <f>支出決算書!H9</f>
        <v>0</v>
      </c>
      <c r="G47" s="572"/>
      <c r="H47" s="572"/>
      <c r="I47" s="573"/>
      <c r="J47" s="373"/>
      <c r="K47" s="374" t="s">
        <v>359</v>
      </c>
    </row>
    <row r="48" spans="1:19" ht="15" hidden="1" customHeight="1">
      <c r="A48" s="531"/>
      <c r="B48" s="566"/>
      <c r="C48" s="574" t="s">
        <v>361</v>
      </c>
      <c r="D48" s="575"/>
      <c r="E48" s="576"/>
      <c r="F48" s="577">
        <f>支出決算書!H16</f>
        <v>0</v>
      </c>
      <c r="G48" s="578"/>
      <c r="H48" s="578"/>
      <c r="I48" s="579"/>
      <c r="J48" s="373"/>
      <c r="K48" s="374" t="s">
        <v>359</v>
      </c>
    </row>
    <row r="49" spans="1:19" ht="30" customHeight="1">
      <c r="A49" s="531"/>
      <c r="B49" s="592" t="s">
        <v>97</v>
      </c>
      <c r="C49" s="98" t="s">
        <v>249</v>
      </c>
      <c r="D49" s="594"/>
      <c r="E49" s="594"/>
      <c r="F49" s="595">
        <f>支出決算書!H10</f>
        <v>0</v>
      </c>
      <c r="G49" s="595"/>
      <c r="H49" s="596"/>
      <c r="I49" s="596"/>
      <c r="J49" s="99"/>
      <c r="K49" s="121" t="s">
        <v>340</v>
      </c>
    </row>
    <row r="50" spans="1:19" ht="30" customHeight="1">
      <c r="A50" s="531"/>
      <c r="B50" s="593"/>
      <c r="C50" s="100" t="s">
        <v>250</v>
      </c>
      <c r="D50" s="588"/>
      <c r="E50" s="588"/>
      <c r="F50" s="589">
        <f>支出決算書!H13</f>
        <v>0</v>
      </c>
      <c r="G50" s="589"/>
      <c r="H50" s="590"/>
      <c r="I50" s="590"/>
      <c r="J50" s="101"/>
    </row>
    <row r="51" spans="1:19" ht="30" hidden="1" customHeight="1">
      <c r="A51" s="531"/>
      <c r="B51" s="593"/>
      <c r="C51" s="100" t="s">
        <v>251</v>
      </c>
      <c r="D51" s="588"/>
      <c r="E51" s="588"/>
      <c r="F51" s="589">
        <f>支出決算書!H14</f>
        <v>0</v>
      </c>
      <c r="G51" s="589"/>
      <c r="H51" s="590"/>
      <c r="I51" s="590"/>
      <c r="J51" s="102" t="s">
        <v>98</v>
      </c>
      <c r="K51" s="121" t="s">
        <v>342</v>
      </c>
    </row>
    <row r="52" spans="1:19" ht="30" hidden="1" customHeight="1">
      <c r="A52" s="531"/>
      <c r="B52" s="593"/>
      <c r="C52" s="100" t="s">
        <v>252</v>
      </c>
      <c r="D52" s="588"/>
      <c r="E52" s="588"/>
      <c r="F52" s="589"/>
      <c r="G52" s="589"/>
      <c r="H52" s="590"/>
      <c r="I52" s="590"/>
      <c r="J52" s="102"/>
      <c r="K52" s="121" t="s">
        <v>342</v>
      </c>
    </row>
    <row r="53" spans="1:19" ht="30" customHeight="1" thickBot="1">
      <c r="A53" s="531"/>
      <c r="B53" s="593"/>
      <c r="C53" s="103" t="s">
        <v>253</v>
      </c>
      <c r="D53" s="591">
        <f t="shared" ref="D53" si="0">F53+H53</f>
        <v>0</v>
      </c>
      <c r="E53" s="591"/>
      <c r="F53" s="591">
        <f>支出決算書!H14</f>
        <v>0</v>
      </c>
      <c r="G53" s="591"/>
      <c r="H53" s="591">
        <f>支出決算書!H16</f>
        <v>0</v>
      </c>
      <c r="I53" s="591"/>
      <c r="J53" s="104"/>
    </row>
    <row r="54" spans="1:19" ht="30" hidden="1" customHeight="1">
      <c r="A54" s="531"/>
      <c r="B54" s="600" t="s">
        <v>99</v>
      </c>
      <c r="C54" s="105" t="s">
        <v>100</v>
      </c>
      <c r="D54" s="602"/>
      <c r="E54" s="603"/>
      <c r="F54" s="604"/>
      <c r="G54" s="605"/>
      <c r="H54" s="606"/>
      <c r="I54" s="606"/>
      <c r="J54" s="106"/>
      <c r="K54" s="121" t="s">
        <v>103</v>
      </c>
    </row>
    <row r="55" spans="1:19" ht="30" hidden="1" customHeight="1">
      <c r="A55" s="531"/>
      <c r="B55" s="601"/>
      <c r="C55" s="107" t="s">
        <v>101</v>
      </c>
      <c r="D55" s="607"/>
      <c r="E55" s="608"/>
      <c r="F55" s="609"/>
      <c r="G55" s="610"/>
      <c r="H55" s="611"/>
      <c r="I55" s="611"/>
      <c r="J55" s="108"/>
      <c r="K55" s="121" t="s">
        <v>103</v>
      </c>
    </row>
    <row r="56" spans="1:19" ht="30" hidden="1" customHeight="1" thickBot="1">
      <c r="A56" s="532"/>
      <c r="B56" s="593" t="s">
        <v>10</v>
      </c>
      <c r="C56" s="593"/>
      <c r="D56" s="597"/>
      <c r="E56" s="597"/>
      <c r="F56" s="597"/>
      <c r="G56" s="597"/>
      <c r="H56" s="597"/>
      <c r="I56" s="597"/>
      <c r="J56" s="597"/>
    </row>
    <row r="57" spans="1:19" ht="30" customHeight="1" thickTop="1" thickBot="1">
      <c r="A57" s="371"/>
      <c r="B57" s="357"/>
      <c r="C57" s="358" t="s">
        <v>343</v>
      </c>
      <c r="D57" s="598"/>
      <c r="E57" s="599"/>
      <c r="F57" s="359"/>
      <c r="G57" s="360"/>
      <c r="H57" s="361"/>
      <c r="I57" s="362"/>
      <c r="J57" s="372"/>
      <c r="K57" s="370" t="s">
        <v>356</v>
      </c>
    </row>
    <row r="58" spans="1:19" ht="15" customHeight="1" thickTop="1">
      <c r="A58" s="284"/>
      <c r="D58" s="109"/>
      <c r="E58" s="109"/>
      <c r="H58" s="109"/>
      <c r="I58" s="109"/>
      <c r="J58" s="109"/>
    </row>
    <row r="59" spans="1:19" ht="30" customHeight="1">
      <c r="K59" s="64"/>
      <c r="L59" s="82"/>
      <c r="M59" s="82"/>
      <c r="N59" s="82"/>
      <c r="O59" s="82"/>
      <c r="P59" s="82"/>
      <c r="Q59" s="82"/>
      <c r="R59" s="82"/>
      <c r="S59" s="82"/>
    </row>
    <row r="60" spans="1:19" ht="30" customHeight="1">
      <c r="K60" s="64"/>
      <c r="L60" s="82"/>
      <c r="M60" s="82"/>
      <c r="N60" s="82"/>
      <c r="O60" s="82"/>
      <c r="P60" s="82"/>
      <c r="Q60" s="82"/>
      <c r="R60" s="82"/>
      <c r="S60" s="82"/>
    </row>
    <row r="61" spans="1:19" ht="30" customHeight="1">
      <c r="K61" s="64"/>
      <c r="L61" s="82"/>
      <c r="M61" s="82"/>
      <c r="N61" s="82"/>
      <c r="O61" s="82"/>
      <c r="P61" s="82"/>
      <c r="Q61" s="82"/>
      <c r="R61" s="82"/>
      <c r="S61" s="82"/>
    </row>
    <row r="62" spans="1:19" ht="30" customHeight="1">
      <c r="K62" s="64"/>
      <c r="L62" s="82"/>
      <c r="M62" s="82"/>
      <c r="N62" s="82"/>
      <c r="O62" s="82"/>
      <c r="P62" s="82"/>
      <c r="Q62" s="82"/>
      <c r="R62" s="82"/>
      <c r="S62" s="82"/>
    </row>
    <row r="63" spans="1:19" ht="30" hidden="1" customHeight="1">
      <c r="K63" s="64"/>
      <c r="L63" s="82"/>
      <c r="M63" s="82"/>
      <c r="N63" s="82"/>
      <c r="O63" s="82"/>
      <c r="P63" s="82"/>
      <c r="Q63" s="82"/>
      <c r="R63" s="82"/>
      <c r="S63" s="82"/>
    </row>
    <row r="64" spans="1:19" ht="30" hidden="1" customHeight="1">
      <c r="K64" s="64"/>
      <c r="L64" s="82"/>
      <c r="M64" s="82"/>
      <c r="N64" s="82"/>
      <c r="O64" s="82"/>
      <c r="P64" s="82"/>
      <c r="Q64" s="82"/>
      <c r="R64" s="82"/>
      <c r="S64" s="82"/>
    </row>
    <row r="65" spans="11:19" ht="30" hidden="1" customHeight="1">
      <c r="K65" s="64"/>
      <c r="L65" s="82"/>
      <c r="M65" s="82"/>
      <c r="N65" s="82"/>
      <c r="O65" s="82"/>
      <c r="P65" s="82"/>
      <c r="Q65" s="82"/>
      <c r="R65" s="82"/>
      <c r="S65" s="82"/>
    </row>
    <row r="66" spans="11:19" ht="30" hidden="1" customHeight="1"/>
    <row r="67" spans="11:19" ht="30" hidden="1" customHeight="1"/>
    <row r="68" spans="11:19" ht="30" hidden="1" customHeight="1"/>
  </sheetData>
  <mergeCells count="113">
    <mergeCell ref="B56:C56"/>
    <mergeCell ref="D56:J56"/>
    <mergeCell ref="D57:E57"/>
    <mergeCell ref="B54:B55"/>
    <mergeCell ref="D54:E54"/>
    <mergeCell ref="F54:G54"/>
    <mergeCell ref="H54:I54"/>
    <mergeCell ref="D55:E55"/>
    <mergeCell ref="F55:G55"/>
    <mergeCell ref="H55:I55"/>
    <mergeCell ref="D52:E52"/>
    <mergeCell ref="F52:G52"/>
    <mergeCell ref="H52:I52"/>
    <mergeCell ref="D53:E53"/>
    <mergeCell ref="F53:G53"/>
    <mergeCell ref="H53:I53"/>
    <mergeCell ref="B49:B53"/>
    <mergeCell ref="D49:E49"/>
    <mergeCell ref="F49:G49"/>
    <mergeCell ref="H49:I49"/>
    <mergeCell ref="D50:E50"/>
    <mergeCell ref="F50:G50"/>
    <mergeCell ref="H50:I50"/>
    <mergeCell ref="D51:E51"/>
    <mergeCell ref="F51:G51"/>
    <mergeCell ref="H51:I51"/>
    <mergeCell ref="C46:E46"/>
    <mergeCell ref="F46:I46"/>
    <mergeCell ref="C47:E47"/>
    <mergeCell ref="F47:I47"/>
    <mergeCell ref="C48:E48"/>
    <mergeCell ref="F48:I48"/>
    <mergeCell ref="F43:G43"/>
    <mergeCell ref="I43:J43"/>
    <mergeCell ref="B44:B45"/>
    <mergeCell ref="C44:C45"/>
    <mergeCell ref="D44:E44"/>
    <mergeCell ref="F44:G44"/>
    <mergeCell ref="H44:I44"/>
    <mergeCell ref="J44:J45"/>
    <mergeCell ref="D45:E45"/>
    <mergeCell ref="F45:G45"/>
    <mergeCell ref="K32:K37"/>
    <mergeCell ref="F33:G33"/>
    <mergeCell ref="I33:J33"/>
    <mergeCell ref="F34:G34"/>
    <mergeCell ref="I34:J34"/>
    <mergeCell ref="F35:G35"/>
    <mergeCell ref="I35:J35"/>
    <mergeCell ref="F36:G36"/>
    <mergeCell ref="F40:G40"/>
    <mergeCell ref="I40:J40"/>
    <mergeCell ref="I36:J36"/>
    <mergeCell ref="F37:G37"/>
    <mergeCell ref="I37:J37"/>
    <mergeCell ref="F38:G38"/>
    <mergeCell ref="I38:J38"/>
    <mergeCell ref="F39:G39"/>
    <mergeCell ref="I39:J39"/>
    <mergeCell ref="F29:G29"/>
    <mergeCell ref="H29:J29"/>
    <mergeCell ref="C30:D30"/>
    <mergeCell ref="F30:G30"/>
    <mergeCell ref="F31:G31"/>
    <mergeCell ref="I31:J31"/>
    <mergeCell ref="A23:A56"/>
    <mergeCell ref="C23:J23"/>
    <mergeCell ref="C24:J24"/>
    <mergeCell ref="B25:B28"/>
    <mergeCell ref="D25:I25"/>
    <mergeCell ref="D26:I26"/>
    <mergeCell ref="D27:I27"/>
    <mergeCell ref="D28:I28"/>
    <mergeCell ref="B29:B43"/>
    <mergeCell ref="C29:D29"/>
    <mergeCell ref="F32:G32"/>
    <mergeCell ref="I32:J32"/>
    <mergeCell ref="F41:G41"/>
    <mergeCell ref="I41:J41"/>
    <mergeCell ref="F42:G42"/>
    <mergeCell ref="I42:J42"/>
    <mergeCell ref="H45:I45"/>
    <mergeCell ref="B46:B48"/>
    <mergeCell ref="A1:C1"/>
    <mergeCell ref="A3:J3"/>
    <mergeCell ref="I4:J4"/>
    <mergeCell ref="H5:J5"/>
    <mergeCell ref="B8:J8"/>
    <mergeCell ref="A9:J9"/>
    <mergeCell ref="C19:J19"/>
    <mergeCell ref="A20:A22"/>
    <mergeCell ref="C20:D20"/>
    <mergeCell ref="F20:J20"/>
    <mergeCell ref="C21:D21"/>
    <mergeCell ref="F21:J21"/>
    <mergeCell ref="C22:D22"/>
    <mergeCell ref="F22:J22"/>
    <mergeCell ref="A12:A19"/>
    <mergeCell ref="F12:J12"/>
    <mergeCell ref="C15:J15"/>
    <mergeCell ref="C16:J16"/>
    <mergeCell ref="C17:J17"/>
    <mergeCell ref="C18:J18"/>
    <mergeCell ref="K12:K14"/>
    <mergeCell ref="B13:B14"/>
    <mergeCell ref="D13:J13"/>
    <mergeCell ref="D14:J14"/>
    <mergeCell ref="A10:B10"/>
    <mergeCell ref="C10:E10"/>
    <mergeCell ref="G10:J10"/>
    <mergeCell ref="A11:B11"/>
    <mergeCell ref="C11:E11"/>
    <mergeCell ref="G11:J11"/>
  </mergeCells>
  <phoneticPr fontId="6"/>
  <dataValidations count="17">
    <dataValidation type="list" allowBlank="1" showInputMessage="1" showErrorMessage="1" sqref="G10:J10" xr:uid="{0BC31236-C90B-464F-A8D2-F7ED252C61A6}">
      <formula1>活動区分</formula1>
    </dataValidation>
    <dataValidation allowBlank="1" showInputMessage="1" showErrorMessage="1" prompt="姓と名の間は全角1字スペースを空けてください。" sqref="C18:J18" xr:uid="{1E98047C-4B00-4E8B-A3AE-026614D196C0}"/>
    <dataValidation allowBlank="1" showInputMessage="1" showErrorMessage="1" prompt="法人格の後に全角スペースを入れてください。_x000a_ex.)一般社団法人　○○、株式会社　△△" sqref="C16:J16" xr:uid="{3EA2FAF3-0F1F-4589-8694-291A10F1E246}"/>
    <dataValidation type="textLength" operator="lessThanOrEqual" allowBlank="1" showInputMessage="1" showErrorMessage="1" error="60字を超えています。" prompt="建物名含め、正確にご記入ください。_x000a_60字以内で入力してください。" sqref="D14:J14" xr:uid="{C8E15BB4-A8C8-4DE5-AFD8-BF5F1DAF0387}">
      <formula1>60</formula1>
    </dataValidation>
    <dataValidation type="date" allowBlank="1" showInputMessage="1" showErrorMessage="1" errorTitle="公演日を記載してください。" error="2023/4/1～2024/3/31で記載してください。" sqref="E32:E43" xr:uid="{B41C66E6-DE84-4BB6-A39D-2DA52E29A32C}">
      <formula1>45017</formula1>
      <formula2>45382</formula2>
    </dataValidation>
    <dataValidation type="date" allowBlank="1" showInputMessage="1" showErrorMessage="1" errorTitle="公演日を記載してください。" error="2023/4/1～2024/3/31で記載してください。" prompt="開始日の早い順に入力してください。" sqref="C32:C43" xr:uid="{4392AB15-D720-4A83-ADCF-9E5FB41B051D}">
      <formula1>45017</formula1>
      <formula2>45382</formula2>
    </dataValidation>
    <dataValidation imeMode="fullKatakana" allowBlank="1" showInputMessage="1" showErrorMessage="1" prompt="法人格（一般社団法人等）部分のフリガナは不要（入力しないでください）です。_x000a_数字もカタカナ表記としてください。_x000a_" sqref="C15:J15" xr:uid="{48EEB476-AD6B-4FCD-8DE2-99690A018515}"/>
    <dataValidation imeMode="fullKatakana" allowBlank="1" showInputMessage="1" showErrorMessage="1" sqref="C21:D21 C23:J23" xr:uid="{C213FABF-B851-4409-B2BD-E9C293015495}"/>
    <dataValidation imeMode="halfAlpha" allowBlank="1" showInputMessage="1" showErrorMessage="1" prompt="ハイフンを入れた形式で入力してください。_x000a_ex.) 03-3265-7411" sqref="C19:J19 F20:J21" xr:uid="{6655B1DA-68C5-48F4-A217-22D6C00C373C}"/>
    <dataValidation imeMode="halfAlpha" allowBlank="1" showInputMessage="1" showErrorMessage="1" sqref="F22:J22" xr:uid="{88E3B280-FA3D-4A20-AC9A-14C27EC357AF}"/>
    <dataValidation type="date" allowBlank="1" showInputMessage="1" showErrorMessage="1" errorTitle="出発日を入力してください。" error="2023/4/1～2024/3/31で記載してください。" sqref="C30:D30" xr:uid="{4298B123-2DB5-4D63-9922-F8B33948C043}">
      <formula1>45017</formula1>
      <formula2>45382</formula2>
    </dataValidation>
    <dataValidation type="date" allowBlank="1" showInputMessage="1" showErrorMessage="1" errorTitle="帰国日を入力してください。" error="2023/4/1～2024/3/31で記載してください。" sqref="F30:G30" xr:uid="{55DE9473-167B-4C8C-8BD6-1D079903ACDD}">
      <formula1>45017</formula1>
      <formula2>45382</formula2>
    </dataValidation>
    <dataValidation type="list" allowBlank="1" showInputMessage="1" sqref="C14" xr:uid="{18A86E06-E2E5-4530-9B2E-9D0C194416A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E12 C12:C13" xr:uid="{BE005B20-55C7-408F-9873-865FAD007DFE}"/>
    <dataValidation type="list" allowBlank="1" showInputMessage="1" showErrorMessage="1" sqref="C11:E11" xr:uid="{D59E82E5-A315-41FC-B694-87EB2FC4D519}">
      <formula1>応募分野</formula1>
    </dataValidation>
    <dataValidation type="list" allowBlank="1" showInputMessage="1" showErrorMessage="1" sqref="G11:J11" xr:uid="{8A73FB9D-311C-4D34-8F4E-A04630AA270B}">
      <formula1>INDIRECT($C$11)</formula1>
    </dataValidation>
    <dataValidation type="list" allowBlank="1" showInputMessage="1" showErrorMessage="1" prompt="1～3のうち、該当するものを選択してください。" sqref="D56:J56" xr:uid="{D67C91CB-6E0A-4EBE-A0F1-214114DA399D}">
      <formula1>"1 課税事業者,2 免税事業者及び簡易課税事業者,3 課税事業者ではあるが、その他条件により消費税等仕入控除調整を行わない事業者"</formula1>
    </dataValidation>
  </dataValidations>
  <printOptions horizontalCentered="1"/>
  <pageMargins left="0.70866141732283472" right="0.70866141732283472" top="0.39370078740157483" bottom="0.39370078740157483" header="0" footer="0"/>
  <pageSetup paperSize="9" scale="61" orientation="portrait" r:id="rId1"/>
  <headerFooter scaleWithDoc="0">
    <oddFooter>&amp;R&amp;"MSゴシック,標準"&amp;12整理番号：（事務局記入欄）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7"/>
  <sheetViews>
    <sheetView tabSelected="1" view="pageBreakPreview" zoomScale="90" zoomScaleNormal="60" zoomScaleSheetLayoutView="90" workbookViewId="0">
      <selection activeCell="B9" sqref="B9:K10"/>
    </sheetView>
  </sheetViews>
  <sheetFormatPr defaultColWidth="9" defaultRowHeight="30" customHeight="1"/>
  <cols>
    <col min="1" max="1" width="6.625" style="70" customWidth="1"/>
    <col min="2" max="2" width="15.625" style="70" customWidth="1"/>
    <col min="3" max="3" width="22.625" style="70" customWidth="1"/>
    <col min="4" max="4" width="6.625" style="70" customWidth="1"/>
    <col min="5" max="5" width="8.625" style="70" customWidth="1"/>
    <col min="6" max="10" width="14.625" style="70" customWidth="1"/>
    <col min="11" max="11" width="6.625" style="70" customWidth="1"/>
    <col min="12" max="12" width="87.75" style="82" customWidth="1"/>
    <col min="13" max="16384" width="9" style="70"/>
  </cols>
  <sheetData>
    <row r="1" spans="1:19" s="55" customFormat="1" ht="36.6" customHeight="1">
      <c r="A1" s="512" t="s">
        <v>374</v>
      </c>
      <c r="B1" s="513"/>
      <c r="C1" s="513"/>
      <c r="J1" s="110"/>
      <c r="K1" s="110"/>
      <c r="L1" s="56"/>
    </row>
    <row r="2" spans="1:19" s="55" customFormat="1" ht="6" customHeight="1">
      <c r="B2" s="54"/>
      <c r="L2" s="56"/>
    </row>
    <row r="3" spans="1:19" s="79" customFormat="1" ht="79.900000000000006" customHeight="1">
      <c r="A3" s="514" t="s">
        <v>375</v>
      </c>
      <c r="B3" s="514"/>
      <c r="C3" s="514"/>
      <c r="D3" s="514"/>
      <c r="E3" s="514"/>
      <c r="F3" s="514"/>
      <c r="G3" s="514"/>
      <c r="H3" s="514"/>
      <c r="I3" s="514"/>
      <c r="J3" s="514"/>
      <c r="K3" s="514"/>
      <c r="L3" s="57"/>
      <c r="O3" s="55"/>
      <c r="P3" s="55"/>
      <c r="Q3" s="55"/>
      <c r="R3" s="55"/>
      <c r="S3" s="55"/>
    </row>
    <row r="4" spans="1:19" s="79" customFormat="1" ht="21.75" customHeight="1">
      <c r="A4" s="58"/>
      <c r="B4" s="58"/>
      <c r="C4" s="58"/>
      <c r="D4" s="58"/>
      <c r="E4" s="58"/>
      <c r="F4" s="58"/>
      <c r="G4" s="58"/>
      <c r="H4" s="58"/>
      <c r="I4" s="59"/>
      <c r="J4" s="515"/>
      <c r="K4" s="515"/>
      <c r="L4" s="60"/>
      <c r="O4" s="55"/>
      <c r="P4" s="55"/>
      <c r="Q4" s="55"/>
      <c r="R4" s="55"/>
      <c r="S4" s="55"/>
    </row>
    <row r="5" spans="1:19" s="79" customFormat="1" ht="21.75" customHeight="1">
      <c r="A5" s="61"/>
      <c r="I5" s="516" t="s">
        <v>336</v>
      </c>
      <c r="J5" s="516"/>
      <c r="K5" s="516"/>
      <c r="L5" s="121" t="s">
        <v>467</v>
      </c>
      <c r="O5" s="55"/>
      <c r="P5" s="55"/>
      <c r="Q5" s="55"/>
      <c r="R5" s="55"/>
      <c r="S5" s="55"/>
    </row>
    <row r="6" spans="1:19" s="79" customFormat="1" ht="21" customHeight="1">
      <c r="A6" s="61"/>
      <c r="B6" s="54" t="s">
        <v>289</v>
      </c>
      <c r="L6" s="57"/>
      <c r="S6" s="63"/>
    </row>
    <row r="7" spans="1:19" s="79" customFormat="1" ht="11.25" customHeight="1">
      <c r="A7" s="61"/>
      <c r="L7" s="57"/>
      <c r="S7" s="63"/>
    </row>
    <row r="8" spans="1:19" s="79" customFormat="1" ht="21" customHeight="1">
      <c r="A8" s="64"/>
      <c r="B8" s="517" t="s">
        <v>471</v>
      </c>
      <c r="C8" s="517"/>
      <c r="D8" s="517"/>
      <c r="E8" s="517"/>
      <c r="F8" s="517"/>
      <c r="G8" s="517"/>
      <c r="H8" s="517" t="s">
        <v>472</v>
      </c>
      <c r="I8" s="517"/>
      <c r="J8" s="517"/>
      <c r="K8" s="517"/>
      <c r="L8" s="57"/>
      <c r="S8" s="63"/>
    </row>
    <row r="9" spans="1:19" s="79" customFormat="1" ht="21" customHeight="1">
      <c r="A9" s="64"/>
      <c r="B9" s="517" t="s">
        <v>473</v>
      </c>
      <c r="C9" s="517"/>
      <c r="D9" s="517"/>
      <c r="E9" s="517"/>
      <c r="F9" s="517"/>
      <c r="G9" s="517"/>
      <c r="H9" s="517"/>
      <c r="I9" s="517"/>
      <c r="J9" s="517"/>
      <c r="K9" s="517"/>
      <c r="L9" s="57"/>
      <c r="S9" s="63"/>
    </row>
    <row r="10" spans="1:19" s="79" customFormat="1" ht="21" customHeight="1">
      <c r="A10" s="64"/>
      <c r="B10" s="517"/>
      <c r="C10" s="517"/>
      <c r="D10" s="517"/>
      <c r="E10" s="517"/>
      <c r="F10" s="517"/>
      <c r="G10" s="517"/>
      <c r="H10" s="517"/>
      <c r="I10" s="517"/>
      <c r="J10" s="517"/>
      <c r="K10" s="517"/>
      <c r="L10" s="57"/>
      <c r="S10" s="63"/>
    </row>
    <row r="11" spans="1:19" s="79" customFormat="1" ht="12.75" customHeight="1">
      <c r="A11" s="518"/>
      <c r="B11" s="518"/>
      <c r="C11" s="518"/>
      <c r="D11" s="518"/>
      <c r="E11" s="518"/>
      <c r="F11" s="518"/>
      <c r="G11" s="518"/>
      <c r="H11" s="518"/>
      <c r="I11" s="518"/>
      <c r="J11" s="518"/>
      <c r="K11" s="518"/>
      <c r="L11" s="57"/>
      <c r="S11" s="63"/>
    </row>
    <row r="12" spans="1:19" ht="45" customHeight="1">
      <c r="A12" s="500" t="s">
        <v>0</v>
      </c>
      <c r="B12" s="500"/>
      <c r="C12" s="635" t="str">
        <f>IF(交付申請書総表貼り付け欄!C10="","自動入力",交付申請書総表貼り付け欄!C10)</f>
        <v>舞台芸術等総合支援事業
（国際芸術交流支援事業）</v>
      </c>
      <c r="D12" s="635"/>
      <c r="E12" s="635"/>
      <c r="F12" s="635"/>
      <c r="G12" s="80" t="s">
        <v>231</v>
      </c>
      <c r="H12" s="636" t="str">
        <f>IF(交付申請書総表貼り付け欄!G10="","自動入力",交付申請書総表貼り付け欄!G10)</f>
        <v>国際共同制作・海外公演</v>
      </c>
      <c r="I12" s="637"/>
      <c r="J12" s="637"/>
      <c r="K12" s="638"/>
      <c r="L12" s="377" t="s">
        <v>377</v>
      </c>
    </row>
    <row r="13" spans="1:19" ht="45" customHeight="1">
      <c r="A13" s="500" t="s">
        <v>80</v>
      </c>
      <c r="B13" s="500"/>
      <c r="C13" s="639" t="str">
        <f>IF(交付申請書総表貼り付け欄!C11="","自動入力",交付申請書総表貼り付け欄!C11)</f>
        <v>自動入力</v>
      </c>
      <c r="D13" s="639"/>
      <c r="E13" s="639"/>
      <c r="F13" s="639"/>
      <c r="G13" s="80" t="s">
        <v>14</v>
      </c>
      <c r="H13" s="639" t="str">
        <f>IF(交付申請書総表貼り付け欄!G11="","自動入力",交付申請書総表貼り付け欄!G11)</f>
        <v>自動入力</v>
      </c>
      <c r="I13" s="639"/>
      <c r="J13" s="639"/>
      <c r="K13" s="639"/>
      <c r="L13" s="82" t="s">
        <v>332</v>
      </c>
    </row>
    <row r="14" spans="1:19" ht="30" customHeight="1">
      <c r="A14" s="530" t="s">
        <v>13</v>
      </c>
      <c r="B14" s="83" t="s">
        <v>81</v>
      </c>
      <c r="C14" s="111"/>
      <c r="D14" s="112" t="s">
        <v>9</v>
      </c>
      <c r="E14" s="643"/>
      <c r="F14" s="644"/>
      <c r="G14" s="640"/>
      <c r="H14" s="641"/>
      <c r="I14" s="641"/>
      <c r="J14" s="641"/>
      <c r="K14" s="642"/>
      <c r="L14" s="498" t="s">
        <v>333</v>
      </c>
    </row>
    <row r="15" spans="1:19" ht="15" customHeight="1">
      <c r="A15" s="531"/>
      <c r="B15" s="499" t="s">
        <v>82</v>
      </c>
      <c r="C15" s="84" t="s">
        <v>83</v>
      </c>
      <c r="D15" s="501" t="s">
        <v>331</v>
      </c>
      <c r="E15" s="502"/>
      <c r="F15" s="502"/>
      <c r="G15" s="502"/>
      <c r="H15" s="502"/>
      <c r="I15" s="502"/>
      <c r="J15" s="502"/>
      <c r="K15" s="503"/>
      <c r="L15" s="498"/>
    </row>
    <row r="16" spans="1:19" ht="45" customHeight="1">
      <c r="A16" s="531"/>
      <c r="B16" s="500"/>
      <c r="C16" s="114"/>
      <c r="D16" s="504"/>
      <c r="E16" s="505"/>
      <c r="F16" s="505"/>
      <c r="G16" s="505"/>
      <c r="H16" s="505"/>
      <c r="I16" s="505"/>
      <c r="J16" s="505"/>
      <c r="K16" s="506"/>
      <c r="L16" s="498"/>
    </row>
    <row r="17" spans="1:12" ht="22.5" hidden="1" customHeight="1">
      <c r="A17" s="531"/>
      <c r="B17" s="85" t="s">
        <v>303</v>
      </c>
      <c r="C17" s="535"/>
      <c r="D17" s="536"/>
      <c r="E17" s="536"/>
      <c r="F17" s="536"/>
      <c r="G17" s="536"/>
      <c r="H17" s="536"/>
      <c r="I17" s="536"/>
      <c r="J17" s="536"/>
      <c r="K17" s="537"/>
      <c r="L17" s="64"/>
    </row>
    <row r="18" spans="1:12" ht="45" customHeight="1">
      <c r="A18" s="531"/>
      <c r="B18" s="86" t="s">
        <v>256</v>
      </c>
      <c r="C18" s="538"/>
      <c r="D18" s="538"/>
      <c r="E18" s="538"/>
      <c r="F18" s="538"/>
      <c r="G18" s="538"/>
      <c r="H18" s="538"/>
      <c r="I18" s="538"/>
      <c r="J18" s="538"/>
      <c r="K18" s="538"/>
      <c r="L18" s="64"/>
    </row>
    <row r="19" spans="1:12" ht="45" customHeight="1">
      <c r="A19" s="531"/>
      <c r="B19" s="87" t="s">
        <v>84</v>
      </c>
      <c r="C19" s="539"/>
      <c r="D19" s="539"/>
      <c r="E19" s="539"/>
      <c r="F19" s="539"/>
      <c r="G19" s="539"/>
      <c r="H19" s="539"/>
      <c r="I19" s="539"/>
      <c r="J19" s="539"/>
      <c r="K19" s="539"/>
      <c r="L19" s="64"/>
    </row>
    <row r="20" spans="1:12" ht="45" customHeight="1">
      <c r="A20" s="531"/>
      <c r="B20" s="80" t="s">
        <v>1</v>
      </c>
      <c r="C20" s="539"/>
      <c r="D20" s="539"/>
      <c r="E20" s="539"/>
      <c r="F20" s="539"/>
      <c r="G20" s="539"/>
      <c r="H20" s="539"/>
      <c r="I20" s="539"/>
      <c r="J20" s="539"/>
      <c r="K20" s="539"/>
      <c r="L20" s="64"/>
    </row>
    <row r="21" spans="1:12" s="55" customFormat="1" ht="35.25" customHeight="1">
      <c r="A21" s="532"/>
      <c r="B21" s="65" t="s">
        <v>290</v>
      </c>
      <c r="C21" s="625"/>
      <c r="D21" s="625"/>
      <c r="E21" s="625"/>
      <c r="F21" s="625"/>
      <c r="G21" s="625"/>
      <c r="H21" s="625"/>
      <c r="I21" s="625"/>
      <c r="J21" s="625"/>
      <c r="K21" s="625"/>
      <c r="L21" s="68"/>
    </row>
    <row r="22" spans="1:12" s="55" customFormat="1" ht="35.25" customHeight="1">
      <c r="A22" s="520" t="s">
        <v>291</v>
      </c>
      <c r="B22" s="66" t="s">
        <v>292</v>
      </c>
      <c r="C22" s="626"/>
      <c r="D22" s="627"/>
      <c r="E22" s="628"/>
      <c r="F22" s="65" t="s">
        <v>293</v>
      </c>
      <c r="G22" s="523"/>
      <c r="H22" s="623"/>
      <c r="I22" s="623"/>
      <c r="J22" s="623"/>
      <c r="K22" s="624"/>
      <c r="L22" s="68"/>
    </row>
    <row r="23" spans="1:12" s="55" customFormat="1" ht="35.25" customHeight="1">
      <c r="A23" s="521"/>
      <c r="B23" s="67" t="s">
        <v>294</v>
      </c>
      <c r="C23" s="629"/>
      <c r="D23" s="630"/>
      <c r="E23" s="631"/>
      <c r="F23" s="65" t="s">
        <v>295</v>
      </c>
      <c r="G23" s="523"/>
      <c r="H23" s="525"/>
      <c r="I23" s="525"/>
      <c r="J23" s="525"/>
      <c r="K23" s="524"/>
      <c r="L23" s="68"/>
    </row>
    <row r="24" spans="1:12" s="55" customFormat="1" ht="35.25" customHeight="1">
      <c r="A24" s="522"/>
      <c r="B24" s="69" t="s">
        <v>296</v>
      </c>
      <c r="C24" s="632"/>
      <c r="D24" s="633"/>
      <c r="E24" s="634"/>
      <c r="F24" s="65" t="s">
        <v>297</v>
      </c>
      <c r="G24" s="523"/>
      <c r="H24" s="525"/>
      <c r="I24" s="525"/>
      <c r="J24" s="525"/>
      <c r="K24" s="524"/>
      <c r="L24" s="68"/>
    </row>
    <row r="25" spans="1:12" ht="45" customHeight="1">
      <c r="A25" s="531" t="s">
        <v>312</v>
      </c>
      <c r="B25" s="88" t="s">
        <v>85</v>
      </c>
      <c r="C25" s="549"/>
      <c r="D25" s="549"/>
      <c r="E25" s="549"/>
      <c r="F25" s="549"/>
      <c r="G25" s="549"/>
      <c r="H25" s="549"/>
      <c r="I25" s="549"/>
      <c r="J25" s="549"/>
      <c r="K25" s="550"/>
    </row>
    <row r="26" spans="1:12" ht="60" customHeight="1">
      <c r="A26" s="531"/>
      <c r="B26" s="89" t="s">
        <v>12</v>
      </c>
      <c r="C26" s="551"/>
      <c r="D26" s="551"/>
      <c r="E26" s="551"/>
      <c r="F26" s="551"/>
      <c r="G26" s="551"/>
      <c r="H26" s="551"/>
      <c r="I26" s="551"/>
      <c r="J26" s="551"/>
      <c r="K26" s="552"/>
      <c r="L26" s="90" t="s">
        <v>337</v>
      </c>
    </row>
    <row r="27" spans="1:12" ht="15" hidden="1" customHeight="1">
      <c r="A27" s="531"/>
      <c r="B27" s="500" t="s">
        <v>86</v>
      </c>
      <c r="C27" s="91" t="s">
        <v>15</v>
      </c>
      <c r="D27" s="501" t="s">
        <v>12</v>
      </c>
      <c r="E27" s="502"/>
      <c r="F27" s="502"/>
      <c r="G27" s="502"/>
      <c r="H27" s="502"/>
      <c r="I27" s="502"/>
      <c r="J27" s="503"/>
      <c r="K27" s="91" t="s">
        <v>87</v>
      </c>
      <c r="L27" s="115" t="s">
        <v>338</v>
      </c>
    </row>
    <row r="28" spans="1:12" ht="60" hidden="1" customHeight="1">
      <c r="A28" s="531"/>
      <c r="B28" s="500"/>
      <c r="C28" s="80" t="s">
        <v>88</v>
      </c>
      <c r="D28" s="553"/>
      <c r="E28" s="554"/>
      <c r="F28" s="554"/>
      <c r="G28" s="554"/>
      <c r="H28" s="554"/>
      <c r="I28" s="554"/>
      <c r="J28" s="555"/>
      <c r="K28" s="92"/>
      <c r="L28" s="116" t="s">
        <v>339</v>
      </c>
    </row>
    <row r="29" spans="1:12" ht="60" hidden="1" customHeight="1">
      <c r="A29" s="531"/>
      <c r="B29" s="500"/>
      <c r="C29" s="80" t="s">
        <v>89</v>
      </c>
      <c r="D29" s="553"/>
      <c r="E29" s="554"/>
      <c r="F29" s="554"/>
      <c r="G29" s="554"/>
      <c r="H29" s="554"/>
      <c r="I29" s="554"/>
      <c r="J29" s="555"/>
      <c r="K29" s="92"/>
      <c r="L29" s="116" t="s">
        <v>338</v>
      </c>
    </row>
    <row r="30" spans="1:12" ht="60" hidden="1" customHeight="1">
      <c r="A30" s="531"/>
      <c r="B30" s="500"/>
      <c r="C30" s="80" t="s">
        <v>90</v>
      </c>
      <c r="D30" s="553"/>
      <c r="E30" s="554"/>
      <c r="F30" s="554"/>
      <c r="G30" s="554"/>
      <c r="H30" s="554"/>
      <c r="I30" s="554"/>
      <c r="J30" s="555"/>
      <c r="K30" s="92"/>
      <c r="L30" s="115" t="s">
        <v>338</v>
      </c>
    </row>
    <row r="31" spans="1:12" ht="15" customHeight="1">
      <c r="A31" s="531"/>
      <c r="B31" s="556" t="s">
        <v>91</v>
      </c>
      <c r="C31" s="501" t="s">
        <v>269</v>
      </c>
      <c r="D31" s="559"/>
      <c r="E31" s="378"/>
      <c r="F31" s="93"/>
      <c r="G31" s="502" t="s">
        <v>270</v>
      </c>
      <c r="H31" s="503"/>
      <c r="I31" s="540" t="s">
        <v>278</v>
      </c>
      <c r="J31" s="541"/>
      <c r="K31" s="542"/>
    </row>
    <row r="32" spans="1:12" ht="30" customHeight="1">
      <c r="A32" s="531"/>
      <c r="B32" s="557"/>
      <c r="C32" s="543"/>
      <c r="D32" s="544"/>
      <c r="E32" s="622" t="s">
        <v>271</v>
      </c>
      <c r="F32" s="622"/>
      <c r="G32" s="545"/>
      <c r="H32" s="546"/>
      <c r="I32" s="354" t="str">
        <f>IF(I34="","自動入力","（"&amp;I34)</f>
        <v>自動入力</v>
      </c>
      <c r="J32" s="355" t="str">
        <f>IF(J34="","自動入力",J34&amp;")")</f>
        <v>自動入力</v>
      </c>
      <c r="K32" s="356">
        <f>IF(ISBLANK(G34:H45),"",COUNTA(G35:H45))</f>
        <v>0</v>
      </c>
      <c r="L32" s="121" t="s">
        <v>340</v>
      </c>
    </row>
    <row r="33" spans="1:20" ht="15" customHeight="1">
      <c r="A33" s="531"/>
      <c r="B33" s="557"/>
      <c r="C33" s="94" t="s">
        <v>92</v>
      </c>
      <c r="D33" s="95"/>
      <c r="E33" s="502" t="s">
        <v>93</v>
      </c>
      <c r="F33" s="503"/>
      <c r="G33" s="501" t="s">
        <v>94</v>
      </c>
      <c r="H33" s="503"/>
      <c r="I33" s="97" t="str">
        <f>IF($H$12="国際共同制作・海外公演","(国名","(都道府県")</f>
        <v>(国名</v>
      </c>
      <c r="J33" s="547" t="str">
        <f>IF($H$12="国際共同制作・海外公演","・都市名)","・市区町村)")</f>
        <v>・都市名)</v>
      </c>
      <c r="K33" s="548"/>
    </row>
    <row r="34" spans="1:20" ht="20.100000000000001" customHeight="1">
      <c r="A34" s="531"/>
      <c r="B34" s="557"/>
      <c r="C34" s="118"/>
      <c r="D34" s="112" t="s">
        <v>11</v>
      </c>
      <c r="E34" s="614"/>
      <c r="F34" s="615"/>
      <c r="G34" s="560"/>
      <c r="H34" s="561"/>
      <c r="I34" s="120"/>
      <c r="J34" s="562"/>
      <c r="K34" s="561"/>
      <c r="L34" s="567" t="s">
        <v>341</v>
      </c>
      <c r="M34" s="82"/>
      <c r="N34" s="82"/>
      <c r="O34" s="82"/>
      <c r="P34" s="82"/>
      <c r="Q34" s="82"/>
      <c r="R34" s="82"/>
      <c r="S34" s="82"/>
      <c r="T34" s="82"/>
    </row>
    <row r="35" spans="1:20" ht="20.100000000000001" customHeight="1">
      <c r="A35" s="531"/>
      <c r="B35" s="557"/>
      <c r="C35" s="118"/>
      <c r="D35" s="112" t="s">
        <v>11</v>
      </c>
      <c r="E35" s="614"/>
      <c r="F35" s="615"/>
      <c r="G35" s="560"/>
      <c r="H35" s="561"/>
      <c r="I35" s="120"/>
      <c r="J35" s="562"/>
      <c r="K35" s="561"/>
      <c r="L35" s="567"/>
      <c r="M35" s="82"/>
      <c r="N35" s="82"/>
      <c r="O35" s="82"/>
      <c r="P35" s="82"/>
      <c r="Q35" s="82"/>
      <c r="R35" s="82"/>
      <c r="S35" s="82"/>
      <c r="T35" s="82"/>
    </row>
    <row r="36" spans="1:20" ht="20.100000000000001" customHeight="1">
      <c r="A36" s="531"/>
      <c r="B36" s="557"/>
      <c r="C36" s="118"/>
      <c r="D36" s="112" t="s">
        <v>11</v>
      </c>
      <c r="E36" s="614"/>
      <c r="F36" s="615"/>
      <c r="G36" s="560"/>
      <c r="H36" s="561"/>
      <c r="I36" s="120"/>
      <c r="J36" s="562"/>
      <c r="K36" s="561"/>
      <c r="L36" s="567"/>
      <c r="M36" s="82"/>
      <c r="N36" s="82"/>
      <c r="O36" s="82"/>
      <c r="P36" s="82"/>
      <c r="Q36" s="82"/>
      <c r="R36" s="82"/>
      <c r="S36" s="82"/>
      <c r="T36" s="82"/>
    </row>
    <row r="37" spans="1:20" ht="20.100000000000001" customHeight="1">
      <c r="A37" s="531"/>
      <c r="B37" s="557"/>
      <c r="C37" s="118"/>
      <c r="D37" s="112" t="s">
        <v>11</v>
      </c>
      <c r="E37" s="614"/>
      <c r="F37" s="615"/>
      <c r="G37" s="560"/>
      <c r="H37" s="561"/>
      <c r="I37" s="120"/>
      <c r="J37" s="562"/>
      <c r="K37" s="561"/>
      <c r="L37" s="567"/>
      <c r="M37" s="82"/>
      <c r="N37" s="82"/>
      <c r="O37" s="82"/>
      <c r="P37" s="82"/>
      <c r="Q37" s="82"/>
      <c r="R37" s="82"/>
      <c r="S37" s="82"/>
      <c r="T37" s="82"/>
    </row>
    <row r="38" spans="1:20" ht="20.100000000000001" customHeight="1">
      <c r="A38" s="531"/>
      <c r="B38" s="557"/>
      <c r="C38" s="118"/>
      <c r="D38" s="112" t="s">
        <v>11</v>
      </c>
      <c r="E38" s="614"/>
      <c r="F38" s="615"/>
      <c r="G38" s="560"/>
      <c r="H38" s="561"/>
      <c r="I38" s="120"/>
      <c r="J38" s="562"/>
      <c r="K38" s="561"/>
      <c r="L38" s="567"/>
      <c r="M38" s="82"/>
      <c r="N38" s="82"/>
      <c r="O38" s="82"/>
      <c r="P38" s="82"/>
      <c r="Q38" s="82"/>
      <c r="R38" s="82"/>
      <c r="S38" s="82"/>
      <c r="T38" s="82"/>
    </row>
    <row r="39" spans="1:20" ht="20.100000000000001" customHeight="1">
      <c r="A39" s="531"/>
      <c r="B39" s="557"/>
      <c r="C39" s="118"/>
      <c r="D39" s="112" t="s">
        <v>11</v>
      </c>
      <c r="E39" s="614"/>
      <c r="F39" s="615"/>
      <c r="G39" s="560"/>
      <c r="H39" s="561"/>
      <c r="I39" s="120"/>
      <c r="J39" s="562"/>
      <c r="K39" s="561"/>
      <c r="L39" s="567"/>
      <c r="M39" s="82"/>
      <c r="N39" s="82"/>
      <c r="O39" s="82"/>
      <c r="P39" s="82"/>
      <c r="Q39" s="82"/>
      <c r="R39" s="82"/>
      <c r="S39" s="82"/>
      <c r="T39" s="82"/>
    </row>
    <row r="40" spans="1:20" ht="20.100000000000001" customHeight="1">
      <c r="A40" s="531"/>
      <c r="B40" s="557"/>
      <c r="C40" s="118"/>
      <c r="D40" s="112" t="s">
        <v>11</v>
      </c>
      <c r="E40" s="614"/>
      <c r="F40" s="615"/>
      <c r="G40" s="560"/>
      <c r="H40" s="561"/>
      <c r="I40" s="120"/>
      <c r="J40" s="562"/>
      <c r="K40" s="561"/>
      <c r="L40" s="64"/>
      <c r="M40" s="82"/>
      <c r="N40" s="82"/>
      <c r="O40" s="82"/>
      <c r="P40" s="82"/>
      <c r="Q40" s="82"/>
      <c r="R40" s="82"/>
      <c r="S40" s="82"/>
      <c r="T40" s="82"/>
    </row>
    <row r="41" spans="1:20" ht="20.100000000000001" customHeight="1">
      <c r="A41" s="531"/>
      <c r="B41" s="557"/>
      <c r="C41" s="118"/>
      <c r="D41" s="112" t="s">
        <v>11</v>
      </c>
      <c r="E41" s="614"/>
      <c r="F41" s="615"/>
      <c r="G41" s="560"/>
      <c r="H41" s="561"/>
      <c r="I41" s="120"/>
      <c r="J41" s="562"/>
      <c r="K41" s="561"/>
      <c r="L41" s="64"/>
      <c r="M41" s="82"/>
      <c r="N41" s="82"/>
      <c r="O41" s="82"/>
      <c r="P41" s="82"/>
      <c r="Q41" s="82"/>
      <c r="R41" s="82"/>
      <c r="S41" s="82"/>
      <c r="T41" s="82"/>
    </row>
    <row r="42" spans="1:20" ht="20.100000000000001" customHeight="1">
      <c r="A42" s="531"/>
      <c r="B42" s="557"/>
      <c r="C42" s="118"/>
      <c r="D42" s="112" t="s">
        <v>11</v>
      </c>
      <c r="E42" s="614"/>
      <c r="F42" s="615"/>
      <c r="G42" s="560"/>
      <c r="H42" s="561"/>
      <c r="I42" s="120"/>
      <c r="J42" s="562"/>
      <c r="K42" s="561"/>
      <c r="L42" s="64"/>
      <c r="M42" s="82"/>
      <c r="N42" s="82"/>
      <c r="O42" s="82"/>
      <c r="P42" s="82"/>
      <c r="Q42" s="82"/>
      <c r="R42" s="82"/>
      <c r="S42" s="82"/>
      <c r="T42" s="82"/>
    </row>
    <row r="43" spans="1:20" ht="20.100000000000001" customHeight="1">
      <c r="A43" s="531"/>
      <c r="B43" s="557"/>
      <c r="C43" s="118"/>
      <c r="D43" s="112" t="s">
        <v>11</v>
      </c>
      <c r="E43" s="614"/>
      <c r="F43" s="615"/>
      <c r="G43" s="560"/>
      <c r="H43" s="561"/>
      <c r="I43" s="120"/>
      <c r="J43" s="562"/>
      <c r="K43" s="561"/>
      <c r="L43" s="64"/>
      <c r="M43" s="82"/>
      <c r="N43" s="82"/>
      <c r="O43" s="82"/>
      <c r="P43" s="82"/>
      <c r="Q43" s="82"/>
      <c r="R43" s="82"/>
      <c r="S43" s="82"/>
      <c r="T43" s="82"/>
    </row>
    <row r="44" spans="1:20" ht="20.100000000000001" customHeight="1">
      <c r="A44" s="531"/>
      <c r="B44" s="557"/>
      <c r="C44" s="118"/>
      <c r="D44" s="112" t="s">
        <v>11</v>
      </c>
      <c r="E44" s="614"/>
      <c r="F44" s="615"/>
      <c r="G44" s="560"/>
      <c r="H44" s="561"/>
      <c r="I44" s="120"/>
      <c r="J44" s="562"/>
      <c r="K44" s="561"/>
      <c r="L44" s="64"/>
      <c r="M44" s="82"/>
      <c r="N44" s="82"/>
      <c r="O44" s="82"/>
      <c r="P44" s="82"/>
      <c r="Q44" s="82"/>
      <c r="R44" s="82"/>
      <c r="S44" s="82"/>
      <c r="T44" s="82"/>
    </row>
    <row r="45" spans="1:20" ht="20.100000000000001" customHeight="1">
      <c r="A45" s="531"/>
      <c r="B45" s="558"/>
      <c r="C45" s="118"/>
      <c r="D45" s="112" t="s">
        <v>11</v>
      </c>
      <c r="E45" s="614"/>
      <c r="F45" s="615"/>
      <c r="G45" s="560"/>
      <c r="H45" s="561"/>
      <c r="I45" s="120"/>
      <c r="J45" s="562"/>
      <c r="K45" s="561"/>
      <c r="L45" s="64"/>
      <c r="M45" s="82"/>
      <c r="N45" s="82"/>
      <c r="O45" s="82"/>
      <c r="P45" s="82"/>
      <c r="Q45" s="82"/>
      <c r="R45" s="82"/>
      <c r="S45" s="82"/>
      <c r="T45" s="82"/>
    </row>
    <row r="46" spans="1:20" ht="15" customHeight="1">
      <c r="A46" s="531"/>
      <c r="B46" s="580" t="s">
        <v>304</v>
      </c>
      <c r="C46" s="581" t="s">
        <v>6</v>
      </c>
      <c r="D46" s="583" t="s">
        <v>95</v>
      </c>
      <c r="E46" s="616"/>
      <c r="F46" s="584"/>
      <c r="G46" s="585" t="s">
        <v>254</v>
      </c>
      <c r="H46" s="581"/>
      <c r="I46" s="583" t="s">
        <v>358</v>
      </c>
      <c r="J46" s="584"/>
      <c r="K46" s="586"/>
    </row>
    <row r="47" spans="1:20" ht="15" customHeight="1">
      <c r="A47" s="531"/>
      <c r="B47" s="566"/>
      <c r="C47" s="582"/>
      <c r="D47" s="563" t="s">
        <v>443</v>
      </c>
      <c r="E47" s="617"/>
      <c r="F47" s="564"/>
      <c r="G47" s="563" t="s">
        <v>443</v>
      </c>
      <c r="H47" s="564"/>
      <c r="I47" s="563" t="s">
        <v>443</v>
      </c>
      <c r="J47" s="564"/>
      <c r="K47" s="587"/>
    </row>
    <row r="48" spans="1:20" ht="15" hidden="1" customHeight="1">
      <c r="A48" s="531"/>
      <c r="B48" s="565"/>
      <c r="C48" s="568" t="s">
        <v>140</v>
      </c>
      <c r="D48" s="569"/>
      <c r="E48" s="569"/>
      <c r="F48" s="570"/>
      <c r="G48" s="571">
        <f>支出決算書!H8</f>
        <v>0</v>
      </c>
      <c r="H48" s="572"/>
      <c r="I48" s="572"/>
      <c r="J48" s="573"/>
      <c r="K48" s="373"/>
      <c r="L48" s="374" t="s">
        <v>359</v>
      </c>
    </row>
    <row r="49" spans="1:20" ht="15" hidden="1" customHeight="1">
      <c r="A49" s="531"/>
      <c r="B49" s="565"/>
      <c r="C49" s="568" t="s">
        <v>360</v>
      </c>
      <c r="D49" s="569"/>
      <c r="E49" s="569"/>
      <c r="F49" s="570"/>
      <c r="G49" s="571">
        <f>支出決算書!H9</f>
        <v>0</v>
      </c>
      <c r="H49" s="572"/>
      <c r="I49" s="572"/>
      <c r="J49" s="573"/>
      <c r="K49" s="373"/>
      <c r="L49" s="374" t="s">
        <v>359</v>
      </c>
    </row>
    <row r="50" spans="1:20" ht="15" hidden="1" customHeight="1">
      <c r="A50" s="531"/>
      <c r="B50" s="566"/>
      <c r="C50" s="574" t="s">
        <v>361</v>
      </c>
      <c r="D50" s="575"/>
      <c r="E50" s="575"/>
      <c r="F50" s="576"/>
      <c r="G50" s="577">
        <f>支出決算書!H16</f>
        <v>0</v>
      </c>
      <c r="H50" s="578"/>
      <c r="I50" s="578"/>
      <c r="J50" s="579"/>
      <c r="K50" s="373"/>
      <c r="L50" s="374" t="s">
        <v>359</v>
      </c>
    </row>
    <row r="51" spans="1:20" ht="30" customHeight="1">
      <c r="A51" s="531"/>
      <c r="B51" s="592" t="s">
        <v>97</v>
      </c>
      <c r="C51" s="98" t="s">
        <v>249</v>
      </c>
      <c r="D51" s="594"/>
      <c r="E51" s="594"/>
      <c r="F51" s="594"/>
      <c r="G51" s="385">
        <f>支出決算書!H10</f>
        <v>0</v>
      </c>
      <c r="H51" s="391">
        <f>交付申請書総表貼り付け欄!F49*1000</f>
        <v>0</v>
      </c>
      <c r="I51" s="596"/>
      <c r="J51" s="596"/>
      <c r="K51" s="380"/>
      <c r="L51" s="121" t="s">
        <v>340</v>
      </c>
    </row>
    <row r="52" spans="1:20" ht="30" customHeight="1">
      <c r="A52" s="531"/>
      <c r="B52" s="593"/>
      <c r="C52" s="100" t="s">
        <v>250</v>
      </c>
      <c r="D52" s="588"/>
      <c r="E52" s="588"/>
      <c r="F52" s="588"/>
      <c r="G52" s="386">
        <f>支出決算書!H13</f>
        <v>0</v>
      </c>
      <c r="H52" s="390">
        <f>交付申請書総表貼り付け欄!F50*1000</f>
        <v>0</v>
      </c>
      <c r="I52" s="590"/>
      <c r="J52" s="590"/>
      <c r="K52" s="380"/>
    </row>
    <row r="53" spans="1:20" ht="30" hidden="1" customHeight="1">
      <c r="A53" s="531"/>
      <c r="B53" s="593"/>
      <c r="C53" s="100" t="s">
        <v>251</v>
      </c>
      <c r="D53" s="588"/>
      <c r="E53" s="588"/>
      <c r="F53" s="588"/>
      <c r="G53" s="386">
        <f>支出決算書!H14</f>
        <v>0</v>
      </c>
      <c r="H53" s="384"/>
      <c r="I53" s="590"/>
      <c r="J53" s="590"/>
      <c r="K53" s="383" t="s">
        <v>98</v>
      </c>
      <c r="L53" s="121" t="s">
        <v>342</v>
      </c>
    </row>
    <row r="54" spans="1:20" ht="30" hidden="1" customHeight="1">
      <c r="A54" s="531"/>
      <c r="B54" s="593"/>
      <c r="C54" s="100" t="s">
        <v>252</v>
      </c>
      <c r="D54" s="588"/>
      <c r="E54" s="588"/>
      <c r="F54" s="588"/>
      <c r="G54" s="386"/>
      <c r="H54" s="384"/>
      <c r="I54" s="590"/>
      <c r="J54" s="590"/>
      <c r="K54" s="382"/>
      <c r="L54" s="121" t="s">
        <v>342</v>
      </c>
    </row>
    <row r="55" spans="1:20" ht="30" customHeight="1" thickBot="1">
      <c r="A55" s="531"/>
      <c r="B55" s="593"/>
      <c r="C55" s="103" t="s">
        <v>253</v>
      </c>
      <c r="D55" s="618">
        <f>G55+I55</f>
        <v>0</v>
      </c>
      <c r="E55" s="619"/>
      <c r="F55" s="389">
        <f>H55+J55</f>
        <v>0</v>
      </c>
      <c r="G55" s="381">
        <f>支出決算書!H14</f>
        <v>0</v>
      </c>
      <c r="H55" s="389">
        <f>交付申請書総表貼り付け欄!F53*1000</f>
        <v>0</v>
      </c>
      <c r="I55" s="387">
        <f>支出決算書!H16</f>
        <v>0</v>
      </c>
      <c r="J55" s="389">
        <f>交付申請書総表貼り付け欄!H53*1000</f>
        <v>0</v>
      </c>
      <c r="K55" s="379"/>
    </row>
    <row r="56" spans="1:20" ht="30" hidden="1" customHeight="1">
      <c r="A56" s="531"/>
      <c r="B56" s="600" t="s">
        <v>99</v>
      </c>
      <c r="C56" s="105" t="s">
        <v>100</v>
      </c>
      <c r="D56" s="602"/>
      <c r="E56" s="620"/>
      <c r="F56" s="603"/>
      <c r="G56" s="604"/>
      <c r="H56" s="605"/>
      <c r="I56" s="606"/>
      <c r="J56" s="606"/>
      <c r="K56" s="106"/>
      <c r="L56" s="121" t="s">
        <v>103</v>
      </c>
    </row>
    <row r="57" spans="1:20" ht="30" hidden="1" customHeight="1">
      <c r="A57" s="531"/>
      <c r="B57" s="601"/>
      <c r="C57" s="107" t="s">
        <v>101</v>
      </c>
      <c r="D57" s="607"/>
      <c r="E57" s="621"/>
      <c r="F57" s="608"/>
      <c r="G57" s="609"/>
      <c r="H57" s="610"/>
      <c r="I57" s="611"/>
      <c r="J57" s="611"/>
      <c r="K57" s="108"/>
      <c r="L57" s="121" t="s">
        <v>103</v>
      </c>
    </row>
    <row r="58" spans="1:20" ht="30" hidden="1" customHeight="1" thickBot="1">
      <c r="A58" s="532"/>
      <c r="B58" s="593" t="s">
        <v>10</v>
      </c>
      <c r="C58" s="593"/>
      <c r="D58" s="597"/>
      <c r="E58" s="597"/>
      <c r="F58" s="597"/>
      <c r="G58" s="597"/>
      <c r="H58" s="597"/>
      <c r="I58" s="597"/>
      <c r="J58" s="597"/>
      <c r="K58" s="597"/>
    </row>
    <row r="59" spans="1:20" ht="30" customHeight="1" thickTop="1" thickBot="1">
      <c r="A59" s="371"/>
      <c r="B59" s="357"/>
      <c r="C59" s="358" t="s">
        <v>343</v>
      </c>
      <c r="D59" s="612">
        <f>IF(F59&gt;D55,ROUNDDOWN(D55,-3),F59)</f>
        <v>0</v>
      </c>
      <c r="E59" s="613"/>
      <c r="F59" s="388">
        <f>交付申請書総表貼り付け欄!D57*1000</f>
        <v>0</v>
      </c>
      <c r="G59" s="359"/>
      <c r="H59" s="360"/>
      <c r="I59" s="361"/>
      <c r="J59" s="362"/>
      <c r="K59" s="372"/>
      <c r="L59" s="370"/>
    </row>
    <row r="60" spans="1:20" ht="15" customHeight="1" thickTop="1">
      <c r="A60" s="284"/>
      <c r="D60" s="109"/>
      <c r="E60" s="109"/>
      <c r="F60" s="109"/>
      <c r="I60" s="109"/>
      <c r="J60" s="109"/>
      <c r="K60" s="109"/>
    </row>
    <row r="61" spans="1:20" ht="30" customHeight="1">
      <c r="L61" s="64"/>
      <c r="M61" s="82"/>
      <c r="N61" s="82"/>
      <c r="O61" s="82"/>
      <c r="P61" s="82"/>
      <c r="Q61" s="82"/>
      <c r="R61" s="82"/>
      <c r="S61" s="82"/>
      <c r="T61" s="82"/>
    </row>
    <row r="62" spans="1:20" ht="30" customHeight="1">
      <c r="F62" s="392" t="s">
        <v>378</v>
      </c>
      <c r="G62" s="392"/>
      <c r="H62" s="392" t="e">
        <f>D55/F55</f>
        <v>#DIV/0!</v>
      </c>
      <c r="L62" s="64"/>
      <c r="M62" s="82"/>
      <c r="N62" s="82"/>
      <c r="O62" s="82"/>
      <c r="P62" s="82"/>
      <c r="Q62" s="82"/>
      <c r="R62" s="82"/>
      <c r="S62" s="82"/>
      <c r="T62" s="82"/>
    </row>
    <row r="63" spans="1:20" ht="30" customHeight="1">
      <c r="F63" s="392" t="s">
        <v>379</v>
      </c>
      <c r="G63" s="392"/>
      <c r="H63" s="392" t="e">
        <f>IF(AND(0.8&lt;=H62,H62&lt;=1.2),"","要変更理由書")</f>
        <v>#DIV/0!</v>
      </c>
      <c r="L63" s="64"/>
      <c r="M63" s="82"/>
      <c r="N63" s="82"/>
      <c r="O63" s="82"/>
      <c r="P63" s="82"/>
      <c r="Q63" s="82"/>
      <c r="R63" s="82"/>
      <c r="S63" s="82"/>
      <c r="T63" s="82"/>
    </row>
    <row r="64" spans="1:20" ht="30" customHeight="1">
      <c r="L64" s="64"/>
      <c r="M64" s="82"/>
      <c r="N64" s="82"/>
      <c r="O64" s="82"/>
      <c r="P64" s="82"/>
      <c r="Q64" s="82"/>
      <c r="R64" s="82"/>
      <c r="S64" s="82"/>
      <c r="T64" s="82"/>
    </row>
    <row r="65" spans="12:20" ht="30" customHeight="1">
      <c r="L65" s="64"/>
      <c r="M65" s="82"/>
      <c r="N65" s="82"/>
      <c r="O65" s="82"/>
      <c r="P65" s="82"/>
      <c r="Q65" s="82"/>
      <c r="R65" s="82"/>
      <c r="S65" s="82"/>
      <c r="T65" s="82"/>
    </row>
    <row r="66" spans="12:20" ht="30" customHeight="1">
      <c r="L66" s="64"/>
      <c r="M66" s="82"/>
      <c r="N66" s="82"/>
      <c r="O66" s="82"/>
      <c r="P66" s="82"/>
      <c r="Q66" s="82"/>
      <c r="R66" s="82"/>
      <c r="S66" s="82"/>
      <c r="T66" s="82"/>
    </row>
    <row r="67" spans="12:20" ht="30" customHeight="1">
      <c r="L67" s="64"/>
      <c r="M67" s="82"/>
      <c r="N67" s="82"/>
      <c r="O67" s="82"/>
      <c r="P67" s="82"/>
      <c r="Q67" s="82"/>
      <c r="R67" s="82"/>
      <c r="S67" s="82"/>
      <c r="T67" s="82"/>
    </row>
  </sheetData>
  <mergeCells count="124">
    <mergeCell ref="B8:G8"/>
    <mergeCell ref="H8:K8"/>
    <mergeCell ref="B9:K10"/>
    <mergeCell ref="C23:E23"/>
    <mergeCell ref="C24:E24"/>
    <mergeCell ref="A1:C1"/>
    <mergeCell ref="D15:K15"/>
    <mergeCell ref="D16:K16"/>
    <mergeCell ref="L14:L16"/>
    <mergeCell ref="B15:B16"/>
    <mergeCell ref="C18:K18"/>
    <mergeCell ref="C19:K19"/>
    <mergeCell ref="A12:B12"/>
    <mergeCell ref="C12:F12"/>
    <mergeCell ref="H12:K12"/>
    <mergeCell ref="A3:K3"/>
    <mergeCell ref="J4:K4"/>
    <mergeCell ref="A11:K11"/>
    <mergeCell ref="A14:A21"/>
    <mergeCell ref="C17:K17"/>
    <mergeCell ref="A13:B13"/>
    <mergeCell ref="C13:F13"/>
    <mergeCell ref="H13:K13"/>
    <mergeCell ref="G14:K14"/>
    <mergeCell ref="I5:K5"/>
    <mergeCell ref="E14:F14"/>
    <mergeCell ref="L34:L39"/>
    <mergeCell ref="G35:H35"/>
    <mergeCell ref="C20:K20"/>
    <mergeCell ref="C25:K25"/>
    <mergeCell ref="C26:K26"/>
    <mergeCell ref="G37:H37"/>
    <mergeCell ref="J37:K37"/>
    <mergeCell ref="G38:H38"/>
    <mergeCell ref="J38:K38"/>
    <mergeCell ref="G39:H39"/>
    <mergeCell ref="J39:K39"/>
    <mergeCell ref="D30:J30"/>
    <mergeCell ref="G33:H33"/>
    <mergeCell ref="G34:H34"/>
    <mergeCell ref="J34:K34"/>
    <mergeCell ref="I31:K31"/>
    <mergeCell ref="G22:K22"/>
    <mergeCell ref="G23:K23"/>
    <mergeCell ref="G24:K24"/>
    <mergeCell ref="J33:K33"/>
    <mergeCell ref="C21:K21"/>
    <mergeCell ref="E36:F36"/>
    <mergeCell ref="E37:F37"/>
    <mergeCell ref="C22:E22"/>
    <mergeCell ref="G44:H44"/>
    <mergeCell ref="G42:H42"/>
    <mergeCell ref="J42:K42"/>
    <mergeCell ref="B27:B30"/>
    <mergeCell ref="D27:J27"/>
    <mergeCell ref="D28:J28"/>
    <mergeCell ref="J35:K35"/>
    <mergeCell ref="G36:H36"/>
    <mergeCell ref="J36:K36"/>
    <mergeCell ref="D29:J29"/>
    <mergeCell ref="B31:B45"/>
    <mergeCell ref="G31:H31"/>
    <mergeCell ref="G32:H32"/>
    <mergeCell ref="G41:H41"/>
    <mergeCell ref="J41:K41"/>
    <mergeCell ref="C31:D31"/>
    <mergeCell ref="C32:D32"/>
    <mergeCell ref="E32:F32"/>
    <mergeCell ref="E34:F34"/>
    <mergeCell ref="E35:F35"/>
    <mergeCell ref="E33:F33"/>
    <mergeCell ref="B56:B57"/>
    <mergeCell ref="B48:B50"/>
    <mergeCell ref="C48:F48"/>
    <mergeCell ref="G48:J48"/>
    <mergeCell ref="A22:A24"/>
    <mergeCell ref="A25:A58"/>
    <mergeCell ref="D56:F56"/>
    <mergeCell ref="G56:H56"/>
    <mergeCell ref="I56:J56"/>
    <mergeCell ref="D57:F57"/>
    <mergeCell ref="G57:H57"/>
    <mergeCell ref="I57:J57"/>
    <mergeCell ref="D51:F51"/>
    <mergeCell ref="I51:J51"/>
    <mergeCell ref="G47:H47"/>
    <mergeCell ref="I47:J47"/>
    <mergeCell ref="J44:K44"/>
    <mergeCell ref="G45:H45"/>
    <mergeCell ref="J45:K45"/>
    <mergeCell ref="G40:H40"/>
    <mergeCell ref="C49:F49"/>
    <mergeCell ref="J40:K40"/>
    <mergeCell ref="G43:H43"/>
    <mergeCell ref="J43:K43"/>
    <mergeCell ref="D46:F46"/>
    <mergeCell ref="G46:H46"/>
    <mergeCell ref="I46:J46"/>
    <mergeCell ref="K46:K47"/>
    <mergeCell ref="D47:F47"/>
    <mergeCell ref="D52:F52"/>
    <mergeCell ref="I52:J52"/>
    <mergeCell ref="B51:B55"/>
    <mergeCell ref="D55:E55"/>
    <mergeCell ref="D59:E59"/>
    <mergeCell ref="E38:F38"/>
    <mergeCell ref="E39:F39"/>
    <mergeCell ref="E40:F40"/>
    <mergeCell ref="E41:F41"/>
    <mergeCell ref="E42:F42"/>
    <mergeCell ref="E43:F43"/>
    <mergeCell ref="E44:F44"/>
    <mergeCell ref="E45:F45"/>
    <mergeCell ref="G49:J49"/>
    <mergeCell ref="C50:F50"/>
    <mergeCell ref="G50:J50"/>
    <mergeCell ref="B58:C58"/>
    <mergeCell ref="D58:K58"/>
    <mergeCell ref="B46:B47"/>
    <mergeCell ref="C46:C47"/>
    <mergeCell ref="D53:F53"/>
    <mergeCell ref="I53:J53"/>
    <mergeCell ref="D54:F54"/>
    <mergeCell ref="I54:J54"/>
  </mergeCells>
  <phoneticPr fontId="6"/>
  <conditionalFormatting sqref="H8 B8:B9">
    <cfRule type="expression" dxfId="52" priority="2">
      <formula>_xlfn.ISFORMULA($A$1)</formula>
    </cfRule>
  </conditionalFormatting>
  <conditionalFormatting sqref="B8:G8">
    <cfRule type="beginsWith" dxfId="51" priority="1" operator="beginsWith" text="　令和　年">
      <formula>LEFT(B8,LEN("　令和　年"))="　令和　年"</formula>
    </cfRule>
  </conditionalFormatting>
  <dataValidations count="14">
    <dataValidation type="list" allowBlank="1" showInputMessage="1" showErrorMessage="1" prompt="1～3のうち、該当するものを選択してください。" sqref="D58:K58" xr:uid="{00000000-0002-0000-0200-000000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C14:C15" xr:uid="{00000000-0002-0000-0200-000003000000}"/>
    <dataValidation type="list" allowBlank="1" showInputMessage="1" sqref="C16" xr:uid="{00000000-0002-0000-02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帰国日を入力してください。" error="2023/4/1～2024/3/31で記載してください。" sqref="G32:H32" xr:uid="{00000000-0002-0000-0200-000008000000}">
      <formula1>45017</formula1>
      <formula2>45382</formula2>
    </dataValidation>
    <dataValidation type="date" allowBlank="1" showInputMessage="1" showErrorMessage="1" errorTitle="出発日を入力してください。" error="2023/4/1～2024/3/31で記載してください。" sqref="C32" xr:uid="{00000000-0002-0000-0200-000009000000}">
      <formula1>45017</formula1>
      <formula2>45382</formula2>
    </dataValidation>
    <dataValidation imeMode="halfAlpha" allowBlank="1" showInputMessage="1" showErrorMessage="1" sqref="G24:K24" xr:uid="{00000000-0002-0000-0200-00000B000000}"/>
    <dataValidation imeMode="halfAlpha" allowBlank="1" showInputMessage="1" showErrorMessage="1" prompt="ハイフンを入れた形式で入力してください。_x000a_ex.) 03-3265-7411" sqref="C21:K21 G22:K23" xr:uid="{00000000-0002-0000-0200-00000C000000}"/>
    <dataValidation imeMode="fullKatakana" allowBlank="1" showInputMessage="1" showErrorMessage="1" sqref="C25:K25 C23" xr:uid="{00000000-0002-0000-0200-00000D000000}"/>
    <dataValidation imeMode="fullKatakana" allowBlank="1" showInputMessage="1" showErrorMessage="1" prompt="法人格（一般社団法人等）部分のフリガナは不要（入力しないでください）です。_x000a_数字もカタカナ表記としてください。_x000a_" sqref="C17:K17" xr:uid="{00000000-0002-0000-0200-000010000000}"/>
    <dataValidation type="date" allowBlank="1" showInputMessage="1" showErrorMessage="1" errorTitle="公演日を記載してください。" error="2023/4/1～2024/3/31で記載してください。" prompt="開始日の早い順に入力してください。" sqref="C34:C45" xr:uid="{B7FB2190-0AB6-40C6-817D-BF87CDF28110}">
      <formula1>45017</formula1>
      <formula2>45382</formula2>
    </dataValidation>
    <dataValidation type="textLength" operator="lessThanOrEqual" allowBlank="1" showInputMessage="1" showErrorMessage="1" error="60字を超えています。" prompt="建物名含め、正確にご記入ください。_x000a_60字以内で入力してください。" sqref="D16:K16" xr:uid="{360DC4D3-9E6A-49FD-B9F6-D09FD56C2A99}">
      <formula1>60</formula1>
    </dataValidation>
    <dataValidation allowBlank="1" showInputMessage="1" showErrorMessage="1" prompt="法人格の後に全角スペースを入れてください。_x000a_ex.)一般社団法人　○○、株式会社　△△" sqref="C18:K18" xr:uid="{2B6D2894-03CA-4A60-AC46-6B2DC692F40D}"/>
    <dataValidation allowBlank="1" showInputMessage="1" showErrorMessage="1" prompt="姓と名の間は全角1字スペースを空けてください。" sqref="C20:K20" xr:uid="{1E66FD4F-B0FA-44EB-832C-4D1978306295}"/>
    <dataValidation type="list" allowBlank="1" showInputMessage="1" showErrorMessage="1" sqref="H12:K12" xr:uid="{00000000-0002-0000-0200-000005000000}">
      <formula1>活動区分</formula1>
    </dataValidation>
  </dataValidations>
  <printOptions horizontalCentered="1"/>
  <pageMargins left="0.70866141732283472" right="0.70866141732283472" top="0.39370078740157483" bottom="0.39370078740157483" header="0" footer="0"/>
  <pageSetup paperSize="9" scale="57" orientation="portrait" r:id="rId1"/>
  <headerFooter scaleWithDoc="0">
    <oddFooter>&amp;R&amp;"MSゴシック,標準"&amp;12整理番号：（事務局記入欄）</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7"/>
  <sheetViews>
    <sheetView view="pageBreakPreview" zoomScale="70" zoomScaleNormal="70" zoomScaleSheetLayoutView="70" zoomScalePageLayoutView="55" workbookViewId="0">
      <selection activeCell="C42" sqref="C42:M71"/>
    </sheetView>
  </sheetViews>
  <sheetFormatPr defaultColWidth="9" defaultRowHeight="18.75" customHeight="1"/>
  <cols>
    <col min="1" max="2" width="3.625" style="55" customWidth="1"/>
    <col min="3" max="3" width="4.875" style="55" customWidth="1"/>
    <col min="4" max="4" width="9.5" style="55" customWidth="1"/>
    <col min="5" max="12" width="15.625" style="55" customWidth="1"/>
    <col min="13" max="13" width="10.625" style="55" customWidth="1"/>
    <col min="14" max="14" width="52.625" style="55" customWidth="1"/>
    <col min="15" max="16384" width="9" style="55"/>
  </cols>
  <sheetData>
    <row r="1" spans="1:14" s="70" customFormat="1" ht="26.25" customHeight="1">
      <c r="B1" s="364" t="s">
        <v>380</v>
      </c>
      <c r="M1" s="365"/>
      <c r="N1" s="366"/>
    </row>
    <row r="2" spans="1:14" s="70" customFormat="1" ht="26.25" customHeight="1">
      <c r="B2" s="646" t="s">
        <v>302</v>
      </c>
      <c r="C2" s="646"/>
      <c r="D2" s="646"/>
      <c r="E2" s="647">
        <f>総表!C18</f>
        <v>0</v>
      </c>
      <c r="F2" s="647"/>
      <c r="G2" s="647"/>
      <c r="H2" s="367" t="s">
        <v>351</v>
      </c>
      <c r="I2" s="647">
        <f>総表!C26</f>
        <v>0</v>
      </c>
      <c r="J2" s="647"/>
      <c r="K2" s="647"/>
      <c r="L2" s="647"/>
      <c r="M2" s="647"/>
      <c r="N2" s="366"/>
    </row>
    <row r="3" spans="1:14" ht="18.75" hidden="1" customHeight="1">
      <c r="B3" s="684" t="s">
        <v>2</v>
      </c>
      <c r="C3" s="700" t="s">
        <v>79</v>
      </c>
      <c r="D3" s="700"/>
      <c r="E3" s="700"/>
      <c r="F3" s="700"/>
      <c r="G3" s="700"/>
      <c r="H3" s="700"/>
      <c r="I3" s="700"/>
      <c r="J3" s="700"/>
      <c r="K3" s="700"/>
      <c r="L3" s="701"/>
      <c r="M3" s="702"/>
    </row>
    <row r="4" spans="1:14" ht="24" hidden="1" customHeight="1">
      <c r="A4" s="55">
        <v>1</v>
      </c>
      <c r="B4" s="685"/>
      <c r="C4" s="657" t="s">
        <v>259</v>
      </c>
      <c r="D4" s="648"/>
      <c r="E4" s="649"/>
      <c r="F4" s="649"/>
      <c r="G4" s="649"/>
      <c r="H4" s="649"/>
      <c r="I4" s="649"/>
      <c r="J4" s="649"/>
      <c r="K4" s="649"/>
      <c r="L4" s="649"/>
      <c r="M4" s="650"/>
      <c r="N4" s="645" t="s">
        <v>344</v>
      </c>
    </row>
    <row r="5" spans="1:14" ht="24" hidden="1" customHeight="1">
      <c r="A5" s="55">
        <v>2</v>
      </c>
      <c r="B5" s="685"/>
      <c r="C5" s="658"/>
      <c r="D5" s="651"/>
      <c r="E5" s="652"/>
      <c r="F5" s="652"/>
      <c r="G5" s="652"/>
      <c r="H5" s="652"/>
      <c r="I5" s="652"/>
      <c r="J5" s="652"/>
      <c r="K5" s="652"/>
      <c r="L5" s="652"/>
      <c r="M5" s="653"/>
      <c r="N5" s="645"/>
    </row>
    <row r="6" spans="1:14" ht="24" hidden="1" customHeight="1">
      <c r="A6" s="55">
        <v>3</v>
      </c>
      <c r="B6" s="685"/>
      <c r="C6" s="658"/>
      <c r="D6" s="651"/>
      <c r="E6" s="652"/>
      <c r="F6" s="652"/>
      <c r="G6" s="652"/>
      <c r="H6" s="652"/>
      <c r="I6" s="652"/>
      <c r="J6" s="652"/>
      <c r="K6" s="652"/>
      <c r="L6" s="652"/>
      <c r="M6" s="653"/>
      <c r="N6" s="131"/>
    </row>
    <row r="7" spans="1:14" ht="24" hidden="1" customHeight="1">
      <c r="A7" s="55">
        <v>4</v>
      </c>
      <c r="B7" s="685"/>
      <c r="C7" s="658"/>
      <c r="D7" s="651"/>
      <c r="E7" s="652"/>
      <c r="F7" s="652"/>
      <c r="G7" s="652"/>
      <c r="H7" s="652"/>
      <c r="I7" s="652"/>
      <c r="J7" s="652"/>
      <c r="K7" s="652"/>
      <c r="L7" s="652"/>
      <c r="M7" s="653"/>
      <c r="N7" s="131"/>
    </row>
    <row r="8" spans="1:14" ht="24" hidden="1" customHeight="1">
      <c r="A8" s="55">
        <v>5</v>
      </c>
      <c r="B8" s="685"/>
      <c r="C8" s="659"/>
      <c r="D8" s="654"/>
      <c r="E8" s="655"/>
      <c r="F8" s="655"/>
      <c r="G8" s="655"/>
      <c r="H8" s="655"/>
      <c r="I8" s="655"/>
      <c r="J8" s="655"/>
      <c r="K8" s="655"/>
      <c r="L8" s="655"/>
      <c r="M8" s="656"/>
      <c r="N8" s="131"/>
    </row>
    <row r="9" spans="1:14" ht="30" hidden="1" customHeight="1">
      <c r="A9" s="55">
        <v>1</v>
      </c>
      <c r="B9" s="685"/>
      <c r="C9" s="688" t="s">
        <v>260</v>
      </c>
      <c r="D9" s="689"/>
      <c r="E9" s="689"/>
      <c r="F9" s="689"/>
      <c r="G9" s="689"/>
      <c r="H9" s="689"/>
      <c r="I9" s="689"/>
      <c r="J9" s="689"/>
      <c r="K9" s="689"/>
      <c r="L9" s="689"/>
      <c r="M9" s="690"/>
      <c r="N9" s="645" t="s">
        <v>344</v>
      </c>
    </row>
    <row r="10" spans="1:14" ht="30" hidden="1" customHeight="1">
      <c r="A10" s="55">
        <v>2</v>
      </c>
      <c r="B10" s="685"/>
      <c r="C10" s="658"/>
      <c r="D10" s="652"/>
      <c r="E10" s="652"/>
      <c r="F10" s="652"/>
      <c r="G10" s="652"/>
      <c r="H10" s="652"/>
      <c r="I10" s="652"/>
      <c r="J10" s="652"/>
      <c r="K10" s="652"/>
      <c r="L10" s="652"/>
      <c r="M10" s="653"/>
      <c r="N10" s="645"/>
    </row>
    <row r="11" spans="1:14" ht="30" hidden="1" customHeight="1">
      <c r="A11" s="55">
        <v>3</v>
      </c>
      <c r="B11" s="685"/>
      <c r="C11" s="658"/>
      <c r="D11" s="652"/>
      <c r="E11" s="652"/>
      <c r="F11" s="652"/>
      <c r="G11" s="652"/>
      <c r="H11" s="652"/>
      <c r="I11" s="652"/>
      <c r="J11" s="652"/>
      <c r="K11" s="652"/>
      <c r="L11" s="652"/>
      <c r="M11" s="653"/>
      <c r="N11" s="131"/>
    </row>
    <row r="12" spans="1:14" ht="30" hidden="1" customHeight="1">
      <c r="A12" s="55">
        <v>4</v>
      </c>
      <c r="B12" s="685"/>
      <c r="C12" s="659"/>
      <c r="D12" s="655"/>
      <c r="E12" s="655"/>
      <c r="F12" s="655"/>
      <c r="G12" s="655"/>
      <c r="H12" s="655"/>
      <c r="I12" s="655"/>
      <c r="J12" s="655"/>
      <c r="K12" s="655"/>
      <c r="L12" s="655"/>
      <c r="M12" s="656"/>
      <c r="N12" s="131"/>
    </row>
    <row r="13" spans="1:14" ht="30" hidden="1" customHeight="1">
      <c r="A13" s="55">
        <v>1</v>
      </c>
      <c r="B13" s="685"/>
      <c r="C13" s="660" t="s">
        <v>313</v>
      </c>
      <c r="D13" s="652"/>
      <c r="E13" s="652"/>
      <c r="F13" s="652"/>
      <c r="G13" s="652"/>
      <c r="H13" s="652"/>
      <c r="I13" s="652"/>
      <c r="J13" s="652"/>
      <c r="K13" s="652"/>
      <c r="L13" s="652"/>
      <c r="M13" s="653"/>
      <c r="N13" s="645" t="s">
        <v>344</v>
      </c>
    </row>
    <row r="14" spans="1:14" ht="30" hidden="1" customHeight="1">
      <c r="A14" s="55">
        <v>2</v>
      </c>
      <c r="B14" s="685"/>
      <c r="C14" s="660"/>
      <c r="D14" s="652"/>
      <c r="E14" s="652"/>
      <c r="F14" s="652"/>
      <c r="G14" s="652"/>
      <c r="H14" s="652"/>
      <c r="I14" s="652"/>
      <c r="J14" s="652"/>
      <c r="K14" s="652"/>
      <c r="L14" s="652"/>
      <c r="M14" s="653"/>
      <c r="N14" s="645"/>
    </row>
    <row r="15" spans="1:14" ht="30" hidden="1" customHeight="1">
      <c r="A15" s="55">
        <v>3</v>
      </c>
      <c r="B15" s="685"/>
      <c r="C15" s="660"/>
      <c r="D15" s="652"/>
      <c r="E15" s="652"/>
      <c r="F15" s="652"/>
      <c r="G15" s="652"/>
      <c r="H15" s="652"/>
      <c r="I15" s="652"/>
      <c r="J15" s="652"/>
      <c r="K15" s="652"/>
      <c r="L15" s="652"/>
      <c r="M15" s="653"/>
      <c r="N15" s="131"/>
    </row>
    <row r="16" spans="1:14" ht="30" hidden="1" customHeight="1">
      <c r="A16" s="55">
        <v>4</v>
      </c>
      <c r="B16" s="685"/>
      <c r="C16" s="660"/>
      <c r="D16" s="652"/>
      <c r="E16" s="652"/>
      <c r="F16" s="652"/>
      <c r="G16" s="652"/>
      <c r="H16" s="652"/>
      <c r="I16" s="652"/>
      <c r="J16" s="652"/>
      <c r="K16" s="652"/>
      <c r="L16" s="652"/>
      <c r="M16" s="653"/>
      <c r="N16" s="131"/>
    </row>
    <row r="17" spans="1:14" ht="18.75" hidden="1" customHeight="1">
      <c r="B17" s="685"/>
      <c r="C17" s="731" t="s">
        <v>267</v>
      </c>
      <c r="D17" s="731"/>
      <c r="E17" s="731"/>
      <c r="F17" s="731"/>
      <c r="G17" s="731"/>
      <c r="H17" s="731"/>
      <c r="I17" s="731"/>
      <c r="J17" s="731"/>
      <c r="K17" s="731"/>
      <c r="L17" s="666"/>
      <c r="M17" s="732"/>
    </row>
    <row r="18" spans="1:14" ht="18.75" hidden="1" customHeight="1">
      <c r="A18" s="55">
        <v>1</v>
      </c>
      <c r="B18" s="685"/>
      <c r="C18" s="721"/>
      <c r="D18" s="649"/>
      <c r="E18" s="649"/>
      <c r="F18" s="649"/>
      <c r="G18" s="649"/>
      <c r="H18" s="649"/>
      <c r="I18" s="649"/>
      <c r="J18" s="649"/>
      <c r="K18" s="649"/>
      <c r="L18" s="649"/>
      <c r="M18" s="650"/>
      <c r="N18" s="130" t="s">
        <v>309</v>
      </c>
    </row>
    <row r="19" spans="1:14" ht="18.75" hidden="1" customHeight="1">
      <c r="A19" s="55">
        <v>2</v>
      </c>
      <c r="B19" s="685"/>
      <c r="C19" s="724"/>
      <c r="D19" s="652"/>
      <c r="E19" s="652"/>
      <c r="F19" s="652"/>
      <c r="G19" s="652"/>
      <c r="H19" s="652"/>
      <c r="I19" s="652"/>
      <c r="J19" s="652"/>
      <c r="K19" s="652"/>
      <c r="L19" s="652"/>
      <c r="M19" s="653"/>
      <c r="N19" s="130"/>
    </row>
    <row r="20" spans="1:14" ht="18.75" hidden="1" customHeight="1">
      <c r="A20" s="55">
        <v>3</v>
      </c>
      <c r="B20" s="685"/>
      <c r="C20" s="724"/>
      <c r="D20" s="652"/>
      <c r="E20" s="652"/>
      <c r="F20" s="652"/>
      <c r="G20" s="652"/>
      <c r="H20" s="652"/>
      <c r="I20" s="652"/>
      <c r="J20" s="652"/>
      <c r="K20" s="652"/>
      <c r="L20" s="652"/>
      <c r="M20" s="653"/>
      <c r="N20" s="130"/>
    </row>
    <row r="21" spans="1:14" ht="18.75" hidden="1" customHeight="1">
      <c r="B21" s="685"/>
      <c r="C21" s="731" t="s">
        <v>279</v>
      </c>
      <c r="D21" s="731"/>
      <c r="E21" s="731"/>
      <c r="F21" s="731"/>
      <c r="G21" s="731"/>
      <c r="H21" s="731"/>
      <c r="I21" s="731"/>
      <c r="J21" s="731"/>
      <c r="K21" s="731"/>
      <c r="L21" s="666"/>
      <c r="M21" s="732"/>
      <c r="N21" s="130"/>
    </row>
    <row r="22" spans="1:14" ht="18.75" hidden="1" customHeight="1">
      <c r="A22" s="55">
        <v>1</v>
      </c>
      <c r="B22" s="685"/>
      <c r="C22" s="721"/>
      <c r="D22" s="649"/>
      <c r="E22" s="649"/>
      <c r="F22" s="649"/>
      <c r="G22" s="649"/>
      <c r="H22" s="649"/>
      <c r="I22" s="649"/>
      <c r="J22" s="649"/>
      <c r="K22" s="649"/>
      <c r="L22" s="649"/>
      <c r="M22" s="650"/>
      <c r="N22" s="130"/>
    </row>
    <row r="23" spans="1:14" ht="18.75" hidden="1" customHeight="1">
      <c r="A23" s="55">
        <v>2</v>
      </c>
      <c r="B23" s="685"/>
      <c r="C23" s="724"/>
      <c r="D23" s="652"/>
      <c r="E23" s="652"/>
      <c r="F23" s="652"/>
      <c r="G23" s="652"/>
      <c r="H23" s="652"/>
      <c r="I23" s="652"/>
      <c r="J23" s="652"/>
      <c r="K23" s="652"/>
      <c r="L23" s="652"/>
      <c r="M23" s="653"/>
      <c r="N23" s="130"/>
    </row>
    <row r="24" spans="1:14" ht="18.75" hidden="1" customHeight="1">
      <c r="A24" s="55">
        <v>3</v>
      </c>
      <c r="B24" s="685"/>
      <c r="C24" s="724"/>
      <c r="D24" s="652"/>
      <c r="E24" s="652"/>
      <c r="F24" s="652"/>
      <c r="G24" s="652"/>
      <c r="H24" s="652"/>
      <c r="I24" s="652"/>
      <c r="J24" s="652"/>
      <c r="K24" s="652"/>
      <c r="L24" s="652"/>
      <c r="M24" s="653"/>
      <c r="N24" s="130"/>
    </row>
    <row r="25" spans="1:14" ht="24" customHeight="1">
      <c r="B25" s="685"/>
      <c r="C25" s="733" t="s">
        <v>272</v>
      </c>
      <c r="D25" s="734"/>
      <c r="E25" s="735"/>
      <c r="F25" s="736" t="str">
        <f>IF(ISBLANK(総表!C32),"",総表!C32)</f>
        <v/>
      </c>
      <c r="G25" s="665"/>
      <c r="H25" s="283" t="s">
        <v>305</v>
      </c>
      <c r="I25" s="664" t="str">
        <f>IF(ISBLANK(総表!G32),"",総表!G32)</f>
        <v/>
      </c>
      <c r="J25" s="665"/>
      <c r="K25" s="122"/>
      <c r="L25" s="122"/>
      <c r="M25" s="123"/>
      <c r="N25" s="266" t="s">
        <v>345</v>
      </c>
    </row>
    <row r="26" spans="1:14" ht="13.5">
      <c r="B26" s="685"/>
      <c r="C26" s="666" t="s">
        <v>273</v>
      </c>
      <c r="D26" s="667"/>
      <c r="E26" s="667"/>
      <c r="F26" s="667"/>
      <c r="G26" s="667"/>
      <c r="H26" s="668"/>
      <c r="I26" s="741" t="s">
        <v>274</v>
      </c>
      <c r="J26" s="541"/>
      <c r="K26" s="541"/>
      <c r="L26" s="541"/>
      <c r="M26" s="742"/>
      <c r="N26" s="56"/>
    </row>
    <row r="27" spans="1:14" ht="13.5">
      <c r="B27" s="685"/>
      <c r="C27" s="703" t="s">
        <v>92</v>
      </c>
      <c r="D27" s="704"/>
      <c r="E27" s="705"/>
      <c r="F27" s="706" t="s">
        <v>275</v>
      </c>
      <c r="G27" s="706"/>
      <c r="H27" s="124" t="s">
        <v>276</v>
      </c>
      <c r="I27" s="743"/>
      <c r="J27" s="744"/>
      <c r="K27" s="744"/>
      <c r="L27" s="744"/>
      <c r="M27" s="745"/>
      <c r="N27" s="56"/>
    </row>
    <row r="28" spans="1:14" ht="18.75" customHeight="1">
      <c r="A28" s="55">
        <v>1</v>
      </c>
      <c r="B28" s="685"/>
      <c r="C28" s="669" t="str">
        <f>IF(総表!C34="","",総表!C34)</f>
        <v/>
      </c>
      <c r="D28" s="670"/>
      <c r="E28" s="671"/>
      <c r="F28" s="672" t="str">
        <f>IF(総表!E34="","",総表!E34)</f>
        <v/>
      </c>
      <c r="G28" s="673"/>
      <c r="H28" s="125"/>
      <c r="I28" s="674" t="str">
        <f>IF(総表!G34="","",(総表!G34&amp;"（"&amp;総表!I34&amp;"／"&amp;総表!J34&amp;"）"))</f>
        <v/>
      </c>
      <c r="J28" s="675"/>
      <c r="K28" s="675"/>
      <c r="L28" s="675"/>
      <c r="M28" s="676"/>
      <c r="N28" s="677" t="s">
        <v>346</v>
      </c>
    </row>
    <row r="29" spans="1:14" ht="18.75" customHeight="1">
      <c r="A29" s="55">
        <v>2</v>
      </c>
      <c r="B29" s="685"/>
      <c r="C29" s="678" t="str">
        <f>IF(総表!C35="","",総表!C35)</f>
        <v/>
      </c>
      <c r="D29" s="679"/>
      <c r="E29" s="680"/>
      <c r="F29" s="681" t="str">
        <f>IF(総表!E35="","",総表!E35)</f>
        <v/>
      </c>
      <c r="G29" s="682"/>
      <c r="H29" s="126"/>
      <c r="I29" s="661" t="str">
        <f>IF(総表!G35="","",(総表!G35&amp;"（"&amp;総表!I35&amp;"／"&amp;総表!J35&amp;"）"))</f>
        <v/>
      </c>
      <c r="J29" s="662"/>
      <c r="K29" s="662"/>
      <c r="L29" s="662"/>
      <c r="M29" s="663"/>
      <c r="N29" s="677"/>
    </row>
    <row r="30" spans="1:14" ht="18.75" customHeight="1">
      <c r="A30" s="55">
        <v>3</v>
      </c>
      <c r="B30" s="685"/>
      <c r="C30" s="678" t="str">
        <f>IF(総表!C36="","",総表!C36)</f>
        <v/>
      </c>
      <c r="D30" s="679"/>
      <c r="E30" s="680"/>
      <c r="F30" s="681" t="str">
        <f>IF(総表!E36="","",総表!E36)</f>
        <v/>
      </c>
      <c r="G30" s="682"/>
      <c r="H30" s="126"/>
      <c r="I30" s="661" t="str">
        <f>IF(総表!G36="","",(総表!G36&amp;"（"&amp;総表!I36&amp;"／"&amp;総表!J36&amp;"）"))</f>
        <v/>
      </c>
      <c r="J30" s="662"/>
      <c r="K30" s="662"/>
      <c r="L30" s="662"/>
      <c r="M30" s="663"/>
      <c r="N30" s="677"/>
    </row>
    <row r="31" spans="1:14" ht="18.75" customHeight="1">
      <c r="A31" s="55">
        <v>4</v>
      </c>
      <c r="B31" s="685"/>
      <c r="C31" s="678" t="str">
        <f>IF(総表!C37="","",総表!C37)</f>
        <v/>
      </c>
      <c r="D31" s="679"/>
      <c r="E31" s="680"/>
      <c r="F31" s="681" t="str">
        <f>IF(総表!E37="","",総表!E37)</f>
        <v/>
      </c>
      <c r="G31" s="682"/>
      <c r="H31" s="126"/>
      <c r="I31" s="661" t="str">
        <f>IF(総表!G37="","",(総表!G37&amp;"（"&amp;総表!I37&amp;"／"&amp;総表!J37&amp;"）"))</f>
        <v/>
      </c>
      <c r="J31" s="662"/>
      <c r="K31" s="662"/>
      <c r="L31" s="662"/>
      <c r="M31" s="663"/>
      <c r="N31" s="677"/>
    </row>
    <row r="32" spans="1:14" ht="18.75" customHeight="1">
      <c r="A32" s="55">
        <v>5</v>
      </c>
      <c r="B32" s="685"/>
      <c r="C32" s="678" t="str">
        <f>IF(総表!C38="","",総表!C38)</f>
        <v/>
      </c>
      <c r="D32" s="679"/>
      <c r="E32" s="680"/>
      <c r="F32" s="681" t="str">
        <f>IF(総表!E38="","",総表!E38)</f>
        <v/>
      </c>
      <c r="G32" s="682"/>
      <c r="H32" s="126"/>
      <c r="I32" s="661" t="str">
        <f>IF(総表!G38="","",(総表!G38&amp;"（"&amp;総表!I38&amp;"／"&amp;総表!J38&amp;"）"))</f>
        <v/>
      </c>
      <c r="J32" s="662"/>
      <c r="K32" s="662"/>
      <c r="L32" s="662"/>
      <c r="M32" s="663"/>
      <c r="N32" s="677"/>
    </row>
    <row r="33" spans="1:14" ht="18.75" customHeight="1">
      <c r="A33" s="55">
        <v>6</v>
      </c>
      <c r="B33" s="685"/>
      <c r="C33" s="678" t="str">
        <f>IF(総表!C39="","",総表!C39)</f>
        <v/>
      </c>
      <c r="D33" s="679"/>
      <c r="E33" s="680"/>
      <c r="F33" s="681" t="str">
        <f>IF(総表!E39="","",総表!E39)</f>
        <v/>
      </c>
      <c r="G33" s="682"/>
      <c r="H33" s="126"/>
      <c r="I33" s="661" t="str">
        <f>IF(総表!G39="","",(総表!G39&amp;"（"&amp;総表!I39&amp;"／"&amp;総表!J39&amp;"）"))</f>
        <v/>
      </c>
      <c r="J33" s="662"/>
      <c r="K33" s="662"/>
      <c r="L33" s="662"/>
      <c r="M33" s="663"/>
      <c r="N33" s="677"/>
    </row>
    <row r="34" spans="1:14" ht="18.75" customHeight="1">
      <c r="A34" s="55">
        <v>7</v>
      </c>
      <c r="B34" s="685"/>
      <c r="C34" s="678" t="str">
        <f>IF(総表!C40="","",総表!C40)</f>
        <v/>
      </c>
      <c r="D34" s="679"/>
      <c r="E34" s="680"/>
      <c r="F34" s="681" t="str">
        <f>IF(総表!E40="","",総表!E40)</f>
        <v/>
      </c>
      <c r="G34" s="682"/>
      <c r="H34" s="126"/>
      <c r="I34" s="661" t="str">
        <f>IF(総表!G40="","",(総表!G40&amp;"（"&amp;総表!I40&amp;"／"&amp;総表!J40&amp;"）"))</f>
        <v/>
      </c>
      <c r="J34" s="662"/>
      <c r="K34" s="662"/>
      <c r="L34" s="662"/>
      <c r="M34" s="663"/>
      <c r="N34" s="677"/>
    </row>
    <row r="35" spans="1:14" ht="18.75" customHeight="1">
      <c r="A35" s="55">
        <v>8</v>
      </c>
      <c r="B35" s="685"/>
      <c r="C35" s="678" t="str">
        <f>IF(総表!C41="","",総表!C41)</f>
        <v/>
      </c>
      <c r="D35" s="679"/>
      <c r="E35" s="680"/>
      <c r="F35" s="681" t="str">
        <f>IF(総表!E41="","",総表!E41)</f>
        <v/>
      </c>
      <c r="G35" s="682"/>
      <c r="H35" s="126"/>
      <c r="I35" s="661" t="str">
        <f>IF(総表!G41="","",(総表!G41&amp;"（"&amp;総表!I41&amp;"／"&amp;総表!J41&amp;"）"))</f>
        <v/>
      </c>
      <c r="J35" s="662"/>
      <c r="K35" s="662"/>
      <c r="L35" s="662"/>
      <c r="M35" s="663"/>
      <c r="N35" s="677"/>
    </row>
    <row r="36" spans="1:14" ht="18.75" customHeight="1">
      <c r="A36" s="55">
        <v>9</v>
      </c>
      <c r="B36" s="685"/>
      <c r="C36" s="678" t="str">
        <f>IF(総表!C42="","",総表!C42)</f>
        <v/>
      </c>
      <c r="D36" s="679"/>
      <c r="E36" s="680"/>
      <c r="F36" s="681" t="str">
        <f>IF(総表!E42="","",総表!E42)</f>
        <v/>
      </c>
      <c r="G36" s="682"/>
      <c r="H36" s="126"/>
      <c r="I36" s="661" t="str">
        <f>IF(総表!G42="","",(総表!G42&amp;"（"&amp;総表!I42&amp;"／"&amp;総表!J42&amp;"）"))</f>
        <v/>
      </c>
      <c r="J36" s="662"/>
      <c r="K36" s="662"/>
      <c r="L36" s="662"/>
      <c r="M36" s="663"/>
      <c r="N36" s="677"/>
    </row>
    <row r="37" spans="1:14" ht="18.75" customHeight="1">
      <c r="A37" s="55">
        <v>10</v>
      </c>
      <c r="B37" s="685"/>
      <c r="C37" s="678" t="str">
        <f>IF(総表!C43="","",総表!C43)</f>
        <v/>
      </c>
      <c r="D37" s="679"/>
      <c r="E37" s="680"/>
      <c r="F37" s="681" t="str">
        <f>IF(総表!E43="","",総表!E43)</f>
        <v/>
      </c>
      <c r="G37" s="682"/>
      <c r="H37" s="126"/>
      <c r="I37" s="661" t="str">
        <f>IF(総表!G43="","",(総表!G43&amp;"（"&amp;総表!I43&amp;"／"&amp;総表!J43&amp;"）"))</f>
        <v/>
      </c>
      <c r="J37" s="662"/>
      <c r="K37" s="662"/>
      <c r="L37" s="662"/>
      <c r="M37" s="663"/>
      <c r="N37" s="677"/>
    </row>
    <row r="38" spans="1:14" ht="18.75" customHeight="1">
      <c r="A38" s="55">
        <v>11</v>
      </c>
      <c r="B38" s="685"/>
      <c r="C38" s="678" t="str">
        <f>IF(総表!C44="","",総表!C44)</f>
        <v/>
      </c>
      <c r="D38" s="679"/>
      <c r="E38" s="680"/>
      <c r="F38" s="681" t="str">
        <f>IF(総表!E44="","",総表!E44)</f>
        <v/>
      </c>
      <c r="G38" s="682"/>
      <c r="H38" s="126"/>
      <c r="I38" s="661" t="str">
        <f>IF(総表!G44="","",(総表!G44&amp;"（"&amp;総表!I44&amp;"／"&amp;総表!J44&amp;"）"))</f>
        <v/>
      </c>
      <c r="J38" s="662"/>
      <c r="K38" s="662"/>
      <c r="L38" s="662"/>
      <c r="M38" s="663"/>
      <c r="N38" s="677"/>
    </row>
    <row r="39" spans="1:14" ht="18.75" customHeight="1">
      <c r="A39" s="55">
        <v>12</v>
      </c>
      <c r="B39" s="685"/>
      <c r="C39" s="678" t="str">
        <f>IF(総表!C45="","",総表!C45)</f>
        <v/>
      </c>
      <c r="D39" s="679"/>
      <c r="E39" s="680"/>
      <c r="F39" s="681" t="str">
        <f>IF(総表!E45="","",総表!E45)</f>
        <v/>
      </c>
      <c r="G39" s="682"/>
      <c r="H39" s="126"/>
      <c r="I39" s="661" t="str">
        <f>IF(総表!G45="","",(総表!G45&amp;"（"&amp;総表!I45&amp;"／"&amp;総表!J45&amp;"）"))</f>
        <v/>
      </c>
      <c r="J39" s="662"/>
      <c r="K39" s="662"/>
      <c r="L39" s="662"/>
      <c r="M39" s="663"/>
      <c r="N39" s="677"/>
    </row>
    <row r="40" spans="1:14" ht="18.75" customHeight="1">
      <c r="B40" s="685"/>
      <c r="C40" s="127"/>
      <c r="D40" s="128"/>
      <c r="E40" s="128"/>
      <c r="F40" s="128"/>
      <c r="G40" s="128" t="s">
        <v>277</v>
      </c>
      <c r="H40" s="129">
        <f>SUM(H28:H39)</f>
        <v>0</v>
      </c>
      <c r="I40" s="737"/>
      <c r="J40" s="738"/>
      <c r="K40" s="739"/>
      <c r="L40" s="739"/>
      <c r="M40" s="740"/>
      <c r="N40" s="677"/>
    </row>
    <row r="41" spans="1:14" ht="18.75" customHeight="1">
      <c r="B41" s="685"/>
      <c r="C41" s="691" t="s">
        <v>280</v>
      </c>
      <c r="D41" s="692"/>
      <c r="E41" s="692"/>
      <c r="F41" s="692"/>
      <c r="G41" s="692"/>
      <c r="H41" s="692"/>
      <c r="I41" s="692"/>
      <c r="J41" s="692"/>
      <c r="K41" s="692"/>
      <c r="L41" s="692"/>
      <c r="M41" s="693"/>
    </row>
    <row r="42" spans="1:14" ht="18.75" customHeight="1">
      <c r="A42" s="55">
        <v>1</v>
      </c>
      <c r="B42" s="685"/>
      <c r="C42" s="694"/>
      <c r="D42" s="695"/>
      <c r="E42" s="695"/>
      <c r="F42" s="695"/>
      <c r="G42" s="695"/>
      <c r="H42" s="695"/>
      <c r="I42" s="695"/>
      <c r="J42" s="695"/>
      <c r="K42" s="695"/>
      <c r="L42" s="695"/>
      <c r="M42" s="696"/>
      <c r="N42" s="683" t="s">
        <v>281</v>
      </c>
    </row>
    <row r="43" spans="1:14" ht="18.75" customHeight="1">
      <c r="A43" s="55">
        <v>2</v>
      </c>
      <c r="B43" s="685"/>
      <c r="C43" s="694"/>
      <c r="D43" s="695"/>
      <c r="E43" s="695"/>
      <c r="F43" s="695"/>
      <c r="G43" s="695"/>
      <c r="H43" s="695"/>
      <c r="I43" s="695"/>
      <c r="J43" s="695"/>
      <c r="K43" s="695"/>
      <c r="L43" s="695"/>
      <c r="M43" s="696"/>
      <c r="N43" s="683"/>
    </row>
    <row r="44" spans="1:14" ht="18.75" customHeight="1">
      <c r="A44" s="55">
        <v>3</v>
      </c>
      <c r="B44" s="685"/>
      <c r="C44" s="694"/>
      <c r="D44" s="695"/>
      <c r="E44" s="695"/>
      <c r="F44" s="695"/>
      <c r="G44" s="695"/>
      <c r="H44" s="695"/>
      <c r="I44" s="695"/>
      <c r="J44" s="695"/>
      <c r="K44" s="695"/>
      <c r="L44" s="695"/>
      <c r="M44" s="696"/>
      <c r="N44" s="683"/>
    </row>
    <row r="45" spans="1:14" ht="18.75" customHeight="1">
      <c r="A45" s="55">
        <v>4</v>
      </c>
      <c r="B45" s="685"/>
      <c r="C45" s="694"/>
      <c r="D45" s="695"/>
      <c r="E45" s="695"/>
      <c r="F45" s="695"/>
      <c r="G45" s="695"/>
      <c r="H45" s="695"/>
      <c r="I45" s="695"/>
      <c r="J45" s="695"/>
      <c r="K45" s="695"/>
      <c r="L45" s="695"/>
      <c r="M45" s="696"/>
      <c r="N45" s="683"/>
    </row>
    <row r="46" spans="1:14" ht="18.75" customHeight="1">
      <c r="A46" s="55">
        <v>5</v>
      </c>
      <c r="B46" s="685"/>
      <c r="C46" s="694"/>
      <c r="D46" s="695"/>
      <c r="E46" s="695"/>
      <c r="F46" s="695"/>
      <c r="G46" s="695"/>
      <c r="H46" s="695"/>
      <c r="I46" s="695"/>
      <c r="J46" s="695"/>
      <c r="K46" s="695"/>
      <c r="L46" s="695"/>
      <c r="M46" s="696"/>
      <c r="N46" s="683"/>
    </row>
    <row r="47" spans="1:14" ht="18.75" customHeight="1">
      <c r="A47" s="55">
        <v>6</v>
      </c>
      <c r="B47" s="685"/>
      <c r="C47" s="694"/>
      <c r="D47" s="695"/>
      <c r="E47" s="695"/>
      <c r="F47" s="695"/>
      <c r="G47" s="695"/>
      <c r="H47" s="695"/>
      <c r="I47" s="695"/>
      <c r="J47" s="695"/>
      <c r="K47" s="695"/>
      <c r="L47" s="695"/>
      <c r="M47" s="696"/>
      <c r="N47" s="363" t="s">
        <v>347</v>
      </c>
    </row>
    <row r="48" spans="1:14" ht="18.75" customHeight="1">
      <c r="A48" s="55">
        <v>7</v>
      </c>
      <c r="B48" s="685"/>
      <c r="C48" s="694"/>
      <c r="D48" s="695"/>
      <c r="E48" s="695"/>
      <c r="F48" s="695"/>
      <c r="G48" s="695"/>
      <c r="H48" s="695"/>
      <c r="I48" s="695"/>
      <c r="J48" s="695"/>
      <c r="K48" s="695"/>
      <c r="L48" s="695"/>
      <c r="M48" s="696"/>
      <c r="N48" s="363" t="s">
        <v>348</v>
      </c>
    </row>
    <row r="49" spans="1:14" ht="18.75" customHeight="1">
      <c r="A49" s="55">
        <v>8</v>
      </c>
      <c r="B49" s="685"/>
      <c r="C49" s="694"/>
      <c r="D49" s="695"/>
      <c r="E49" s="695"/>
      <c r="F49" s="695"/>
      <c r="G49" s="695"/>
      <c r="H49" s="695"/>
      <c r="I49" s="695"/>
      <c r="J49" s="695"/>
      <c r="K49" s="695"/>
      <c r="L49" s="695"/>
      <c r="M49" s="696"/>
      <c r="N49" s="363" t="s">
        <v>349</v>
      </c>
    </row>
    <row r="50" spans="1:14" ht="18.75" customHeight="1">
      <c r="A50" s="55">
        <v>9</v>
      </c>
      <c r="B50" s="685"/>
      <c r="C50" s="694"/>
      <c r="D50" s="695"/>
      <c r="E50" s="695"/>
      <c r="F50" s="695"/>
      <c r="G50" s="695"/>
      <c r="H50" s="695"/>
      <c r="I50" s="695"/>
      <c r="J50" s="695"/>
      <c r="K50" s="695"/>
      <c r="L50" s="695"/>
      <c r="M50" s="696"/>
      <c r="N50" s="363" t="s">
        <v>350</v>
      </c>
    </row>
    <row r="51" spans="1:14" ht="18.75" customHeight="1">
      <c r="A51" s="55">
        <v>10</v>
      </c>
      <c r="B51" s="685"/>
      <c r="C51" s="694"/>
      <c r="D51" s="695"/>
      <c r="E51" s="695"/>
      <c r="F51" s="695"/>
      <c r="G51" s="695"/>
      <c r="H51" s="695"/>
      <c r="I51" s="695"/>
      <c r="J51" s="695"/>
      <c r="K51" s="695"/>
      <c r="L51" s="695"/>
      <c r="M51" s="696"/>
    </row>
    <row r="52" spans="1:14" ht="18.75" customHeight="1">
      <c r="A52" s="55">
        <v>11</v>
      </c>
      <c r="B52" s="685"/>
      <c r="C52" s="694"/>
      <c r="D52" s="695"/>
      <c r="E52" s="695"/>
      <c r="F52" s="695"/>
      <c r="G52" s="695"/>
      <c r="H52" s="695"/>
      <c r="I52" s="695"/>
      <c r="J52" s="695"/>
      <c r="K52" s="695"/>
      <c r="L52" s="695"/>
      <c r="M52" s="696"/>
      <c r="N52" s="130"/>
    </row>
    <row r="53" spans="1:14" ht="18.75" customHeight="1">
      <c r="A53" s="55">
        <v>12</v>
      </c>
      <c r="B53" s="685"/>
      <c r="C53" s="694"/>
      <c r="D53" s="695"/>
      <c r="E53" s="695"/>
      <c r="F53" s="695"/>
      <c r="G53" s="695"/>
      <c r="H53" s="695"/>
      <c r="I53" s="695"/>
      <c r="J53" s="695"/>
      <c r="K53" s="695"/>
      <c r="L53" s="695"/>
      <c r="M53" s="696"/>
      <c r="N53" s="130"/>
    </row>
    <row r="54" spans="1:14" ht="18.75" customHeight="1">
      <c r="A54" s="55">
        <v>13</v>
      </c>
      <c r="B54" s="685"/>
      <c r="C54" s="694"/>
      <c r="D54" s="695"/>
      <c r="E54" s="695"/>
      <c r="F54" s="695"/>
      <c r="G54" s="695"/>
      <c r="H54" s="695"/>
      <c r="I54" s="695"/>
      <c r="J54" s="695"/>
      <c r="K54" s="695"/>
      <c r="L54" s="695"/>
      <c r="M54" s="696"/>
      <c r="N54" s="130"/>
    </row>
    <row r="55" spans="1:14" ht="18.75" customHeight="1">
      <c r="A55" s="55">
        <v>14</v>
      </c>
      <c r="B55" s="685"/>
      <c r="C55" s="694"/>
      <c r="D55" s="695"/>
      <c r="E55" s="695"/>
      <c r="F55" s="695"/>
      <c r="G55" s="695"/>
      <c r="H55" s="695"/>
      <c r="I55" s="695"/>
      <c r="J55" s="695"/>
      <c r="K55" s="695"/>
      <c r="L55" s="695"/>
      <c r="M55" s="696"/>
    </row>
    <row r="56" spans="1:14" ht="18.75" customHeight="1">
      <c r="A56" s="55">
        <v>15</v>
      </c>
      <c r="B56" s="685"/>
      <c r="C56" s="694"/>
      <c r="D56" s="695"/>
      <c r="E56" s="695"/>
      <c r="F56" s="695"/>
      <c r="G56" s="695"/>
      <c r="H56" s="695"/>
      <c r="I56" s="695"/>
      <c r="J56" s="695"/>
      <c r="K56" s="695"/>
      <c r="L56" s="695"/>
      <c r="M56" s="696"/>
      <c r="N56" s="130"/>
    </row>
    <row r="57" spans="1:14" ht="18.75" customHeight="1">
      <c r="A57" s="55">
        <v>16</v>
      </c>
      <c r="B57" s="685"/>
      <c r="C57" s="694"/>
      <c r="D57" s="695"/>
      <c r="E57" s="695"/>
      <c r="F57" s="695"/>
      <c r="G57" s="695"/>
      <c r="H57" s="695"/>
      <c r="I57" s="695"/>
      <c r="J57" s="695"/>
      <c r="K57" s="695"/>
      <c r="L57" s="695"/>
      <c r="M57" s="696"/>
      <c r="N57" s="130"/>
    </row>
    <row r="58" spans="1:14" ht="18.75" customHeight="1">
      <c r="A58" s="55">
        <v>17</v>
      </c>
      <c r="B58" s="685"/>
      <c r="C58" s="694"/>
      <c r="D58" s="695"/>
      <c r="E58" s="695"/>
      <c r="F58" s="695"/>
      <c r="G58" s="695"/>
      <c r="H58" s="695"/>
      <c r="I58" s="695"/>
      <c r="J58" s="695"/>
      <c r="K58" s="695"/>
      <c r="L58" s="695"/>
      <c r="M58" s="696"/>
      <c r="N58" s="130"/>
    </row>
    <row r="59" spans="1:14" ht="18.75" customHeight="1">
      <c r="A59" s="55">
        <v>18</v>
      </c>
      <c r="B59" s="685"/>
      <c r="C59" s="694"/>
      <c r="D59" s="695"/>
      <c r="E59" s="695"/>
      <c r="F59" s="695"/>
      <c r="G59" s="695"/>
      <c r="H59" s="695"/>
      <c r="I59" s="695"/>
      <c r="J59" s="695"/>
      <c r="K59" s="695"/>
      <c r="L59" s="695"/>
      <c r="M59" s="696"/>
      <c r="N59" s="130"/>
    </row>
    <row r="60" spans="1:14" ht="18.75" customHeight="1">
      <c r="A60" s="55">
        <v>19</v>
      </c>
      <c r="B60" s="685"/>
      <c r="C60" s="694"/>
      <c r="D60" s="695"/>
      <c r="E60" s="695"/>
      <c r="F60" s="695"/>
      <c r="G60" s="695"/>
      <c r="H60" s="695"/>
      <c r="I60" s="695"/>
      <c r="J60" s="695"/>
      <c r="K60" s="695"/>
      <c r="L60" s="695"/>
      <c r="M60" s="696"/>
      <c r="N60" s="130"/>
    </row>
    <row r="61" spans="1:14" ht="18.75" customHeight="1">
      <c r="A61" s="55">
        <v>20</v>
      </c>
      <c r="B61" s="685"/>
      <c r="C61" s="694"/>
      <c r="D61" s="695"/>
      <c r="E61" s="695"/>
      <c r="F61" s="695"/>
      <c r="G61" s="695"/>
      <c r="H61" s="695"/>
      <c r="I61" s="695"/>
      <c r="J61" s="695"/>
      <c r="K61" s="695"/>
      <c r="L61" s="695"/>
      <c r="M61" s="696"/>
    </row>
    <row r="62" spans="1:14" ht="18.75" customHeight="1">
      <c r="A62" s="55">
        <v>21</v>
      </c>
      <c r="B62" s="685"/>
      <c r="C62" s="694"/>
      <c r="D62" s="695"/>
      <c r="E62" s="695"/>
      <c r="F62" s="695"/>
      <c r="G62" s="695"/>
      <c r="H62" s="695"/>
      <c r="I62" s="695"/>
      <c r="J62" s="695"/>
      <c r="K62" s="695"/>
      <c r="L62" s="695"/>
      <c r="M62" s="696"/>
      <c r="N62" s="130"/>
    </row>
    <row r="63" spans="1:14" ht="18.75" customHeight="1">
      <c r="A63" s="55">
        <v>22</v>
      </c>
      <c r="B63" s="685"/>
      <c r="C63" s="694"/>
      <c r="D63" s="695"/>
      <c r="E63" s="695"/>
      <c r="F63" s="695"/>
      <c r="G63" s="695"/>
      <c r="H63" s="695"/>
      <c r="I63" s="695"/>
      <c r="J63" s="695"/>
      <c r="K63" s="695"/>
      <c r="L63" s="695"/>
      <c r="M63" s="696"/>
      <c r="N63" s="130"/>
    </row>
    <row r="64" spans="1:14" ht="18.75" customHeight="1">
      <c r="A64" s="55">
        <v>23</v>
      </c>
      <c r="B64" s="685"/>
      <c r="C64" s="694"/>
      <c r="D64" s="695"/>
      <c r="E64" s="695"/>
      <c r="F64" s="695"/>
      <c r="G64" s="695"/>
      <c r="H64" s="695"/>
      <c r="I64" s="695"/>
      <c r="J64" s="695"/>
      <c r="K64" s="695"/>
      <c r="L64" s="695"/>
      <c r="M64" s="696"/>
      <c r="N64" s="130"/>
    </row>
    <row r="65" spans="1:14" ht="18.75" customHeight="1">
      <c r="A65" s="55">
        <v>24</v>
      </c>
      <c r="B65" s="685"/>
      <c r="C65" s="694"/>
      <c r="D65" s="695"/>
      <c r="E65" s="695"/>
      <c r="F65" s="695"/>
      <c r="G65" s="695"/>
      <c r="H65" s="695"/>
      <c r="I65" s="695"/>
      <c r="J65" s="695"/>
      <c r="K65" s="695"/>
      <c r="L65" s="695"/>
      <c r="M65" s="696"/>
      <c r="N65" s="130"/>
    </row>
    <row r="66" spans="1:14" ht="18.75" customHeight="1">
      <c r="A66" s="55">
        <v>25</v>
      </c>
      <c r="B66" s="685"/>
      <c r="C66" s="694"/>
      <c r="D66" s="695"/>
      <c r="E66" s="695"/>
      <c r="F66" s="695"/>
      <c r="G66" s="695"/>
      <c r="H66" s="695"/>
      <c r="I66" s="695"/>
      <c r="J66" s="695"/>
      <c r="K66" s="695"/>
      <c r="L66" s="695"/>
      <c r="M66" s="696"/>
      <c r="N66" s="130"/>
    </row>
    <row r="67" spans="1:14" ht="18.75" customHeight="1">
      <c r="A67" s="55">
        <v>26</v>
      </c>
      <c r="B67" s="685"/>
      <c r="C67" s="694"/>
      <c r="D67" s="695"/>
      <c r="E67" s="695"/>
      <c r="F67" s="695"/>
      <c r="G67" s="695"/>
      <c r="H67" s="695"/>
      <c r="I67" s="695"/>
      <c r="J67" s="695"/>
      <c r="K67" s="695"/>
      <c r="L67" s="695"/>
      <c r="M67" s="696"/>
      <c r="N67" s="130"/>
    </row>
    <row r="68" spans="1:14" ht="18.75" customHeight="1">
      <c r="A68" s="55">
        <v>27</v>
      </c>
      <c r="B68" s="685"/>
      <c r="C68" s="694"/>
      <c r="D68" s="695"/>
      <c r="E68" s="695"/>
      <c r="F68" s="695"/>
      <c r="G68" s="695"/>
      <c r="H68" s="695"/>
      <c r="I68" s="695"/>
      <c r="J68" s="695"/>
      <c r="K68" s="695"/>
      <c r="L68" s="695"/>
      <c r="M68" s="696"/>
      <c r="N68" s="130"/>
    </row>
    <row r="69" spans="1:14" ht="18.75" customHeight="1">
      <c r="A69" s="55">
        <v>28</v>
      </c>
      <c r="B69" s="685"/>
      <c r="C69" s="694"/>
      <c r="D69" s="695"/>
      <c r="E69" s="695"/>
      <c r="F69" s="695"/>
      <c r="G69" s="695"/>
      <c r="H69" s="695"/>
      <c r="I69" s="695"/>
      <c r="J69" s="695"/>
      <c r="K69" s="695"/>
      <c r="L69" s="695"/>
      <c r="M69" s="696"/>
    </row>
    <row r="70" spans="1:14" ht="18.75" customHeight="1">
      <c r="A70" s="55">
        <v>29</v>
      </c>
      <c r="B70" s="685"/>
      <c r="C70" s="694"/>
      <c r="D70" s="695"/>
      <c r="E70" s="695"/>
      <c r="F70" s="695"/>
      <c r="G70" s="695"/>
      <c r="H70" s="695"/>
      <c r="I70" s="695"/>
      <c r="J70" s="695"/>
      <c r="K70" s="695"/>
      <c r="L70" s="695"/>
      <c r="M70" s="696"/>
      <c r="N70" s="130"/>
    </row>
    <row r="71" spans="1:14" ht="18.75" customHeight="1">
      <c r="A71" s="55">
        <v>30</v>
      </c>
      <c r="B71" s="685"/>
      <c r="C71" s="697"/>
      <c r="D71" s="698"/>
      <c r="E71" s="698"/>
      <c r="F71" s="698"/>
      <c r="G71" s="698"/>
      <c r="H71" s="698"/>
      <c r="I71" s="698"/>
      <c r="J71" s="698"/>
      <c r="K71" s="698"/>
      <c r="L71" s="698"/>
      <c r="M71" s="699"/>
    </row>
    <row r="72" spans="1:14" ht="18.75" hidden="1" customHeight="1">
      <c r="B72" s="685"/>
      <c r="C72" s="731" t="s">
        <v>267</v>
      </c>
      <c r="D72" s="731"/>
      <c r="E72" s="731"/>
      <c r="F72" s="731"/>
      <c r="G72" s="731"/>
      <c r="H72" s="731"/>
      <c r="I72" s="731"/>
      <c r="J72" s="731"/>
      <c r="K72" s="731"/>
      <c r="L72" s="666"/>
      <c r="M72" s="732"/>
    </row>
    <row r="73" spans="1:14" ht="18.75" hidden="1" customHeight="1">
      <c r="A73" s="55">
        <v>1</v>
      </c>
      <c r="B73" s="685"/>
      <c r="C73" s="721"/>
      <c r="D73" s="649"/>
      <c r="E73" s="649"/>
      <c r="F73" s="649"/>
      <c r="G73" s="649"/>
      <c r="H73" s="649"/>
      <c r="I73" s="649"/>
      <c r="J73" s="649"/>
      <c r="K73" s="649"/>
      <c r="L73" s="649"/>
      <c r="M73" s="650"/>
      <c r="N73" s="130"/>
    </row>
    <row r="74" spans="1:14" ht="18.75" hidden="1" customHeight="1">
      <c r="A74" s="55">
        <v>2</v>
      </c>
      <c r="B74" s="685"/>
      <c r="C74" s="724"/>
      <c r="D74" s="652"/>
      <c r="E74" s="652"/>
      <c r="F74" s="652"/>
      <c r="G74" s="652"/>
      <c r="H74" s="652"/>
      <c r="I74" s="652"/>
      <c r="J74" s="652"/>
      <c r="K74" s="652"/>
      <c r="L74" s="652"/>
      <c r="M74" s="653"/>
      <c r="N74" s="130"/>
    </row>
    <row r="75" spans="1:14" ht="18.75" hidden="1" customHeight="1">
      <c r="A75" s="55">
        <v>3</v>
      </c>
      <c r="B75" s="685"/>
      <c r="C75" s="724"/>
      <c r="D75" s="652"/>
      <c r="E75" s="652"/>
      <c r="F75" s="652"/>
      <c r="G75" s="652"/>
      <c r="H75" s="652"/>
      <c r="I75" s="652"/>
      <c r="J75" s="652"/>
      <c r="K75" s="652"/>
      <c r="L75" s="652"/>
      <c r="M75" s="653"/>
      <c r="N75" s="130"/>
    </row>
    <row r="76" spans="1:14" ht="18.75" hidden="1" customHeight="1">
      <c r="A76" s="55">
        <v>4</v>
      </c>
      <c r="B76" s="685"/>
      <c r="C76" s="724"/>
      <c r="D76" s="652"/>
      <c r="E76" s="652"/>
      <c r="F76" s="652"/>
      <c r="G76" s="652"/>
      <c r="H76" s="652"/>
      <c r="I76" s="652"/>
      <c r="J76" s="652"/>
      <c r="K76" s="652"/>
      <c r="L76" s="652"/>
      <c r="M76" s="653"/>
      <c r="N76" s="130"/>
    </row>
    <row r="77" spans="1:14" ht="18.75" customHeight="1">
      <c r="B77" s="685"/>
      <c r="C77" s="731" t="s">
        <v>279</v>
      </c>
      <c r="D77" s="731"/>
      <c r="E77" s="731"/>
      <c r="F77" s="731"/>
      <c r="G77" s="731"/>
      <c r="H77" s="731"/>
      <c r="I77" s="731"/>
      <c r="J77" s="731"/>
      <c r="K77" s="731"/>
      <c r="L77" s="666"/>
      <c r="M77" s="732"/>
      <c r="N77" s="130"/>
    </row>
    <row r="78" spans="1:14" ht="18.75" customHeight="1">
      <c r="A78" s="55">
        <v>1</v>
      </c>
      <c r="B78" s="685"/>
      <c r="C78" s="721"/>
      <c r="D78" s="649"/>
      <c r="E78" s="649"/>
      <c r="F78" s="649"/>
      <c r="G78" s="649"/>
      <c r="H78" s="649"/>
      <c r="I78" s="649"/>
      <c r="J78" s="649"/>
      <c r="K78" s="649"/>
      <c r="L78" s="649"/>
      <c r="M78" s="650"/>
      <c r="N78" s="130"/>
    </row>
    <row r="79" spans="1:14" ht="18.75" customHeight="1">
      <c r="A79" s="55">
        <v>2</v>
      </c>
      <c r="B79" s="685"/>
      <c r="C79" s="724"/>
      <c r="D79" s="652"/>
      <c r="E79" s="652"/>
      <c r="F79" s="652"/>
      <c r="G79" s="652"/>
      <c r="H79" s="652"/>
      <c r="I79" s="652"/>
      <c r="J79" s="652"/>
      <c r="K79" s="652"/>
      <c r="L79" s="652"/>
      <c r="M79" s="653"/>
      <c r="N79" s="130"/>
    </row>
    <row r="80" spans="1:14" ht="18.75" customHeight="1">
      <c r="A80" s="55">
        <v>3</v>
      </c>
      <c r="B80" s="685"/>
      <c r="C80" s="724"/>
      <c r="D80" s="652"/>
      <c r="E80" s="652"/>
      <c r="F80" s="652"/>
      <c r="G80" s="652"/>
      <c r="H80" s="652"/>
      <c r="I80" s="652"/>
      <c r="J80" s="652"/>
      <c r="K80" s="652"/>
      <c r="L80" s="652"/>
      <c r="M80" s="653"/>
      <c r="N80" s="130"/>
    </row>
    <row r="81" spans="1:14" ht="18.75" customHeight="1">
      <c r="A81" s="55">
        <v>4</v>
      </c>
      <c r="B81" s="685"/>
      <c r="C81" s="724"/>
      <c r="D81" s="652"/>
      <c r="E81" s="652"/>
      <c r="F81" s="652"/>
      <c r="G81" s="652"/>
      <c r="H81" s="652"/>
      <c r="I81" s="652"/>
      <c r="J81" s="652"/>
      <c r="K81" s="652"/>
      <c r="L81" s="652"/>
      <c r="M81" s="653"/>
      <c r="N81" s="130"/>
    </row>
    <row r="82" spans="1:14" ht="18.75" hidden="1" customHeight="1">
      <c r="B82" s="685"/>
      <c r="C82" s="719" t="s">
        <v>315</v>
      </c>
      <c r="D82" s="667"/>
      <c r="E82" s="667"/>
      <c r="F82" s="667"/>
      <c r="G82" s="667"/>
      <c r="H82" s="667"/>
      <c r="I82" s="667"/>
      <c r="J82" s="667"/>
      <c r="K82" s="667"/>
      <c r="L82" s="667"/>
      <c r="M82" s="720"/>
      <c r="N82" s="130"/>
    </row>
    <row r="83" spans="1:14" ht="18.75" hidden="1" customHeight="1">
      <c r="A83" s="55">
        <v>1</v>
      </c>
      <c r="B83" s="685"/>
      <c r="C83" s="721"/>
      <c r="D83" s="722"/>
      <c r="E83" s="722"/>
      <c r="F83" s="722"/>
      <c r="G83" s="722"/>
      <c r="H83" s="722"/>
      <c r="I83" s="722"/>
      <c r="J83" s="722"/>
      <c r="K83" s="722"/>
      <c r="L83" s="722"/>
      <c r="M83" s="723"/>
      <c r="N83" s="683"/>
    </row>
    <row r="84" spans="1:14" ht="18.75" hidden="1" customHeight="1">
      <c r="A84" s="55">
        <v>2</v>
      </c>
      <c r="B84" s="685"/>
      <c r="C84" s="724"/>
      <c r="D84" s="725"/>
      <c r="E84" s="725"/>
      <c r="F84" s="725"/>
      <c r="G84" s="725"/>
      <c r="H84" s="725"/>
      <c r="I84" s="725"/>
      <c r="J84" s="725"/>
      <c r="K84" s="725"/>
      <c r="L84" s="725"/>
      <c r="M84" s="726"/>
      <c r="N84" s="683"/>
    </row>
    <row r="85" spans="1:14" ht="18.75" hidden="1" customHeight="1">
      <c r="A85" s="55">
        <v>3</v>
      </c>
      <c r="B85" s="685"/>
      <c r="C85" s="727"/>
      <c r="D85" s="725"/>
      <c r="E85" s="725"/>
      <c r="F85" s="725"/>
      <c r="G85" s="725"/>
      <c r="H85" s="725"/>
      <c r="I85" s="725"/>
      <c r="J85" s="725"/>
      <c r="K85" s="725"/>
      <c r="L85" s="725"/>
      <c r="M85" s="726"/>
      <c r="N85" s="683"/>
    </row>
    <row r="86" spans="1:14" ht="18.75" hidden="1" customHeight="1">
      <c r="A86" s="55">
        <v>4</v>
      </c>
      <c r="B86" s="685"/>
      <c r="C86" s="728"/>
      <c r="D86" s="729"/>
      <c r="E86" s="729"/>
      <c r="F86" s="729"/>
      <c r="G86" s="729"/>
      <c r="H86" s="729"/>
      <c r="I86" s="729"/>
      <c r="J86" s="729"/>
      <c r="K86" s="729"/>
      <c r="L86" s="729"/>
      <c r="M86" s="730"/>
      <c r="N86" s="683"/>
    </row>
    <row r="87" spans="1:14" ht="18.75" hidden="1" customHeight="1">
      <c r="B87" s="685"/>
      <c r="C87" s="719" t="s">
        <v>314</v>
      </c>
      <c r="D87" s="667"/>
      <c r="E87" s="667"/>
      <c r="F87" s="667"/>
      <c r="G87" s="667"/>
      <c r="H87" s="667"/>
      <c r="I87" s="667"/>
      <c r="J87" s="667"/>
      <c r="K87" s="667"/>
      <c r="L87" s="667"/>
      <c r="M87" s="720"/>
      <c r="N87" s="130"/>
    </row>
    <row r="88" spans="1:14" ht="18.75" hidden="1" customHeight="1">
      <c r="A88" s="55">
        <v>1</v>
      </c>
      <c r="B88" s="685"/>
      <c r="C88" s="721"/>
      <c r="D88" s="722"/>
      <c r="E88" s="722"/>
      <c r="F88" s="722"/>
      <c r="G88" s="722"/>
      <c r="H88" s="722"/>
      <c r="I88" s="722"/>
      <c r="J88" s="722"/>
      <c r="K88" s="722"/>
      <c r="L88" s="722"/>
      <c r="M88" s="723"/>
      <c r="N88" s="683"/>
    </row>
    <row r="89" spans="1:14" ht="18.75" hidden="1" customHeight="1">
      <c r="A89" s="55">
        <v>2</v>
      </c>
      <c r="B89" s="685"/>
      <c r="C89" s="724"/>
      <c r="D89" s="725"/>
      <c r="E89" s="725"/>
      <c r="F89" s="725"/>
      <c r="G89" s="725"/>
      <c r="H89" s="725"/>
      <c r="I89" s="725"/>
      <c r="J89" s="725"/>
      <c r="K89" s="725"/>
      <c r="L89" s="725"/>
      <c r="M89" s="726"/>
      <c r="N89" s="683"/>
    </row>
    <row r="90" spans="1:14" ht="18.75" hidden="1" customHeight="1">
      <c r="A90" s="55">
        <v>3</v>
      </c>
      <c r="B90" s="685"/>
      <c r="C90" s="727"/>
      <c r="D90" s="725"/>
      <c r="E90" s="725"/>
      <c r="F90" s="725"/>
      <c r="G90" s="725"/>
      <c r="H90" s="725"/>
      <c r="I90" s="725"/>
      <c r="J90" s="725"/>
      <c r="K90" s="725"/>
      <c r="L90" s="725"/>
      <c r="M90" s="726"/>
      <c r="N90" s="683"/>
    </row>
    <row r="91" spans="1:14" ht="18.75" hidden="1" customHeight="1">
      <c r="A91" s="55">
        <v>4</v>
      </c>
      <c r="B91" s="685"/>
      <c r="C91" s="728"/>
      <c r="D91" s="729"/>
      <c r="E91" s="729"/>
      <c r="F91" s="729"/>
      <c r="G91" s="729"/>
      <c r="H91" s="729"/>
      <c r="I91" s="729"/>
      <c r="J91" s="729"/>
      <c r="K91" s="729"/>
      <c r="L91" s="729"/>
      <c r="M91" s="730"/>
      <c r="N91" s="683"/>
    </row>
    <row r="92" spans="1:14" ht="18.75" customHeight="1">
      <c r="B92" s="686"/>
      <c r="C92" s="719" t="s">
        <v>258</v>
      </c>
      <c r="D92" s="667"/>
      <c r="E92" s="667"/>
      <c r="F92" s="667"/>
      <c r="G92" s="667"/>
      <c r="H92" s="667"/>
      <c r="I92" s="667"/>
      <c r="J92" s="667"/>
      <c r="K92" s="667"/>
      <c r="L92" s="667"/>
      <c r="M92" s="720"/>
      <c r="N92" s="130"/>
    </row>
    <row r="93" spans="1:14" ht="18.75" customHeight="1">
      <c r="A93" s="55">
        <v>1</v>
      </c>
      <c r="B93" s="686"/>
      <c r="C93" s="721"/>
      <c r="D93" s="722"/>
      <c r="E93" s="722"/>
      <c r="F93" s="722"/>
      <c r="G93" s="722"/>
      <c r="H93" s="722"/>
      <c r="I93" s="722"/>
      <c r="J93" s="722"/>
      <c r="K93" s="722"/>
      <c r="L93" s="722"/>
      <c r="M93" s="723"/>
      <c r="N93" s="683"/>
    </row>
    <row r="94" spans="1:14" ht="18.75" customHeight="1">
      <c r="A94" s="55">
        <v>2</v>
      </c>
      <c r="B94" s="686"/>
      <c r="C94" s="724"/>
      <c r="D94" s="725"/>
      <c r="E94" s="725"/>
      <c r="F94" s="725"/>
      <c r="G94" s="725"/>
      <c r="H94" s="725"/>
      <c r="I94" s="725"/>
      <c r="J94" s="725"/>
      <c r="K94" s="725"/>
      <c r="L94" s="725"/>
      <c r="M94" s="726"/>
      <c r="N94" s="683"/>
    </row>
    <row r="95" spans="1:14" ht="18.75" customHeight="1">
      <c r="A95" s="55">
        <v>3</v>
      </c>
      <c r="B95" s="686"/>
      <c r="C95" s="727"/>
      <c r="D95" s="725"/>
      <c r="E95" s="725"/>
      <c r="F95" s="725"/>
      <c r="G95" s="725"/>
      <c r="H95" s="725"/>
      <c r="I95" s="725"/>
      <c r="J95" s="725"/>
      <c r="K95" s="725"/>
      <c r="L95" s="725"/>
      <c r="M95" s="726"/>
      <c r="N95" s="683"/>
    </row>
    <row r="96" spans="1:14" ht="18.75" customHeight="1">
      <c r="A96" s="55">
        <v>4</v>
      </c>
      <c r="B96" s="687"/>
      <c r="C96" s="728"/>
      <c r="D96" s="729"/>
      <c r="E96" s="729"/>
      <c r="F96" s="729"/>
      <c r="G96" s="729"/>
      <c r="H96" s="729"/>
      <c r="I96" s="729"/>
      <c r="J96" s="729"/>
      <c r="K96" s="729"/>
      <c r="L96" s="729"/>
      <c r="M96" s="730"/>
      <c r="N96" s="683"/>
    </row>
    <row r="97" spans="1:14" ht="18.75" customHeight="1">
      <c r="A97" s="55">
        <v>1</v>
      </c>
      <c r="B97" s="707" t="s">
        <v>257</v>
      </c>
      <c r="C97" s="708"/>
      <c r="D97" s="709"/>
      <c r="E97" s="713"/>
      <c r="F97" s="714"/>
      <c r="G97" s="714"/>
      <c r="H97" s="714"/>
      <c r="I97" s="714"/>
      <c r="J97" s="714"/>
      <c r="K97" s="714"/>
      <c r="L97" s="714"/>
      <c r="M97" s="715"/>
      <c r="N97" s="130"/>
    </row>
    <row r="98" spans="1:14" ht="18.75" customHeight="1" thickBot="1">
      <c r="A98" s="55">
        <v>2</v>
      </c>
      <c r="B98" s="710"/>
      <c r="C98" s="711"/>
      <c r="D98" s="712"/>
      <c r="E98" s="716"/>
      <c r="F98" s="717"/>
      <c r="G98" s="717"/>
      <c r="H98" s="717"/>
      <c r="I98" s="717"/>
      <c r="J98" s="717"/>
      <c r="K98" s="717"/>
      <c r="L98" s="717"/>
      <c r="M98" s="718"/>
      <c r="N98" s="130"/>
    </row>
    <row r="100" spans="1:14" ht="18.75" hidden="1" customHeight="1"/>
    <row r="101" spans="1:14" ht="18.75" hidden="1" customHeight="1">
      <c r="B101" s="132" t="s">
        <v>237</v>
      </c>
    </row>
    <row r="102" spans="1:14" ht="18.75" hidden="1" customHeight="1">
      <c r="E102" s="78" t="s">
        <v>238</v>
      </c>
      <c r="F102" s="78" t="s">
        <v>243</v>
      </c>
    </row>
    <row r="103" spans="1:14" ht="18.75" hidden="1" customHeight="1">
      <c r="E103" s="55" t="s">
        <v>239</v>
      </c>
      <c r="F103" s="55" t="s">
        <v>244</v>
      </c>
    </row>
    <row r="104" spans="1:14" ht="18.75" hidden="1" customHeight="1">
      <c r="E104" s="55" t="s">
        <v>240</v>
      </c>
      <c r="F104" s="55" t="s">
        <v>245</v>
      </c>
    </row>
    <row r="105" spans="1:14" ht="18.75" hidden="1" customHeight="1">
      <c r="E105" s="55" t="s">
        <v>248</v>
      </c>
      <c r="F105" s="55" t="s">
        <v>246</v>
      </c>
    </row>
    <row r="106" spans="1:14" ht="18.75" hidden="1" customHeight="1">
      <c r="E106" s="55" t="s">
        <v>241</v>
      </c>
      <c r="F106" s="55" t="s">
        <v>247</v>
      </c>
    </row>
    <row r="107" spans="1:14" ht="18.75" hidden="1" customHeight="1">
      <c r="E107" s="55" t="s">
        <v>242</v>
      </c>
    </row>
  </sheetData>
  <mergeCells count="81">
    <mergeCell ref="N83:N86"/>
    <mergeCell ref="C72:M72"/>
    <mergeCell ref="C73:M76"/>
    <mergeCell ref="C77:M77"/>
    <mergeCell ref="C78:M81"/>
    <mergeCell ref="C82:M82"/>
    <mergeCell ref="C17:M17"/>
    <mergeCell ref="C18:M20"/>
    <mergeCell ref="C25:E25"/>
    <mergeCell ref="F25:G25"/>
    <mergeCell ref="C93:M96"/>
    <mergeCell ref="F35:G35"/>
    <mergeCell ref="I40:M40"/>
    <mergeCell ref="I37:M37"/>
    <mergeCell ref="C83:M86"/>
    <mergeCell ref="C92:M92"/>
    <mergeCell ref="C33:E33"/>
    <mergeCell ref="F33:G33"/>
    <mergeCell ref="C21:M21"/>
    <mergeCell ref="C22:M24"/>
    <mergeCell ref="I26:M27"/>
    <mergeCell ref="I29:M29"/>
    <mergeCell ref="B97:D98"/>
    <mergeCell ref="E97:M98"/>
    <mergeCell ref="C87:M87"/>
    <mergeCell ref="C88:M91"/>
    <mergeCell ref="C34:E34"/>
    <mergeCell ref="F34:G34"/>
    <mergeCell ref="C35:E35"/>
    <mergeCell ref="C37:E37"/>
    <mergeCell ref="F37:G37"/>
    <mergeCell ref="N93:N96"/>
    <mergeCell ref="B3:B96"/>
    <mergeCell ref="C9:C12"/>
    <mergeCell ref="D9:M12"/>
    <mergeCell ref="C41:M41"/>
    <mergeCell ref="C42:M71"/>
    <mergeCell ref="N88:N91"/>
    <mergeCell ref="N42:N46"/>
    <mergeCell ref="C3:M3"/>
    <mergeCell ref="C27:E27"/>
    <mergeCell ref="F27:G27"/>
    <mergeCell ref="F39:G39"/>
    <mergeCell ref="I39:M39"/>
    <mergeCell ref="I36:M36"/>
    <mergeCell ref="C36:E36"/>
    <mergeCell ref="F36:G36"/>
    <mergeCell ref="N28:N40"/>
    <mergeCell ref="C29:E29"/>
    <mergeCell ref="F29:G29"/>
    <mergeCell ref="C30:E30"/>
    <mergeCell ref="F30:G30"/>
    <mergeCell ref="C31:E31"/>
    <mergeCell ref="F31:G31"/>
    <mergeCell ref="C32:E32"/>
    <mergeCell ref="F32:G32"/>
    <mergeCell ref="C38:E38"/>
    <mergeCell ref="F38:G38"/>
    <mergeCell ref="I38:M38"/>
    <mergeCell ref="C39:E39"/>
    <mergeCell ref="I33:M33"/>
    <mergeCell ref="I34:M34"/>
    <mergeCell ref="I35:M35"/>
    <mergeCell ref="I30:M30"/>
    <mergeCell ref="I25:J25"/>
    <mergeCell ref="C26:H26"/>
    <mergeCell ref="I31:M31"/>
    <mergeCell ref="I32:M32"/>
    <mergeCell ref="C28:E28"/>
    <mergeCell ref="F28:G28"/>
    <mergeCell ref="I28:M28"/>
    <mergeCell ref="N4:N5"/>
    <mergeCell ref="N9:N10"/>
    <mergeCell ref="N13:N14"/>
    <mergeCell ref="B2:D2"/>
    <mergeCell ref="E2:G2"/>
    <mergeCell ref="I2:M2"/>
    <mergeCell ref="D4:M8"/>
    <mergeCell ref="C4:C8"/>
    <mergeCell ref="C13:C16"/>
    <mergeCell ref="D13:M16"/>
  </mergeCells>
  <phoneticPr fontId="3"/>
  <dataValidations count="8">
    <dataValidation type="textLength" operator="lessThanOrEqual" allowBlank="1" showInputMessage="1" showErrorMessage="1" errorTitle="字数超過" error="300字・6行以内でご記入ください。" sqref="C13:C15 C4 C9:C11" xr:uid="{00000000-0002-0000-0400-000000000000}">
      <formula1>300</formula1>
    </dataValidation>
    <dataValidation operator="lessThanOrEqual" allowBlank="1" showInputMessage="1" showErrorMessage="1" errorTitle="字数超過" error="200字・4行以下で入力してください。" sqref="C87 C88:M91 C92 C93:M96 C82 C83:M86" xr:uid="{00000000-0002-0000-0400-000001000000}"/>
    <dataValidation type="textLength" operator="lessThanOrEqual" allowBlank="1" showInputMessage="1" showErrorMessage="1" errorTitle="字数超過" error="200字・４行以内でご記入ください。" sqref="E97:M98" xr:uid="{00000000-0002-0000-0400-000002000000}">
      <formula1>200</formula1>
    </dataValidation>
    <dataValidation operator="lessThanOrEqual" allowBlank="1" showInputMessage="1" showErrorMessage="1" errorTitle="字数超過" error="200字・4行以内でご記入ください。" sqref="C18:M20 C22:M24 C78:M81" xr:uid="{00000000-0002-0000-0400-000003000000}"/>
    <dataValidation imeMode="hiragana" operator="lessThanOrEqual" allowBlank="1" showInputMessage="1" showErrorMessage="1" sqref="H25:I25 F25 K25:M25" xr:uid="{00000000-0002-0000-0400-000004000000}"/>
    <dataValidation type="textLength" imeMode="hiragana" operator="lessThanOrEqual" allowBlank="1" showInputMessage="1" showErrorMessage="1" error="400字を超えています。" sqref="D4:M16" xr:uid="{1446460C-6113-44F9-A2DC-A9A0D85D74FE}">
      <formula1>440</formula1>
    </dataValidation>
    <dataValidation type="textLength" operator="lessThanOrEqual" allowBlank="1" showInputMessage="1" showErrorMessage="1" errorTitle="字数超過" error="400字以内でご記入ください。" sqref="C73:M76" xr:uid="{E950BC2C-62A4-480C-AA09-1D1BAA3C048E}">
      <formula1>440</formula1>
    </dataValidation>
    <dataValidation type="whole" imeMode="halfAlpha" operator="greaterThanOrEqual" allowBlank="1" showInputMessage="1" showErrorMessage="1" error="半角数字で入力してください。" sqref="H28:H39" xr:uid="{75BA1810-34CA-47C2-8687-82ED53F3ED09}">
      <formula1>0</formula1>
    </dataValidation>
  </dataValidations>
  <printOptions horizontalCentered="1"/>
  <pageMargins left="0.70866141732283472" right="0.70866141732283472" top="0.39370078740157483" bottom="0.39370078740157483" header="0" footer="0"/>
  <pageSetup paperSize="9" scale="52" fitToHeight="0" orientation="portrait" r:id="rId1"/>
  <headerFooter scaleWithDoc="0">
    <oddFooter>&amp;R&amp;"MSゴシック,標準"&amp;12整理番号：（事務局記入欄）</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C4AE-F0B6-4F19-AB46-5539ABD9E97C}">
  <dimension ref="A1:K176"/>
  <sheetViews>
    <sheetView view="pageBreakPreview" zoomScaleNormal="100" zoomScaleSheetLayoutView="100" workbookViewId="0">
      <selection activeCell="H12" sqref="H12"/>
    </sheetView>
  </sheetViews>
  <sheetFormatPr defaultRowHeight="18.75"/>
  <cols>
    <col min="1" max="10" width="9.625" customWidth="1"/>
  </cols>
  <sheetData>
    <row r="1" spans="1:11">
      <c r="A1" s="468" t="s">
        <v>474</v>
      </c>
    </row>
    <row r="2" spans="1:11">
      <c r="A2" s="993" t="s">
        <v>475</v>
      </c>
      <c r="B2" s="988" t="str">
        <f>IF(ISBLANK(総表!C18),"",総表!C18)</f>
        <v/>
      </c>
      <c r="C2" s="988"/>
      <c r="D2" s="988"/>
      <c r="E2" s="988"/>
      <c r="F2" s="993" t="s">
        <v>476</v>
      </c>
      <c r="G2" s="989" t="str">
        <f>IF(ISBLANK(総表!C26),"",総表!C26)</f>
        <v/>
      </c>
      <c r="H2" s="989"/>
      <c r="I2" s="989"/>
      <c r="J2" s="989"/>
    </row>
    <row r="3" spans="1:11" ht="3.95" customHeight="1">
      <c r="A3" s="990"/>
      <c r="B3" s="991"/>
      <c r="C3" s="991"/>
      <c r="D3" s="991"/>
      <c r="E3" s="991"/>
      <c r="F3" s="990"/>
      <c r="G3" s="992"/>
      <c r="H3" s="992"/>
      <c r="I3" s="992"/>
      <c r="J3" s="992"/>
    </row>
    <row r="4" spans="1:11" ht="19.5" thickBot="1">
      <c r="A4" t="s">
        <v>444</v>
      </c>
    </row>
    <row r="5" spans="1:11" ht="20.25" thickTop="1" thickBot="1">
      <c r="A5" s="746" t="s">
        <v>461</v>
      </c>
      <c r="B5" s="747"/>
      <c r="C5" s="747"/>
      <c r="D5" s="747"/>
      <c r="E5" s="747"/>
      <c r="F5" s="747"/>
      <c r="G5" s="747"/>
      <c r="H5" s="747"/>
      <c r="I5" s="747"/>
      <c r="J5" s="748"/>
    </row>
    <row r="6" spans="1:11" ht="19.5" thickTop="1">
      <c r="A6" s="489" t="s">
        <v>445</v>
      </c>
      <c r="J6" s="490"/>
    </row>
    <row r="7" spans="1:11">
      <c r="A7" s="755" t="str">
        <f>IF(ISBLANK(交付申請書総表貼り付け欄!B63),"",交付申請書総表貼り付け欄!B63)</f>
        <v/>
      </c>
      <c r="B7" s="756"/>
      <c r="C7" s="756"/>
      <c r="D7" s="756"/>
      <c r="E7" s="756"/>
      <c r="F7" s="756"/>
      <c r="G7" s="756"/>
      <c r="H7" s="756"/>
      <c r="I7" s="756"/>
      <c r="J7" s="757"/>
      <c r="K7" t="s">
        <v>446</v>
      </c>
    </row>
    <row r="8" spans="1:11">
      <c r="A8" s="755"/>
      <c r="B8" s="756"/>
      <c r="C8" s="756"/>
      <c r="D8" s="756"/>
      <c r="E8" s="756"/>
      <c r="F8" s="756"/>
      <c r="G8" s="756"/>
      <c r="H8" s="756"/>
      <c r="I8" s="756"/>
      <c r="J8" s="757"/>
    </row>
    <row r="9" spans="1:11">
      <c r="A9" s="755"/>
      <c r="B9" s="756"/>
      <c r="C9" s="756"/>
      <c r="D9" s="756"/>
      <c r="E9" s="756"/>
      <c r="F9" s="756"/>
      <c r="G9" s="756"/>
      <c r="H9" s="756"/>
      <c r="I9" s="756"/>
      <c r="J9" s="757"/>
    </row>
    <row r="10" spans="1:11">
      <c r="A10" s="758"/>
      <c r="B10" s="759"/>
      <c r="C10" s="759"/>
      <c r="D10" s="759"/>
      <c r="E10" s="759"/>
      <c r="F10" s="759"/>
      <c r="G10" s="759"/>
      <c r="H10" s="759"/>
      <c r="I10" s="759"/>
      <c r="J10" s="760"/>
    </row>
    <row r="11" spans="1:11">
      <c r="A11" s="489" t="s">
        <v>447</v>
      </c>
      <c r="J11" s="490"/>
    </row>
    <row r="12" spans="1:11">
      <c r="A12" s="489" t="s">
        <v>448</v>
      </c>
      <c r="J12" s="490"/>
    </row>
    <row r="13" spans="1:11">
      <c r="A13" s="749" t="s">
        <v>462</v>
      </c>
      <c r="B13" s="750"/>
      <c r="C13" s="750"/>
      <c r="D13" s="750"/>
      <c r="E13" s="750"/>
      <c r="F13" s="750"/>
      <c r="G13" s="750"/>
      <c r="H13" s="750"/>
      <c r="I13" s="750"/>
      <c r="J13" s="751"/>
    </row>
    <row r="14" spans="1:11">
      <c r="A14" s="749"/>
      <c r="B14" s="750"/>
      <c r="C14" s="750"/>
      <c r="D14" s="750"/>
      <c r="E14" s="750"/>
      <c r="F14" s="750"/>
      <c r="G14" s="750"/>
      <c r="H14" s="750"/>
      <c r="I14" s="750"/>
      <c r="J14" s="751"/>
    </row>
    <row r="15" spans="1:11">
      <c r="A15" s="749"/>
      <c r="B15" s="750"/>
      <c r="C15" s="750"/>
      <c r="D15" s="750"/>
      <c r="E15" s="750"/>
      <c r="F15" s="750"/>
      <c r="G15" s="750"/>
      <c r="H15" s="750"/>
      <c r="I15" s="750"/>
      <c r="J15" s="751"/>
    </row>
    <row r="16" spans="1:11">
      <c r="A16" s="489" t="s">
        <v>449</v>
      </c>
      <c r="J16" s="490"/>
    </row>
    <row r="17" spans="1:11">
      <c r="A17" s="749"/>
      <c r="B17" s="750"/>
      <c r="C17" s="750"/>
      <c r="D17" s="750"/>
      <c r="E17" s="750"/>
      <c r="F17" s="750"/>
      <c r="G17" s="750"/>
      <c r="H17" s="750"/>
      <c r="I17" s="750"/>
      <c r="J17" s="751"/>
    </row>
    <row r="18" spans="1:11">
      <c r="A18" s="749"/>
      <c r="B18" s="750"/>
      <c r="C18" s="750"/>
      <c r="D18" s="750"/>
      <c r="E18" s="750"/>
      <c r="F18" s="750"/>
      <c r="G18" s="750"/>
      <c r="H18" s="750"/>
      <c r="I18" s="750"/>
      <c r="J18" s="751"/>
    </row>
    <row r="19" spans="1:11">
      <c r="A19" s="749"/>
      <c r="B19" s="750"/>
      <c r="C19" s="750"/>
      <c r="D19" s="750"/>
      <c r="E19" s="750"/>
      <c r="F19" s="750"/>
      <c r="G19" s="750"/>
      <c r="H19" s="750"/>
      <c r="I19" s="750"/>
      <c r="J19" s="751"/>
    </row>
    <row r="20" spans="1:11">
      <c r="A20" s="489" t="s">
        <v>450</v>
      </c>
      <c r="J20" s="490"/>
    </row>
    <row r="21" spans="1:11">
      <c r="A21" s="749"/>
      <c r="B21" s="750"/>
      <c r="C21" s="750"/>
      <c r="D21" s="750"/>
      <c r="E21" s="750"/>
      <c r="F21" s="750"/>
      <c r="G21" s="750"/>
      <c r="H21" s="750"/>
      <c r="I21" s="750"/>
      <c r="J21" s="751"/>
    </row>
    <row r="22" spans="1:11">
      <c r="A22" s="749"/>
      <c r="B22" s="750"/>
      <c r="C22" s="750"/>
      <c r="D22" s="750"/>
      <c r="E22" s="750"/>
      <c r="F22" s="750"/>
      <c r="G22" s="750"/>
      <c r="H22" s="750"/>
      <c r="I22" s="750"/>
      <c r="J22" s="751"/>
    </row>
    <row r="23" spans="1:11">
      <c r="A23" s="749"/>
      <c r="B23" s="750"/>
      <c r="C23" s="750"/>
      <c r="D23" s="750"/>
      <c r="E23" s="750"/>
      <c r="F23" s="750"/>
      <c r="G23" s="750"/>
      <c r="H23" s="750"/>
      <c r="I23" s="750"/>
      <c r="J23" s="751"/>
    </row>
    <row r="24" spans="1:11">
      <c r="A24" s="752"/>
      <c r="B24" s="753"/>
      <c r="C24" s="753"/>
      <c r="D24" s="753"/>
      <c r="E24" s="753"/>
      <c r="F24" s="753"/>
      <c r="G24" s="753"/>
      <c r="H24" s="753"/>
      <c r="I24" s="753"/>
      <c r="J24" s="754"/>
    </row>
    <row r="25" spans="1:11" ht="19.5" thickBot="1">
      <c r="A25" s="491"/>
      <c r="B25" s="491"/>
      <c r="C25" s="491"/>
      <c r="D25" s="491"/>
      <c r="E25" s="491"/>
      <c r="F25" s="491"/>
      <c r="G25" s="491"/>
      <c r="H25" s="491"/>
      <c r="I25" s="491"/>
      <c r="J25" s="491"/>
    </row>
    <row r="26" spans="1:11" ht="20.25" thickTop="1" thickBot="1">
      <c r="A26" s="764" t="s">
        <v>463</v>
      </c>
      <c r="B26" s="765"/>
      <c r="C26" s="765"/>
      <c r="D26" s="765"/>
      <c r="E26" s="765"/>
      <c r="F26" s="765"/>
      <c r="G26" s="765"/>
      <c r="H26" s="765"/>
      <c r="I26" s="765"/>
      <c r="J26" s="766"/>
    </row>
    <row r="27" spans="1:11" ht="19.5" thickTop="1">
      <c r="A27" s="489" t="s">
        <v>451</v>
      </c>
      <c r="J27" s="490"/>
    </row>
    <row r="28" spans="1:11">
      <c r="A28" s="755" t="str">
        <f>IF(ISBLANK(交付申請書総表貼り付け欄!B64),"",交付申請書総表貼り付け欄!B64)</f>
        <v/>
      </c>
      <c r="B28" s="756"/>
      <c r="C28" s="756"/>
      <c r="D28" s="756"/>
      <c r="E28" s="756"/>
      <c r="F28" s="756"/>
      <c r="G28" s="756"/>
      <c r="H28" s="756"/>
      <c r="I28" s="756"/>
      <c r="J28" s="757"/>
      <c r="K28" t="s">
        <v>446</v>
      </c>
    </row>
    <row r="29" spans="1:11">
      <c r="A29" s="755"/>
      <c r="B29" s="756"/>
      <c r="C29" s="756"/>
      <c r="D29" s="756"/>
      <c r="E29" s="756"/>
      <c r="F29" s="756"/>
      <c r="G29" s="756"/>
      <c r="H29" s="756"/>
      <c r="I29" s="756"/>
      <c r="J29" s="757"/>
    </row>
    <row r="30" spans="1:11">
      <c r="A30" s="755"/>
      <c r="B30" s="756"/>
      <c r="C30" s="756"/>
      <c r="D30" s="756"/>
      <c r="E30" s="756"/>
      <c r="F30" s="756"/>
      <c r="G30" s="756"/>
      <c r="H30" s="756"/>
      <c r="I30" s="756"/>
      <c r="J30" s="757"/>
    </row>
    <row r="31" spans="1:11">
      <c r="A31" s="758"/>
      <c r="B31" s="759"/>
      <c r="C31" s="759"/>
      <c r="D31" s="759"/>
      <c r="E31" s="759"/>
      <c r="F31" s="759"/>
      <c r="G31" s="759"/>
      <c r="H31" s="759"/>
      <c r="I31" s="759"/>
      <c r="J31" s="760"/>
    </row>
    <row r="32" spans="1:11">
      <c r="A32" s="489" t="s">
        <v>447</v>
      </c>
      <c r="J32" s="490"/>
    </row>
    <row r="33" spans="1:10">
      <c r="A33" s="489" t="s">
        <v>448</v>
      </c>
      <c r="J33" s="490"/>
    </row>
    <row r="34" spans="1:10">
      <c r="A34" s="749"/>
      <c r="B34" s="750"/>
      <c r="C34" s="750"/>
      <c r="D34" s="750"/>
      <c r="E34" s="750"/>
      <c r="F34" s="750"/>
      <c r="G34" s="750"/>
      <c r="H34" s="750"/>
      <c r="I34" s="750"/>
      <c r="J34" s="751"/>
    </row>
    <row r="35" spans="1:10">
      <c r="A35" s="749"/>
      <c r="B35" s="750"/>
      <c r="C35" s="750"/>
      <c r="D35" s="750"/>
      <c r="E35" s="750"/>
      <c r="F35" s="750"/>
      <c r="G35" s="750"/>
      <c r="H35" s="750"/>
      <c r="I35" s="750"/>
      <c r="J35" s="751"/>
    </row>
    <row r="36" spans="1:10">
      <c r="A36" s="749"/>
      <c r="B36" s="750"/>
      <c r="C36" s="750"/>
      <c r="D36" s="750"/>
      <c r="E36" s="750"/>
      <c r="F36" s="750"/>
      <c r="G36" s="750"/>
      <c r="H36" s="750"/>
      <c r="I36" s="750"/>
      <c r="J36" s="751"/>
    </row>
    <row r="37" spans="1:10">
      <c r="A37" s="489" t="s">
        <v>449</v>
      </c>
      <c r="J37" s="490"/>
    </row>
    <row r="38" spans="1:10">
      <c r="A38" s="749"/>
      <c r="B38" s="750"/>
      <c r="C38" s="750"/>
      <c r="D38" s="750"/>
      <c r="E38" s="750"/>
      <c r="F38" s="750"/>
      <c r="G38" s="750"/>
      <c r="H38" s="750"/>
      <c r="I38" s="750"/>
      <c r="J38" s="751"/>
    </row>
    <row r="39" spans="1:10">
      <c r="A39" s="749"/>
      <c r="B39" s="750"/>
      <c r="C39" s="750"/>
      <c r="D39" s="750"/>
      <c r="E39" s="750"/>
      <c r="F39" s="750"/>
      <c r="G39" s="750"/>
      <c r="H39" s="750"/>
      <c r="I39" s="750"/>
      <c r="J39" s="751"/>
    </row>
    <row r="40" spans="1:10">
      <c r="A40" s="749"/>
      <c r="B40" s="750"/>
      <c r="C40" s="750"/>
      <c r="D40" s="750"/>
      <c r="E40" s="750"/>
      <c r="F40" s="750"/>
      <c r="G40" s="750"/>
      <c r="H40" s="750"/>
      <c r="I40" s="750"/>
      <c r="J40" s="751"/>
    </row>
    <row r="41" spans="1:10">
      <c r="A41" s="489" t="s">
        <v>450</v>
      </c>
      <c r="J41" s="490"/>
    </row>
    <row r="42" spans="1:10">
      <c r="A42" s="749"/>
      <c r="B42" s="750"/>
      <c r="C42" s="750"/>
      <c r="D42" s="750"/>
      <c r="E42" s="750"/>
      <c r="F42" s="750"/>
      <c r="G42" s="750"/>
      <c r="H42" s="750"/>
      <c r="I42" s="750"/>
      <c r="J42" s="751"/>
    </row>
    <row r="43" spans="1:10">
      <c r="A43" s="749"/>
      <c r="B43" s="750"/>
      <c r="C43" s="750"/>
      <c r="D43" s="750"/>
      <c r="E43" s="750"/>
      <c r="F43" s="750"/>
      <c r="G43" s="750"/>
      <c r="H43" s="750"/>
      <c r="I43" s="750"/>
      <c r="J43" s="751"/>
    </row>
    <row r="44" spans="1:10">
      <c r="A44" s="749"/>
      <c r="B44" s="750"/>
      <c r="C44" s="750"/>
      <c r="D44" s="750"/>
      <c r="E44" s="750"/>
      <c r="F44" s="750"/>
      <c r="G44" s="750"/>
      <c r="H44" s="750"/>
      <c r="I44" s="750"/>
      <c r="J44" s="751"/>
    </row>
    <row r="45" spans="1:10">
      <c r="A45" s="752"/>
      <c r="B45" s="753"/>
      <c r="C45" s="753"/>
      <c r="D45" s="753"/>
      <c r="E45" s="753"/>
      <c r="F45" s="753"/>
      <c r="G45" s="753"/>
      <c r="H45" s="753"/>
      <c r="I45" s="753"/>
      <c r="J45" s="754"/>
    </row>
    <row r="46" spans="1:10" ht="19.5" thickBot="1">
      <c r="A46" s="491"/>
      <c r="B46" s="491"/>
      <c r="C46" s="491"/>
      <c r="D46" s="491"/>
      <c r="E46" s="491"/>
      <c r="F46" s="491"/>
      <c r="G46" s="491"/>
      <c r="H46" s="491"/>
      <c r="I46" s="491"/>
      <c r="J46" s="491"/>
    </row>
    <row r="47" spans="1:10" ht="20.25" thickTop="1" thickBot="1">
      <c r="A47" s="746" t="s">
        <v>464</v>
      </c>
      <c r="B47" s="747"/>
      <c r="C47" s="747"/>
      <c r="D47" s="747"/>
      <c r="E47" s="747"/>
      <c r="F47" s="747"/>
      <c r="G47" s="747"/>
      <c r="H47" s="747"/>
      <c r="I47" s="747"/>
      <c r="J47" s="748"/>
    </row>
    <row r="48" spans="1:10" ht="19.5" thickTop="1">
      <c r="A48" s="489" t="s">
        <v>451</v>
      </c>
      <c r="J48" s="490"/>
    </row>
    <row r="49" spans="1:11">
      <c r="A49" s="755" t="str">
        <f>IF(ISBLANK(交付申請書総表貼り付け欄!B65),"",交付申請書総表貼り付け欄!B65)</f>
        <v/>
      </c>
      <c r="B49" s="756"/>
      <c r="C49" s="756"/>
      <c r="D49" s="756"/>
      <c r="E49" s="756"/>
      <c r="F49" s="756"/>
      <c r="G49" s="756"/>
      <c r="H49" s="756"/>
      <c r="I49" s="756"/>
      <c r="J49" s="757"/>
      <c r="K49" t="s">
        <v>446</v>
      </c>
    </row>
    <row r="50" spans="1:11">
      <c r="A50" s="755"/>
      <c r="B50" s="756"/>
      <c r="C50" s="756"/>
      <c r="D50" s="756"/>
      <c r="E50" s="756"/>
      <c r="F50" s="756"/>
      <c r="G50" s="756"/>
      <c r="H50" s="756"/>
      <c r="I50" s="756"/>
      <c r="J50" s="757"/>
    </row>
    <row r="51" spans="1:11">
      <c r="A51" s="755"/>
      <c r="B51" s="756"/>
      <c r="C51" s="756"/>
      <c r="D51" s="756"/>
      <c r="E51" s="756"/>
      <c r="F51" s="756"/>
      <c r="G51" s="756"/>
      <c r="H51" s="756"/>
      <c r="I51" s="756"/>
      <c r="J51" s="757"/>
    </row>
    <row r="52" spans="1:11">
      <c r="A52" s="758"/>
      <c r="B52" s="759"/>
      <c r="C52" s="759"/>
      <c r="D52" s="759"/>
      <c r="E52" s="759"/>
      <c r="F52" s="759"/>
      <c r="G52" s="759"/>
      <c r="H52" s="759"/>
      <c r="I52" s="759"/>
      <c r="J52" s="760"/>
    </row>
    <row r="53" spans="1:11">
      <c r="A53" s="489" t="s">
        <v>447</v>
      </c>
      <c r="J53" s="490"/>
    </row>
    <row r="54" spans="1:11">
      <c r="A54" s="489" t="s">
        <v>448</v>
      </c>
      <c r="J54" s="490"/>
    </row>
    <row r="55" spans="1:11">
      <c r="A55" s="749"/>
      <c r="B55" s="750"/>
      <c r="C55" s="750"/>
      <c r="D55" s="750"/>
      <c r="E55" s="750"/>
      <c r="F55" s="750"/>
      <c r="G55" s="750"/>
      <c r="H55" s="750"/>
      <c r="I55" s="750"/>
      <c r="J55" s="751"/>
    </row>
    <row r="56" spans="1:11">
      <c r="A56" s="749"/>
      <c r="B56" s="750"/>
      <c r="C56" s="750"/>
      <c r="D56" s="750"/>
      <c r="E56" s="750"/>
      <c r="F56" s="750"/>
      <c r="G56" s="750"/>
      <c r="H56" s="750"/>
      <c r="I56" s="750"/>
      <c r="J56" s="751"/>
    </row>
    <row r="57" spans="1:11">
      <c r="A57" s="749"/>
      <c r="B57" s="750"/>
      <c r="C57" s="750"/>
      <c r="D57" s="750"/>
      <c r="E57" s="750"/>
      <c r="F57" s="750"/>
      <c r="G57" s="750"/>
      <c r="H57" s="750"/>
      <c r="I57" s="750"/>
      <c r="J57" s="751"/>
    </row>
    <row r="58" spans="1:11">
      <c r="A58" s="749"/>
      <c r="B58" s="750"/>
      <c r="C58" s="750"/>
      <c r="D58" s="750"/>
      <c r="E58" s="750"/>
      <c r="F58" s="750"/>
      <c r="G58" s="750"/>
      <c r="H58" s="750"/>
      <c r="I58" s="750"/>
      <c r="J58" s="751"/>
    </row>
    <row r="59" spans="1:11">
      <c r="A59" s="489" t="s">
        <v>449</v>
      </c>
      <c r="J59" s="490"/>
    </row>
    <row r="60" spans="1:11">
      <c r="A60" s="749"/>
      <c r="B60" s="750"/>
      <c r="C60" s="750"/>
      <c r="D60" s="750"/>
      <c r="E60" s="750"/>
      <c r="F60" s="750"/>
      <c r="G60" s="750"/>
      <c r="H60" s="750"/>
      <c r="I60" s="750"/>
      <c r="J60" s="751"/>
    </row>
    <row r="61" spans="1:11">
      <c r="A61" s="749"/>
      <c r="B61" s="750"/>
      <c r="C61" s="750"/>
      <c r="D61" s="750"/>
      <c r="E61" s="750"/>
      <c r="F61" s="750"/>
      <c r="G61" s="750"/>
      <c r="H61" s="750"/>
      <c r="I61" s="750"/>
      <c r="J61" s="751"/>
    </row>
    <row r="62" spans="1:11">
      <c r="A62" s="749"/>
      <c r="B62" s="750"/>
      <c r="C62" s="750"/>
      <c r="D62" s="750"/>
      <c r="E62" s="750"/>
      <c r="F62" s="750"/>
      <c r="G62" s="750"/>
      <c r="H62" s="750"/>
      <c r="I62" s="750"/>
      <c r="J62" s="751"/>
    </row>
    <row r="63" spans="1:11">
      <c r="A63" s="749"/>
      <c r="B63" s="750"/>
      <c r="C63" s="750"/>
      <c r="D63" s="750"/>
      <c r="E63" s="750"/>
      <c r="F63" s="750"/>
      <c r="G63" s="750"/>
      <c r="H63" s="750"/>
      <c r="I63" s="750"/>
      <c r="J63" s="751"/>
    </row>
    <row r="64" spans="1:11">
      <c r="A64" s="489" t="s">
        <v>450</v>
      </c>
      <c r="J64" s="490"/>
    </row>
    <row r="65" spans="1:11">
      <c r="A65" s="749"/>
      <c r="B65" s="750"/>
      <c r="C65" s="750"/>
      <c r="D65" s="750"/>
      <c r="E65" s="750"/>
      <c r="F65" s="750"/>
      <c r="G65" s="750"/>
      <c r="H65" s="750"/>
      <c r="I65" s="750"/>
      <c r="J65" s="751"/>
    </row>
    <row r="66" spans="1:11">
      <c r="A66" s="749"/>
      <c r="B66" s="750"/>
      <c r="C66" s="750"/>
      <c r="D66" s="750"/>
      <c r="E66" s="750"/>
      <c r="F66" s="750"/>
      <c r="G66" s="750"/>
      <c r="H66" s="750"/>
      <c r="I66" s="750"/>
      <c r="J66" s="751"/>
    </row>
    <row r="67" spans="1:11">
      <c r="A67" s="749"/>
      <c r="B67" s="750"/>
      <c r="C67" s="750"/>
      <c r="D67" s="750"/>
      <c r="E67" s="750"/>
      <c r="F67" s="750"/>
      <c r="G67" s="750"/>
      <c r="H67" s="750"/>
      <c r="I67" s="750"/>
      <c r="J67" s="751"/>
    </row>
    <row r="68" spans="1:11">
      <c r="A68" s="752"/>
      <c r="B68" s="753"/>
      <c r="C68" s="753"/>
      <c r="D68" s="753"/>
      <c r="E68" s="753"/>
      <c r="F68" s="753"/>
      <c r="G68" s="753"/>
      <c r="H68" s="753"/>
      <c r="I68" s="753"/>
      <c r="J68" s="754"/>
    </row>
    <row r="69" spans="1:11" ht="19.5" thickBot="1">
      <c r="A69" s="491"/>
      <c r="B69" s="491"/>
      <c r="C69" s="491"/>
      <c r="D69" s="491"/>
      <c r="E69" s="491"/>
      <c r="F69" s="491"/>
      <c r="G69" s="491"/>
      <c r="H69" s="491"/>
      <c r="I69" s="491"/>
      <c r="J69" s="491"/>
    </row>
    <row r="70" spans="1:11" ht="20.25" thickTop="1" thickBot="1">
      <c r="A70" s="746" t="s">
        <v>468</v>
      </c>
      <c r="B70" s="747"/>
      <c r="C70" s="747"/>
      <c r="D70" s="747"/>
      <c r="E70" s="747"/>
      <c r="F70" s="747"/>
      <c r="G70" s="747"/>
      <c r="H70" s="747"/>
      <c r="I70" s="747"/>
      <c r="J70" s="748"/>
    </row>
    <row r="71" spans="1:11" ht="19.5" thickTop="1">
      <c r="A71" s="489" t="s">
        <v>451</v>
      </c>
      <c r="J71" s="490"/>
    </row>
    <row r="72" spans="1:11">
      <c r="A72" s="755" t="str">
        <f>IF(ISBLANK(交付申請書総表貼り付け欄!B66),"",交付申請書総表貼り付け欄!B66)</f>
        <v/>
      </c>
      <c r="B72" s="756"/>
      <c r="C72" s="756"/>
      <c r="D72" s="756"/>
      <c r="E72" s="756"/>
      <c r="F72" s="756"/>
      <c r="G72" s="756"/>
      <c r="H72" s="756"/>
      <c r="I72" s="756"/>
      <c r="J72" s="757"/>
      <c r="K72" t="s">
        <v>446</v>
      </c>
    </row>
    <row r="73" spans="1:11">
      <c r="A73" s="755"/>
      <c r="B73" s="756"/>
      <c r="C73" s="756"/>
      <c r="D73" s="756"/>
      <c r="E73" s="756"/>
      <c r="F73" s="756"/>
      <c r="G73" s="756"/>
      <c r="H73" s="756"/>
      <c r="I73" s="756"/>
      <c r="J73" s="757"/>
    </row>
    <row r="74" spans="1:11">
      <c r="A74" s="755"/>
      <c r="B74" s="756"/>
      <c r="C74" s="756"/>
      <c r="D74" s="756"/>
      <c r="E74" s="756"/>
      <c r="F74" s="756"/>
      <c r="G74" s="756"/>
      <c r="H74" s="756"/>
      <c r="I74" s="756"/>
      <c r="J74" s="757"/>
    </row>
    <row r="75" spans="1:11">
      <c r="A75" s="758"/>
      <c r="B75" s="759"/>
      <c r="C75" s="759"/>
      <c r="D75" s="759"/>
      <c r="E75" s="759"/>
      <c r="F75" s="759"/>
      <c r="G75" s="759"/>
      <c r="H75" s="759"/>
      <c r="I75" s="759"/>
      <c r="J75" s="760"/>
    </row>
    <row r="76" spans="1:11">
      <c r="A76" s="489" t="s">
        <v>452</v>
      </c>
      <c r="J76" s="490"/>
    </row>
    <row r="77" spans="1:11">
      <c r="A77" s="489" t="s">
        <v>453</v>
      </c>
      <c r="J77" s="490"/>
    </row>
    <row r="78" spans="1:11">
      <c r="A78" s="749"/>
      <c r="B78" s="750"/>
      <c r="C78" s="750"/>
      <c r="D78" s="750"/>
      <c r="E78" s="750"/>
      <c r="F78" s="750"/>
      <c r="G78" s="750"/>
      <c r="H78" s="750"/>
      <c r="I78" s="750"/>
      <c r="J78" s="751"/>
    </row>
    <row r="79" spans="1:11">
      <c r="A79" s="749"/>
      <c r="B79" s="750"/>
      <c r="C79" s="750"/>
      <c r="D79" s="750"/>
      <c r="E79" s="750"/>
      <c r="F79" s="750"/>
      <c r="G79" s="750"/>
      <c r="H79" s="750"/>
      <c r="I79" s="750"/>
      <c r="J79" s="751"/>
    </row>
    <row r="80" spans="1:11">
      <c r="A80" s="749"/>
      <c r="B80" s="750"/>
      <c r="C80" s="750"/>
      <c r="D80" s="750"/>
      <c r="E80" s="750"/>
      <c r="F80" s="750"/>
      <c r="G80" s="750"/>
      <c r="H80" s="750"/>
      <c r="I80" s="750"/>
      <c r="J80" s="751"/>
    </row>
    <row r="81" spans="1:11">
      <c r="A81" s="749"/>
      <c r="B81" s="750"/>
      <c r="C81" s="750"/>
      <c r="D81" s="750"/>
      <c r="E81" s="750"/>
      <c r="F81" s="750"/>
      <c r="G81" s="750"/>
      <c r="H81" s="750"/>
      <c r="I81" s="750"/>
      <c r="J81" s="751"/>
    </row>
    <row r="82" spans="1:11">
      <c r="A82" s="749"/>
      <c r="B82" s="750"/>
      <c r="C82" s="750"/>
      <c r="D82" s="750"/>
      <c r="E82" s="750"/>
      <c r="F82" s="750"/>
      <c r="G82" s="750"/>
      <c r="H82" s="750"/>
      <c r="I82" s="750"/>
      <c r="J82" s="751"/>
    </row>
    <row r="83" spans="1:11">
      <c r="A83" s="749"/>
      <c r="B83" s="750"/>
      <c r="C83" s="750"/>
      <c r="D83" s="750"/>
      <c r="E83" s="750"/>
      <c r="F83" s="750"/>
      <c r="G83" s="750"/>
      <c r="H83" s="750"/>
      <c r="I83" s="750"/>
      <c r="J83" s="751"/>
    </row>
    <row r="84" spans="1:11">
      <c r="A84" s="489" t="s">
        <v>454</v>
      </c>
      <c r="J84" s="490"/>
    </row>
    <row r="85" spans="1:11">
      <c r="A85" s="749"/>
      <c r="B85" s="750"/>
      <c r="C85" s="750"/>
      <c r="D85" s="750"/>
      <c r="E85" s="750"/>
      <c r="F85" s="750"/>
      <c r="G85" s="750"/>
      <c r="H85" s="750"/>
      <c r="I85" s="750"/>
      <c r="J85" s="751"/>
    </row>
    <row r="86" spans="1:11">
      <c r="A86" s="749"/>
      <c r="B86" s="750"/>
      <c r="C86" s="750"/>
      <c r="D86" s="750"/>
      <c r="E86" s="750"/>
      <c r="F86" s="750"/>
      <c r="G86" s="750"/>
      <c r="H86" s="750"/>
      <c r="I86" s="750"/>
      <c r="J86" s="751"/>
    </row>
    <row r="87" spans="1:11">
      <c r="A87" s="749"/>
      <c r="B87" s="750"/>
      <c r="C87" s="750"/>
      <c r="D87" s="750"/>
      <c r="E87" s="750"/>
      <c r="F87" s="750"/>
      <c r="G87" s="750"/>
      <c r="H87" s="750"/>
      <c r="I87" s="750"/>
      <c r="J87" s="751"/>
    </row>
    <row r="88" spans="1:11">
      <c r="A88" s="749"/>
      <c r="B88" s="750"/>
      <c r="C88" s="750"/>
      <c r="D88" s="750"/>
      <c r="E88" s="750"/>
      <c r="F88" s="750"/>
      <c r="G88" s="750"/>
      <c r="H88" s="750"/>
      <c r="I88" s="750"/>
      <c r="J88" s="751"/>
    </row>
    <row r="89" spans="1:11">
      <c r="A89" s="749"/>
      <c r="B89" s="750"/>
      <c r="C89" s="750"/>
      <c r="D89" s="750"/>
      <c r="E89" s="750"/>
      <c r="F89" s="750"/>
      <c r="G89" s="750"/>
      <c r="H89" s="750"/>
      <c r="I89" s="750"/>
      <c r="J89" s="751"/>
    </row>
    <row r="90" spans="1:11">
      <c r="A90" s="752"/>
      <c r="B90" s="753"/>
      <c r="C90" s="753"/>
      <c r="D90" s="753"/>
      <c r="E90" s="753"/>
      <c r="F90" s="753"/>
      <c r="G90" s="753"/>
      <c r="H90" s="753"/>
      <c r="I90" s="753"/>
      <c r="J90" s="754"/>
    </row>
    <row r="91" spans="1:11" ht="19.5" thickBot="1"/>
    <row r="92" spans="1:11" ht="20.25" thickTop="1" thickBot="1">
      <c r="A92" s="746" t="s">
        <v>465</v>
      </c>
      <c r="B92" s="747"/>
      <c r="C92" s="747"/>
      <c r="D92" s="747"/>
      <c r="E92" s="747"/>
      <c r="F92" s="747"/>
      <c r="G92" s="747"/>
      <c r="H92" s="747"/>
      <c r="I92" s="747"/>
      <c r="J92" s="748"/>
    </row>
    <row r="93" spans="1:11" ht="19.5" thickTop="1">
      <c r="A93" s="489" t="s">
        <v>451</v>
      </c>
      <c r="J93" s="490"/>
    </row>
    <row r="94" spans="1:11">
      <c r="A94" s="755" t="str">
        <f>IF(ISBLANK(交付申請書総表貼り付け欄!B67),"",交付申請書総表貼り付け欄!B67)</f>
        <v/>
      </c>
      <c r="B94" s="756"/>
      <c r="C94" s="756"/>
      <c r="D94" s="756"/>
      <c r="E94" s="756"/>
      <c r="F94" s="756"/>
      <c r="G94" s="756"/>
      <c r="H94" s="756"/>
      <c r="I94" s="756"/>
      <c r="J94" s="757"/>
      <c r="K94" t="s">
        <v>446</v>
      </c>
    </row>
    <row r="95" spans="1:11">
      <c r="A95" s="755"/>
      <c r="B95" s="756"/>
      <c r="C95" s="756"/>
      <c r="D95" s="756"/>
      <c r="E95" s="756"/>
      <c r="F95" s="756"/>
      <c r="G95" s="756"/>
      <c r="H95" s="756"/>
      <c r="I95" s="756"/>
      <c r="J95" s="757"/>
    </row>
    <row r="96" spans="1:11">
      <c r="A96" s="755"/>
      <c r="B96" s="756"/>
      <c r="C96" s="756"/>
      <c r="D96" s="756"/>
      <c r="E96" s="756"/>
      <c r="F96" s="756"/>
      <c r="G96" s="756"/>
      <c r="H96" s="756"/>
      <c r="I96" s="756"/>
      <c r="J96" s="757"/>
    </row>
    <row r="97" spans="1:10">
      <c r="A97" s="758"/>
      <c r="B97" s="759"/>
      <c r="C97" s="759"/>
      <c r="D97" s="759"/>
      <c r="E97" s="759"/>
      <c r="F97" s="759"/>
      <c r="G97" s="759"/>
      <c r="H97" s="759"/>
      <c r="I97" s="759"/>
      <c r="J97" s="760"/>
    </row>
    <row r="98" spans="1:10">
      <c r="A98" s="489" t="s">
        <v>452</v>
      </c>
      <c r="J98" s="490"/>
    </row>
    <row r="99" spans="1:10">
      <c r="A99" s="489" t="s">
        <v>453</v>
      </c>
      <c r="J99" s="490"/>
    </row>
    <row r="100" spans="1:10">
      <c r="A100" s="749"/>
      <c r="B100" s="750"/>
      <c r="C100" s="750"/>
      <c r="D100" s="750"/>
      <c r="E100" s="750"/>
      <c r="F100" s="750"/>
      <c r="G100" s="750"/>
      <c r="H100" s="750"/>
      <c r="I100" s="750"/>
      <c r="J100" s="751"/>
    </row>
    <row r="101" spans="1:10">
      <c r="A101" s="749"/>
      <c r="B101" s="750"/>
      <c r="C101" s="750"/>
      <c r="D101" s="750"/>
      <c r="E101" s="750"/>
      <c r="F101" s="750"/>
      <c r="G101" s="750"/>
      <c r="H101" s="750"/>
      <c r="I101" s="750"/>
      <c r="J101" s="751"/>
    </row>
    <row r="102" spans="1:10">
      <c r="A102" s="749"/>
      <c r="B102" s="750"/>
      <c r="C102" s="750"/>
      <c r="D102" s="750"/>
      <c r="E102" s="750"/>
      <c r="F102" s="750"/>
      <c r="G102" s="750"/>
      <c r="H102" s="750"/>
      <c r="I102" s="750"/>
      <c r="J102" s="751"/>
    </row>
    <row r="103" spans="1:10">
      <c r="A103" s="749"/>
      <c r="B103" s="750"/>
      <c r="C103" s="750"/>
      <c r="D103" s="750"/>
      <c r="E103" s="750"/>
      <c r="F103" s="750"/>
      <c r="G103" s="750"/>
      <c r="H103" s="750"/>
      <c r="I103" s="750"/>
      <c r="J103" s="751"/>
    </row>
    <row r="104" spans="1:10">
      <c r="A104" s="749"/>
      <c r="B104" s="750"/>
      <c r="C104" s="750"/>
      <c r="D104" s="750"/>
      <c r="E104" s="750"/>
      <c r="F104" s="750"/>
      <c r="G104" s="750"/>
      <c r="H104" s="750"/>
      <c r="I104" s="750"/>
      <c r="J104" s="751"/>
    </row>
    <row r="105" spans="1:10">
      <c r="A105" s="749"/>
      <c r="B105" s="750"/>
      <c r="C105" s="750"/>
      <c r="D105" s="750"/>
      <c r="E105" s="750"/>
      <c r="F105" s="750"/>
      <c r="G105" s="750"/>
      <c r="H105" s="750"/>
      <c r="I105" s="750"/>
      <c r="J105" s="751"/>
    </row>
    <row r="106" spans="1:10">
      <c r="A106" s="489" t="s">
        <v>454</v>
      </c>
      <c r="J106" s="490"/>
    </row>
    <row r="107" spans="1:10">
      <c r="A107" s="749"/>
      <c r="B107" s="750"/>
      <c r="C107" s="750"/>
      <c r="D107" s="750"/>
      <c r="E107" s="750"/>
      <c r="F107" s="750"/>
      <c r="G107" s="750"/>
      <c r="H107" s="750"/>
      <c r="I107" s="750"/>
      <c r="J107" s="751"/>
    </row>
    <row r="108" spans="1:10">
      <c r="A108" s="749"/>
      <c r="B108" s="750"/>
      <c r="C108" s="750"/>
      <c r="D108" s="750"/>
      <c r="E108" s="750"/>
      <c r="F108" s="750"/>
      <c r="G108" s="750"/>
      <c r="H108" s="750"/>
      <c r="I108" s="750"/>
      <c r="J108" s="751"/>
    </row>
    <row r="109" spans="1:10">
      <c r="A109" s="749"/>
      <c r="B109" s="750"/>
      <c r="C109" s="750"/>
      <c r="D109" s="750"/>
      <c r="E109" s="750"/>
      <c r="F109" s="750"/>
      <c r="G109" s="750"/>
      <c r="H109" s="750"/>
      <c r="I109" s="750"/>
      <c r="J109" s="751"/>
    </row>
    <row r="110" spans="1:10">
      <c r="A110" s="749"/>
      <c r="B110" s="750"/>
      <c r="C110" s="750"/>
      <c r="D110" s="750"/>
      <c r="E110" s="750"/>
      <c r="F110" s="750"/>
      <c r="G110" s="750"/>
      <c r="H110" s="750"/>
      <c r="I110" s="750"/>
      <c r="J110" s="751"/>
    </row>
    <row r="111" spans="1:10">
      <c r="A111" s="749"/>
      <c r="B111" s="750"/>
      <c r="C111" s="750"/>
      <c r="D111" s="750"/>
      <c r="E111" s="750"/>
      <c r="F111" s="750"/>
      <c r="G111" s="750"/>
      <c r="H111" s="750"/>
      <c r="I111" s="750"/>
      <c r="J111" s="751"/>
    </row>
    <row r="112" spans="1:10">
      <c r="A112" s="752"/>
      <c r="B112" s="753"/>
      <c r="C112" s="753"/>
      <c r="D112" s="753"/>
      <c r="E112" s="753"/>
      <c r="F112" s="753"/>
      <c r="G112" s="753"/>
      <c r="H112" s="753"/>
      <c r="I112" s="753"/>
      <c r="J112" s="754"/>
    </row>
    <row r="113" spans="1:11" ht="19.5" thickBot="1"/>
    <row r="114" spans="1:11" ht="20.25" thickTop="1" thickBot="1">
      <c r="A114" s="746" t="s">
        <v>466</v>
      </c>
      <c r="B114" s="747"/>
      <c r="C114" s="747"/>
      <c r="D114" s="747"/>
      <c r="E114" s="747"/>
      <c r="F114" s="747"/>
      <c r="G114" s="747"/>
      <c r="H114" s="747"/>
      <c r="I114" s="747"/>
      <c r="J114" s="748"/>
    </row>
    <row r="115" spans="1:11" ht="19.5" thickTop="1">
      <c r="A115" s="489" t="s">
        <v>451</v>
      </c>
      <c r="J115" s="490"/>
    </row>
    <row r="116" spans="1:11">
      <c r="A116" s="755" t="str">
        <f>IF(ISBLANK(交付申請書総表貼り付け欄!B68),"",交付申請書総表貼り付け欄!B68)</f>
        <v/>
      </c>
      <c r="B116" s="756"/>
      <c r="C116" s="756"/>
      <c r="D116" s="756"/>
      <c r="E116" s="756"/>
      <c r="F116" s="756"/>
      <c r="G116" s="756"/>
      <c r="H116" s="756"/>
      <c r="I116" s="756"/>
      <c r="J116" s="757"/>
      <c r="K116" t="s">
        <v>446</v>
      </c>
    </row>
    <row r="117" spans="1:11">
      <c r="A117" s="755"/>
      <c r="B117" s="756"/>
      <c r="C117" s="756"/>
      <c r="D117" s="756"/>
      <c r="E117" s="756"/>
      <c r="F117" s="756"/>
      <c r="G117" s="756"/>
      <c r="H117" s="756"/>
      <c r="I117" s="756"/>
      <c r="J117" s="757"/>
    </row>
    <row r="118" spans="1:11">
      <c r="A118" s="755"/>
      <c r="B118" s="756"/>
      <c r="C118" s="756"/>
      <c r="D118" s="756"/>
      <c r="E118" s="756"/>
      <c r="F118" s="756"/>
      <c r="G118" s="756"/>
      <c r="H118" s="756"/>
      <c r="I118" s="756"/>
      <c r="J118" s="757"/>
    </row>
    <row r="119" spans="1:11">
      <c r="A119" s="758"/>
      <c r="B119" s="759"/>
      <c r="C119" s="759"/>
      <c r="D119" s="759"/>
      <c r="E119" s="759"/>
      <c r="F119" s="759"/>
      <c r="G119" s="759"/>
      <c r="H119" s="759"/>
      <c r="I119" s="759"/>
      <c r="J119" s="760"/>
    </row>
    <row r="120" spans="1:11">
      <c r="A120" s="489" t="s">
        <v>452</v>
      </c>
      <c r="J120" s="490"/>
    </row>
    <row r="121" spans="1:11">
      <c r="A121" s="489" t="s">
        <v>453</v>
      </c>
      <c r="J121" s="490"/>
    </row>
    <row r="122" spans="1:11">
      <c r="A122" s="749"/>
      <c r="B122" s="750"/>
      <c r="C122" s="750"/>
      <c r="D122" s="750"/>
      <c r="E122" s="750"/>
      <c r="F122" s="750"/>
      <c r="G122" s="750"/>
      <c r="H122" s="750"/>
      <c r="I122" s="750"/>
      <c r="J122" s="751"/>
    </row>
    <row r="123" spans="1:11">
      <c r="A123" s="749"/>
      <c r="B123" s="750"/>
      <c r="C123" s="750"/>
      <c r="D123" s="750"/>
      <c r="E123" s="750"/>
      <c r="F123" s="750"/>
      <c r="G123" s="750"/>
      <c r="H123" s="750"/>
      <c r="I123" s="750"/>
      <c r="J123" s="751"/>
    </row>
    <row r="124" spans="1:11">
      <c r="A124" s="749"/>
      <c r="B124" s="750"/>
      <c r="C124" s="750"/>
      <c r="D124" s="750"/>
      <c r="E124" s="750"/>
      <c r="F124" s="750"/>
      <c r="G124" s="750"/>
      <c r="H124" s="750"/>
      <c r="I124" s="750"/>
      <c r="J124" s="751"/>
    </row>
    <row r="125" spans="1:11">
      <c r="A125" s="749"/>
      <c r="B125" s="750"/>
      <c r="C125" s="750"/>
      <c r="D125" s="750"/>
      <c r="E125" s="750"/>
      <c r="F125" s="750"/>
      <c r="G125" s="750"/>
      <c r="H125" s="750"/>
      <c r="I125" s="750"/>
      <c r="J125" s="751"/>
    </row>
    <row r="126" spans="1:11">
      <c r="A126" s="749"/>
      <c r="B126" s="750"/>
      <c r="C126" s="750"/>
      <c r="D126" s="750"/>
      <c r="E126" s="750"/>
      <c r="F126" s="750"/>
      <c r="G126" s="750"/>
      <c r="H126" s="750"/>
      <c r="I126" s="750"/>
      <c r="J126" s="751"/>
    </row>
    <row r="127" spans="1:11">
      <c r="A127" s="749"/>
      <c r="B127" s="750"/>
      <c r="C127" s="750"/>
      <c r="D127" s="750"/>
      <c r="E127" s="750"/>
      <c r="F127" s="750"/>
      <c r="G127" s="750"/>
      <c r="H127" s="750"/>
      <c r="I127" s="750"/>
      <c r="J127" s="751"/>
    </row>
    <row r="128" spans="1:11">
      <c r="A128" s="489" t="s">
        <v>454</v>
      </c>
      <c r="J128" s="490"/>
    </row>
    <row r="129" spans="1:10">
      <c r="A129" s="749"/>
      <c r="B129" s="750"/>
      <c r="C129" s="750"/>
      <c r="D129" s="750"/>
      <c r="E129" s="750"/>
      <c r="F129" s="750"/>
      <c r="G129" s="750"/>
      <c r="H129" s="750"/>
      <c r="I129" s="750"/>
      <c r="J129" s="751"/>
    </row>
    <row r="130" spans="1:10">
      <c r="A130" s="749"/>
      <c r="B130" s="750"/>
      <c r="C130" s="750"/>
      <c r="D130" s="750"/>
      <c r="E130" s="750"/>
      <c r="F130" s="750"/>
      <c r="G130" s="750"/>
      <c r="H130" s="750"/>
      <c r="I130" s="750"/>
      <c r="J130" s="751"/>
    </row>
    <row r="131" spans="1:10">
      <c r="A131" s="749"/>
      <c r="B131" s="750"/>
      <c r="C131" s="750"/>
      <c r="D131" s="750"/>
      <c r="E131" s="750"/>
      <c r="F131" s="750"/>
      <c r="G131" s="750"/>
      <c r="H131" s="750"/>
      <c r="I131" s="750"/>
      <c r="J131" s="751"/>
    </row>
    <row r="132" spans="1:10">
      <c r="A132" s="749"/>
      <c r="B132" s="750"/>
      <c r="C132" s="750"/>
      <c r="D132" s="750"/>
      <c r="E132" s="750"/>
      <c r="F132" s="750"/>
      <c r="G132" s="750"/>
      <c r="H132" s="750"/>
      <c r="I132" s="750"/>
      <c r="J132" s="751"/>
    </row>
    <row r="133" spans="1:10">
      <c r="A133" s="749"/>
      <c r="B133" s="750"/>
      <c r="C133" s="750"/>
      <c r="D133" s="750"/>
      <c r="E133" s="750"/>
      <c r="F133" s="750"/>
      <c r="G133" s="750"/>
      <c r="H133" s="750"/>
      <c r="I133" s="750"/>
      <c r="J133" s="751"/>
    </row>
    <row r="134" spans="1:10">
      <c r="A134" s="752"/>
      <c r="B134" s="753"/>
      <c r="C134" s="753"/>
      <c r="D134" s="753"/>
      <c r="E134" s="753"/>
      <c r="F134" s="753"/>
      <c r="G134" s="753"/>
      <c r="H134" s="753"/>
      <c r="I134" s="753"/>
      <c r="J134" s="754"/>
    </row>
    <row r="135" spans="1:10" ht="19.5" thickBot="1">
      <c r="A135" s="492"/>
      <c r="B135" s="492"/>
      <c r="C135" s="492"/>
      <c r="D135" s="492"/>
      <c r="E135" s="492"/>
      <c r="F135" s="492"/>
      <c r="G135" s="492"/>
      <c r="H135" s="492"/>
      <c r="I135" s="492"/>
      <c r="J135" s="492"/>
    </row>
    <row r="136" spans="1:10" ht="20.25" thickTop="1" thickBot="1">
      <c r="A136" s="761" t="s">
        <v>455</v>
      </c>
      <c r="B136" s="762"/>
      <c r="C136" s="762"/>
      <c r="D136" s="762"/>
      <c r="E136" s="762"/>
      <c r="F136" s="762"/>
      <c r="G136" s="762"/>
      <c r="H136" s="762"/>
      <c r="I136" s="762"/>
      <c r="J136" s="763"/>
    </row>
    <row r="137" spans="1:10" ht="19.5" thickTop="1">
      <c r="A137" s="489" t="s">
        <v>456</v>
      </c>
      <c r="J137" s="490"/>
    </row>
    <row r="138" spans="1:10">
      <c r="A138" s="749"/>
      <c r="B138" s="750"/>
      <c r="C138" s="750"/>
      <c r="D138" s="750"/>
      <c r="E138" s="750"/>
      <c r="F138" s="750"/>
      <c r="G138" s="750"/>
      <c r="H138" s="750"/>
      <c r="I138" s="750"/>
      <c r="J138" s="751"/>
    </row>
    <row r="139" spans="1:10">
      <c r="A139" s="749"/>
      <c r="B139" s="750"/>
      <c r="C139" s="750"/>
      <c r="D139" s="750"/>
      <c r="E139" s="750"/>
      <c r="F139" s="750"/>
      <c r="G139" s="750"/>
      <c r="H139" s="750"/>
      <c r="I139" s="750"/>
      <c r="J139" s="751"/>
    </row>
    <row r="140" spans="1:10">
      <c r="A140" s="749"/>
      <c r="B140" s="750"/>
      <c r="C140" s="750"/>
      <c r="D140" s="750"/>
      <c r="E140" s="750"/>
      <c r="F140" s="750"/>
      <c r="G140" s="750"/>
      <c r="H140" s="750"/>
      <c r="I140" s="750"/>
      <c r="J140" s="751"/>
    </row>
    <row r="141" spans="1:10">
      <c r="A141" s="749"/>
      <c r="B141" s="750"/>
      <c r="C141" s="750"/>
      <c r="D141" s="750"/>
      <c r="E141" s="750"/>
      <c r="F141" s="750"/>
      <c r="G141" s="750"/>
      <c r="H141" s="750"/>
      <c r="I141" s="750"/>
      <c r="J141" s="751"/>
    </row>
    <row r="142" spans="1:10">
      <c r="A142" s="749"/>
      <c r="B142" s="750"/>
      <c r="C142" s="750"/>
      <c r="D142" s="750"/>
      <c r="E142" s="750"/>
      <c r="F142" s="750"/>
      <c r="G142" s="750"/>
      <c r="H142" s="750"/>
      <c r="I142" s="750"/>
      <c r="J142" s="751"/>
    </row>
    <row r="143" spans="1:10">
      <c r="A143" s="749"/>
      <c r="B143" s="750"/>
      <c r="C143" s="750"/>
      <c r="D143" s="750"/>
      <c r="E143" s="750"/>
      <c r="F143" s="750"/>
      <c r="G143" s="750"/>
      <c r="H143" s="750"/>
      <c r="I143" s="750"/>
      <c r="J143" s="751"/>
    </row>
    <row r="144" spans="1:10">
      <c r="A144" s="749"/>
      <c r="B144" s="750"/>
      <c r="C144" s="750"/>
      <c r="D144" s="750"/>
      <c r="E144" s="750"/>
      <c r="F144" s="750"/>
      <c r="G144" s="750"/>
      <c r="H144" s="750"/>
      <c r="I144" s="750"/>
      <c r="J144" s="751"/>
    </row>
    <row r="145" spans="1:10">
      <c r="A145" s="489" t="s">
        <v>454</v>
      </c>
      <c r="J145" s="490"/>
    </row>
    <row r="146" spans="1:10">
      <c r="A146" s="749"/>
      <c r="B146" s="750"/>
      <c r="C146" s="750"/>
      <c r="D146" s="750"/>
      <c r="E146" s="750"/>
      <c r="F146" s="750"/>
      <c r="G146" s="750"/>
      <c r="H146" s="750"/>
      <c r="I146" s="750"/>
      <c r="J146" s="751"/>
    </row>
    <row r="147" spans="1:10">
      <c r="A147" s="749"/>
      <c r="B147" s="750"/>
      <c r="C147" s="750"/>
      <c r="D147" s="750"/>
      <c r="E147" s="750"/>
      <c r="F147" s="750"/>
      <c r="G147" s="750"/>
      <c r="H147" s="750"/>
      <c r="I147" s="750"/>
      <c r="J147" s="751"/>
    </row>
    <row r="148" spans="1:10">
      <c r="A148" s="749"/>
      <c r="B148" s="750"/>
      <c r="C148" s="750"/>
      <c r="D148" s="750"/>
      <c r="E148" s="750"/>
      <c r="F148" s="750"/>
      <c r="G148" s="750"/>
      <c r="H148" s="750"/>
      <c r="I148" s="750"/>
      <c r="J148" s="751"/>
    </row>
    <row r="149" spans="1:10">
      <c r="A149" s="749"/>
      <c r="B149" s="750"/>
      <c r="C149" s="750"/>
      <c r="D149" s="750"/>
      <c r="E149" s="750"/>
      <c r="F149" s="750"/>
      <c r="G149" s="750"/>
      <c r="H149" s="750"/>
      <c r="I149" s="750"/>
      <c r="J149" s="751"/>
    </row>
    <row r="150" spans="1:10">
      <c r="A150" s="749"/>
      <c r="B150" s="750"/>
      <c r="C150" s="750"/>
      <c r="D150" s="750"/>
      <c r="E150" s="750"/>
      <c r="F150" s="750"/>
      <c r="G150" s="750"/>
      <c r="H150" s="750"/>
      <c r="I150" s="750"/>
      <c r="J150" s="751"/>
    </row>
    <row r="151" spans="1:10">
      <c r="A151" s="752"/>
      <c r="B151" s="753"/>
      <c r="C151" s="753"/>
      <c r="D151" s="753"/>
      <c r="E151" s="753"/>
      <c r="F151" s="753"/>
      <c r="G151" s="753"/>
      <c r="H151" s="753"/>
      <c r="I151" s="753"/>
      <c r="J151" s="754"/>
    </row>
    <row r="152" spans="1:10" ht="19.5" thickBot="1">
      <c r="A152" s="492"/>
      <c r="B152" s="492"/>
      <c r="C152" s="492"/>
      <c r="D152" s="492"/>
      <c r="E152" s="492"/>
      <c r="F152" s="492"/>
      <c r="G152" s="492"/>
      <c r="H152" s="492"/>
      <c r="I152" s="492"/>
      <c r="J152" s="492"/>
    </row>
    <row r="153" spans="1:10" ht="20.25" thickTop="1" thickBot="1">
      <c r="A153" s="746" t="s">
        <v>457</v>
      </c>
      <c r="B153" s="747"/>
      <c r="C153" s="747"/>
      <c r="D153" s="747"/>
      <c r="E153" s="747"/>
      <c r="F153" s="747"/>
      <c r="G153" s="747"/>
      <c r="H153" s="747"/>
      <c r="I153" s="747"/>
      <c r="J153" s="748"/>
    </row>
    <row r="154" spans="1:10" ht="19.5" thickTop="1">
      <c r="A154" s="489" t="s">
        <v>458</v>
      </c>
      <c r="J154" s="490"/>
    </row>
    <row r="155" spans="1:10">
      <c r="A155" s="749"/>
      <c r="B155" s="750"/>
      <c r="C155" s="750"/>
      <c r="D155" s="750"/>
      <c r="E155" s="750"/>
      <c r="F155" s="750"/>
      <c r="G155" s="750"/>
      <c r="H155" s="750"/>
      <c r="I155" s="750"/>
      <c r="J155" s="751"/>
    </row>
    <row r="156" spans="1:10">
      <c r="A156" s="749"/>
      <c r="B156" s="750"/>
      <c r="C156" s="750"/>
      <c r="D156" s="750"/>
      <c r="E156" s="750"/>
      <c r="F156" s="750"/>
      <c r="G156" s="750"/>
      <c r="H156" s="750"/>
      <c r="I156" s="750"/>
      <c r="J156" s="751"/>
    </row>
    <row r="157" spans="1:10">
      <c r="A157" s="749"/>
      <c r="B157" s="750"/>
      <c r="C157" s="750"/>
      <c r="D157" s="750"/>
      <c r="E157" s="750"/>
      <c r="F157" s="750"/>
      <c r="G157" s="750"/>
      <c r="H157" s="750"/>
      <c r="I157" s="750"/>
      <c r="J157" s="751"/>
    </row>
    <row r="158" spans="1:10">
      <c r="A158" s="749"/>
      <c r="B158" s="750"/>
      <c r="C158" s="750"/>
      <c r="D158" s="750"/>
      <c r="E158" s="750"/>
      <c r="F158" s="750"/>
      <c r="G158" s="750"/>
      <c r="H158" s="750"/>
      <c r="I158" s="750"/>
      <c r="J158" s="751"/>
    </row>
    <row r="159" spans="1:10">
      <c r="A159" s="749"/>
      <c r="B159" s="750"/>
      <c r="C159" s="750"/>
      <c r="D159" s="750"/>
      <c r="E159" s="750"/>
      <c r="F159" s="750"/>
      <c r="G159" s="750"/>
      <c r="H159" s="750"/>
      <c r="I159" s="750"/>
      <c r="J159" s="751"/>
    </row>
    <row r="160" spans="1:10">
      <c r="A160" s="749"/>
      <c r="B160" s="750"/>
      <c r="C160" s="750"/>
      <c r="D160" s="750"/>
      <c r="E160" s="750"/>
      <c r="F160" s="750"/>
      <c r="G160" s="750"/>
      <c r="H160" s="750"/>
      <c r="I160" s="750"/>
      <c r="J160" s="751"/>
    </row>
    <row r="161" spans="1:10">
      <c r="A161" s="749"/>
      <c r="B161" s="750"/>
      <c r="C161" s="750"/>
      <c r="D161" s="750"/>
      <c r="E161" s="750"/>
      <c r="F161" s="750"/>
      <c r="G161" s="750"/>
      <c r="H161" s="750"/>
      <c r="I161" s="750"/>
      <c r="J161" s="751"/>
    </row>
    <row r="162" spans="1:10">
      <c r="A162" s="489" t="s">
        <v>454</v>
      </c>
      <c r="J162" s="490"/>
    </row>
    <row r="163" spans="1:10">
      <c r="A163" s="749"/>
      <c r="B163" s="750"/>
      <c r="C163" s="750"/>
      <c r="D163" s="750"/>
      <c r="E163" s="750"/>
      <c r="F163" s="750"/>
      <c r="G163" s="750"/>
      <c r="H163" s="750"/>
      <c r="I163" s="750"/>
      <c r="J163" s="751"/>
    </row>
    <row r="164" spans="1:10">
      <c r="A164" s="749"/>
      <c r="B164" s="750"/>
      <c r="C164" s="750"/>
      <c r="D164" s="750"/>
      <c r="E164" s="750"/>
      <c r="F164" s="750"/>
      <c r="G164" s="750"/>
      <c r="H164" s="750"/>
      <c r="I164" s="750"/>
      <c r="J164" s="751"/>
    </row>
    <row r="165" spans="1:10">
      <c r="A165" s="749"/>
      <c r="B165" s="750"/>
      <c r="C165" s="750"/>
      <c r="D165" s="750"/>
      <c r="E165" s="750"/>
      <c r="F165" s="750"/>
      <c r="G165" s="750"/>
      <c r="H165" s="750"/>
      <c r="I165" s="750"/>
      <c r="J165" s="751"/>
    </row>
    <row r="166" spans="1:10">
      <c r="A166" s="749"/>
      <c r="B166" s="750"/>
      <c r="C166" s="750"/>
      <c r="D166" s="750"/>
      <c r="E166" s="750"/>
      <c r="F166" s="750"/>
      <c r="G166" s="750"/>
      <c r="H166" s="750"/>
      <c r="I166" s="750"/>
      <c r="J166" s="751"/>
    </row>
    <row r="167" spans="1:10">
      <c r="A167" s="749"/>
      <c r="B167" s="750"/>
      <c r="C167" s="750"/>
      <c r="D167" s="750"/>
      <c r="E167" s="750"/>
      <c r="F167" s="750"/>
      <c r="G167" s="750"/>
      <c r="H167" s="750"/>
      <c r="I167" s="750"/>
      <c r="J167" s="751"/>
    </row>
    <row r="168" spans="1:10">
      <c r="A168" s="752"/>
      <c r="B168" s="753"/>
      <c r="C168" s="753"/>
      <c r="D168" s="753"/>
      <c r="E168" s="753"/>
      <c r="F168" s="753"/>
      <c r="G168" s="753"/>
      <c r="H168" s="753"/>
      <c r="I168" s="753"/>
      <c r="J168" s="754"/>
    </row>
    <row r="169" spans="1:10" ht="19.5" thickBot="1">
      <c r="A169" s="492"/>
      <c r="B169" s="492"/>
      <c r="C169" s="492"/>
      <c r="D169" s="492"/>
      <c r="E169" s="492"/>
      <c r="F169" s="492"/>
      <c r="G169" s="492"/>
      <c r="H169" s="492"/>
      <c r="I169" s="492"/>
      <c r="J169" s="492"/>
    </row>
    <row r="170" spans="1:10" ht="20.25" thickTop="1" thickBot="1">
      <c r="A170" s="746" t="s">
        <v>459</v>
      </c>
      <c r="B170" s="747"/>
      <c r="C170" s="747"/>
      <c r="D170" s="747"/>
      <c r="E170" s="747"/>
      <c r="F170" s="747"/>
      <c r="G170" s="747"/>
      <c r="H170" s="747"/>
      <c r="I170" s="747"/>
      <c r="J170" s="748"/>
    </row>
    <row r="171" spans="1:10" ht="19.5" thickTop="1">
      <c r="A171" s="489" t="s">
        <v>460</v>
      </c>
      <c r="J171" s="490"/>
    </row>
    <row r="172" spans="1:10">
      <c r="A172" s="749"/>
      <c r="B172" s="750"/>
      <c r="C172" s="750"/>
      <c r="D172" s="750"/>
      <c r="E172" s="750"/>
      <c r="F172" s="750"/>
      <c r="G172" s="750"/>
      <c r="H172" s="750"/>
      <c r="I172" s="750"/>
      <c r="J172" s="751"/>
    </row>
    <row r="173" spans="1:10">
      <c r="A173" s="749"/>
      <c r="B173" s="750"/>
      <c r="C173" s="750"/>
      <c r="D173" s="750"/>
      <c r="E173" s="750"/>
      <c r="F173" s="750"/>
      <c r="G173" s="750"/>
      <c r="H173" s="750"/>
      <c r="I173" s="750"/>
      <c r="J173" s="751"/>
    </row>
    <row r="174" spans="1:10">
      <c r="A174" s="749"/>
      <c r="B174" s="750"/>
      <c r="C174" s="750"/>
      <c r="D174" s="750"/>
      <c r="E174" s="750"/>
      <c r="F174" s="750"/>
      <c r="G174" s="750"/>
      <c r="H174" s="750"/>
      <c r="I174" s="750"/>
      <c r="J174" s="751"/>
    </row>
    <row r="175" spans="1:10">
      <c r="A175" s="749"/>
      <c r="B175" s="750"/>
      <c r="C175" s="750"/>
      <c r="D175" s="750"/>
      <c r="E175" s="750"/>
      <c r="F175" s="750"/>
      <c r="G175" s="750"/>
      <c r="H175" s="750"/>
      <c r="I175" s="750"/>
      <c r="J175" s="751"/>
    </row>
    <row r="176" spans="1:10">
      <c r="A176" s="752"/>
      <c r="B176" s="753"/>
      <c r="C176" s="753"/>
      <c r="D176" s="753"/>
      <c r="E176" s="753"/>
      <c r="F176" s="753"/>
      <c r="G176" s="753"/>
      <c r="H176" s="753"/>
      <c r="I176" s="753"/>
      <c r="J176" s="754"/>
    </row>
  </sheetData>
  <mergeCells count="37">
    <mergeCell ref="B2:E2"/>
    <mergeCell ref="G2:J2"/>
    <mergeCell ref="A26:J26"/>
    <mergeCell ref="A5:J5"/>
    <mergeCell ref="A7:J10"/>
    <mergeCell ref="A13:J15"/>
    <mergeCell ref="A17:J19"/>
    <mergeCell ref="A21:J24"/>
    <mergeCell ref="A78:J83"/>
    <mergeCell ref="A28:J31"/>
    <mergeCell ref="A34:J36"/>
    <mergeCell ref="A38:J40"/>
    <mergeCell ref="A42:J45"/>
    <mergeCell ref="A47:J47"/>
    <mergeCell ref="A49:J52"/>
    <mergeCell ref="A55:J58"/>
    <mergeCell ref="A60:J63"/>
    <mergeCell ref="A65:J68"/>
    <mergeCell ref="A70:J70"/>
    <mergeCell ref="A72:J75"/>
    <mergeCell ref="A146:J151"/>
    <mergeCell ref="A85:J90"/>
    <mergeCell ref="A92:J92"/>
    <mergeCell ref="A94:J97"/>
    <mergeCell ref="A100:J105"/>
    <mergeCell ref="A107:J112"/>
    <mergeCell ref="A114:J114"/>
    <mergeCell ref="A116:J119"/>
    <mergeCell ref="A122:J127"/>
    <mergeCell ref="A129:J134"/>
    <mergeCell ref="A136:J136"/>
    <mergeCell ref="A138:J144"/>
    <mergeCell ref="A153:J153"/>
    <mergeCell ref="A155:J161"/>
    <mergeCell ref="A163:J168"/>
    <mergeCell ref="A170:J170"/>
    <mergeCell ref="A172:J176"/>
  </mergeCells>
  <phoneticPr fontId="6"/>
  <dataValidations count="1">
    <dataValidation imeMode="hiragana" allowBlank="1" showInputMessage="1" showErrorMessage="1" sqref="B2:B3" xr:uid="{F18B23F1-F9CA-4819-8726-FE4ECBE47828}"/>
  </dataValidations>
  <pageMargins left="0.70866141732283472" right="0.70866141732283472" top="0.74803149606299213" bottom="0.74803149606299213" header="0.31496062992125984" footer="0.31496062992125984"/>
  <pageSetup paperSize="9" scale="83" orientation="portrait" r:id="rId1"/>
  <headerFooter>
    <oddFooter>&amp;R整理番号：（事務局記入欄）</oddFooter>
  </headerFooter>
  <rowBreaks count="3" manualBreakCount="3">
    <brk id="45" max="9" man="1"/>
    <brk id="90" max="9" man="1"/>
    <brk id="134"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8"/>
  <sheetViews>
    <sheetView view="pageBreakPreview" zoomScale="70" zoomScaleNormal="70" zoomScaleSheetLayoutView="70" workbookViewId="0">
      <selection activeCell="R74" sqref="R74"/>
    </sheetView>
  </sheetViews>
  <sheetFormatPr defaultColWidth="9" defaultRowHeight="20.100000000000001" customHeight="1"/>
  <cols>
    <col min="1" max="1" width="4.875" style="55" bestFit="1" customWidth="1"/>
    <col min="2" max="3" width="4.625" style="55" customWidth="1"/>
    <col min="4" max="4" width="4.625" style="55" hidden="1" customWidth="1"/>
    <col min="5" max="5" width="20.625" style="135" customWidth="1"/>
    <col min="6" max="6" width="4.625" style="135" hidden="1" customWidth="1"/>
    <col min="7" max="7" width="58.625" style="55" customWidth="1"/>
    <col min="8" max="8" width="16.625" style="282" customWidth="1"/>
    <col min="9" max="9" width="6.625" style="137" customWidth="1"/>
    <col min="10" max="10" width="4.625" style="137" customWidth="1"/>
    <col min="11" max="11" width="6.625" style="137" customWidth="1"/>
    <col min="12" max="12" width="4.625" style="137" customWidth="1"/>
    <col min="13" max="13" width="6.625" style="138" customWidth="1"/>
    <col min="14" max="14" width="12.625" style="137" customWidth="1"/>
    <col min="15" max="15" width="16.625" style="140" customWidth="1"/>
    <col min="16" max="16" width="9" style="55"/>
    <col min="17" max="17" width="4.625" style="55" customWidth="1"/>
    <col min="18" max="16384" width="9" style="55"/>
  </cols>
  <sheetData>
    <row r="1" spans="1:18" ht="26.25" customHeight="1">
      <c r="B1" s="134" t="s">
        <v>381</v>
      </c>
      <c r="H1" s="136"/>
      <c r="O1" s="139"/>
    </row>
    <row r="2" spans="1:18" ht="9.6" customHeight="1">
      <c r="B2" s="134"/>
      <c r="H2" s="136"/>
      <c r="P2" s="77"/>
    </row>
    <row r="3" spans="1:18" s="70" customFormat="1" ht="34.5" customHeight="1">
      <c r="E3" s="71" t="s">
        <v>298</v>
      </c>
      <c r="F3" s="72"/>
      <c r="G3" s="133" t="str">
        <f>IF(ISBLANK(総表!C18),"",総表!C18)</f>
        <v/>
      </c>
      <c r="H3" s="73" t="s">
        <v>299</v>
      </c>
      <c r="I3" s="768" t="str">
        <f>IF(ISBLANK(総表!C26),"",総表!C26)</f>
        <v/>
      </c>
      <c r="J3" s="769"/>
      <c r="K3" s="769"/>
      <c r="L3" s="769"/>
      <c r="M3" s="769"/>
      <c r="N3" s="769"/>
      <c r="O3" s="769"/>
      <c r="P3" s="769"/>
      <c r="Q3" s="70" t="s">
        <v>352</v>
      </c>
    </row>
    <row r="4" spans="1:18" s="70" customFormat="1" ht="30.6" customHeight="1">
      <c r="E4" s="72"/>
      <c r="F4" s="72"/>
      <c r="H4" s="74"/>
      <c r="I4" s="75"/>
      <c r="J4" s="75"/>
      <c r="K4" s="75"/>
      <c r="L4" s="75"/>
      <c r="M4" s="76"/>
      <c r="N4" s="75"/>
      <c r="O4" s="139"/>
      <c r="P4" s="77"/>
    </row>
    <row r="5" spans="1:18" s="70" customFormat="1" ht="30.6" customHeight="1">
      <c r="B5" s="770" t="s">
        <v>234</v>
      </c>
      <c r="C5" s="770"/>
      <c r="D5" s="770"/>
      <c r="E5" s="770"/>
      <c r="F5" s="141" t="s">
        <v>300</v>
      </c>
      <c r="G5" s="298" t="s">
        <v>308</v>
      </c>
      <c r="H5" s="74"/>
      <c r="I5" s="75"/>
      <c r="J5" s="75"/>
      <c r="K5" s="75"/>
      <c r="L5" s="75"/>
      <c r="M5" s="76"/>
      <c r="N5" s="75"/>
      <c r="O5" s="139"/>
      <c r="P5" s="77"/>
    </row>
    <row r="6" spans="1:18" s="70" customFormat="1" ht="20.100000000000001" customHeight="1">
      <c r="E6" s="72"/>
      <c r="F6" s="72"/>
      <c r="H6" s="136" t="s">
        <v>382</v>
      </c>
      <c r="I6" s="75"/>
      <c r="J6" s="75"/>
      <c r="K6" s="75"/>
      <c r="L6" s="75"/>
      <c r="M6" s="76"/>
      <c r="N6" s="75"/>
      <c r="O6" s="139"/>
      <c r="P6" s="77"/>
    </row>
    <row r="7" spans="1:18" ht="20.100000000000001" customHeight="1">
      <c r="A7" s="142"/>
      <c r="B7" s="143" t="s">
        <v>139</v>
      </c>
      <c r="C7" s="144"/>
      <c r="D7" s="144"/>
      <c r="E7" s="145"/>
      <c r="F7" s="146"/>
      <c r="G7" s="147"/>
      <c r="H7" s="148" t="s">
        <v>383</v>
      </c>
      <c r="I7" s="149"/>
      <c r="J7" s="149"/>
      <c r="K7" s="149"/>
      <c r="L7" s="149"/>
      <c r="M7" s="150"/>
      <c r="N7" s="149"/>
    </row>
    <row r="8" spans="1:18" ht="20.100000000000001" customHeight="1">
      <c r="A8" s="142"/>
      <c r="B8" s="151"/>
      <c r="C8" s="774" t="s">
        <v>268</v>
      </c>
      <c r="D8" s="775"/>
      <c r="E8" s="775"/>
      <c r="F8" s="775"/>
      <c r="G8" s="776"/>
      <c r="H8" s="152">
        <f>O22</f>
        <v>0</v>
      </c>
      <c r="I8" s="153"/>
      <c r="J8" s="153"/>
      <c r="K8" s="153"/>
      <c r="L8" s="153"/>
      <c r="M8" s="154"/>
      <c r="N8" s="153"/>
    </row>
    <row r="9" spans="1:18" ht="20.100000000000001" customHeight="1">
      <c r="A9" s="142"/>
      <c r="B9" s="151"/>
      <c r="C9" s="771" t="s">
        <v>261</v>
      </c>
      <c r="D9" s="772"/>
      <c r="E9" s="772"/>
      <c r="F9" s="772"/>
      <c r="G9" s="773"/>
      <c r="H9" s="155">
        <f>O73</f>
        <v>0</v>
      </c>
      <c r="I9" s="153"/>
      <c r="J9" s="153"/>
      <c r="K9" s="153"/>
      <c r="L9" s="153"/>
      <c r="M9" s="154"/>
      <c r="N9" s="153"/>
    </row>
    <row r="10" spans="1:18" ht="20.100000000000001" customHeight="1">
      <c r="A10" s="142"/>
      <c r="B10" s="151"/>
      <c r="C10" s="156" t="s">
        <v>145</v>
      </c>
      <c r="D10" s="157"/>
      <c r="E10" s="158"/>
      <c r="F10" s="159"/>
      <c r="G10" s="160"/>
      <c r="H10" s="161">
        <f>SUM(H8:H9)</f>
        <v>0</v>
      </c>
      <c r="I10" s="153"/>
      <c r="J10" s="153"/>
      <c r="K10" s="153"/>
      <c r="L10" s="153"/>
      <c r="M10" s="154"/>
      <c r="N10" s="153"/>
    </row>
    <row r="11" spans="1:18" ht="20.100000000000001" customHeight="1">
      <c r="A11" s="142"/>
      <c r="B11" s="151"/>
      <c r="C11" s="162"/>
      <c r="D11" s="163"/>
      <c r="E11" s="164" t="s">
        <v>142</v>
      </c>
      <c r="F11" s="165"/>
      <c r="G11" s="166"/>
      <c r="H11" s="152">
        <f>SUM(R22,R73)</f>
        <v>0</v>
      </c>
      <c r="I11" s="153"/>
      <c r="J11" s="167"/>
      <c r="K11" s="167"/>
      <c r="L11" s="167"/>
      <c r="M11" s="167"/>
      <c r="N11" s="167"/>
      <c r="O11" s="167"/>
      <c r="R11" s="168" t="s">
        <v>235</v>
      </c>
    </row>
    <row r="12" spans="1:18" ht="20.100000000000001" customHeight="1">
      <c r="A12" s="142"/>
      <c r="B12" s="151"/>
      <c r="C12" s="169"/>
      <c r="D12" s="170"/>
      <c r="E12" s="171" t="s">
        <v>143</v>
      </c>
      <c r="F12" s="172"/>
      <c r="G12" s="173"/>
      <c r="H12" s="174">
        <f>IF(R12="2",0,H10-H11)</f>
        <v>0</v>
      </c>
      <c r="I12" s="153"/>
      <c r="J12" s="167"/>
      <c r="K12" s="167"/>
      <c r="L12" s="167"/>
      <c r="M12" s="167"/>
      <c r="N12" s="167"/>
      <c r="O12" s="167"/>
      <c r="R12" s="175" t="str">
        <f>LEFT(G5,1)</f>
        <v>要</v>
      </c>
    </row>
    <row r="13" spans="1:18" ht="20.100000000000001" customHeight="1">
      <c r="A13" s="142"/>
      <c r="B13" s="151"/>
      <c r="C13" s="176" t="s">
        <v>146</v>
      </c>
      <c r="D13" s="177"/>
      <c r="E13" s="178"/>
      <c r="F13" s="179"/>
      <c r="G13" s="180"/>
      <c r="H13" s="181">
        <f>IF(R12="1",ROUNDDOWN(H12*10/110,0),0)</f>
        <v>0</v>
      </c>
      <c r="I13" s="153"/>
      <c r="J13" s="153"/>
      <c r="K13" s="153"/>
      <c r="L13" s="153"/>
      <c r="M13" s="154"/>
      <c r="N13" s="153"/>
      <c r="Q13" s="368" t="s">
        <v>353</v>
      </c>
    </row>
    <row r="14" spans="1:18" ht="20.100000000000001" customHeight="1">
      <c r="A14" s="142"/>
      <c r="B14" s="182"/>
      <c r="C14" s="176" t="s">
        <v>144</v>
      </c>
      <c r="D14" s="177"/>
      <c r="E14" s="178"/>
      <c r="F14" s="179"/>
      <c r="G14" s="180"/>
      <c r="H14" s="181">
        <f>H10-H13</f>
        <v>0</v>
      </c>
      <c r="I14" s="153"/>
      <c r="J14" s="153"/>
      <c r="K14" s="153"/>
      <c r="L14" s="153"/>
      <c r="M14" s="154"/>
      <c r="N14" s="153"/>
      <c r="Q14" s="368" t="s">
        <v>354</v>
      </c>
    </row>
    <row r="15" spans="1:18" ht="9.9499999999999993" customHeight="1">
      <c r="A15" s="142"/>
      <c r="B15" s="183"/>
      <c r="C15" s="184"/>
      <c r="D15" s="183"/>
      <c r="E15" s="185"/>
      <c r="F15" s="183"/>
      <c r="G15" s="186"/>
      <c r="H15" s="187"/>
      <c r="I15" s="188"/>
      <c r="J15" s="188"/>
      <c r="K15" s="188"/>
      <c r="L15" s="188"/>
      <c r="M15" s="189"/>
      <c r="N15" s="188"/>
      <c r="O15" s="190"/>
    </row>
    <row r="16" spans="1:18" ht="20.100000000000001" customHeight="1">
      <c r="A16" s="142"/>
      <c r="B16" s="191" t="s">
        <v>363</v>
      </c>
      <c r="C16" s="192"/>
      <c r="D16" s="192"/>
      <c r="E16" s="193"/>
      <c r="F16" s="192"/>
      <c r="G16" s="192"/>
      <c r="H16" s="181">
        <f>MIN(N16,O125)</f>
        <v>0</v>
      </c>
      <c r="I16" s="194"/>
      <c r="J16" s="777" t="s">
        <v>357</v>
      </c>
      <c r="K16" s="777"/>
      <c r="L16" s="777"/>
      <c r="M16" s="777"/>
      <c r="N16" s="195">
        <f>ROUNDDOWN(H14*0.1,0)</f>
        <v>0</v>
      </c>
      <c r="P16" s="196"/>
    </row>
    <row r="17" spans="1:18" ht="9.9499999999999993" customHeight="1">
      <c r="A17" s="142"/>
      <c r="B17" s="183"/>
      <c r="C17" s="186"/>
      <c r="D17" s="186"/>
      <c r="E17" s="197"/>
      <c r="F17" s="198"/>
      <c r="G17" s="199"/>
      <c r="H17" s="200"/>
      <c r="I17" s="201"/>
      <c r="J17" s="201"/>
      <c r="L17" s="201"/>
      <c r="O17" s="190"/>
    </row>
    <row r="18" spans="1:18" ht="20.100000000000001" customHeight="1">
      <c r="A18" s="142"/>
      <c r="B18" s="202" t="s">
        <v>134</v>
      </c>
      <c r="C18" s="186"/>
      <c r="D18" s="186"/>
      <c r="E18" s="197"/>
      <c r="F18" s="198"/>
      <c r="G18" s="199"/>
      <c r="H18" s="200"/>
      <c r="I18" s="201"/>
      <c r="J18" s="201"/>
      <c r="L18" s="201"/>
      <c r="O18" s="190"/>
    </row>
    <row r="19" spans="1:18" ht="20.100000000000001" customHeight="1">
      <c r="B19" s="203" t="s">
        <v>5</v>
      </c>
      <c r="C19" s="203" t="s">
        <v>148</v>
      </c>
      <c r="D19" s="203" t="s">
        <v>147</v>
      </c>
      <c r="E19" s="203" t="s">
        <v>7</v>
      </c>
      <c r="F19" s="203" t="s">
        <v>150</v>
      </c>
      <c r="G19" s="203" t="s">
        <v>135</v>
      </c>
      <c r="H19" s="204" t="s">
        <v>136</v>
      </c>
      <c r="I19" s="767" t="s">
        <v>232</v>
      </c>
      <c r="J19" s="767"/>
      <c r="K19" s="767" t="s">
        <v>233</v>
      </c>
      <c r="L19" s="767"/>
      <c r="M19" s="205" t="s">
        <v>137</v>
      </c>
      <c r="N19" s="204" t="s">
        <v>138</v>
      </c>
      <c r="O19" s="206" t="s">
        <v>384</v>
      </c>
      <c r="P19" s="203" t="s">
        <v>217</v>
      </c>
    </row>
    <row r="20" spans="1:18" ht="20.100000000000001" customHeight="1">
      <c r="B20" s="207" t="s">
        <v>139</v>
      </c>
      <c r="C20" s="208"/>
      <c r="D20" s="208"/>
      <c r="E20" s="208"/>
      <c r="F20" s="208"/>
      <c r="G20" s="208"/>
      <c r="H20" s="209"/>
      <c r="I20" s="209"/>
      <c r="J20" s="209"/>
      <c r="K20" s="209"/>
      <c r="L20" s="209"/>
      <c r="M20" s="210"/>
      <c r="N20" s="211"/>
      <c r="O20" s="212"/>
      <c r="P20" s="213"/>
    </row>
    <row r="21" spans="1:18" ht="20.100000000000001" customHeight="1">
      <c r="B21" s="214"/>
      <c r="C21" s="215" t="s">
        <v>268</v>
      </c>
      <c r="D21" s="216"/>
      <c r="E21" s="217"/>
      <c r="F21" s="216"/>
      <c r="G21" s="216"/>
      <c r="H21" s="218"/>
      <c r="I21" s="219"/>
      <c r="J21" s="219"/>
      <c r="K21" s="219"/>
      <c r="L21" s="219"/>
      <c r="M21" s="220"/>
      <c r="N21" s="221"/>
      <c r="O21" s="222"/>
      <c r="P21" s="223"/>
      <c r="R21" s="78" t="s">
        <v>218</v>
      </c>
    </row>
    <row r="22" spans="1:18" ht="20.100000000000001" customHeight="1">
      <c r="A22" s="55">
        <v>1</v>
      </c>
      <c r="B22" s="214"/>
      <c r="C22" s="224"/>
      <c r="D22" s="225"/>
      <c r="E22" s="226"/>
      <c r="F22" s="227"/>
      <c r="G22" s="228"/>
      <c r="H22" s="229"/>
      <c r="I22" s="229"/>
      <c r="J22" s="230"/>
      <c r="K22" s="229"/>
      <c r="L22" s="230"/>
      <c r="M22" s="231"/>
      <c r="N22" s="232" t="str">
        <f>IF(ISNUMBER(H22),(PRODUCT(H22,I22,K22,M22)),"")</f>
        <v/>
      </c>
      <c r="O22" s="233">
        <f>SUM(N22:N71)</f>
        <v>0</v>
      </c>
      <c r="P22" s="234" t="s">
        <v>47</v>
      </c>
      <c r="R22" s="235">
        <f>SUMIF(P22:P71,"課税対象外",N22:N71)</f>
        <v>0</v>
      </c>
    </row>
    <row r="23" spans="1:18" ht="20.100000000000001" customHeight="1">
      <c r="A23" s="55">
        <v>2</v>
      </c>
      <c r="B23" s="214"/>
      <c r="C23" s="224"/>
      <c r="D23" s="225"/>
      <c r="E23" s="236"/>
      <c r="F23" s="237"/>
      <c r="G23" s="238"/>
      <c r="H23" s="239"/>
      <c r="I23" s="239"/>
      <c r="J23" s="240"/>
      <c r="K23" s="239"/>
      <c r="L23" s="240"/>
      <c r="M23" s="241"/>
      <c r="N23" s="242" t="str">
        <f t="shared" ref="N23:N71" si="0">IF(ISNUMBER(H23),(PRODUCT(H23,I23,K23,M23)),"")</f>
        <v/>
      </c>
      <c r="O23" s="243"/>
      <c r="P23" s="244" t="s">
        <v>47</v>
      </c>
      <c r="R23" s="137"/>
    </row>
    <row r="24" spans="1:18" ht="20.100000000000001" customHeight="1">
      <c r="A24" s="55">
        <v>3</v>
      </c>
      <c r="B24" s="214"/>
      <c r="C24" s="224"/>
      <c r="D24" s="225"/>
      <c r="E24" s="236"/>
      <c r="F24" s="237"/>
      <c r="G24" s="238"/>
      <c r="H24" s="239"/>
      <c r="I24" s="239"/>
      <c r="J24" s="240"/>
      <c r="K24" s="239"/>
      <c r="L24" s="240"/>
      <c r="M24" s="241"/>
      <c r="N24" s="242" t="str">
        <f t="shared" si="0"/>
        <v/>
      </c>
      <c r="O24" s="243"/>
      <c r="P24" s="244" t="s">
        <v>47</v>
      </c>
      <c r="R24" s="137"/>
    </row>
    <row r="25" spans="1:18" ht="20.100000000000001" customHeight="1">
      <c r="A25" s="55">
        <v>4</v>
      </c>
      <c r="B25" s="214"/>
      <c r="C25" s="224"/>
      <c r="D25" s="225"/>
      <c r="E25" s="236"/>
      <c r="F25" s="237"/>
      <c r="G25" s="238"/>
      <c r="H25" s="239"/>
      <c r="I25" s="239"/>
      <c r="J25" s="240"/>
      <c r="K25" s="239"/>
      <c r="L25" s="240"/>
      <c r="M25" s="241"/>
      <c r="N25" s="242" t="str">
        <f t="shared" si="0"/>
        <v/>
      </c>
      <c r="O25" s="243"/>
      <c r="P25" s="244" t="s">
        <v>47</v>
      </c>
      <c r="R25" s="137"/>
    </row>
    <row r="26" spans="1:18" ht="20.100000000000001" customHeight="1">
      <c r="A26" s="55">
        <v>5</v>
      </c>
      <c r="B26" s="214"/>
      <c r="C26" s="224"/>
      <c r="D26" s="225"/>
      <c r="E26" s="236"/>
      <c r="F26" s="237"/>
      <c r="G26" s="238"/>
      <c r="H26" s="239"/>
      <c r="I26" s="239"/>
      <c r="J26" s="240"/>
      <c r="K26" s="239"/>
      <c r="L26" s="240"/>
      <c r="M26" s="241"/>
      <c r="N26" s="242" t="str">
        <f t="shared" si="0"/>
        <v/>
      </c>
      <c r="O26" s="243"/>
      <c r="P26" s="244" t="s">
        <v>47</v>
      </c>
      <c r="R26" s="137"/>
    </row>
    <row r="27" spans="1:18" ht="20.100000000000001" customHeight="1">
      <c r="A27" s="55">
        <v>6</v>
      </c>
      <c r="B27" s="214"/>
      <c r="C27" s="224"/>
      <c r="D27" s="225"/>
      <c r="E27" s="236"/>
      <c r="F27" s="237"/>
      <c r="G27" s="238"/>
      <c r="H27" s="239"/>
      <c r="I27" s="239"/>
      <c r="J27" s="240"/>
      <c r="K27" s="239"/>
      <c r="L27" s="240"/>
      <c r="M27" s="241"/>
      <c r="N27" s="242" t="str">
        <f t="shared" si="0"/>
        <v/>
      </c>
      <c r="O27" s="243"/>
      <c r="P27" s="244" t="s">
        <v>47</v>
      </c>
      <c r="R27" s="137"/>
    </row>
    <row r="28" spans="1:18" ht="20.100000000000001" customHeight="1">
      <c r="A28" s="55">
        <v>7</v>
      </c>
      <c r="B28" s="214"/>
      <c r="C28" s="224"/>
      <c r="D28" s="225"/>
      <c r="E28" s="236"/>
      <c r="F28" s="237"/>
      <c r="G28" s="238"/>
      <c r="H28" s="239"/>
      <c r="I28" s="239"/>
      <c r="J28" s="240"/>
      <c r="K28" s="239"/>
      <c r="L28" s="240"/>
      <c r="M28" s="241"/>
      <c r="N28" s="242" t="str">
        <f t="shared" si="0"/>
        <v/>
      </c>
      <c r="O28" s="243"/>
      <c r="P28" s="244" t="s">
        <v>47</v>
      </c>
      <c r="R28" s="137"/>
    </row>
    <row r="29" spans="1:18" ht="20.100000000000001" customHeight="1">
      <c r="A29" s="55">
        <v>8</v>
      </c>
      <c r="B29" s="214"/>
      <c r="C29" s="224"/>
      <c r="D29" s="225"/>
      <c r="E29" s="236"/>
      <c r="F29" s="237"/>
      <c r="G29" s="238"/>
      <c r="H29" s="239"/>
      <c r="I29" s="239"/>
      <c r="J29" s="240"/>
      <c r="K29" s="239"/>
      <c r="L29" s="240"/>
      <c r="M29" s="241"/>
      <c r="N29" s="242" t="str">
        <f t="shared" si="0"/>
        <v/>
      </c>
      <c r="O29" s="243"/>
      <c r="P29" s="244" t="s">
        <v>47</v>
      </c>
      <c r="R29" s="137"/>
    </row>
    <row r="30" spans="1:18" ht="20.100000000000001" customHeight="1">
      <c r="A30" s="55">
        <v>9</v>
      </c>
      <c r="B30" s="214"/>
      <c r="C30" s="224"/>
      <c r="D30" s="225"/>
      <c r="E30" s="236"/>
      <c r="F30" s="237"/>
      <c r="G30" s="238"/>
      <c r="H30" s="239"/>
      <c r="I30" s="239"/>
      <c r="J30" s="240"/>
      <c r="K30" s="239"/>
      <c r="L30" s="240"/>
      <c r="M30" s="241"/>
      <c r="N30" s="242" t="str">
        <f t="shared" si="0"/>
        <v/>
      </c>
      <c r="O30" s="243"/>
      <c r="P30" s="244" t="s">
        <v>47</v>
      </c>
      <c r="R30" s="137"/>
    </row>
    <row r="31" spans="1:18" ht="20.100000000000001" customHeight="1">
      <c r="A31" s="55">
        <v>10</v>
      </c>
      <c r="B31" s="214"/>
      <c r="C31" s="224"/>
      <c r="D31" s="225"/>
      <c r="E31" s="236"/>
      <c r="F31" s="237"/>
      <c r="G31" s="238"/>
      <c r="H31" s="239"/>
      <c r="I31" s="239"/>
      <c r="J31" s="240"/>
      <c r="K31" s="239"/>
      <c r="L31" s="240"/>
      <c r="M31" s="241"/>
      <c r="N31" s="242" t="str">
        <f t="shared" si="0"/>
        <v/>
      </c>
      <c r="O31" s="243"/>
      <c r="P31" s="244" t="s">
        <v>47</v>
      </c>
      <c r="R31" s="137"/>
    </row>
    <row r="32" spans="1:18" ht="20.100000000000001" customHeight="1">
      <c r="A32" s="55">
        <v>11</v>
      </c>
      <c r="B32" s="214"/>
      <c r="C32" s="224"/>
      <c r="D32" s="225"/>
      <c r="E32" s="236"/>
      <c r="F32" s="237"/>
      <c r="G32" s="238"/>
      <c r="H32" s="239"/>
      <c r="I32" s="239"/>
      <c r="J32" s="240"/>
      <c r="K32" s="239"/>
      <c r="L32" s="240"/>
      <c r="M32" s="241"/>
      <c r="N32" s="242" t="str">
        <f t="shared" si="0"/>
        <v/>
      </c>
      <c r="O32" s="243"/>
      <c r="P32" s="244" t="s">
        <v>47</v>
      </c>
      <c r="R32" s="137"/>
    </row>
    <row r="33" spans="1:18" ht="20.100000000000001" customHeight="1">
      <c r="A33" s="55">
        <v>12</v>
      </c>
      <c r="B33" s="214"/>
      <c r="C33" s="224"/>
      <c r="D33" s="225"/>
      <c r="E33" s="236"/>
      <c r="F33" s="237"/>
      <c r="G33" s="238"/>
      <c r="H33" s="239"/>
      <c r="I33" s="239"/>
      <c r="J33" s="240"/>
      <c r="K33" s="239"/>
      <c r="L33" s="240"/>
      <c r="M33" s="241"/>
      <c r="N33" s="242" t="str">
        <f t="shared" si="0"/>
        <v/>
      </c>
      <c r="O33" s="243"/>
      <c r="P33" s="244" t="s">
        <v>47</v>
      </c>
      <c r="R33" s="137"/>
    </row>
    <row r="34" spans="1:18" ht="20.100000000000001" customHeight="1">
      <c r="A34" s="55">
        <v>13</v>
      </c>
      <c r="B34" s="214"/>
      <c r="C34" s="224"/>
      <c r="D34" s="225"/>
      <c r="E34" s="236"/>
      <c r="F34" s="237"/>
      <c r="G34" s="238"/>
      <c r="H34" s="239"/>
      <c r="I34" s="239"/>
      <c r="J34" s="240"/>
      <c r="K34" s="239"/>
      <c r="L34" s="240"/>
      <c r="M34" s="241"/>
      <c r="N34" s="242" t="str">
        <f t="shared" si="0"/>
        <v/>
      </c>
      <c r="O34" s="243"/>
      <c r="P34" s="244" t="s">
        <v>47</v>
      </c>
      <c r="R34" s="137"/>
    </row>
    <row r="35" spans="1:18" ht="20.100000000000001" customHeight="1">
      <c r="A35" s="55">
        <v>14</v>
      </c>
      <c r="B35" s="214"/>
      <c r="C35" s="224"/>
      <c r="D35" s="225"/>
      <c r="E35" s="236"/>
      <c r="F35" s="237"/>
      <c r="G35" s="238"/>
      <c r="H35" s="239"/>
      <c r="I35" s="239"/>
      <c r="J35" s="240"/>
      <c r="K35" s="239"/>
      <c r="L35" s="240"/>
      <c r="M35" s="241"/>
      <c r="N35" s="242" t="str">
        <f t="shared" si="0"/>
        <v/>
      </c>
      <c r="O35" s="243"/>
      <c r="P35" s="244" t="s">
        <v>47</v>
      </c>
      <c r="R35" s="137"/>
    </row>
    <row r="36" spans="1:18" ht="20.100000000000001" customHeight="1">
      <c r="A36" s="55">
        <v>15</v>
      </c>
      <c r="B36" s="214"/>
      <c r="C36" s="224"/>
      <c r="D36" s="225"/>
      <c r="E36" s="236"/>
      <c r="F36" s="237"/>
      <c r="G36" s="238"/>
      <c r="H36" s="239"/>
      <c r="I36" s="239"/>
      <c r="J36" s="240"/>
      <c r="K36" s="239"/>
      <c r="L36" s="240"/>
      <c r="M36" s="241"/>
      <c r="N36" s="242" t="str">
        <f t="shared" si="0"/>
        <v/>
      </c>
      <c r="O36" s="243"/>
      <c r="P36" s="244" t="s">
        <v>47</v>
      </c>
      <c r="R36" s="137"/>
    </row>
    <row r="37" spans="1:18" ht="20.100000000000001" customHeight="1">
      <c r="A37" s="55">
        <v>16</v>
      </c>
      <c r="B37" s="214"/>
      <c r="C37" s="224"/>
      <c r="D37" s="225"/>
      <c r="E37" s="236"/>
      <c r="F37" s="237"/>
      <c r="G37" s="238"/>
      <c r="H37" s="239"/>
      <c r="I37" s="239"/>
      <c r="J37" s="240"/>
      <c r="K37" s="239"/>
      <c r="L37" s="240"/>
      <c r="M37" s="241"/>
      <c r="N37" s="242" t="str">
        <f t="shared" si="0"/>
        <v/>
      </c>
      <c r="O37" s="243"/>
      <c r="P37" s="244" t="s">
        <v>47</v>
      </c>
      <c r="R37" s="137"/>
    </row>
    <row r="38" spans="1:18" ht="20.100000000000001" customHeight="1">
      <c r="A38" s="55">
        <v>17</v>
      </c>
      <c r="B38" s="214"/>
      <c r="C38" s="224"/>
      <c r="D38" s="225"/>
      <c r="E38" s="236"/>
      <c r="F38" s="237"/>
      <c r="G38" s="238"/>
      <c r="H38" s="239"/>
      <c r="I38" s="239"/>
      <c r="J38" s="240"/>
      <c r="K38" s="239"/>
      <c r="L38" s="240"/>
      <c r="M38" s="241"/>
      <c r="N38" s="242" t="str">
        <f t="shared" si="0"/>
        <v/>
      </c>
      <c r="O38" s="243"/>
      <c r="P38" s="244" t="s">
        <v>47</v>
      </c>
      <c r="R38" s="137"/>
    </row>
    <row r="39" spans="1:18" ht="20.100000000000001" customHeight="1">
      <c r="A39" s="55">
        <v>18</v>
      </c>
      <c r="B39" s="214"/>
      <c r="C39" s="224"/>
      <c r="D39" s="225"/>
      <c r="E39" s="236"/>
      <c r="F39" s="237"/>
      <c r="G39" s="238"/>
      <c r="H39" s="239"/>
      <c r="I39" s="239"/>
      <c r="J39" s="240"/>
      <c r="K39" s="239"/>
      <c r="L39" s="240"/>
      <c r="M39" s="241"/>
      <c r="N39" s="242" t="str">
        <f t="shared" si="0"/>
        <v/>
      </c>
      <c r="O39" s="243"/>
      <c r="P39" s="244" t="s">
        <v>47</v>
      </c>
      <c r="R39" s="137"/>
    </row>
    <row r="40" spans="1:18" ht="20.100000000000001" customHeight="1">
      <c r="A40" s="55">
        <v>19</v>
      </c>
      <c r="B40" s="214"/>
      <c r="C40" s="224"/>
      <c r="D40" s="225"/>
      <c r="E40" s="236"/>
      <c r="F40" s="237"/>
      <c r="G40" s="238"/>
      <c r="H40" s="239"/>
      <c r="I40" s="239"/>
      <c r="J40" s="240"/>
      <c r="K40" s="239"/>
      <c r="L40" s="240"/>
      <c r="M40" s="241"/>
      <c r="N40" s="242" t="str">
        <f t="shared" si="0"/>
        <v/>
      </c>
      <c r="O40" s="243"/>
      <c r="P40" s="244" t="s">
        <v>47</v>
      </c>
      <c r="R40" s="137"/>
    </row>
    <row r="41" spans="1:18" ht="20.100000000000001" customHeight="1">
      <c r="A41" s="55">
        <v>20</v>
      </c>
      <c r="B41" s="214"/>
      <c r="C41" s="224"/>
      <c r="D41" s="225"/>
      <c r="E41" s="236"/>
      <c r="F41" s="237"/>
      <c r="G41" s="238"/>
      <c r="H41" s="239"/>
      <c r="I41" s="239"/>
      <c r="J41" s="240"/>
      <c r="K41" s="239"/>
      <c r="L41" s="240"/>
      <c r="M41" s="241"/>
      <c r="N41" s="242" t="str">
        <f t="shared" si="0"/>
        <v/>
      </c>
      <c r="O41" s="243"/>
      <c r="P41" s="244" t="s">
        <v>47</v>
      </c>
      <c r="R41" s="137"/>
    </row>
    <row r="42" spans="1:18" ht="20.100000000000001" customHeight="1">
      <c r="A42" s="55">
        <v>21</v>
      </c>
      <c r="B42" s="214"/>
      <c r="C42" s="224"/>
      <c r="D42" s="225"/>
      <c r="E42" s="236"/>
      <c r="F42" s="237"/>
      <c r="G42" s="238"/>
      <c r="H42" s="239"/>
      <c r="I42" s="239"/>
      <c r="J42" s="240"/>
      <c r="K42" s="239"/>
      <c r="L42" s="240"/>
      <c r="M42" s="241"/>
      <c r="N42" s="242" t="str">
        <f t="shared" ref="N42:N51" si="1">IF(ISNUMBER(H42),(PRODUCT(H42,I42,K42,M42)),"")</f>
        <v/>
      </c>
      <c r="O42" s="243"/>
      <c r="P42" s="244" t="s">
        <v>47</v>
      </c>
      <c r="R42" s="137"/>
    </row>
    <row r="43" spans="1:18" ht="20.100000000000001" customHeight="1">
      <c r="A43" s="55">
        <v>22</v>
      </c>
      <c r="B43" s="214"/>
      <c r="C43" s="224"/>
      <c r="D43" s="225"/>
      <c r="E43" s="236"/>
      <c r="F43" s="237"/>
      <c r="G43" s="238"/>
      <c r="H43" s="239"/>
      <c r="I43" s="239"/>
      <c r="J43" s="240"/>
      <c r="K43" s="239"/>
      <c r="L43" s="240"/>
      <c r="M43" s="241"/>
      <c r="N43" s="242" t="str">
        <f t="shared" si="1"/>
        <v/>
      </c>
      <c r="O43" s="243"/>
      <c r="P43" s="244" t="s">
        <v>47</v>
      </c>
      <c r="R43" s="137"/>
    </row>
    <row r="44" spans="1:18" ht="20.100000000000001" customHeight="1">
      <c r="A44" s="55">
        <v>23</v>
      </c>
      <c r="B44" s="214"/>
      <c r="C44" s="224"/>
      <c r="D44" s="225"/>
      <c r="E44" s="236"/>
      <c r="F44" s="237"/>
      <c r="G44" s="238"/>
      <c r="H44" s="239"/>
      <c r="I44" s="239"/>
      <c r="J44" s="240"/>
      <c r="K44" s="239"/>
      <c r="L44" s="240"/>
      <c r="M44" s="241"/>
      <c r="N44" s="242" t="str">
        <f t="shared" si="1"/>
        <v/>
      </c>
      <c r="O44" s="243"/>
      <c r="P44" s="244" t="s">
        <v>47</v>
      </c>
      <c r="R44" s="137"/>
    </row>
    <row r="45" spans="1:18" ht="20.100000000000001" customHeight="1">
      <c r="A45" s="55">
        <v>24</v>
      </c>
      <c r="B45" s="214"/>
      <c r="C45" s="224"/>
      <c r="D45" s="225"/>
      <c r="E45" s="236"/>
      <c r="F45" s="237"/>
      <c r="G45" s="238"/>
      <c r="H45" s="239"/>
      <c r="I45" s="239"/>
      <c r="J45" s="240"/>
      <c r="K45" s="239"/>
      <c r="L45" s="240"/>
      <c r="M45" s="241"/>
      <c r="N45" s="242" t="str">
        <f t="shared" si="1"/>
        <v/>
      </c>
      <c r="O45" s="243"/>
      <c r="P45" s="244" t="s">
        <v>47</v>
      </c>
      <c r="R45" s="137"/>
    </row>
    <row r="46" spans="1:18" ht="20.100000000000001" customHeight="1">
      <c r="A46" s="55">
        <v>25</v>
      </c>
      <c r="B46" s="214"/>
      <c r="C46" s="224"/>
      <c r="D46" s="225"/>
      <c r="E46" s="236"/>
      <c r="F46" s="237"/>
      <c r="G46" s="238"/>
      <c r="H46" s="239"/>
      <c r="I46" s="239"/>
      <c r="J46" s="240"/>
      <c r="K46" s="239"/>
      <c r="L46" s="240"/>
      <c r="M46" s="241"/>
      <c r="N46" s="242" t="str">
        <f t="shared" si="1"/>
        <v/>
      </c>
      <c r="O46" s="243"/>
      <c r="P46" s="244" t="s">
        <v>47</v>
      </c>
      <c r="R46" s="137"/>
    </row>
    <row r="47" spans="1:18" ht="20.100000000000001" customHeight="1">
      <c r="A47" s="55">
        <v>26</v>
      </c>
      <c r="B47" s="214"/>
      <c r="C47" s="224"/>
      <c r="D47" s="225"/>
      <c r="E47" s="236"/>
      <c r="F47" s="237"/>
      <c r="G47" s="238"/>
      <c r="H47" s="239"/>
      <c r="I47" s="239"/>
      <c r="J47" s="240"/>
      <c r="K47" s="239"/>
      <c r="L47" s="240"/>
      <c r="M47" s="241"/>
      <c r="N47" s="242" t="str">
        <f t="shared" si="1"/>
        <v/>
      </c>
      <c r="O47" s="243"/>
      <c r="P47" s="244" t="s">
        <v>47</v>
      </c>
      <c r="R47" s="137"/>
    </row>
    <row r="48" spans="1:18" ht="20.100000000000001" customHeight="1">
      <c r="A48" s="55">
        <v>27</v>
      </c>
      <c r="B48" s="214"/>
      <c r="C48" s="224"/>
      <c r="D48" s="225"/>
      <c r="E48" s="236"/>
      <c r="F48" s="237"/>
      <c r="G48" s="238"/>
      <c r="H48" s="239"/>
      <c r="I48" s="239"/>
      <c r="J48" s="240"/>
      <c r="K48" s="239"/>
      <c r="L48" s="240"/>
      <c r="M48" s="241"/>
      <c r="N48" s="242" t="str">
        <f t="shared" si="1"/>
        <v/>
      </c>
      <c r="O48" s="243"/>
      <c r="P48" s="244" t="s">
        <v>47</v>
      </c>
      <c r="R48" s="137"/>
    </row>
    <row r="49" spans="1:18" ht="20.100000000000001" customHeight="1">
      <c r="A49" s="55">
        <v>28</v>
      </c>
      <c r="B49" s="214"/>
      <c r="C49" s="224"/>
      <c r="D49" s="225"/>
      <c r="E49" s="236"/>
      <c r="F49" s="237"/>
      <c r="G49" s="238"/>
      <c r="H49" s="239"/>
      <c r="I49" s="239"/>
      <c r="J49" s="240"/>
      <c r="K49" s="239"/>
      <c r="L49" s="240"/>
      <c r="M49" s="241"/>
      <c r="N49" s="242" t="str">
        <f t="shared" si="1"/>
        <v/>
      </c>
      <c r="O49" s="243"/>
      <c r="P49" s="244" t="s">
        <v>47</v>
      </c>
      <c r="R49" s="137"/>
    </row>
    <row r="50" spans="1:18" ht="20.100000000000001" customHeight="1">
      <c r="A50" s="55">
        <v>29</v>
      </c>
      <c r="B50" s="214"/>
      <c r="C50" s="224"/>
      <c r="D50" s="225"/>
      <c r="E50" s="236"/>
      <c r="F50" s="237"/>
      <c r="G50" s="238"/>
      <c r="H50" s="239"/>
      <c r="I50" s="239"/>
      <c r="J50" s="240"/>
      <c r="K50" s="239"/>
      <c r="L50" s="240"/>
      <c r="M50" s="241"/>
      <c r="N50" s="242" t="str">
        <f t="shared" si="1"/>
        <v/>
      </c>
      <c r="O50" s="243"/>
      <c r="P50" s="244" t="s">
        <v>47</v>
      </c>
      <c r="R50" s="137"/>
    </row>
    <row r="51" spans="1:18" ht="20.100000000000001" customHeight="1">
      <c r="A51" s="55">
        <v>30</v>
      </c>
      <c r="B51" s="214"/>
      <c r="C51" s="224"/>
      <c r="D51" s="225"/>
      <c r="E51" s="236"/>
      <c r="F51" s="237"/>
      <c r="G51" s="238"/>
      <c r="H51" s="239"/>
      <c r="I51" s="239"/>
      <c r="J51" s="240"/>
      <c r="K51" s="239"/>
      <c r="L51" s="240"/>
      <c r="M51" s="241"/>
      <c r="N51" s="242" t="str">
        <f t="shared" si="1"/>
        <v/>
      </c>
      <c r="O51" s="243"/>
      <c r="P51" s="244" t="s">
        <v>47</v>
      </c>
      <c r="R51" s="137"/>
    </row>
    <row r="52" spans="1:18" ht="20.100000000000001" customHeight="1">
      <c r="A52" s="55">
        <v>31</v>
      </c>
      <c r="B52" s="214"/>
      <c r="C52" s="224"/>
      <c r="D52" s="225"/>
      <c r="E52" s="236"/>
      <c r="F52" s="237"/>
      <c r="G52" s="238"/>
      <c r="H52" s="239"/>
      <c r="I52" s="239"/>
      <c r="J52" s="240"/>
      <c r="K52" s="239"/>
      <c r="L52" s="240"/>
      <c r="M52" s="241"/>
      <c r="N52" s="242" t="str">
        <f t="shared" ref="N52:N67" si="2">IF(ISNUMBER(H52),(PRODUCT(H52,I52,K52,M52)),"")</f>
        <v/>
      </c>
      <c r="O52" s="243"/>
      <c r="P52" s="244" t="s">
        <v>47</v>
      </c>
      <c r="R52" s="137"/>
    </row>
    <row r="53" spans="1:18" ht="20.100000000000001" customHeight="1">
      <c r="A53" s="55">
        <v>32</v>
      </c>
      <c r="B53" s="214"/>
      <c r="C53" s="224"/>
      <c r="D53" s="225"/>
      <c r="E53" s="236"/>
      <c r="F53" s="237"/>
      <c r="G53" s="238"/>
      <c r="H53" s="239"/>
      <c r="I53" s="239"/>
      <c r="J53" s="240"/>
      <c r="K53" s="239"/>
      <c r="L53" s="240"/>
      <c r="M53" s="241"/>
      <c r="N53" s="242" t="str">
        <f t="shared" si="2"/>
        <v/>
      </c>
      <c r="O53" s="243"/>
      <c r="P53" s="244" t="s">
        <v>47</v>
      </c>
      <c r="R53" s="137"/>
    </row>
    <row r="54" spans="1:18" ht="20.100000000000001" customHeight="1">
      <c r="A54" s="55">
        <v>33</v>
      </c>
      <c r="B54" s="214"/>
      <c r="C54" s="224"/>
      <c r="D54" s="225"/>
      <c r="E54" s="236"/>
      <c r="F54" s="237"/>
      <c r="G54" s="238"/>
      <c r="H54" s="239"/>
      <c r="I54" s="239"/>
      <c r="J54" s="240"/>
      <c r="K54" s="239"/>
      <c r="L54" s="240"/>
      <c r="M54" s="241"/>
      <c r="N54" s="242" t="str">
        <f t="shared" si="2"/>
        <v/>
      </c>
      <c r="O54" s="243"/>
      <c r="P54" s="244" t="s">
        <v>47</v>
      </c>
      <c r="R54" s="137"/>
    </row>
    <row r="55" spans="1:18" ht="20.100000000000001" customHeight="1">
      <c r="A55" s="55">
        <v>34</v>
      </c>
      <c r="B55" s="214"/>
      <c r="C55" s="224"/>
      <c r="D55" s="225"/>
      <c r="E55" s="236"/>
      <c r="F55" s="237"/>
      <c r="G55" s="238"/>
      <c r="H55" s="239"/>
      <c r="I55" s="239"/>
      <c r="J55" s="240"/>
      <c r="K55" s="239"/>
      <c r="L55" s="240"/>
      <c r="M55" s="241"/>
      <c r="N55" s="242" t="str">
        <f t="shared" si="2"/>
        <v/>
      </c>
      <c r="O55" s="243"/>
      <c r="P55" s="244" t="s">
        <v>47</v>
      </c>
      <c r="R55" s="137"/>
    </row>
    <row r="56" spans="1:18" ht="20.100000000000001" customHeight="1">
      <c r="A56" s="55">
        <v>35</v>
      </c>
      <c r="B56" s="214"/>
      <c r="C56" s="224"/>
      <c r="D56" s="225"/>
      <c r="E56" s="236"/>
      <c r="F56" s="237"/>
      <c r="G56" s="238"/>
      <c r="H56" s="239"/>
      <c r="I56" s="239"/>
      <c r="J56" s="240"/>
      <c r="K56" s="239"/>
      <c r="L56" s="240"/>
      <c r="M56" s="241"/>
      <c r="N56" s="242" t="str">
        <f t="shared" si="2"/>
        <v/>
      </c>
      <c r="O56" s="243"/>
      <c r="P56" s="244" t="s">
        <v>47</v>
      </c>
      <c r="R56" s="137"/>
    </row>
    <row r="57" spans="1:18" ht="20.100000000000001" customHeight="1">
      <c r="A57" s="55">
        <v>36</v>
      </c>
      <c r="B57" s="214"/>
      <c r="C57" s="224"/>
      <c r="D57" s="225"/>
      <c r="E57" s="236"/>
      <c r="F57" s="237"/>
      <c r="G57" s="238"/>
      <c r="H57" s="239"/>
      <c r="I57" s="239"/>
      <c r="J57" s="240"/>
      <c r="K57" s="239"/>
      <c r="L57" s="240"/>
      <c r="M57" s="241"/>
      <c r="N57" s="242" t="str">
        <f t="shared" si="2"/>
        <v/>
      </c>
      <c r="O57" s="243"/>
      <c r="P57" s="244" t="s">
        <v>47</v>
      </c>
      <c r="R57" s="137"/>
    </row>
    <row r="58" spans="1:18" ht="20.100000000000001" customHeight="1">
      <c r="A58" s="55">
        <v>37</v>
      </c>
      <c r="B58" s="214"/>
      <c r="C58" s="224"/>
      <c r="D58" s="225"/>
      <c r="E58" s="236"/>
      <c r="F58" s="237"/>
      <c r="G58" s="238"/>
      <c r="H58" s="239"/>
      <c r="I58" s="239"/>
      <c r="J58" s="240"/>
      <c r="K58" s="239"/>
      <c r="L58" s="240"/>
      <c r="M58" s="241"/>
      <c r="N58" s="242" t="str">
        <f t="shared" si="2"/>
        <v/>
      </c>
      <c r="O58" s="243"/>
      <c r="P58" s="244" t="s">
        <v>47</v>
      </c>
      <c r="R58" s="137"/>
    </row>
    <row r="59" spans="1:18" ht="20.100000000000001" customHeight="1">
      <c r="A59" s="55">
        <v>38</v>
      </c>
      <c r="B59" s="214"/>
      <c r="C59" s="224"/>
      <c r="D59" s="225"/>
      <c r="E59" s="236"/>
      <c r="F59" s="237"/>
      <c r="G59" s="238"/>
      <c r="H59" s="239"/>
      <c r="I59" s="239"/>
      <c r="J59" s="240"/>
      <c r="K59" s="239"/>
      <c r="L59" s="240"/>
      <c r="M59" s="241"/>
      <c r="N59" s="242" t="str">
        <f t="shared" si="2"/>
        <v/>
      </c>
      <c r="O59" s="243"/>
      <c r="P59" s="244" t="s">
        <v>47</v>
      </c>
      <c r="R59" s="137"/>
    </row>
    <row r="60" spans="1:18" ht="20.100000000000001" customHeight="1">
      <c r="A60" s="55">
        <v>39</v>
      </c>
      <c r="B60" s="214"/>
      <c r="C60" s="224"/>
      <c r="D60" s="225"/>
      <c r="E60" s="236"/>
      <c r="F60" s="237"/>
      <c r="G60" s="238"/>
      <c r="H60" s="239"/>
      <c r="I60" s="239"/>
      <c r="J60" s="240"/>
      <c r="K60" s="239"/>
      <c r="L60" s="240"/>
      <c r="M60" s="241"/>
      <c r="N60" s="242" t="str">
        <f t="shared" si="2"/>
        <v/>
      </c>
      <c r="O60" s="243"/>
      <c r="P60" s="244" t="s">
        <v>47</v>
      </c>
      <c r="R60" s="137"/>
    </row>
    <row r="61" spans="1:18" ht="20.100000000000001" customHeight="1">
      <c r="A61" s="55">
        <v>40</v>
      </c>
      <c r="B61" s="214"/>
      <c r="C61" s="224"/>
      <c r="D61" s="225"/>
      <c r="E61" s="236"/>
      <c r="F61" s="237"/>
      <c r="G61" s="238"/>
      <c r="H61" s="239"/>
      <c r="I61" s="239"/>
      <c r="J61" s="240"/>
      <c r="K61" s="239"/>
      <c r="L61" s="240"/>
      <c r="M61" s="241"/>
      <c r="N61" s="242" t="str">
        <f t="shared" si="2"/>
        <v/>
      </c>
      <c r="O61" s="243"/>
      <c r="P61" s="244" t="s">
        <v>47</v>
      </c>
      <c r="R61" s="137"/>
    </row>
    <row r="62" spans="1:18" ht="20.100000000000001" customHeight="1">
      <c r="A62" s="55">
        <v>41</v>
      </c>
      <c r="B62" s="214"/>
      <c r="C62" s="224"/>
      <c r="D62" s="225"/>
      <c r="E62" s="236"/>
      <c r="F62" s="237"/>
      <c r="G62" s="238"/>
      <c r="H62" s="239"/>
      <c r="I62" s="239"/>
      <c r="J62" s="240"/>
      <c r="K62" s="239"/>
      <c r="L62" s="240"/>
      <c r="M62" s="241"/>
      <c r="N62" s="242" t="str">
        <f t="shared" si="2"/>
        <v/>
      </c>
      <c r="O62" s="243"/>
      <c r="P62" s="244" t="s">
        <v>47</v>
      </c>
      <c r="R62" s="137"/>
    </row>
    <row r="63" spans="1:18" ht="20.100000000000001" customHeight="1">
      <c r="A63" s="55">
        <v>42</v>
      </c>
      <c r="B63" s="214"/>
      <c r="C63" s="224"/>
      <c r="D63" s="225"/>
      <c r="E63" s="236"/>
      <c r="F63" s="237"/>
      <c r="G63" s="238"/>
      <c r="H63" s="239"/>
      <c r="I63" s="239"/>
      <c r="J63" s="240"/>
      <c r="K63" s="239"/>
      <c r="L63" s="240"/>
      <c r="M63" s="241"/>
      <c r="N63" s="242" t="str">
        <f t="shared" si="2"/>
        <v/>
      </c>
      <c r="O63" s="243"/>
      <c r="P63" s="244" t="s">
        <v>47</v>
      </c>
      <c r="R63" s="137"/>
    </row>
    <row r="64" spans="1:18" ht="20.100000000000001" customHeight="1">
      <c r="A64" s="55">
        <v>43</v>
      </c>
      <c r="B64" s="214"/>
      <c r="C64" s="224"/>
      <c r="D64" s="225"/>
      <c r="E64" s="236"/>
      <c r="F64" s="237"/>
      <c r="G64" s="238"/>
      <c r="H64" s="239"/>
      <c r="I64" s="239"/>
      <c r="J64" s="240"/>
      <c r="K64" s="239"/>
      <c r="L64" s="240"/>
      <c r="M64" s="241"/>
      <c r="N64" s="242" t="str">
        <f t="shared" si="2"/>
        <v/>
      </c>
      <c r="O64" s="243"/>
      <c r="P64" s="244" t="s">
        <v>47</v>
      </c>
      <c r="R64" s="137"/>
    </row>
    <row r="65" spans="1:18" ht="20.100000000000001" customHeight="1">
      <c r="A65" s="55">
        <v>44</v>
      </c>
      <c r="B65" s="214"/>
      <c r="C65" s="224"/>
      <c r="D65" s="225"/>
      <c r="E65" s="236"/>
      <c r="F65" s="237"/>
      <c r="G65" s="238"/>
      <c r="H65" s="239"/>
      <c r="I65" s="239"/>
      <c r="J65" s="240"/>
      <c r="K65" s="239"/>
      <c r="L65" s="240"/>
      <c r="M65" s="241"/>
      <c r="N65" s="242" t="str">
        <f t="shared" si="2"/>
        <v/>
      </c>
      <c r="O65" s="243"/>
      <c r="P65" s="244" t="s">
        <v>47</v>
      </c>
      <c r="R65" s="137"/>
    </row>
    <row r="66" spans="1:18" ht="20.100000000000001" customHeight="1">
      <c r="A66" s="55">
        <v>45</v>
      </c>
      <c r="B66" s="214"/>
      <c r="C66" s="224"/>
      <c r="D66" s="225"/>
      <c r="E66" s="236"/>
      <c r="F66" s="237"/>
      <c r="G66" s="238"/>
      <c r="H66" s="239"/>
      <c r="I66" s="239"/>
      <c r="J66" s="240"/>
      <c r="K66" s="239"/>
      <c r="L66" s="240"/>
      <c r="M66" s="241"/>
      <c r="N66" s="242" t="str">
        <f t="shared" si="2"/>
        <v/>
      </c>
      <c r="O66" s="243"/>
      <c r="P66" s="244" t="s">
        <v>47</v>
      </c>
      <c r="R66" s="137"/>
    </row>
    <row r="67" spans="1:18" ht="20.100000000000001" customHeight="1">
      <c r="A67" s="55">
        <v>46</v>
      </c>
      <c r="B67" s="214"/>
      <c r="C67" s="224"/>
      <c r="D67" s="225"/>
      <c r="E67" s="236"/>
      <c r="F67" s="237"/>
      <c r="G67" s="238"/>
      <c r="H67" s="239"/>
      <c r="I67" s="239"/>
      <c r="J67" s="240"/>
      <c r="K67" s="239"/>
      <c r="L67" s="240"/>
      <c r="M67" s="241"/>
      <c r="N67" s="242" t="str">
        <f t="shared" si="2"/>
        <v/>
      </c>
      <c r="O67" s="243"/>
      <c r="P67" s="244" t="s">
        <v>47</v>
      </c>
      <c r="R67" s="137"/>
    </row>
    <row r="68" spans="1:18" ht="20.100000000000001" customHeight="1">
      <c r="A68" s="55">
        <v>47</v>
      </c>
      <c r="B68" s="214"/>
      <c r="C68" s="224"/>
      <c r="D68" s="225"/>
      <c r="E68" s="236"/>
      <c r="F68" s="237"/>
      <c r="G68" s="238"/>
      <c r="H68" s="239"/>
      <c r="I68" s="239"/>
      <c r="J68" s="240"/>
      <c r="K68" s="239"/>
      <c r="L68" s="240"/>
      <c r="M68" s="241"/>
      <c r="N68" s="242" t="str">
        <f t="shared" si="0"/>
        <v/>
      </c>
      <c r="O68" s="243"/>
      <c r="P68" s="244" t="s">
        <v>47</v>
      </c>
      <c r="R68" s="137"/>
    </row>
    <row r="69" spans="1:18" ht="20.100000000000001" customHeight="1">
      <c r="A69" s="55">
        <v>48</v>
      </c>
      <c r="B69" s="214"/>
      <c r="C69" s="224"/>
      <c r="D69" s="225"/>
      <c r="E69" s="236"/>
      <c r="F69" s="237"/>
      <c r="G69" s="238"/>
      <c r="H69" s="239"/>
      <c r="I69" s="239"/>
      <c r="J69" s="240"/>
      <c r="K69" s="239"/>
      <c r="L69" s="240"/>
      <c r="M69" s="241"/>
      <c r="N69" s="242" t="str">
        <f t="shared" si="0"/>
        <v/>
      </c>
      <c r="O69" s="243"/>
      <c r="P69" s="244" t="s">
        <v>47</v>
      </c>
      <c r="R69" s="137"/>
    </row>
    <row r="70" spans="1:18" ht="20.100000000000001" customHeight="1">
      <c r="A70" s="55">
        <v>49</v>
      </c>
      <c r="B70" s="214"/>
      <c r="C70" s="224"/>
      <c r="D70" s="225"/>
      <c r="E70" s="236"/>
      <c r="F70" s="237"/>
      <c r="G70" s="238"/>
      <c r="H70" s="239"/>
      <c r="I70" s="239"/>
      <c r="J70" s="240"/>
      <c r="K70" s="239"/>
      <c r="L70" s="240"/>
      <c r="M70" s="241"/>
      <c r="N70" s="242" t="str">
        <f t="shared" si="0"/>
        <v/>
      </c>
      <c r="O70" s="243"/>
      <c r="P70" s="244" t="s">
        <v>47</v>
      </c>
      <c r="R70" s="137"/>
    </row>
    <row r="71" spans="1:18" ht="20.100000000000001" customHeight="1">
      <c r="A71" s="55">
        <v>50</v>
      </c>
      <c r="B71" s="214"/>
      <c r="C71" s="245"/>
      <c r="D71" s="246"/>
      <c r="E71" s="236"/>
      <c r="F71" s="247"/>
      <c r="G71" s="248"/>
      <c r="H71" s="249"/>
      <c r="I71" s="249"/>
      <c r="J71" s="250"/>
      <c r="K71" s="249"/>
      <c r="L71" s="250"/>
      <c r="M71" s="251"/>
      <c r="N71" s="252" t="str">
        <f t="shared" si="0"/>
        <v/>
      </c>
      <c r="O71" s="253"/>
      <c r="P71" s="254" t="s">
        <v>47</v>
      </c>
      <c r="R71" s="137"/>
    </row>
    <row r="72" spans="1:18" ht="20.100000000000001" customHeight="1">
      <c r="B72" s="214"/>
      <c r="C72" s="215" t="s">
        <v>262</v>
      </c>
      <c r="D72" s="216"/>
      <c r="E72" s="217"/>
      <c r="F72" s="217"/>
      <c r="G72" s="217"/>
      <c r="H72" s="255"/>
      <c r="I72" s="255"/>
      <c r="J72" s="218"/>
      <c r="K72" s="255"/>
      <c r="L72" s="218"/>
      <c r="M72" s="220"/>
      <c r="N72" s="255"/>
      <c r="O72" s="222"/>
      <c r="P72" s="256"/>
      <c r="R72" s="257" t="s">
        <v>218</v>
      </c>
    </row>
    <row r="73" spans="1:18" ht="20.100000000000001" customHeight="1">
      <c r="A73" s="55">
        <v>1</v>
      </c>
      <c r="B73" s="214"/>
      <c r="C73" s="224"/>
      <c r="D73" s="225"/>
      <c r="E73" s="226"/>
      <c r="F73" s="227"/>
      <c r="G73" s="228"/>
      <c r="H73" s="229"/>
      <c r="I73" s="229"/>
      <c r="J73" s="230"/>
      <c r="K73" s="229"/>
      <c r="L73" s="230"/>
      <c r="M73" s="231"/>
      <c r="N73" s="232" t="str">
        <f t="shared" ref="N73:N122" si="3">IF(ISNUMBER(H73),(PRODUCT(H73,I73,K73,M73)),"")</f>
        <v/>
      </c>
      <c r="O73" s="233">
        <f>SUM(N73:N122)</f>
        <v>0</v>
      </c>
      <c r="P73" s="234" t="s">
        <v>47</v>
      </c>
      <c r="R73" s="235">
        <f>SUMIF(P73:P122,"課税対象外",N73:N122)</f>
        <v>0</v>
      </c>
    </row>
    <row r="74" spans="1:18" ht="20.100000000000001" customHeight="1">
      <c r="A74" s="55">
        <v>2</v>
      </c>
      <c r="B74" s="214"/>
      <c r="C74" s="224"/>
      <c r="D74" s="225"/>
      <c r="E74" s="300"/>
      <c r="F74" s="237"/>
      <c r="G74" s="238"/>
      <c r="H74" s="239"/>
      <c r="I74" s="239"/>
      <c r="J74" s="240"/>
      <c r="K74" s="239"/>
      <c r="L74" s="240"/>
      <c r="M74" s="241"/>
      <c r="N74" s="242" t="str">
        <f t="shared" si="3"/>
        <v/>
      </c>
      <c r="O74" s="243"/>
      <c r="P74" s="244" t="s">
        <v>47</v>
      </c>
      <c r="R74" s="137"/>
    </row>
    <row r="75" spans="1:18" ht="20.100000000000001" customHeight="1">
      <c r="A75" s="55">
        <v>3</v>
      </c>
      <c r="B75" s="214"/>
      <c r="C75" s="224"/>
      <c r="D75" s="225"/>
      <c r="E75" s="236"/>
      <c r="F75" s="237"/>
      <c r="G75" s="238"/>
      <c r="H75" s="239"/>
      <c r="I75" s="239"/>
      <c r="J75" s="240"/>
      <c r="K75" s="239"/>
      <c r="L75" s="240"/>
      <c r="M75" s="241"/>
      <c r="N75" s="242" t="str">
        <f t="shared" si="3"/>
        <v/>
      </c>
      <c r="O75" s="243"/>
      <c r="P75" s="244" t="s">
        <v>47</v>
      </c>
      <c r="R75" s="137"/>
    </row>
    <row r="76" spans="1:18" ht="20.100000000000001" customHeight="1">
      <c r="A76" s="55">
        <v>4</v>
      </c>
      <c r="B76" s="214"/>
      <c r="C76" s="224"/>
      <c r="D76" s="225"/>
      <c r="E76" s="236"/>
      <c r="F76" s="237"/>
      <c r="G76" s="238"/>
      <c r="H76" s="239"/>
      <c r="I76" s="239"/>
      <c r="J76" s="240"/>
      <c r="K76" s="239"/>
      <c r="L76" s="240"/>
      <c r="M76" s="241"/>
      <c r="N76" s="242" t="str">
        <f t="shared" si="3"/>
        <v/>
      </c>
      <c r="O76" s="243"/>
      <c r="P76" s="244" t="s">
        <v>47</v>
      </c>
      <c r="R76" s="137"/>
    </row>
    <row r="77" spans="1:18" ht="20.100000000000001" customHeight="1">
      <c r="A77" s="55">
        <v>5</v>
      </c>
      <c r="B77" s="214"/>
      <c r="C77" s="224"/>
      <c r="D77" s="225"/>
      <c r="E77" s="236"/>
      <c r="F77" s="237"/>
      <c r="G77" s="238"/>
      <c r="H77" s="239"/>
      <c r="I77" s="239"/>
      <c r="J77" s="240"/>
      <c r="K77" s="239"/>
      <c r="L77" s="240"/>
      <c r="M77" s="241"/>
      <c r="N77" s="242" t="str">
        <f t="shared" si="3"/>
        <v/>
      </c>
      <c r="O77" s="243"/>
      <c r="P77" s="244" t="s">
        <v>47</v>
      </c>
      <c r="R77" s="137"/>
    </row>
    <row r="78" spans="1:18" ht="20.100000000000001" customHeight="1">
      <c r="A78" s="55">
        <v>6</v>
      </c>
      <c r="B78" s="214"/>
      <c r="C78" s="224"/>
      <c r="D78" s="225"/>
      <c r="E78" s="236"/>
      <c r="F78" s="237"/>
      <c r="G78" s="238"/>
      <c r="H78" s="239"/>
      <c r="I78" s="239"/>
      <c r="J78" s="240"/>
      <c r="K78" s="239"/>
      <c r="L78" s="240"/>
      <c r="M78" s="241"/>
      <c r="N78" s="242" t="str">
        <f t="shared" si="3"/>
        <v/>
      </c>
      <c r="O78" s="243"/>
      <c r="P78" s="244" t="s">
        <v>47</v>
      </c>
      <c r="R78" s="137"/>
    </row>
    <row r="79" spans="1:18" ht="20.100000000000001" customHeight="1">
      <c r="A79" s="55">
        <v>7</v>
      </c>
      <c r="B79" s="214"/>
      <c r="C79" s="224"/>
      <c r="D79" s="225"/>
      <c r="E79" s="236"/>
      <c r="F79" s="237"/>
      <c r="G79" s="238"/>
      <c r="H79" s="239"/>
      <c r="I79" s="239"/>
      <c r="J79" s="240"/>
      <c r="K79" s="239"/>
      <c r="L79" s="240"/>
      <c r="M79" s="241"/>
      <c r="N79" s="242" t="str">
        <f t="shared" si="3"/>
        <v/>
      </c>
      <c r="O79" s="243"/>
      <c r="P79" s="244" t="s">
        <v>47</v>
      </c>
      <c r="R79" s="137"/>
    </row>
    <row r="80" spans="1:18" ht="20.100000000000001" customHeight="1">
      <c r="A80" s="55">
        <v>8</v>
      </c>
      <c r="B80" s="214"/>
      <c r="C80" s="224"/>
      <c r="D80" s="225"/>
      <c r="E80" s="236"/>
      <c r="F80" s="237"/>
      <c r="G80" s="238"/>
      <c r="H80" s="239"/>
      <c r="I80" s="239"/>
      <c r="J80" s="240"/>
      <c r="K80" s="239"/>
      <c r="L80" s="240"/>
      <c r="M80" s="241"/>
      <c r="N80" s="242" t="str">
        <f t="shared" si="3"/>
        <v/>
      </c>
      <c r="O80" s="243"/>
      <c r="P80" s="244" t="s">
        <v>47</v>
      </c>
      <c r="R80" s="137"/>
    </row>
    <row r="81" spans="1:18" ht="20.100000000000001" customHeight="1">
      <c r="A81" s="55">
        <v>9</v>
      </c>
      <c r="B81" s="214"/>
      <c r="C81" s="224"/>
      <c r="D81" s="225"/>
      <c r="E81" s="236"/>
      <c r="F81" s="237"/>
      <c r="G81" s="238"/>
      <c r="H81" s="239"/>
      <c r="I81" s="239"/>
      <c r="J81" s="240"/>
      <c r="K81" s="239"/>
      <c r="L81" s="240"/>
      <c r="M81" s="241"/>
      <c r="N81" s="242" t="str">
        <f t="shared" si="3"/>
        <v/>
      </c>
      <c r="O81" s="243"/>
      <c r="P81" s="244" t="s">
        <v>47</v>
      </c>
      <c r="R81" s="137"/>
    </row>
    <row r="82" spans="1:18" ht="20.100000000000001" customHeight="1">
      <c r="A82" s="55">
        <v>10</v>
      </c>
      <c r="B82" s="214"/>
      <c r="C82" s="224"/>
      <c r="D82" s="225"/>
      <c r="E82" s="236"/>
      <c r="F82" s="237"/>
      <c r="G82" s="238"/>
      <c r="H82" s="239"/>
      <c r="I82" s="239"/>
      <c r="J82" s="240"/>
      <c r="K82" s="239"/>
      <c r="L82" s="240"/>
      <c r="M82" s="241"/>
      <c r="N82" s="242" t="str">
        <f t="shared" si="3"/>
        <v/>
      </c>
      <c r="O82" s="243"/>
      <c r="P82" s="244" t="s">
        <v>47</v>
      </c>
      <c r="R82" s="137"/>
    </row>
    <row r="83" spans="1:18" ht="20.100000000000001" customHeight="1">
      <c r="A83" s="55">
        <v>11</v>
      </c>
      <c r="B83" s="214"/>
      <c r="C83" s="224"/>
      <c r="D83" s="225"/>
      <c r="E83" s="236"/>
      <c r="F83" s="237"/>
      <c r="G83" s="238"/>
      <c r="H83" s="239"/>
      <c r="I83" s="239"/>
      <c r="J83" s="240"/>
      <c r="K83" s="239"/>
      <c r="L83" s="240"/>
      <c r="M83" s="241"/>
      <c r="N83" s="242" t="str">
        <f t="shared" si="3"/>
        <v/>
      </c>
      <c r="O83" s="243"/>
      <c r="P83" s="244" t="s">
        <v>47</v>
      </c>
      <c r="R83" s="137"/>
    </row>
    <row r="84" spans="1:18" ht="20.100000000000001" customHeight="1">
      <c r="A84" s="55">
        <v>12</v>
      </c>
      <c r="B84" s="214"/>
      <c r="C84" s="224"/>
      <c r="D84" s="225"/>
      <c r="E84" s="236"/>
      <c r="F84" s="237"/>
      <c r="G84" s="238"/>
      <c r="H84" s="239"/>
      <c r="I84" s="239"/>
      <c r="J84" s="240"/>
      <c r="K84" s="239"/>
      <c r="L84" s="240"/>
      <c r="M84" s="241"/>
      <c r="N84" s="242" t="str">
        <f t="shared" si="3"/>
        <v/>
      </c>
      <c r="O84" s="243"/>
      <c r="P84" s="244" t="s">
        <v>47</v>
      </c>
      <c r="R84" s="137"/>
    </row>
    <row r="85" spans="1:18" ht="20.100000000000001" customHeight="1">
      <c r="A85" s="55">
        <v>13</v>
      </c>
      <c r="B85" s="214"/>
      <c r="C85" s="224"/>
      <c r="D85" s="225"/>
      <c r="E85" s="236"/>
      <c r="F85" s="237"/>
      <c r="G85" s="238"/>
      <c r="H85" s="239"/>
      <c r="I85" s="239"/>
      <c r="J85" s="240"/>
      <c r="K85" s="239"/>
      <c r="L85" s="240"/>
      <c r="M85" s="241"/>
      <c r="N85" s="242" t="str">
        <f t="shared" si="3"/>
        <v/>
      </c>
      <c r="O85" s="243"/>
      <c r="P85" s="244" t="s">
        <v>47</v>
      </c>
      <c r="R85" s="137"/>
    </row>
    <row r="86" spans="1:18" ht="20.100000000000001" customHeight="1">
      <c r="A86" s="55">
        <v>14</v>
      </c>
      <c r="B86" s="214"/>
      <c r="C86" s="224"/>
      <c r="D86" s="225"/>
      <c r="E86" s="236"/>
      <c r="F86" s="237"/>
      <c r="G86" s="238"/>
      <c r="H86" s="239"/>
      <c r="I86" s="239"/>
      <c r="J86" s="240"/>
      <c r="K86" s="239"/>
      <c r="L86" s="240"/>
      <c r="M86" s="241"/>
      <c r="N86" s="242" t="str">
        <f t="shared" si="3"/>
        <v/>
      </c>
      <c r="O86" s="243"/>
      <c r="P86" s="244" t="s">
        <v>47</v>
      </c>
      <c r="R86" s="137"/>
    </row>
    <row r="87" spans="1:18" ht="20.100000000000001" customHeight="1">
      <c r="A87" s="55">
        <v>15</v>
      </c>
      <c r="B87" s="214"/>
      <c r="C87" s="224"/>
      <c r="D87" s="225"/>
      <c r="E87" s="236"/>
      <c r="F87" s="237"/>
      <c r="G87" s="238"/>
      <c r="H87" s="239"/>
      <c r="I87" s="239"/>
      <c r="J87" s="240"/>
      <c r="K87" s="239"/>
      <c r="L87" s="240"/>
      <c r="M87" s="241"/>
      <c r="N87" s="242" t="str">
        <f t="shared" si="3"/>
        <v/>
      </c>
      <c r="O87" s="243"/>
      <c r="P87" s="244" t="s">
        <v>47</v>
      </c>
      <c r="R87" s="137"/>
    </row>
    <row r="88" spans="1:18" ht="20.100000000000001" customHeight="1">
      <c r="A88" s="55">
        <v>16</v>
      </c>
      <c r="B88" s="214"/>
      <c r="C88" s="224"/>
      <c r="D88" s="225"/>
      <c r="E88" s="236"/>
      <c r="F88" s="237"/>
      <c r="G88" s="238"/>
      <c r="H88" s="239"/>
      <c r="I88" s="239"/>
      <c r="J88" s="240"/>
      <c r="K88" s="239"/>
      <c r="L88" s="240"/>
      <c r="M88" s="241"/>
      <c r="N88" s="242" t="str">
        <f t="shared" si="3"/>
        <v/>
      </c>
      <c r="O88" s="243"/>
      <c r="P88" s="244" t="s">
        <v>47</v>
      </c>
      <c r="R88" s="137"/>
    </row>
    <row r="89" spans="1:18" ht="20.100000000000001" customHeight="1">
      <c r="A89" s="55">
        <v>17</v>
      </c>
      <c r="B89" s="214"/>
      <c r="C89" s="224"/>
      <c r="D89" s="225"/>
      <c r="E89" s="236"/>
      <c r="F89" s="237"/>
      <c r="G89" s="238"/>
      <c r="H89" s="239"/>
      <c r="I89" s="239"/>
      <c r="J89" s="240"/>
      <c r="K89" s="239"/>
      <c r="L89" s="240"/>
      <c r="M89" s="241"/>
      <c r="N89" s="242" t="str">
        <f t="shared" si="3"/>
        <v/>
      </c>
      <c r="O89" s="243"/>
      <c r="P89" s="244" t="s">
        <v>47</v>
      </c>
      <c r="R89" s="137"/>
    </row>
    <row r="90" spans="1:18" ht="20.100000000000001" customHeight="1">
      <c r="A90" s="55">
        <v>18</v>
      </c>
      <c r="B90" s="214"/>
      <c r="C90" s="224"/>
      <c r="D90" s="225"/>
      <c r="E90" s="236"/>
      <c r="F90" s="237"/>
      <c r="G90" s="238"/>
      <c r="H90" s="239"/>
      <c r="I90" s="239"/>
      <c r="J90" s="240"/>
      <c r="K90" s="239"/>
      <c r="L90" s="240"/>
      <c r="M90" s="241"/>
      <c r="N90" s="242" t="str">
        <f t="shared" si="3"/>
        <v/>
      </c>
      <c r="O90" s="243"/>
      <c r="P90" s="244" t="s">
        <v>47</v>
      </c>
      <c r="R90" s="137"/>
    </row>
    <row r="91" spans="1:18" ht="20.100000000000001" customHeight="1">
      <c r="A91" s="55">
        <v>19</v>
      </c>
      <c r="B91" s="214"/>
      <c r="C91" s="224"/>
      <c r="D91" s="225"/>
      <c r="E91" s="236"/>
      <c r="F91" s="237"/>
      <c r="G91" s="238"/>
      <c r="H91" s="239"/>
      <c r="I91" s="239"/>
      <c r="J91" s="240"/>
      <c r="K91" s="239"/>
      <c r="L91" s="240"/>
      <c r="M91" s="241"/>
      <c r="N91" s="242" t="str">
        <f t="shared" si="3"/>
        <v/>
      </c>
      <c r="O91" s="243"/>
      <c r="P91" s="244" t="s">
        <v>47</v>
      </c>
      <c r="R91" s="137"/>
    </row>
    <row r="92" spans="1:18" ht="20.100000000000001" customHeight="1">
      <c r="A92" s="55">
        <v>20</v>
      </c>
      <c r="B92" s="214"/>
      <c r="C92" s="224"/>
      <c r="D92" s="225"/>
      <c r="E92" s="236"/>
      <c r="F92" s="237"/>
      <c r="G92" s="238"/>
      <c r="H92" s="239"/>
      <c r="I92" s="239"/>
      <c r="J92" s="240"/>
      <c r="K92" s="239"/>
      <c r="L92" s="240"/>
      <c r="M92" s="241"/>
      <c r="N92" s="242" t="str">
        <f t="shared" si="3"/>
        <v/>
      </c>
      <c r="O92" s="243"/>
      <c r="P92" s="244" t="s">
        <v>47</v>
      </c>
      <c r="R92" s="137"/>
    </row>
    <row r="93" spans="1:18" ht="20.100000000000001" customHeight="1">
      <c r="A93" s="55">
        <v>21</v>
      </c>
      <c r="B93" s="214"/>
      <c r="C93" s="224"/>
      <c r="D93" s="225"/>
      <c r="E93" s="236"/>
      <c r="F93" s="237"/>
      <c r="G93" s="238"/>
      <c r="H93" s="239"/>
      <c r="I93" s="239"/>
      <c r="J93" s="240"/>
      <c r="K93" s="239"/>
      <c r="L93" s="240"/>
      <c r="M93" s="241"/>
      <c r="N93" s="242" t="str">
        <f t="shared" ref="N93:N102" si="4">IF(ISNUMBER(H93),(PRODUCT(H93,I93,K93,M93)),"")</f>
        <v/>
      </c>
      <c r="O93" s="243"/>
      <c r="P93" s="244" t="s">
        <v>47</v>
      </c>
      <c r="R93" s="137"/>
    </row>
    <row r="94" spans="1:18" ht="20.100000000000001" customHeight="1">
      <c r="A94" s="55">
        <v>22</v>
      </c>
      <c r="B94" s="214"/>
      <c r="C94" s="224"/>
      <c r="D94" s="225"/>
      <c r="E94" s="236"/>
      <c r="F94" s="237"/>
      <c r="G94" s="238"/>
      <c r="H94" s="239"/>
      <c r="I94" s="239"/>
      <c r="J94" s="240"/>
      <c r="K94" s="239"/>
      <c r="L94" s="240"/>
      <c r="M94" s="241"/>
      <c r="N94" s="242" t="str">
        <f t="shared" si="4"/>
        <v/>
      </c>
      <c r="O94" s="243"/>
      <c r="P94" s="244" t="s">
        <v>47</v>
      </c>
      <c r="R94" s="137"/>
    </row>
    <row r="95" spans="1:18" ht="20.100000000000001" customHeight="1">
      <c r="A95" s="55">
        <v>23</v>
      </c>
      <c r="B95" s="214"/>
      <c r="C95" s="224"/>
      <c r="D95" s="225"/>
      <c r="E95" s="236"/>
      <c r="F95" s="237"/>
      <c r="G95" s="238"/>
      <c r="H95" s="239"/>
      <c r="I95" s="239"/>
      <c r="J95" s="240"/>
      <c r="K95" s="239"/>
      <c r="L95" s="240"/>
      <c r="M95" s="241"/>
      <c r="N95" s="242" t="str">
        <f t="shared" si="4"/>
        <v/>
      </c>
      <c r="O95" s="243"/>
      <c r="P95" s="244" t="s">
        <v>47</v>
      </c>
      <c r="R95" s="137"/>
    </row>
    <row r="96" spans="1:18" ht="20.100000000000001" customHeight="1">
      <c r="A96" s="55">
        <v>24</v>
      </c>
      <c r="B96" s="214"/>
      <c r="C96" s="224"/>
      <c r="D96" s="225"/>
      <c r="E96" s="236"/>
      <c r="F96" s="237"/>
      <c r="G96" s="238"/>
      <c r="H96" s="239"/>
      <c r="I96" s="239"/>
      <c r="J96" s="240"/>
      <c r="K96" s="239"/>
      <c r="L96" s="240"/>
      <c r="M96" s="241"/>
      <c r="N96" s="242" t="str">
        <f t="shared" si="4"/>
        <v/>
      </c>
      <c r="O96" s="243"/>
      <c r="P96" s="244" t="s">
        <v>47</v>
      </c>
      <c r="R96" s="137"/>
    </row>
    <row r="97" spans="1:18" ht="20.100000000000001" customHeight="1">
      <c r="A97" s="55">
        <v>25</v>
      </c>
      <c r="B97" s="214"/>
      <c r="C97" s="224"/>
      <c r="D97" s="225"/>
      <c r="E97" s="236"/>
      <c r="F97" s="237"/>
      <c r="G97" s="238"/>
      <c r="H97" s="239"/>
      <c r="I97" s="239"/>
      <c r="J97" s="240"/>
      <c r="K97" s="239"/>
      <c r="L97" s="240"/>
      <c r="M97" s="241"/>
      <c r="N97" s="242" t="str">
        <f t="shared" si="4"/>
        <v/>
      </c>
      <c r="O97" s="243"/>
      <c r="P97" s="244" t="s">
        <v>47</v>
      </c>
      <c r="R97" s="137"/>
    </row>
    <row r="98" spans="1:18" ht="20.100000000000001" customHeight="1">
      <c r="A98" s="55">
        <v>26</v>
      </c>
      <c r="B98" s="214"/>
      <c r="C98" s="224"/>
      <c r="D98" s="225"/>
      <c r="E98" s="236"/>
      <c r="F98" s="237"/>
      <c r="G98" s="238"/>
      <c r="H98" s="239"/>
      <c r="I98" s="239"/>
      <c r="J98" s="240"/>
      <c r="K98" s="239"/>
      <c r="L98" s="240"/>
      <c r="M98" s="241"/>
      <c r="N98" s="242" t="str">
        <f t="shared" si="4"/>
        <v/>
      </c>
      <c r="O98" s="243"/>
      <c r="P98" s="244" t="s">
        <v>47</v>
      </c>
      <c r="R98" s="137"/>
    </row>
    <row r="99" spans="1:18" ht="20.100000000000001" customHeight="1">
      <c r="A99" s="55">
        <v>27</v>
      </c>
      <c r="B99" s="214"/>
      <c r="C99" s="224"/>
      <c r="D99" s="225"/>
      <c r="E99" s="236"/>
      <c r="F99" s="237"/>
      <c r="G99" s="238"/>
      <c r="H99" s="239"/>
      <c r="I99" s="239"/>
      <c r="J99" s="240"/>
      <c r="K99" s="239"/>
      <c r="L99" s="240"/>
      <c r="M99" s="241"/>
      <c r="N99" s="242" t="str">
        <f t="shared" si="4"/>
        <v/>
      </c>
      <c r="O99" s="243"/>
      <c r="P99" s="244" t="s">
        <v>47</v>
      </c>
      <c r="R99" s="137"/>
    </row>
    <row r="100" spans="1:18" ht="20.100000000000001" customHeight="1">
      <c r="A100" s="55">
        <v>28</v>
      </c>
      <c r="B100" s="214"/>
      <c r="C100" s="224"/>
      <c r="D100" s="225"/>
      <c r="E100" s="236"/>
      <c r="F100" s="237"/>
      <c r="G100" s="238"/>
      <c r="H100" s="239"/>
      <c r="I100" s="239"/>
      <c r="J100" s="240"/>
      <c r="K100" s="239"/>
      <c r="L100" s="240"/>
      <c r="M100" s="241"/>
      <c r="N100" s="242" t="str">
        <f t="shared" si="4"/>
        <v/>
      </c>
      <c r="O100" s="243"/>
      <c r="P100" s="244" t="s">
        <v>47</v>
      </c>
      <c r="R100" s="137"/>
    </row>
    <row r="101" spans="1:18" ht="20.100000000000001" customHeight="1">
      <c r="A101" s="55">
        <v>29</v>
      </c>
      <c r="B101" s="214"/>
      <c r="C101" s="224"/>
      <c r="D101" s="225"/>
      <c r="E101" s="236"/>
      <c r="F101" s="237"/>
      <c r="G101" s="238"/>
      <c r="H101" s="239"/>
      <c r="I101" s="239"/>
      <c r="J101" s="240"/>
      <c r="K101" s="239"/>
      <c r="L101" s="240"/>
      <c r="M101" s="241"/>
      <c r="N101" s="242" t="str">
        <f t="shared" si="4"/>
        <v/>
      </c>
      <c r="O101" s="243"/>
      <c r="P101" s="244" t="s">
        <v>47</v>
      </c>
      <c r="R101" s="137"/>
    </row>
    <row r="102" spans="1:18" ht="20.100000000000001" customHeight="1">
      <c r="A102" s="55">
        <v>30</v>
      </c>
      <c r="B102" s="214"/>
      <c r="C102" s="224"/>
      <c r="D102" s="225"/>
      <c r="E102" s="236"/>
      <c r="F102" s="237"/>
      <c r="G102" s="238"/>
      <c r="H102" s="239"/>
      <c r="I102" s="239"/>
      <c r="J102" s="240"/>
      <c r="K102" s="239"/>
      <c r="L102" s="240"/>
      <c r="M102" s="241"/>
      <c r="N102" s="242" t="str">
        <f t="shared" si="4"/>
        <v/>
      </c>
      <c r="O102" s="243"/>
      <c r="P102" s="244" t="s">
        <v>47</v>
      </c>
      <c r="R102" s="137"/>
    </row>
    <row r="103" spans="1:18" ht="20.100000000000001" customHeight="1">
      <c r="A103" s="55">
        <v>31</v>
      </c>
      <c r="B103" s="214"/>
      <c r="C103" s="224"/>
      <c r="D103" s="225"/>
      <c r="E103" s="236"/>
      <c r="F103" s="237"/>
      <c r="G103" s="238"/>
      <c r="H103" s="239"/>
      <c r="I103" s="239"/>
      <c r="J103" s="240"/>
      <c r="K103" s="239"/>
      <c r="L103" s="240"/>
      <c r="M103" s="241"/>
      <c r="N103" s="242" t="str">
        <f t="shared" ref="N103:N117" si="5">IF(ISNUMBER(H103),(PRODUCT(H103,I103,K103,M103)),"")</f>
        <v/>
      </c>
      <c r="O103" s="243"/>
      <c r="P103" s="244" t="s">
        <v>47</v>
      </c>
      <c r="R103" s="137"/>
    </row>
    <row r="104" spans="1:18" ht="20.100000000000001" customHeight="1">
      <c r="A104" s="55">
        <v>32</v>
      </c>
      <c r="B104" s="214"/>
      <c r="C104" s="224"/>
      <c r="D104" s="225"/>
      <c r="E104" s="236"/>
      <c r="F104" s="237"/>
      <c r="G104" s="238"/>
      <c r="H104" s="239"/>
      <c r="I104" s="239"/>
      <c r="J104" s="240"/>
      <c r="K104" s="239"/>
      <c r="L104" s="240"/>
      <c r="M104" s="241"/>
      <c r="N104" s="242" t="str">
        <f t="shared" si="5"/>
        <v/>
      </c>
      <c r="O104" s="243"/>
      <c r="P104" s="244" t="s">
        <v>47</v>
      </c>
      <c r="R104" s="137"/>
    </row>
    <row r="105" spans="1:18" ht="20.100000000000001" customHeight="1">
      <c r="A105" s="55">
        <v>33</v>
      </c>
      <c r="B105" s="214"/>
      <c r="C105" s="224"/>
      <c r="D105" s="225"/>
      <c r="E105" s="236"/>
      <c r="F105" s="237"/>
      <c r="G105" s="238"/>
      <c r="H105" s="239"/>
      <c r="I105" s="239"/>
      <c r="J105" s="240"/>
      <c r="K105" s="239"/>
      <c r="L105" s="240"/>
      <c r="M105" s="241"/>
      <c r="N105" s="242" t="str">
        <f t="shared" si="5"/>
        <v/>
      </c>
      <c r="O105" s="243"/>
      <c r="P105" s="244" t="s">
        <v>47</v>
      </c>
      <c r="R105" s="137"/>
    </row>
    <row r="106" spans="1:18" ht="20.100000000000001" customHeight="1">
      <c r="A106" s="55">
        <v>34</v>
      </c>
      <c r="B106" s="214"/>
      <c r="C106" s="224"/>
      <c r="D106" s="225"/>
      <c r="E106" s="236"/>
      <c r="F106" s="237"/>
      <c r="G106" s="238"/>
      <c r="H106" s="239"/>
      <c r="I106" s="239"/>
      <c r="J106" s="240"/>
      <c r="K106" s="239"/>
      <c r="L106" s="240"/>
      <c r="M106" s="241"/>
      <c r="N106" s="242" t="str">
        <f t="shared" si="5"/>
        <v/>
      </c>
      <c r="O106" s="243"/>
      <c r="P106" s="244" t="s">
        <v>47</v>
      </c>
      <c r="R106" s="137"/>
    </row>
    <row r="107" spans="1:18" ht="20.100000000000001" customHeight="1">
      <c r="A107" s="55">
        <v>35</v>
      </c>
      <c r="B107" s="214"/>
      <c r="C107" s="224"/>
      <c r="D107" s="225"/>
      <c r="E107" s="236"/>
      <c r="F107" s="237"/>
      <c r="G107" s="238"/>
      <c r="H107" s="239"/>
      <c r="I107" s="239"/>
      <c r="J107" s="240"/>
      <c r="K107" s="239"/>
      <c r="L107" s="240"/>
      <c r="M107" s="241"/>
      <c r="N107" s="242" t="str">
        <f t="shared" si="5"/>
        <v/>
      </c>
      <c r="O107" s="243"/>
      <c r="P107" s="244" t="s">
        <v>47</v>
      </c>
      <c r="R107" s="137"/>
    </row>
    <row r="108" spans="1:18" ht="20.100000000000001" customHeight="1">
      <c r="A108" s="55">
        <v>36</v>
      </c>
      <c r="B108" s="214"/>
      <c r="C108" s="224"/>
      <c r="D108" s="225"/>
      <c r="E108" s="236"/>
      <c r="F108" s="237"/>
      <c r="G108" s="238"/>
      <c r="H108" s="239"/>
      <c r="I108" s="239"/>
      <c r="J108" s="240"/>
      <c r="K108" s="239"/>
      <c r="L108" s="240"/>
      <c r="M108" s="241"/>
      <c r="N108" s="242" t="str">
        <f t="shared" si="5"/>
        <v/>
      </c>
      <c r="O108" s="243"/>
      <c r="P108" s="244" t="s">
        <v>47</v>
      </c>
      <c r="R108" s="137"/>
    </row>
    <row r="109" spans="1:18" ht="20.100000000000001" customHeight="1">
      <c r="A109" s="55">
        <v>37</v>
      </c>
      <c r="B109" s="214"/>
      <c r="C109" s="224"/>
      <c r="D109" s="225"/>
      <c r="E109" s="236"/>
      <c r="F109" s="237"/>
      <c r="G109" s="238"/>
      <c r="H109" s="239"/>
      <c r="I109" s="239"/>
      <c r="J109" s="240"/>
      <c r="K109" s="239"/>
      <c r="L109" s="240"/>
      <c r="M109" s="241"/>
      <c r="N109" s="242" t="str">
        <f t="shared" si="5"/>
        <v/>
      </c>
      <c r="O109" s="243"/>
      <c r="P109" s="244" t="s">
        <v>47</v>
      </c>
      <c r="R109" s="137"/>
    </row>
    <row r="110" spans="1:18" ht="20.100000000000001" customHeight="1">
      <c r="A110" s="55">
        <v>38</v>
      </c>
      <c r="B110" s="214"/>
      <c r="C110" s="224"/>
      <c r="D110" s="225"/>
      <c r="E110" s="236"/>
      <c r="F110" s="237"/>
      <c r="G110" s="238"/>
      <c r="H110" s="239"/>
      <c r="I110" s="239"/>
      <c r="J110" s="240"/>
      <c r="K110" s="239"/>
      <c r="L110" s="240"/>
      <c r="M110" s="241"/>
      <c r="N110" s="242" t="str">
        <f t="shared" si="5"/>
        <v/>
      </c>
      <c r="O110" s="243"/>
      <c r="P110" s="244" t="s">
        <v>47</v>
      </c>
      <c r="R110" s="137"/>
    </row>
    <row r="111" spans="1:18" ht="20.100000000000001" customHeight="1">
      <c r="A111" s="55">
        <v>39</v>
      </c>
      <c r="B111" s="214"/>
      <c r="C111" s="224"/>
      <c r="D111" s="225"/>
      <c r="E111" s="236"/>
      <c r="F111" s="237"/>
      <c r="G111" s="238"/>
      <c r="H111" s="239"/>
      <c r="I111" s="239"/>
      <c r="J111" s="240"/>
      <c r="K111" s="239"/>
      <c r="L111" s="240"/>
      <c r="M111" s="241"/>
      <c r="N111" s="242" t="str">
        <f t="shared" si="5"/>
        <v/>
      </c>
      <c r="O111" s="243"/>
      <c r="P111" s="244" t="s">
        <v>47</v>
      </c>
      <c r="R111" s="137"/>
    </row>
    <row r="112" spans="1:18" ht="20.100000000000001" customHeight="1">
      <c r="A112" s="55">
        <v>40</v>
      </c>
      <c r="B112" s="214"/>
      <c r="C112" s="224"/>
      <c r="D112" s="225"/>
      <c r="E112" s="236"/>
      <c r="F112" s="237"/>
      <c r="G112" s="238"/>
      <c r="H112" s="239"/>
      <c r="I112" s="239"/>
      <c r="J112" s="240"/>
      <c r="K112" s="239"/>
      <c r="L112" s="240"/>
      <c r="M112" s="241"/>
      <c r="N112" s="242" t="str">
        <f t="shared" si="5"/>
        <v/>
      </c>
      <c r="O112" s="243"/>
      <c r="P112" s="244" t="s">
        <v>47</v>
      </c>
      <c r="R112" s="137"/>
    </row>
    <row r="113" spans="1:18" ht="20.100000000000001" customHeight="1">
      <c r="A113" s="55">
        <v>41</v>
      </c>
      <c r="B113" s="214"/>
      <c r="C113" s="224"/>
      <c r="D113" s="225"/>
      <c r="E113" s="236"/>
      <c r="F113" s="237"/>
      <c r="G113" s="238"/>
      <c r="H113" s="239"/>
      <c r="I113" s="239"/>
      <c r="J113" s="240"/>
      <c r="K113" s="239"/>
      <c r="L113" s="240"/>
      <c r="M113" s="241"/>
      <c r="N113" s="242" t="str">
        <f t="shared" si="5"/>
        <v/>
      </c>
      <c r="O113" s="243"/>
      <c r="P113" s="244" t="s">
        <v>47</v>
      </c>
      <c r="R113" s="137"/>
    </row>
    <row r="114" spans="1:18" ht="20.100000000000001" customHeight="1">
      <c r="A114" s="55">
        <v>42</v>
      </c>
      <c r="B114" s="214"/>
      <c r="C114" s="224"/>
      <c r="D114" s="225"/>
      <c r="E114" s="236"/>
      <c r="F114" s="237"/>
      <c r="G114" s="238"/>
      <c r="H114" s="239"/>
      <c r="I114" s="239"/>
      <c r="J114" s="240"/>
      <c r="K114" s="239"/>
      <c r="L114" s="240"/>
      <c r="M114" s="241"/>
      <c r="N114" s="242" t="str">
        <f t="shared" si="5"/>
        <v/>
      </c>
      <c r="O114" s="243"/>
      <c r="P114" s="244" t="s">
        <v>47</v>
      </c>
      <c r="R114" s="137"/>
    </row>
    <row r="115" spans="1:18" ht="20.100000000000001" customHeight="1">
      <c r="A115" s="55">
        <v>43</v>
      </c>
      <c r="B115" s="214"/>
      <c r="C115" s="224"/>
      <c r="D115" s="225"/>
      <c r="E115" s="236"/>
      <c r="F115" s="237"/>
      <c r="G115" s="238"/>
      <c r="H115" s="239"/>
      <c r="I115" s="239"/>
      <c r="J115" s="240"/>
      <c r="K115" s="239"/>
      <c r="L115" s="240"/>
      <c r="M115" s="241"/>
      <c r="N115" s="242" t="str">
        <f t="shared" si="5"/>
        <v/>
      </c>
      <c r="O115" s="243"/>
      <c r="P115" s="244" t="s">
        <v>47</v>
      </c>
      <c r="R115" s="137"/>
    </row>
    <row r="116" spans="1:18" ht="20.100000000000001" customHeight="1">
      <c r="A116" s="55">
        <v>44</v>
      </c>
      <c r="B116" s="214"/>
      <c r="C116" s="224"/>
      <c r="D116" s="225"/>
      <c r="E116" s="236"/>
      <c r="F116" s="237"/>
      <c r="G116" s="238"/>
      <c r="H116" s="239"/>
      <c r="I116" s="239"/>
      <c r="J116" s="240"/>
      <c r="K116" s="239"/>
      <c r="L116" s="240"/>
      <c r="M116" s="241"/>
      <c r="N116" s="242" t="str">
        <f t="shared" si="5"/>
        <v/>
      </c>
      <c r="O116" s="243"/>
      <c r="P116" s="244" t="s">
        <v>47</v>
      </c>
      <c r="R116" s="137"/>
    </row>
    <row r="117" spans="1:18" ht="20.100000000000001" customHeight="1">
      <c r="A117" s="55">
        <v>45</v>
      </c>
      <c r="B117" s="214"/>
      <c r="C117" s="224"/>
      <c r="D117" s="225"/>
      <c r="E117" s="236"/>
      <c r="F117" s="237"/>
      <c r="G117" s="238"/>
      <c r="H117" s="239"/>
      <c r="I117" s="239"/>
      <c r="J117" s="240"/>
      <c r="K117" s="239"/>
      <c r="L117" s="240"/>
      <c r="M117" s="241"/>
      <c r="N117" s="242" t="str">
        <f t="shared" si="5"/>
        <v/>
      </c>
      <c r="O117" s="243"/>
      <c r="P117" s="244" t="s">
        <v>47</v>
      </c>
      <c r="R117" s="137"/>
    </row>
    <row r="118" spans="1:18" ht="20.100000000000001" customHeight="1">
      <c r="A118" s="55">
        <v>46</v>
      </c>
      <c r="B118" s="214"/>
      <c r="C118" s="224"/>
      <c r="D118" s="225"/>
      <c r="E118" s="236"/>
      <c r="F118" s="237"/>
      <c r="G118" s="238"/>
      <c r="H118" s="239"/>
      <c r="I118" s="239"/>
      <c r="J118" s="240"/>
      <c r="K118" s="239"/>
      <c r="L118" s="240"/>
      <c r="M118" s="241"/>
      <c r="N118" s="242" t="str">
        <f t="shared" si="3"/>
        <v/>
      </c>
      <c r="O118" s="243"/>
      <c r="P118" s="244" t="s">
        <v>47</v>
      </c>
      <c r="R118" s="137"/>
    </row>
    <row r="119" spans="1:18" ht="20.100000000000001" customHeight="1">
      <c r="A119" s="55">
        <v>47</v>
      </c>
      <c r="B119" s="214"/>
      <c r="C119" s="224"/>
      <c r="D119" s="225"/>
      <c r="E119" s="236"/>
      <c r="F119" s="237"/>
      <c r="G119" s="238"/>
      <c r="H119" s="239"/>
      <c r="I119" s="239"/>
      <c r="J119" s="240"/>
      <c r="K119" s="239"/>
      <c r="L119" s="240"/>
      <c r="M119" s="241"/>
      <c r="N119" s="242" t="str">
        <f t="shared" si="3"/>
        <v/>
      </c>
      <c r="O119" s="243"/>
      <c r="P119" s="244" t="s">
        <v>47</v>
      </c>
      <c r="R119" s="137"/>
    </row>
    <row r="120" spans="1:18" ht="20.100000000000001" customHeight="1">
      <c r="A120" s="55">
        <v>48</v>
      </c>
      <c r="B120" s="214"/>
      <c r="C120" s="224"/>
      <c r="D120" s="225"/>
      <c r="E120" s="236"/>
      <c r="F120" s="237"/>
      <c r="G120" s="238"/>
      <c r="H120" s="239"/>
      <c r="I120" s="239"/>
      <c r="J120" s="240"/>
      <c r="K120" s="239"/>
      <c r="L120" s="240"/>
      <c r="M120" s="241"/>
      <c r="N120" s="242" t="str">
        <f t="shared" si="3"/>
        <v/>
      </c>
      <c r="O120" s="243"/>
      <c r="P120" s="244" t="s">
        <v>47</v>
      </c>
      <c r="R120" s="137"/>
    </row>
    <row r="121" spans="1:18" ht="20.100000000000001" customHeight="1">
      <c r="A121" s="55">
        <v>49</v>
      </c>
      <c r="B121" s="214"/>
      <c r="C121" s="224"/>
      <c r="D121" s="225"/>
      <c r="E121" s="236"/>
      <c r="F121" s="237"/>
      <c r="G121" s="238"/>
      <c r="H121" s="239"/>
      <c r="I121" s="239"/>
      <c r="J121" s="240"/>
      <c r="K121" s="239"/>
      <c r="L121" s="240"/>
      <c r="M121" s="241"/>
      <c r="N121" s="242" t="str">
        <f t="shared" si="3"/>
        <v/>
      </c>
      <c r="O121" s="243"/>
      <c r="P121" s="244" t="s">
        <v>47</v>
      </c>
      <c r="R121" s="137"/>
    </row>
    <row r="122" spans="1:18" ht="20.100000000000001" customHeight="1">
      <c r="A122" s="55">
        <v>50</v>
      </c>
      <c r="B122" s="258"/>
      <c r="C122" s="245"/>
      <c r="D122" s="246"/>
      <c r="E122" s="259"/>
      <c r="F122" s="247"/>
      <c r="G122" s="248"/>
      <c r="H122" s="249"/>
      <c r="I122" s="249"/>
      <c r="J122" s="250"/>
      <c r="K122" s="249"/>
      <c r="L122" s="250"/>
      <c r="M122" s="251"/>
      <c r="N122" s="260" t="str">
        <f t="shared" si="3"/>
        <v/>
      </c>
      <c r="O122" s="253"/>
      <c r="P122" s="254" t="s">
        <v>47</v>
      </c>
      <c r="R122" s="137"/>
    </row>
    <row r="123" spans="1:18" ht="20.100000000000001" customHeight="1">
      <c r="C123" s="261"/>
      <c r="D123" s="70"/>
      <c r="E123" s="72"/>
      <c r="F123" s="225"/>
      <c r="G123" s="225"/>
      <c r="H123" s="262"/>
      <c r="I123" s="262"/>
      <c r="J123" s="263"/>
      <c r="K123" s="262"/>
      <c r="L123" s="263"/>
      <c r="M123" s="264"/>
      <c r="N123" s="73"/>
      <c r="O123" s="265"/>
      <c r="P123" s="266"/>
    </row>
    <row r="124" spans="1:18" ht="20.100000000000001" customHeight="1">
      <c r="B124" s="267" t="s">
        <v>301</v>
      </c>
      <c r="C124" s="268"/>
      <c r="D124" s="269"/>
      <c r="E124" s="270"/>
      <c r="F124" s="270"/>
      <c r="G124" s="270"/>
      <c r="H124" s="271"/>
      <c r="I124" s="271"/>
      <c r="J124" s="272"/>
      <c r="K124" s="271"/>
      <c r="L124" s="272"/>
      <c r="M124" s="273"/>
      <c r="N124" s="271"/>
      <c r="O124" s="274"/>
      <c r="P124" s="275"/>
    </row>
    <row r="125" spans="1:18" ht="20.100000000000001" customHeight="1">
      <c r="A125" s="55">
        <v>1</v>
      </c>
      <c r="B125" s="214"/>
      <c r="C125" s="276"/>
      <c r="D125" s="277"/>
      <c r="E125" s="226"/>
      <c r="F125" s="228"/>
      <c r="G125" s="228"/>
      <c r="H125" s="229"/>
      <c r="I125" s="229"/>
      <c r="J125" s="230"/>
      <c r="K125" s="229"/>
      <c r="L125" s="230"/>
      <c r="M125" s="231"/>
      <c r="N125" s="232" t="str">
        <f>IF(ISNUMBER(H125),(PRODUCT(H125,I125,K125,M125)),"")</f>
        <v/>
      </c>
      <c r="O125" s="278">
        <f>N145-N147</f>
        <v>0</v>
      </c>
      <c r="P125" s="234" t="s">
        <v>47</v>
      </c>
    </row>
    <row r="126" spans="1:18" ht="20.100000000000001" customHeight="1">
      <c r="A126" s="55">
        <v>2</v>
      </c>
      <c r="B126" s="214"/>
      <c r="C126" s="276"/>
      <c r="D126" s="277"/>
      <c r="E126" s="236"/>
      <c r="F126" s="238"/>
      <c r="G126" s="238"/>
      <c r="H126" s="239"/>
      <c r="I126" s="239"/>
      <c r="J126" s="240"/>
      <c r="K126" s="239"/>
      <c r="L126" s="240"/>
      <c r="M126" s="241"/>
      <c r="N126" s="242" t="str">
        <f t="shared" ref="N126:N144" si="6">IF(ISNUMBER(H126),(PRODUCT(H126,I126,K126,M126)),"")</f>
        <v/>
      </c>
      <c r="O126" s="279"/>
      <c r="P126" s="244" t="s">
        <v>47</v>
      </c>
    </row>
    <row r="127" spans="1:18" ht="20.100000000000001" customHeight="1">
      <c r="A127" s="55">
        <v>3</v>
      </c>
      <c r="B127" s="214"/>
      <c r="C127" s="276"/>
      <c r="D127" s="277"/>
      <c r="E127" s="236"/>
      <c r="F127" s="238"/>
      <c r="G127" s="238"/>
      <c r="H127" s="239"/>
      <c r="I127" s="239"/>
      <c r="J127" s="240"/>
      <c r="K127" s="239"/>
      <c r="L127" s="240"/>
      <c r="M127" s="241"/>
      <c r="N127" s="242" t="str">
        <f t="shared" si="6"/>
        <v/>
      </c>
      <c r="O127" s="243"/>
      <c r="P127" s="244" t="s">
        <v>47</v>
      </c>
    </row>
    <row r="128" spans="1:18" ht="20.100000000000001" customHeight="1">
      <c r="A128" s="55">
        <v>4</v>
      </c>
      <c r="B128" s="214"/>
      <c r="C128" s="276"/>
      <c r="D128" s="277"/>
      <c r="E128" s="236"/>
      <c r="F128" s="238"/>
      <c r="G128" s="238"/>
      <c r="H128" s="239"/>
      <c r="I128" s="239"/>
      <c r="J128" s="240"/>
      <c r="K128" s="239"/>
      <c r="L128" s="240"/>
      <c r="M128" s="241"/>
      <c r="N128" s="242" t="str">
        <f t="shared" si="6"/>
        <v/>
      </c>
      <c r="O128" s="243"/>
      <c r="P128" s="244" t="s">
        <v>47</v>
      </c>
    </row>
    <row r="129" spans="1:16" ht="20.100000000000001" customHeight="1">
      <c r="A129" s="55">
        <v>5</v>
      </c>
      <c r="B129" s="214"/>
      <c r="C129" s="276"/>
      <c r="D129" s="277"/>
      <c r="E129" s="236"/>
      <c r="F129" s="238"/>
      <c r="G129" s="238"/>
      <c r="H129" s="239"/>
      <c r="I129" s="239"/>
      <c r="J129" s="240"/>
      <c r="K129" s="239"/>
      <c r="L129" s="240"/>
      <c r="M129" s="241"/>
      <c r="N129" s="242" t="str">
        <f t="shared" si="6"/>
        <v/>
      </c>
      <c r="O129" s="243"/>
      <c r="P129" s="244" t="s">
        <v>47</v>
      </c>
    </row>
    <row r="130" spans="1:16" ht="20.100000000000001" customHeight="1">
      <c r="A130" s="55">
        <v>6</v>
      </c>
      <c r="B130" s="214"/>
      <c r="C130" s="276"/>
      <c r="D130" s="277"/>
      <c r="E130" s="236"/>
      <c r="F130" s="238"/>
      <c r="G130" s="238"/>
      <c r="H130" s="239"/>
      <c r="I130" s="239"/>
      <c r="J130" s="240"/>
      <c r="K130" s="239"/>
      <c r="L130" s="240"/>
      <c r="M130" s="241"/>
      <c r="N130" s="242" t="str">
        <f t="shared" si="6"/>
        <v/>
      </c>
      <c r="O130" s="243"/>
      <c r="P130" s="244" t="s">
        <v>47</v>
      </c>
    </row>
    <row r="131" spans="1:16" ht="20.100000000000001" customHeight="1">
      <c r="A131" s="55">
        <v>7</v>
      </c>
      <c r="B131" s="214"/>
      <c r="C131" s="276"/>
      <c r="D131" s="277"/>
      <c r="E131" s="236"/>
      <c r="F131" s="238"/>
      <c r="G131" s="238"/>
      <c r="H131" s="239"/>
      <c r="I131" s="239"/>
      <c r="J131" s="240"/>
      <c r="K131" s="239"/>
      <c r="L131" s="240"/>
      <c r="M131" s="241"/>
      <c r="N131" s="242" t="str">
        <f t="shared" si="6"/>
        <v/>
      </c>
      <c r="O131" s="243"/>
      <c r="P131" s="244" t="s">
        <v>47</v>
      </c>
    </row>
    <row r="132" spans="1:16" ht="20.100000000000001" customHeight="1">
      <c r="A132" s="55">
        <v>8</v>
      </c>
      <c r="B132" s="214"/>
      <c r="C132" s="276"/>
      <c r="D132" s="277"/>
      <c r="E132" s="236"/>
      <c r="F132" s="238"/>
      <c r="G132" s="238"/>
      <c r="H132" s="239"/>
      <c r="I132" s="239"/>
      <c r="J132" s="240"/>
      <c r="K132" s="239"/>
      <c r="L132" s="240"/>
      <c r="M132" s="241"/>
      <c r="N132" s="242" t="str">
        <f t="shared" ref="N132:N136" si="7">IF(ISNUMBER(H132),(PRODUCT(H132,I132,K132,M132)),"")</f>
        <v/>
      </c>
      <c r="O132" s="243"/>
      <c r="P132" s="244" t="s">
        <v>47</v>
      </c>
    </row>
    <row r="133" spans="1:16" ht="20.100000000000001" customHeight="1">
      <c r="A133" s="55">
        <v>9</v>
      </c>
      <c r="B133" s="214"/>
      <c r="C133" s="276"/>
      <c r="D133" s="277"/>
      <c r="E133" s="236"/>
      <c r="F133" s="238"/>
      <c r="G133" s="238"/>
      <c r="H133" s="239"/>
      <c r="I133" s="239"/>
      <c r="J133" s="240"/>
      <c r="K133" s="239"/>
      <c r="L133" s="240"/>
      <c r="M133" s="241"/>
      <c r="N133" s="242" t="str">
        <f t="shared" si="7"/>
        <v/>
      </c>
      <c r="O133" s="243"/>
      <c r="P133" s="244" t="s">
        <v>47</v>
      </c>
    </row>
    <row r="134" spans="1:16" ht="20.100000000000001" customHeight="1">
      <c r="A134" s="55">
        <v>10</v>
      </c>
      <c r="B134" s="214"/>
      <c r="C134" s="276"/>
      <c r="D134" s="277"/>
      <c r="E134" s="236"/>
      <c r="F134" s="238"/>
      <c r="G134" s="238"/>
      <c r="H134" s="239"/>
      <c r="I134" s="239"/>
      <c r="J134" s="240"/>
      <c r="K134" s="239"/>
      <c r="L134" s="240"/>
      <c r="M134" s="241"/>
      <c r="N134" s="242" t="str">
        <f t="shared" si="7"/>
        <v/>
      </c>
      <c r="O134" s="243"/>
      <c r="P134" s="244" t="s">
        <v>47</v>
      </c>
    </row>
    <row r="135" spans="1:16" ht="20.100000000000001" customHeight="1">
      <c r="A135" s="55">
        <v>11</v>
      </c>
      <c r="B135" s="214"/>
      <c r="C135" s="276"/>
      <c r="D135" s="277"/>
      <c r="E135" s="236"/>
      <c r="F135" s="238"/>
      <c r="G135" s="238"/>
      <c r="H135" s="239"/>
      <c r="I135" s="239"/>
      <c r="J135" s="240"/>
      <c r="K135" s="239"/>
      <c r="L135" s="240"/>
      <c r="M135" s="241"/>
      <c r="N135" s="242" t="str">
        <f t="shared" si="7"/>
        <v/>
      </c>
      <c r="O135" s="243"/>
      <c r="P135" s="244" t="s">
        <v>47</v>
      </c>
    </row>
    <row r="136" spans="1:16" ht="20.100000000000001" customHeight="1">
      <c r="A136" s="55">
        <v>12</v>
      </c>
      <c r="B136" s="214"/>
      <c r="C136" s="276"/>
      <c r="D136" s="277"/>
      <c r="E136" s="236"/>
      <c r="F136" s="238"/>
      <c r="G136" s="238"/>
      <c r="H136" s="239"/>
      <c r="I136" s="239"/>
      <c r="J136" s="240"/>
      <c r="K136" s="239"/>
      <c r="L136" s="240"/>
      <c r="M136" s="241"/>
      <c r="N136" s="242" t="str">
        <f t="shared" si="7"/>
        <v/>
      </c>
      <c r="O136" s="243"/>
      <c r="P136" s="244" t="s">
        <v>47</v>
      </c>
    </row>
    <row r="137" spans="1:16" ht="20.100000000000001" customHeight="1">
      <c r="A137" s="55">
        <v>13</v>
      </c>
      <c r="B137" s="214"/>
      <c r="C137" s="276"/>
      <c r="D137" s="277"/>
      <c r="E137" s="236"/>
      <c r="F137" s="238"/>
      <c r="G137" s="238"/>
      <c r="H137" s="239"/>
      <c r="I137" s="239"/>
      <c r="J137" s="240"/>
      <c r="K137" s="239"/>
      <c r="L137" s="240"/>
      <c r="M137" s="241"/>
      <c r="N137" s="242" t="str">
        <f t="shared" ref="N137:N141" si="8">IF(ISNUMBER(H137),(PRODUCT(H137,I137,K137,M137)),"")</f>
        <v/>
      </c>
      <c r="O137" s="243"/>
      <c r="P137" s="244" t="s">
        <v>47</v>
      </c>
    </row>
    <row r="138" spans="1:16" ht="20.100000000000001" customHeight="1">
      <c r="A138" s="55">
        <v>14</v>
      </c>
      <c r="B138" s="214"/>
      <c r="C138" s="276"/>
      <c r="D138" s="277"/>
      <c r="E138" s="236"/>
      <c r="F138" s="238"/>
      <c r="G138" s="238"/>
      <c r="H138" s="239"/>
      <c r="I138" s="239"/>
      <c r="J138" s="240"/>
      <c r="K138" s="239"/>
      <c r="L138" s="240"/>
      <c r="M138" s="241"/>
      <c r="N138" s="242" t="str">
        <f t="shared" si="8"/>
        <v/>
      </c>
      <c r="O138" s="243"/>
      <c r="P138" s="244" t="s">
        <v>47</v>
      </c>
    </row>
    <row r="139" spans="1:16" ht="20.100000000000001" customHeight="1">
      <c r="A139" s="55">
        <v>15</v>
      </c>
      <c r="B139" s="214"/>
      <c r="C139" s="276"/>
      <c r="D139" s="277"/>
      <c r="E139" s="236"/>
      <c r="F139" s="238"/>
      <c r="G139" s="238"/>
      <c r="H139" s="239"/>
      <c r="I139" s="239"/>
      <c r="J139" s="240"/>
      <c r="K139" s="239"/>
      <c r="L139" s="240"/>
      <c r="M139" s="241"/>
      <c r="N139" s="242" t="str">
        <f t="shared" si="8"/>
        <v/>
      </c>
      <c r="O139" s="243"/>
      <c r="P139" s="244" t="s">
        <v>47</v>
      </c>
    </row>
    <row r="140" spans="1:16" ht="20.100000000000001" customHeight="1">
      <c r="A140" s="55">
        <v>16</v>
      </c>
      <c r="B140" s="214"/>
      <c r="C140" s="276"/>
      <c r="D140" s="277"/>
      <c r="E140" s="236"/>
      <c r="F140" s="238"/>
      <c r="G140" s="238"/>
      <c r="H140" s="239"/>
      <c r="I140" s="239"/>
      <c r="J140" s="240"/>
      <c r="K140" s="239"/>
      <c r="L140" s="240"/>
      <c r="M140" s="241"/>
      <c r="N140" s="242" t="str">
        <f t="shared" si="8"/>
        <v/>
      </c>
      <c r="O140" s="243"/>
      <c r="P140" s="244" t="s">
        <v>47</v>
      </c>
    </row>
    <row r="141" spans="1:16" ht="20.100000000000001" customHeight="1">
      <c r="A141" s="55">
        <v>17</v>
      </c>
      <c r="B141" s="214"/>
      <c r="C141" s="276"/>
      <c r="D141" s="277"/>
      <c r="E141" s="236"/>
      <c r="F141" s="238"/>
      <c r="G141" s="238"/>
      <c r="H141" s="239"/>
      <c r="I141" s="239"/>
      <c r="J141" s="240"/>
      <c r="K141" s="239"/>
      <c r="L141" s="240"/>
      <c r="M141" s="241"/>
      <c r="N141" s="242" t="str">
        <f t="shared" si="8"/>
        <v/>
      </c>
      <c r="O141" s="243"/>
      <c r="P141" s="244" t="s">
        <v>47</v>
      </c>
    </row>
    <row r="142" spans="1:16" ht="20.100000000000001" customHeight="1">
      <c r="A142" s="55">
        <v>18</v>
      </c>
      <c r="B142" s="214"/>
      <c r="C142" s="276"/>
      <c r="D142" s="277"/>
      <c r="E142" s="236"/>
      <c r="F142" s="238"/>
      <c r="G142" s="238"/>
      <c r="H142" s="239"/>
      <c r="I142" s="239"/>
      <c r="J142" s="240"/>
      <c r="K142" s="239"/>
      <c r="L142" s="240"/>
      <c r="M142" s="241"/>
      <c r="N142" s="242" t="str">
        <f t="shared" si="6"/>
        <v/>
      </c>
      <c r="O142" s="243"/>
      <c r="P142" s="244" t="s">
        <v>47</v>
      </c>
    </row>
    <row r="143" spans="1:16" ht="20.100000000000001" customHeight="1">
      <c r="A143" s="55">
        <v>19</v>
      </c>
      <c r="B143" s="214"/>
      <c r="C143" s="276"/>
      <c r="D143" s="277"/>
      <c r="E143" s="236"/>
      <c r="F143" s="238"/>
      <c r="G143" s="238"/>
      <c r="H143" s="239"/>
      <c r="I143" s="239"/>
      <c r="J143" s="240"/>
      <c r="K143" s="239"/>
      <c r="L143" s="240"/>
      <c r="M143" s="241"/>
      <c r="N143" s="242" t="str">
        <f t="shared" si="6"/>
        <v/>
      </c>
      <c r="O143" s="243"/>
      <c r="P143" s="244" t="s">
        <v>47</v>
      </c>
    </row>
    <row r="144" spans="1:16" ht="20.100000000000001" customHeight="1">
      <c r="A144" s="55">
        <v>20</v>
      </c>
      <c r="B144" s="280"/>
      <c r="C144" s="281"/>
      <c r="D144" s="277"/>
      <c r="E144" s="259"/>
      <c r="F144" s="248"/>
      <c r="G144" s="248"/>
      <c r="H144" s="249"/>
      <c r="I144" s="249"/>
      <c r="J144" s="250"/>
      <c r="K144" s="249"/>
      <c r="L144" s="250"/>
      <c r="M144" s="251"/>
      <c r="N144" s="252" t="str">
        <f t="shared" si="6"/>
        <v/>
      </c>
      <c r="O144" s="253"/>
      <c r="P144" s="254" t="s">
        <v>47</v>
      </c>
    </row>
    <row r="145" spans="1:18" s="294" customFormat="1" ht="20.100000000000001" customHeight="1">
      <c r="A145" s="55"/>
      <c r="B145" s="214"/>
      <c r="C145" s="276"/>
      <c r="D145" s="277"/>
      <c r="E145" s="285"/>
      <c r="F145" s="286"/>
      <c r="G145" s="287" t="s">
        <v>316</v>
      </c>
      <c r="H145" s="288"/>
      <c r="I145" s="289"/>
      <c r="J145" s="290"/>
      <c r="K145" s="289"/>
      <c r="L145" s="290"/>
      <c r="M145" s="291"/>
      <c r="N145" s="292">
        <f>SUM(N125:N144)</f>
        <v>0</v>
      </c>
      <c r="O145" s="243"/>
      <c r="P145" s="293"/>
      <c r="Q145" s="55"/>
      <c r="R145" s="55"/>
    </row>
    <row r="146" spans="1:18" s="294" customFormat="1" ht="20.100000000000001" customHeight="1">
      <c r="A146" s="55"/>
      <c r="B146" s="214"/>
      <c r="C146" s="276"/>
      <c r="D146" s="277"/>
      <c r="E146" s="285"/>
      <c r="F146" s="286"/>
      <c r="G146" s="287" t="s">
        <v>306</v>
      </c>
      <c r="H146" s="288"/>
      <c r="I146" s="289"/>
      <c r="J146" s="290"/>
      <c r="K146" s="289"/>
      <c r="L146" s="290"/>
      <c r="M146" s="291"/>
      <c r="N146" s="292">
        <f>SUMIF(P125:P144,"課税対象外",N125:N144)</f>
        <v>0</v>
      </c>
      <c r="O146" s="243"/>
      <c r="P146" s="293"/>
      <c r="Q146" s="55"/>
      <c r="R146" s="55"/>
    </row>
    <row r="147" spans="1:18" s="294" customFormat="1" ht="20.100000000000001" customHeight="1">
      <c r="A147" s="55"/>
      <c r="B147" s="280"/>
      <c r="C147" s="281"/>
      <c r="D147" s="295"/>
      <c r="E147" s="285"/>
      <c r="F147" s="286"/>
      <c r="G147" s="287" t="s">
        <v>307</v>
      </c>
      <c r="H147" s="288"/>
      <c r="I147" s="289"/>
      <c r="J147" s="290"/>
      <c r="K147" s="289"/>
      <c r="L147" s="290"/>
      <c r="M147" s="291"/>
      <c r="N147" s="296">
        <f>IF(R12="1",ROUNDDOWN((N145-N146)*10/110,0),0)</f>
        <v>0</v>
      </c>
      <c r="O147" s="253"/>
      <c r="P147" s="297"/>
      <c r="Q147" s="55"/>
      <c r="R147" s="55"/>
    </row>
    <row r="148" spans="1:18" ht="20.100000000000001" customHeight="1">
      <c r="B148" s="55" t="s">
        <v>236</v>
      </c>
    </row>
  </sheetData>
  <mergeCells count="7">
    <mergeCell ref="I19:J19"/>
    <mergeCell ref="K19:L19"/>
    <mergeCell ref="I3:P3"/>
    <mergeCell ref="B5:E5"/>
    <mergeCell ref="C9:G9"/>
    <mergeCell ref="C8:G8"/>
    <mergeCell ref="J16:M16"/>
  </mergeCells>
  <phoneticPr fontId="6"/>
  <conditionalFormatting sqref="P125:P131 P22:P41 P68:P92 P118:P122 P142:P144">
    <cfRule type="expression" dxfId="50" priority="12">
      <formula>$R$12="2"</formula>
    </cfRule>
  </conditionalFormatting>
  <conditionalFormatting sqref="P52:P67">
    <cfRule type="expression" dxfId="49" priority="10">
      <formula>$R$12="2"</formula>
    </cfRule>
  </conditionalFormatting>
  <conditionalFormatting sqref="P42:P51">
    <cfRule type="expression" dxfId="48" priority="9">
      <formula>$R$12="2"</formula>
    </cfRule>
  </conditionalFormatting>
  <conditionalFormatting sqref="P103:P117">
    <cfRule type="expression" dxfId="47" priority="8">
      <formula>$R$12="2"</formula>
    </cfRule>
  </conditionalFormatting>
  <conditionalFormatting sqref="P93:P102">
    <cfRule type="expression" dxfId="46" priority="7">
      <formula>$R$12="2"</formula>
    </cfRule>
  </conditionalFormatting>
  <conditionalFormatting sqref="P137:P141">
    <cfRule type="expression" dxfId="45" priority="6">
      <formula>$R$12="2"</formula>
    </cfRule>
  </conditionalFormatting>
  <conditionalFormatting sqref="P132:P136">
    <cfRule type="expression" dxfId="44" priority="5">
      <formula>$R$12="2"</formula>
    </cfRule>
  </conditionalFormatting>
  <dataValidations xWindow="183" yWindow="405" count="17">
    <dataValidation type="decimal" allowBlank="1" showInputMessage="1" showErrorMessage="1" sqref="M124 M148:M1048576 M17:M21 M72 M13:M15 M7:M10" xr:uid="{00000000-0002-0000-0500-000000000000}">
      <formula1>0</formula1>
      <formula2>99999999999999</formula2>
    </dataValidation>
    <dataValidation imeMode="hiragana" allowBlank="1" showInputMessage="1" showErrorMessage="1" prompt="人、枚、件等を単位を入力" sqref="J22:J71 J73:J123 J125:J147" xr:uid="{00000000-0002-0000-0500-000001000000}"/>
    <dataValidation imeMode="hiragana" allowBlank="1" showInputMessage="1" showErrorMessage="1" prompt="回、日、泊等の単位を入力。" sqref="L22:L71 L73:L123 L125:L147" xr:uid="{00000000-0002-0000-0500-000002000000}"/>
    <dataValidation type="decimal" imeMode="off" allowBlank="1" showInputMessage="1" showErrorMessage="1" prompt="消費税、為替レート等を入力" sqref="M22:M71 M73:M123 M125:M147" xr:uid="{00000000-0002-0000-0500-000003000000}">
      <formula1>0</formula1>
      <formula2>99999999999999</formula2>
    </dataValidation>
    <dataValidation imeMode="halfAlpha" allowBlank="1" showInputMessage="1" showErrorMessage="1" sqref="H148:I65569" xr:uid="{00000000-0002-0000-0500-000004000000}"/>
    <dataValidation type="whole" imeMode="halfAlpha" operator="greaterThanOrEqual" allowBlank="1" showInputMessage="1" showErrorMessage="1" sqref="H20:I21" xr:uid="{00000000-0002-0000-0500-000005000000}">
      <formula1>0</formula1>
    </dataValidation>
    <dataValidation imeMode="hiragana" allowBlank="1" showInputMessage="1" showErrorMessage="1" sqref="D13:F20 E11:F12 P19:P21 E21:F21 P72 P124 C21:D122 E148:E1048576 E72:F72 E123:E124 D10:F10 D1:F4 D123:D1048576 F123:F1048576 D6:F7" xr:uid="{00000000-0002-0000-0500-000006000000}"/>
    <dataValidation type="list" imeMode="hiragana" allowBlank="1" showInputMessage="1" showErrorMessage="1" sqref="E125:E144" xr:uid="{00000000-0002-0000-0500-000007000000}">
      <formula1>感染症対策経費</formula1>
    </dataValidation>
    <dataValidation type="list" allowBlank="1" showInputMessage="1" showErrorMessage="1" sqref="P73:P122 P22:P71 P125:P144" xr:uid="{00000000-0002-0000-0500-000008000000}">
      <formula1>"―,課税対象外"</formula1>
    </dataValidation>
    <dataValidation type="textLength" operator="lessThanOrEqual" allowBlank="1" showInputMessage="1" showErrorMessage="1" errorTitle="文字数超過" error="30字以下で入力してください。" sqref="G20:G21 G148:G65569" xr:uid="{00000000-0002-0000-0500-000009000000}">
      <formula1>30</formula1>
    </dataValidation>
    <dataValidation imeMode="off" allowBlank="1" showInputMessage="1" showErrorMessage="1" sqref="K1:K2 K13:K21 K72 K123:K124 K145:K1048576 K4:K10" xr:uid="{00000000-0002-0000-0500-00000B000000}"/>
    <dataValidation type="list" imeMode="hiragana" allowBlank="1" showInputMessage="1" showErrorMessage="1" prompt="該当する細目を選択" sqref="E22:E71" xr:uid="{00000000-0002-0000-0500-00000C000000}">
      <formula1>文芸費</formula1>
    </dataValidation>
    <dataValidation imeMode="halfAlpha" operator="greaterThanOrEqual" allowBlank="1" showInputMessage="1" showErrorMessage="1" sqref="I72 I123:I124 I145:I147" xr:uid="{00000000-0002-0000-0500-00000D000000}"/>
    <dataValidation imeMode="off" operator="greaterThanOrEqual" allowBlank="1" showInputMessage="1" showErrorMessage="1" sqref="H145:H147 H123:H124 H72" xr:uid="{00000000-0002-0000-0500-00000E000000}"/>
    <dataValidation type="list" allowBlank="1" showInputMessage="1" showErrorMessage="1" sqref="G5" xr:uid="{00000000-0002-0000-0500-00000F000000}">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22:H71 H73:H122 H125:H144" xr:uid="{F3F54FF5-9CBD-4B03-B046-82DDB12EC44E}">
      <formula1>0</formula1>
    </dataValidation>
    <dataValidation type="whole" operator="greaterThanOrEqual" allowBlank="1" showInputMessage="1" showErrorMessage="1" error="整数のみ入力できます。_x000a_小数点以下が発生する場合は、一式で計上してください。" sqref="I22:I71 K22:K71 I73:I122 K73:K122 I125:I144 K125:K144" xr:uid="{892C472F-4AED-447A-9030-05E860D612F6}">
      <formula1>0</formula1>
    </dataValidation>
  </dataValidations>
  <printOptions horizontalCentered="1"/>
  <pageMargins left="0.70866141732283472" right="0.70866141732283472" top="0.39370078740157483" bottom="0.39370078740157483" header="0" footer="0"/>
  <pageSetup paperSize="9" scale="46" orientation="portrait" r:id="rId1"/>
  <headerFooter scaleWithDoc="0">
    <oddFooter>&amp;R&amp;"MSゴシック,標準"&amp;12整理番号：（事務局記入欄）</oddFooter>
  </headerFooter>
  <rowBreaks count="1" manualBreakCount="1">
    <brk id="71" min="1" max="15" man="1"/>
  </rowBreaks>
  <legacyDrawing r:id="rId2"/>
  <extLst>
    <ext xmlns:x14="http://schemas.microsoft.com/office/spreadsheetml/2009/9/main" uri="{CCE6A557-97BC-4b89-ADB6-D9C93CAAB3DF}">
      <x14:dataValidations xmlns:xm="http://schemas.microsoft.com/office/excel/2006/main" xWindow="183" yWindow="405" count="1">
        <x14:dataValidation type="list" imeMode="hiragana" allowBlank="1" showInputMessage="1" showErrorMessage="1" prompt="該当する細目を選択" xr:uid="{00000000-0002-0000-0500-00000A000000}">
          <x14:formula1>
            <xm:f>INDIRECT(総表!$H$12&amp;"_旅費")</xm:f>
          </x14:formula1>
          <xm:sqref>E73:E122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D89"/>
  <sheetViews>
    <sheetView view="pageBreakPreview" zoomScale="60" zoomScaleNormal="90" workbookViewId="0">
      <pane ySplit="1" topLeftCell="A14" activePane="bottomLeft" state="frozen"/>
      <selection activeCell="B6" sqref="B6"/>
      <selection pane="bottomLeft" activeCell="D28" sqref="D28"/>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5</v>
      </c>
      <c r="B1" s="4" t="s">
        <v>6</v>
      </c>
      <c r="C1" s="7" t="s">
        <v>211</v>
      </c>
      <c r="D1" s="6" t="s">
        <v>4</v>
      </c>
    </row>
    <row r="2" spans="1:4">
      <c r="A2" s="5" t="s">
        <v>151</v>
      </c>
      <c r="B2" s="5" t="s">
        <v>153</v>
      </c>
      <c r="C2" s="8" t="s">
        <v>154</v>
      </c>
      <c r="D2" s="3"/>
    </row>
    <row r="3" spans="1:4">
      <c r="A3" s="1" t="s">
        <v>151</v>
      </c>
      <c r="B3" s="5" t="s">
        <v>153</v>
      </c>
      <c r="C3" s="8" t="s">
        <v>155</v>
      </c>
      <c r="D3" s="3"/>
    </row>
    <row r="4" spans="1:4">
      <c r="A4" s="1" t="s">
        <v>151</v>
      </c>
      <c r="B4" s="5" t="s">
        <v>188</v>
      </c>
      <c r="C4" s="8" t="s">
        <v>220</v>
      </c>
      <c r="D4" s="3"/>
    </row>
    <row r="5" spans="1:4">
      <c r="A5" s="1" t="s">
        <v>151</v>
      </c>
      <c r="B5" s="5" t="s">
        <v>149</v>
      </c>
      <c r="C5" s="8" t="s">
        <v>219</v>
      </c>
      <c r="D5" s="3"/>
    </row>
    <row r="6" spans="1:4">
      <c r="A6" s="1" t="s">
        <v>151</v>
      </c>
      <c r="B6" s="1" t="s">
        <v>188</v>
      </c>
      <c r="C6" s="8" t="s">
        <v>161</v>
      </c>
      <c r="D6" s="3"/>
    </row>
    <row r="7" spans="1:4">
      <c r="A7" s="1" t="s">
        <v>151</v>
      </c>
      <c r="B7" s="1" t="s">
        <v>188</v>
      </c>
      <c r="C7" s="8" t="s">
        <v>159</v>
      </c>
      <c r="D7" s="3"/>
    </row>
    <row r="8" spans="1:4">
      <c r="A8" s="1" t="s">
        <v>151</v>
      </c>
      <c r="B8" s="1" t="s">
        <v>188</v>
      </c>
      <c r="C8" s="8" t="s">
        <v>160</v>
      </c>
      <c r="D8" s="3"/>
    </row>
    <row r="9" spans="1:4">
      <c r="A9" s="1" t="s">
        <v>151</v>
      </c>
      <c r="B9" s="1" t="s">
        <v>149</v>
      </c>
      <c r="C9" s="8" t="s">
        <v>221</v>
      </c>
      <c r="D9" s="3"/>
    </row>
    <row r="10" spans="1:4">
      <c r="A10" s="1" t="s">
        <v>151</v>
      </c>
      <c r="B10" s="1" t="s">
        <v>149</v>
      </c>
      <c r="C10" s="8" t="s">
        <v>222</v>
      </c>
      <c r="D10" s="3"/>
    </row>
    <row r="11" spans="1:4">
      <c r="A11" s="1" t="s">
        <v>151</v>
      </c>
      <c r="B11" s="1" t="s">
        <v>188</v>
      </c>
      <c r="C11" s="8" t="s">
        <v>156</v>
      </c>
      <c r="D11" s="3"/>
    </row>
    <row r="12" spans="1:4">
      <c r="A12" s="1" t="s">
        <v>151</v>
      </c>
      <c r="B12" s="1" t="s">
        <v>188</v>
      </c>
      <c r="C12" s="8" t="s">
        <v>157</v>
      </c>
      <c r="D12" s="3"/>
    </row>
    <row r="13" spans="1:4">
      <c r="A13" s="1" t="s">
        <v>151</v>
      </c>
      <c r="B13" s="1" t="s">
        <v>149</v>
      </c>
      <c r="C13" s="8" t="s">
        <v>229</v>
      </c>
      <c r="D13" s="3"/>
    </row>
    <row r="14" spans="1:4">
      <c r="A14" s="1" t="s">
        <v>151</v>
      </c>
      <c r="B14" s="1" t="s">
        <v>188</v>
      </c>
      <c r="C14" s="8" t="s">
        <v>158</v>
      </c>
      <c r="D14" s="3"/>
    </row>
    <row r="15" spans="1:4">
      <c r="A15" s="1" t="s">
        <v>151</v>
      </c>
      <c r="B15" s="1" t="s">
        <v>188</v>
      </c>
      <c r="C15" s="8" t="s">
        <v>162</v>
      </c>
      <c r="D15" s="3"/>
    </row>
    <row r="16" spans="1:4">
      <c r="A16" s="1" t="s">
        <v>151</v>
      </c>
      <c r="B16" s="5" t="s">
        <v>189</v>
      </c>
      <c r="C16" s="8" t="s">
        <v>163</v>
      </c>
      <c r="D16" s="3"/>
    </row>
    <row r="17" spans="1:4">
      <c r="A17" s="1" t="s">
        <v>151</v>
      </c>
      <c r="B17" s="1" t="s">
        <v>189</v>
      </c>
      <c r="C17" s="8" t="s">
        <v>164</v>
      </c>
      <c r="D17" s="3"/>
    </row>
    <row r="18" spans="1:4">
      <c r="A18" s="1" t="s">
        <v>151</v>
      </c>
      <c r="B18" s="1" t="s">
        <v>189</v>
      </c>
      <c r="C18" s="8" t="s">
        <v>165</v>
      </c>
      <c r="D18" s="3"/>
    </row>
    <row r="19" spans="1:4">
      <c r="A19" s="1" t="s">
        <v>151</v>
      </c>
      <c r="B19" s="1" t="s">
        <v>189</v>
      </c>
      <c r="C19" s="8" t="s">
        <v>166</v>
      </c>
      <c r="D19" s="3"/>
    </row>
    <row r="20" spans="1:4">
      <c r="A20" s="1" t="s">
        <v>151</v>
      </c>
      <c r="B20" s="1" t="s">
        <v>189</v>
      </c>
      <c r="C20" s="8" t="s">
        <v>168</v>
      </c>
      <c r="D20" s="3"/>
    </row>
    <row r="21" spans="1:4">
      <c r="A21" s="1" t="s">
        <v>151</v>
      </c>
      <c r="B21" s="1" t="s">
        <v>189</v>
      </c>
      <c r="C21" s="8" t="s">
        <v>169</v>
      </c>
      <c r="D21" s="3"/>
    </row>
    <row r="22" spans="1:4">
      <c r="A22" s="1" t="s">
        <v>151</v>
      </c>
      <c r="B22" s="1" t="s">
        <v>189</v>
      </c>
      <c r="C22" s="10" t="s">
        <v>223</v>
      </c>
      <c r="D22" s="3"/>
    </row>
    <row r="23" spans="1:4">
      <c r="A23" s="1" t="s">
        <v>151</v>
      </c>
      <c r="B23" s="1" t="s">
        <v>140</v>
      </c>
      <c r="C23" s="10" t="s">
        <v>230</v>
      </c>
      <c r="D23" s="3"/>
    </row>
    <row r="24" spans="1:4">
      <c r="A24" s="1" t="s">
        <v>151</v>
      </c>
      <c r="B24" s="1" t="s">
        <v>189</v>
      </c>
      <c r="C24" s="8" t="s">
        <v>170</v>
      </c>
      <c r="D24" s="3"/>
    </row>
    <row r="25" spans="1:4">
      <c r="A25" s="1" t="s">
        <v>151</v>
      </c>
      <c r="B25" s="1" t="s">
        <v>189</v>
      </c>
      <c r="C25" s="8" t="s">
        <v>167</v>
      </c>
      <c r="D25" s="3"/>
    </row>
    <row r="26" spans="1:4">
      <c r="A26" s="1" t="s">
        <v>151</v>
      </c>
      <c r="B26" s="1" t="s">
        <v>140</v>
      </c>
      <c r="C26" s="8" t="s">
        <v>224</v>
      </c>
      <c r="D26" s="3"/>
    </row>
    <row r="27" spans="1:4">
      <c r="A27" s="1" t="s">
        <v>151</v>
      </c>
      <c r="B27" s="1" t="s">
        <v>189</v>
      </c>
      <c r="C27" s="8" t="s">
        <v>171</v>
      </c>
      <c r="D27" s="3"/>
    </row>
    <row r="28" spans="1:4">
      <c r="A28" s="1" t="s">
        <v>151</v>
      </c>
      <c r="B28" s="1" t="s">
        <v>189</v>
      </c>
      <c r="C28" s="8" t="s">
        <v>178</v>
      </c>
      <c r="D28" s="3"/>
    </row>
    <row r="29" spans="1:4">
      <c r="A29" s="1" t="s">
        <v>151</v>
      </c>
      <c r="B29" s="1" t="s">
        <v>189</v>
      </c>
      <c r="C29" s="8" t="s">
        <v>179</v>
      </c>
      <c r="D29" s="3"/>
    </row>
    <row r="30" spans="1:4">
      <c r="A30" s="1" t="s">
        <v>151</v>
      </c>
      <c r="B30" s="1" t="s">
        <v>189</v>
      </c>
      <c r="C30" s="8" t="s">
        <v>172</v>
      </c>
      <c r="D30" s="3"/>
    </row>
    <row r="31" spans="1:4">
      <c r="A31" s="1" t="s">
        <v>151</v>
      </c>
      <c r="B31" s="1" t="s">
        <v>189</v>
      </c>
      <c r="C31" s="8" t="s">
        <v>173</v>
      </c>
      <c r="D31" s="3"/>
    </row>
    <row r="32" spans="1:4">
      <c r="A32" s="1" t="s">
        <v>151</v>
      </c>
      <c r="B32" s="1" t="s">
        <v>189</v>
      </c>
      <c r="C32" s="8" t="s">
        <v>174</v>
      </c>
      <c r="D32" s="3"/>
    </row>
    <row r="33" spans="1:4">
      <c r="A33" s="1" t="s">
        <v>151</v>
      </c>
      <c r="B33" s="1" t="s">
        <v>189</v>
      </c>
      <c r="C33" s="8" t="s">
        <v>175</v>
      </c>
      <c r="D33" s="3"/>
    </row>
    <row r="34" spans="1:4">
      <c r="A34" s="1" t="s">
        <v>151</v>
      </c>
      <c r="B34" s="1" t="s">
        <v>189</v>
      </c>
      <c r="C34" s="8" t="s">
        <v>329</v>
      </c>
      <c r="D34" s="3"/>
    </row>
    <row r="35" spans="1:4">
      <c r="A35" s="1" t="s">
        <v>151</v>
      </c>
      <c r="B35" s="1" t="s">
        <v>189</v>
      </c>
      <c r="C35" s="8" t="s">
        <v>330</v>
      </c>
      <c r="D35" s="3"/>
    </row>
    <row r="36" spans="1:4">
      <c r="A36" s="1" t="s">
        <v>151</v>
      </c>
      <c r="B36" s="1" t="s">
        <v>189</v>
      </c>
      <c r="C36" s="8" t="s">
        <v>176</v>
      </c>
      <c r="D36" s="3"/>
    </row>
    <row r="37" spans="1:4">
      <c r="A37" s="1" t="s">
        <v>151</v>
      </c>
      <c r="B37" s="1" t="s">
        <v>189</v>
      </c>
      <c r="C37" s="8" t="s">
        <v>177</v>
      </c>
      <c r="D37" s="3"/>
    </row>
    <row r="38" spans="1:4">
      <c r="A38" s="1" t="s">
        <v>151</v>
      </c>
      <c r="B38" s="1" t="s">
        <v>140</v>
      </c>
      <c r="C38" s="8" t="s">
        <v>327</v>
      </c>
      <c r="D38" s="3"/>
    </row>
    <row r="39" spans="1:4">
      <c r="A39" s="1" t="s">
        <v>151</v>
      </c>
      <c r="B39" s="1" t="s">
        <v>140</v>
      </c>
      <c r="C39" s="8" t="s">
        <v>287</v>
      </c>
      <c r="D39" s="8"/>
    </row>
    <row r="40" spans="1:4">
      <c r="A40" s="1" t="s">
        <v>151</v>
      </c>
      <c r="B40" s="1" t="s">
        <v>140</v>
      </c>
      <c r="C40" s="8" t="s">
        <v>225</v>
      </c>
      <c r="D40" s="3"/>
    </row>
    <row r="41" spans="1:4">
      <c r="A41" s="1" t="s">
        <v>151</v>
      </c>
      <c r="B41" s="1" t="s">
        <v>189</v>
      </c>
      <c r="C41" s="8" t="s">
        <v>185</v>
      </c>
      <c r="D41" s="3"/>
    </row>
    <row r="42" spans="1:4">
      <c r="A42" s="1" t="s">
        <v>151</v>
      </c>
      <c r="B42" s="1" t="s">
        <v>189</v>
      </c>
      <c r="C42" s="8" t="s">
        <v>181</v>
      </c>
      <c r="D42" s="3"/>
    </row>
    <row r="43" spans="1:4">
      <c r="A43" s="1" t="s">
        <v>151</v>
      </c>
      <c r="B43" s="1" t="s">
        <v>189</v>
      </c>
      <c r="C43" s="8" t="s">
        <v>180</v>
      </c>
      <c r="D43" s="3"/>
    </row>
    <row r="44" spans="1:4">
      <c r="A44" s="1" t="s">
        <v>151</v>
      </c>
      <c r="B44" s="1" t="s">
        <v>189</v>
      </c>
      <c r="C44" s="8" t="s">
        <v>182</v>
      </c>
      <c r="D44" s="3"/>
    </row>
    <row r="45" spans="1:4">
      <c r="A45" s="1" t="s">
        <v>151</v>
      </c>
      <c r="B45" s="1" t="s">
        <v>189</v>
      </c>
      <c r="C45" s="8" t="s">
        <v>183</v>
      </c>
      <c r="D45" s="3"/>
    </row>
    <row r="46" spans="1:4">
      <c r="A46" s="1" t="s">
        <v>151</v>
      </c>
      <c r="B46" s="1" t="s">
        <v>189</v>
      </c>
      <c r="C46" s="8" t="s">
        <v>184</v>
      </c>
      <c r="D46" s="3"/>
    </row>
    <row r="47" spans="1:4">
      <c r="A47" s="1" t="s">
        <v>151</v>
      </c>
      <c r="B47" s="1" t="s">
        <v>140</v>
      </c>
      <c r="C47" s="8" t="s">
        <v>226</v>
      </c>
      <c r="D47" s="3"/>
    </row>
    <row r="48" spans="1:4">
      <c r="A48" s="1" t="s">
        <v>151</v>
      </c>
      <c r="B48" s="1" t="s">
        <v>189</v>
      </c>
      <c r="C48" s="8" t="s">
        <v>318</v>
      </c>
      <c r="D48" s="3"/>
    </row>
    <row r="49" spans="1:4">
      <c r="A49" s="1" t="s">
        <v>151</v>
      </c>
      <c r="B49" s="1" t="s">
        <v>189</v>
      </c>
      <c r="C49" s="8" t="s">
        <v>186</v>
      </c>
      <c r="D49" s="3"/>
    </row>
    <row r="50" spans="1:4">
      <c r="A50" s="1" t="s">
        <v>151</v>
      </c>
      <c r="B50" s="1" t="s">
        <v>189</v>
      </c>
      <c r="C50" s="8" t="s">
        <v>187</v>
      </c>
      <c r="D50" s="3"/>
    </row>
    <row r="51" spans="1:4">
      <c r="A51" s="1" t="s">
        <v>151</v>
      </c>
      <c r="B51" s="1" t="s">
        <v>140</v>
      </c>
      <c r="C51" s="8" t="s">
        <v>227</v>
      </c>
      <c r="D51" s="3"/>
    </row>
    <row r="52" spans="1:4">
      <c r="A52" s="1" t="s">
        <v>151</v>
      </c>
      <c r="B52" s="1" t="s">
        <v>140</v>
      </c>
      <c r="C52" s="8" t="s">
        <v>282</v>
      </c>
      <c r="D52" s="3"/>
    </row>
    <row r="53" spans="1:4">
      <c r="A53" s="1" t="s">
        <v>151</v>
      </c>
      <c r="B53" s="5" t="s">
        <v>190</v>
      </c>
      <c r="C53" s="8" t="s">
        <v>191</v>
      </c>
      <c r="D53" s="3"/>
    </row>
    <row r="54" spans="1:4">
      <c r="A54" s="1" t="s">
        <v>151</v>
      </c>
      <c r="B54" s="5" t="s">
        <v>190</v>
      </c>
      <c r="C54" s="8" t="s">
        <v>192</v>
      </c>
      <c r="D54" s="3"/>
    </row>
    <row r="55" spans="1:4">
      <c r="A55" s="1" t="s">
        <v>151</v>
      </c>
      <c r="B55" s="5" t="s">
        <v>193</v>
      </c>
      <c r="C55" s="8" t="s">
        <v>194</v>
      </c>
      <c r="D55" s="3"/>
    </row>
    <row r="56" spans="1:4">
      <c r="A56" s="1" t="s">
        <v>151</v>
      </c>
      <c r="B56" s="1" t="s">
        <v>193</v>
      </c>
      <c r="C56" s="8" t="s">
        <v>195</v>
      </c>
      <c r="D56" s="3"/>
    </row>
    <row r="57" spans="1:4">
      <c r="A57" s="1" t="s">
        <v>151</v>
      </c>
      <c r="B57" s="1" t="s">
        <v>141</v>
      </c>
      <c r="C57" s="8" t="s">
        <v>196</v>
      </c>
      <c r="D57" s="3"/>
    </row>
    <row r="58" spans="1:4">
      <c r="A58" s="1" t="s">
        <v>151</v>
      </c>
      <c r="B58" s="1" t="s">
        <v>193</v>
      </c>
      <c r="C58" s="8" t="s">
        <v>228</v>
      </c>
      <c r="D58" s="12"/>
    </row>
    <row r="59" spans="1:4">
      <c r="A59" s="1" t="s">
        <v>151</v>
      </c>
      <c r="B59" s="1" t="s">
        <v>193</v>
      </c>
      <c r="C59" s="8" t="s">
        <v>197</v>
      </c>
      <c r="D59" s="3"/>
    </row>
    <row r="60" spans="1:4">
      <c r="A60" s="1" t="s">
        <v>151</v>
      </c>
      <c r="B60" s="1" t="s">
        <v>141</v>
      </c>
      <c r="C60" s="8" t="s">
        <v>255</v>
      </c>
      <c r="D60" s="3"/>
    </row>
    <row r="61" spans="1:4">
      <c r="A61" s="1" t="s">
        <v>151</v>
      </c>
      <c r="B61" s="1" t="s">
        <v>193</v>
      </c>
      <c r="C61" s="8" t="s">
        <v>198</v>
      </c>
      <c r="D61" s="3"/>
    </row>
    <row r="62" spans="1:4">
      <c r="A62" s="1" t="s">
        <v>151</v>
      </c>
      <c r="B62" s="1" t="s">
        <v>193</v>
      </c>
      <c r="C62" s="8" t="s">
        <v>199</v>
      </c>
      <c r="D62" s="3"/>
    </row>
    <row r="63" spans="1:4">
      <c r="A63" s="1" t="s">
        <v>151</v>
      </c>
      <c r="B63" s="1" t="s">
        <v>193</v>
      </c>
      <c r="C63" s="8" t="s">
        <v>200</v>
      </c>
      <c r="D63" s="3"/>
    </row>
    <row r="64" spans="1:4">
      <c r="A64" s="1" t="s">
        <v>151</v>
      </c>
      <c r="B64" s="1" t="s">
        <v>193</v>
      </c>
      <c r="C64" s="8" t="s">
        <v>201</v>
      </c>
      <c r="D64" s="3"/>
    </row>
    <row r="65" spans="1:4">
      <c r="A65" s="1" t="s">
        <v>151</v>
      </c>
      <c r="B65" s="1" t="s">
        <v>193</v>
      </c>
      <c r="C65" s="8" t="s">
        <v>202</v>
      </c>
      <c r="D65" s="3"/>
    </row>
    <row r="66" spans="1:4">
      <c r="A66" s="1" t="s">
        <v>151</v>
      </c>
      <c r="B66" s="1" t="s">
        <v>193</v>
      </c>
      <c r="C66" s="8" t="s">
        <v>203</v>
      </c>
      <c r="D66" s="3"/>
    </row>
    <row r="67" spans="1:4">
      <c r="A67" s="1" t="s">
        <v>151</v>
      </c>
      <c r="B67" s="1" t="s">
        <v>193</v>
      </c>
      <c r="C67" s="9" t="s">
        <v>204</v>
      </c>
      <c r="D67" s="3"/>
    </row>
    <row r="68" spans="1:4">
      <c r="A68" s="1" t="s">
        <v>151</v>
      </c>
      <c r="B68" s="1" t="s">
        <v>193</v>
      </c>
      <c r="C68" s="8" t="s">
        <v>205</v>
      </c>
      <c r="D68" s="3"/>
    </row>
    <row r="69" spans="1:4">
      <c r="A69" s="1" t="s">
        <v>151</v>
      </c>
      <c r="B69" s="1" t="s">
        <v>193</v>
      </c>
      <c r="C69" s="8" t="s">
        <v>206</v>
      </c>
      <c r="D69" s="3"/>
    </row>
    <row r="70" spans="1:4">
      <c r="A70" s="1" t="s">
        <v>151</v>
      </c>
      <c r="B70" s="1" t="s">
        <v>193</v>
      </c>
      <c r="C70" s="8" t="s">
        <v>207</v>
      </c>
      <c r="D70" s="3"/>
    </row>
    <row r="71" spans="1:4">
      <c r="A71" s="1" t="s">
        <v>151</v>
      </c>
      <c r="B71" s="1" t="s">
        <v>193</v>
      </c>
      <c r="C71" s="8" t="s">
        <v>208</v>
      </c>
      <c r="D71" s="3"/>
    </row>
    <row r="72" spans="1:4">
      <c r="A72" s="1" t="s">
        <v>151</v>
      </c>
      <c r="B72" s="1" t="s">
        <v>193</v>
      </c>
      <c r="C72" s="8" t="s">
        <v>209</v>
      </c>
      <c r="D72" s="3"/>
    </row>
    <row r="73" spans="1:4">
      <c r="A73" s="1" t="s">
        <v>151</v>
      </c>
      <c r="B73" s="1" t="s">
        <v>193</v>
      </c>
      <c r="C73" s="8" t="s">
        <v>210</v>
      </c>
      <c r="D73" s="3"/>
    </row>
    <row r="74" spans="1:4">
      <c r="A74" s="1" t="s">
        <v>151</v>
      </c>
      <c r="B74" s="5" t="s">
        <v>263</v>
      </c>
      <c r="C74" s="8" t="s">
        <v>264</v>
      </c>
      <c r="D74" s="3"/>
    </row>
    <row r="75" spans="1:4">
      <c r="A75" s="1" t="s">
        <v>151</v>
      </c>
      <c r="B75" s="5" t="s">
        <v>263</v>
      </c>
      <c r="C75" s="8" t="s">
        <v>265</v>
      </c>
      <c r="D75" s="3"/>
    </row>
    <row r="76" spans="1:4">
      <c r="A76" s="1" t="s">
        <v>151</v>
      </c>
      <c r="B76" s="5" t="s">
        <v>263</v>
      </c>
      <c r="C76" s="8" t="s">
        <v>266</v>
      </c>
      <c r="D76" s="3"/>
    </row>
    <row r="77" spans="1:4">
      <c r="A77" s="1" t="s">
        <v>151</v>
      </c>
      <c r="B77" s="5" t="s">
        <v>262</v>
      </c>
      <c r="C77" s="8" t="s">
        <v>264</v>
      </c>
      <c r="D77" s="3"/>
    </row>
    <row r="78" spans="1:4">
      <c r="A78" s="1" t="s">
        <v>151</v>
      </c>
      <c r="B78" s="5" t="s">
        <v>262</v>
      </c>
      <c r="C78" s="8" t="s">
        <v>323</v>
      </c>
      <c r="D78" s="3"/>
    </row>
    <row r="79" spans="1:4">
      <c r="A79" s="1" t="s">
        <v>151</v>
      </c>
      <c r="B79" s="5" t="s">
        <v>262</v>
      </c>
      <c r="C79" s="8" t="s">
        <v>328</v>
      </c>
      <c r="D79" s="3"/>
    </row>
    <row r="80" spans="1:4">
      <c r="A80" s="5" t="s">
        <v>152</v>
      </c>
      <c r="B80" s="5" t="s">
        <v>152</v>
      </c>
      <c r="C80" s="8" t="s">
        <v>212</v>
      </c>
      <c r="D80" s="3"/>
    </row>
    <row r="81" spans="1:4">
      <c r="A81" s="5" t="s">
        <v>152</v>
      </c>
      <c r="B81" s="5" t="s">
        <v>152</v>
      </c>
      <c r="C81" s="10" t="s">
        <v>213</v>
      </c>
      <c r="D81" s="3"/>
    </row>
    <row r="82" spans="1:4">
      <c r="A82" s="5" t="s">
        <v>152</v>
      </c>
      <c r="B82" s="5" t="s">
        <v>152</v>
      </c>
      <c r="C82" s="10" t="s">
        <v>214</v>
      </c>
      <c r="D82" s="3"/>
    </row>
    <row r="83" spans="1:4">
      <c r="A83" s="5" t="s">
        <v>152</v>
      </c>
      <c r="B83" s="5" t="s">
        <v>152</v>
      </c>
      <c r="C83" s="10" t="s">
        <v>215</v>
      </c>
      <c r="D83" s="3"/>
    </row>
    <row r="84" spans="1:4">
      <c r="A84" s="5" t="s">
        <v>152</v>
      </c>
      <c r="B84" s="5" t="s">
        <v>152</v>
      </c>
      <c r="C84" s="10" t="s">
        <v>216</v>
      </c>
      <c r="D84" s="3"/>
    </row>
    <row r="86" spans="1:4">
      <c r="A86" s="299" t="s">
        <v>324</v>
      </c>
      <c r="B86" s="299" t="s">
        <v>325</v>
      </c>
      <c r="C86" s="299" t="s">
        <v>326</v>
      </c>
    </row>
    <row r="87" spans="1:4">
      <c r="A87" s="299" t="s">
        <v>325</v>
      </c>
      <c r="B87" s="8" t="s">
        <v>264</v>
      </c>
      <c r="C87" s="8" t="s">
        <v>264</v>
      </c>
    </row>
    <row r="88" spans="1:4">
      <c r="A88" s="299" t="s">
        <v>326</v>
      </c>
      <c r="B88" s="8" t="s">
        <v>265</v>
      </c>
      <c r="C88" s="8" t="s">
        <v>323</v>
      </c>
    </row>
    <row r="89" spans="1:4">
      <c r="B89" s="8" t="s">
        <v>266</v>
      </c>
      <c r="C89" s="8" t="s">
        <v>328</v>
      </c>
    </row>
  </sheetData>
  <phoneticPr fontId="6"/>
  <pageMargins left="0.7" right="0.7" top="0.75" bottom="0.75" header="0.3" footer="0.3"/>
  <pageSetup paperSize="9" scale="44"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4"/>
  <sheetViews>
    <sheetView view="pageBreakPreview" zoomScale="80" zoomScaleNormal="80" zoomScaleSheetLayoutView="80" workbookViewId="0">
      <selection activeCell="H30" sqref="H30"/>
    </sheetView>
  </sheetViews>
  <sheetFormatPr defaultColWidth="9" defaultRowHeight="18.95" customHeight="1"/>
  <cols>
    <col min="1" max="2" width="3.5" style="302" customWidth="1"/>
    <col min="3" max="4" width="12.625" style="302" customWidth="1"/>
    <col min="5" max="5" width="3" style="302" bestFit="1" customWidth="1"/>
    <col min="6" max="6" width="8.5" style="302" customWidth="1"/>
    <col min="7" max="7" width="12.625" style="302" customWidth="1"/>
    <col min="8" max="8" width="10.625" style="303" customWidth="1"/>
    <col min="9" max="10" width="3.5" style="302" customWidth="1"/>
    <col min="11" max="12" width="13.125" style="302" customWidth="1"/>
    <col min="13" max="13" width="10.75" style="302" customWidth="1"/>
    <col min="14" max="14" width="10.625" style="303" customWidth="1"/>
    <col min="15" max="16384" width="9" style="302"/>
  </cols>
  <sheetData>
    <row r="1" spans="1:15" ht="18.95" customHeight="1">
      <c r="A1" s="301" t="s">
        <v>385</v>
      </c>
      <c r="M1" s="304"/>
      <c r="N1" s="305"/>
    </row>
    <row r="2" spans="1:15" ht="18.95" customHeight="1">
      <c r="A2" s="865" t="s">
        <v>48</v>
      </c>
      <c r="B2" s="865"/>
      <c r="C2" s="306"/>
      <c r="D2" s="307"/>
      <c r="E2" s="307"/>
      <c r="F2" s="307"/>
      <c r="G2" s="307"/>
      <c r="H2" s="308"/>
      <c r="I2" s="307"/>
      <c r="J2" s="307"/>
      <c r="K2" s="307"/>
      <c r="L2" s="307"/>
      <c r="M2" s="309"/>
      <c r="N2" s="310"/>
    </row>
    <row r="3" spans="1:15" ht="18.95" customHeight="1">
      <c r="A3" s="779" t="s">
        <v>49</v>
      </c>
      <c r="B3" s="781"/>
      <c r="C3" s="779" t="s">
        <v>50</v>
      </c>
      <c r="D3" s="780"/>
      <c r="E3" s="780"/>
      <c r="F3" s="780"/>
      <c r="G3" s="781"/>
      <c r="H3" s="311" t="s">
        <v>388</v>
      </c>
      <c r="I3" s="779" t="s">
        <v>49</v>
      </c>
      <c r="J3" s="866"/>
      <c r="K3" s="779" t="s">
        <v>51</v>
      </c>
      <c r="L3" s="867"/>
      <c r="M3" s="866"/>
      <c r="N3" s="311" t="s">
        <v>388</v>
      </c>
    </row>
    <row r="4" spans="1:15" ht="18.95" customHeight="1">
      <c r="A4" s="804" t="s">
        <v>52</v>
      </c>
      <c r="B4" s="805"/>
      <c r="C4" s="843" t="s">
        <v>53</v>
      </c>
      <c r="D4" s="844"/>
      <c r="E4" s="844"/>
      <c r="F4" s="845"/>
      <c r="G4" s="312" t="b">
        <v>0</v>
      </c>
      <c r="H4" s="395">
        <f>IF(G4=TRUE,'別紙1 入場料詳細'!E3,G27)</f>
        <v>0</v>
      </c>
      <c r="I4" s="804" t="s">
        <v>54</v>
      </c>
      <c r="J4" s="846"/>
      <c r="K4" s="785"/>
      <c r="L4" s="786"/>
      <c r="M4" s="313"/>
      <c r="N4" s="395">
        <f>SUM(M4:M10)</f>
        <v>0</v>
      </c>
      <c r="O4" s="393" t="s">
        <v>352</v>
      </c>
    </row>
    <row r="5" spans="1:15" ht="18.95" customHeight="1">
      <c r="A5" s="806"/>
      <c r="B5" s="807"/>
      <c r="C5" s="314" t="s">
        <v>55</v>
      </c>
      <c r="D5" s="851">
        <f>総表!G34</f>
        <v>0</v>
      </c>
      <c r="E5" s="851"/>
      <c r="F5" s="851"/>
      <c r="G5" s="852"/>
      <c r="H5" s="315"/>
      <c r="I5" s="806"/>
      <c r="J5" s="847"/>
      <c r="K5" s="782"/>
      <c r="L5" s="784"/>
      <c r="M5" s="316"/>
      <c r="N5" s="315"/>
    </row>
    <row r="6" spans="1:15" ht="18.95" customHeight="1">
      <c r="A6" s="806"/>
      <c r="B6" s="807"/>
      <c r="C6" s="868" t="s">
        <v>105</v>
      </c>
      <c r="D6" s="869"/>
      <c r="E6" s="869"/>
      <c r="F6" s="317"/>
      <c r="G6" s="318"/>
      <c r="H6" s="315"/>
      <c r="I6" s="806"/>
      <c r="J6" s="847"/>
      <c r="K6" s="782"/>
      <c r="L6" s="784"/>
      <c r="M6" s="316"/>
      <c r="N6" s="315"/>
      <c r="O6" s="394" t="s">
        <v>386</v>
      </c>
    </row>
    <row r="7" spans="1:15" ht="18.95" customHeight="1">
      <c r="A7" s="806"/>
      <c r="B7" s="807"/>
      <c r="C7" s="870" t="s">
        <v>106</v>
      </c>
      <c r="D7" s="872" t="s">
        <v>107</v>
      </c>
      <c r="E7" s="873"/>
      <c r="F7" s="874"/>
      <c r="G7" s="319"/>
      <c r="H7" s="315"/>
      <c r="I7" s="806"/>
      <c r="J7" s="847"/>
      <c r="K7" s="782"/>
      <c r="L7" s="784"/>
      <c r="M7" s="316"/>
      <c r="N7" s="315"/>
      <c r="O7" s="394" t="s">
        <v>387</v>
      </c>
    </row>
    <row r="8" spans="1:15" ht="18.95" customHeight="1">
      <c r="A8" s="806"/>
      <c r="B8" s="807"/>
      <c r="C8" s="871"/>
      <c r="D8" s="875" t="s">
        <v>108</v>
      </c>
      <c r="E8" s="834"/>
      <c r="F8" s="835"/>
      <c r="G8" s="320"/>
      <c r="H8" s="315"/>
      <c r="I8" s="806"/>
      <c r="J8" s="847"/>
      <c r="K8" s="782"/>
      <c r="L8" s="784"/>
      <c r="M8" s="316"/>
      <c r="N8" s="315"/>
    </row>
    <row r="9" spans="1:15" ht="18.95" customHeight="1">
      <c r="A9" s="806"/>
      <c r="B9" s="807"/>
      <c r="C9" s="314" t="s">
        <v>56</v>
      </c>
      <c r="D9" s="853">
        <f>F6-G7-G8</f>
        <v>0</v>
      </c>
      <c r="E9" s="854"/>
      <c r="F9" s="321" t="s">
        <v>57</v>
      </c>
      <c r="G9" s="322"/>
      <c r="H9" s="323"/>
      <c r="I9" s="848"/>
      <c r="J9" s="847"/>
      <c r="K9" s="782"/>
      <c r="L9" s="784"/>
      <c r="M9" s="324"/>
      <c r="N9" s="315"/>
    </row>
    <row r="10" spans="1:15" ht="18.95" customHeight="1">
      <c r="A10" s="806"/>
      <c r="B10" s="807"/>
      <c r="C10" s="795" t="s">
        <v>58</v>
      </c>
      <c r="D10" s="796"/>
      <c r="E10" s="796"/>
      <c r="F10" s="796"/>
      <c r="G10" s="325">
        <f>D9*G9</f>
        <v>0</v>
      </c>
      <c r="H10" s="323"/>
      <c r="I10" s="849"/>
      <c r="J10" s="850"/>
      <c r="K10" s="787"/>
      <c r="L10" s="788"/>
      <c r="M10" s="326"/>
      <c r="N10" s="327"/>
    </row>
    <row r="11" spans="1:15" ht="18.95" customHeight="1">
      <c r="A11" s="806"/>
      <c r="B11" s="807"/>
      <c r="C11" s="328" t="s">
        <v>59</v>
      </c>
      <c r="D11" s="855">
        <f>F25-F24</f>
        <v>0</v>
      </c>
      <c r="E11" s="855"/>
      <c r="F11" s="329" t="s">
        <v>60</v>
      </c>
      <c r="G11" s="330">
        <f>IF(ISERROR((F25-F24)/(D9*G9))=TRUE,0,(F25-F24)/(D9*G9))</f>
        <v>0</v>
      </c>
      <c r="H11" s="323"/>
      <c r="I11" s="804" t="s">
        <v>61</v>
      </c>
      <c r="J11" s="846"/>
      <c r="K11" s="791"/>
      <c r="L11" s="792"/>
      <c r="M11" s="331"/>
      <c r="N11" s="395">
        <f>SUM(M11:M14)</f>
        <v>0</v>
      </c>
    </row>
    <row r="12" spans="1:15" ht="18.95" customHeight="1">
      <c r="A12" s="806"/>
      <c r="B12" s="807"/>
      <c r="C12" s="332" t="s">
        <v>62</v>
      </c>
      <c r="D12" s="856">
        <f>SUM(F15:F24)</f>
        <v>0</v>
      </c>
      <c r="E12" s="856"/>
      <c r="F12" s="333" t="s">
        <v>63</v>
      </c>
      <c r="G12" s="334">
        <f>IF(ISERROR(F25/(D9*G9))=TRUE,0,(F25/(D9*G9)))</f>
        <v>0</v>
      </c>
      <c r="H12" s="323"/>
      <c r="I12" s="848"/>
      <c r="J12" s="847"/>
      <c r="K12" s="793"/>
      <c r="L12" s="794"/>
      <c r="M12" s="324"/>
      <c r="N12" s="315"/>
    </row>
    <row r="13" spans="1:15" ht="18.95" customHeight="1">
      <c r="A13" s="806"/>
      <c r="B13" s="807"/>
      <c r="C13" s="862" t="s">
        <v>310</v>
      </c>
      <c r="D13" s="863"/>
      <c r="E13" s="863"/>
      <c r="F13" s="863"/>
      <c r="G13" s="864"/>
      <c r="H13" s="315"/>
      <c r="I13" s="848"/>
      <c r="J13" s="847"/>
      <c r="K13" s="793"/>
      <c r="L13" s="794"/>
      <c r="M13" s="324"/>
      <c r="N13" s="315"/>
    </row>
    <row r="14" spans="1:15" ht="18.95" customHeight="1">
      <c r="A14" s="806"/>
      <c r="B14" s="807"/>
      <c r="C14" s="328" t="s">
        <v>317</v>
      </c>
      <c r="D14" s="329" t="s">
        <v>320</v>
      </c>
      <c r="E14" s="329" t="s">
        <v>64</v>
      </c>
      <c r="F14" s="329" t="s">
        <v>65</v>
      </c>
      <c r="G14" s="335" t="s">
        <v>66</v>
      </c>
      <c r="H14" s="315"/>
      <c r="I14" s="849"/>
      <c r="J14" s="850"/>
      <c r="K14" s="789"/>
      <c r="L14" s="790"/>
      <c r="M14" s="326"/>
      <c r="N14" s="315"/>
    </row>
    <row r="15" spans="1:15" ht="18.95" customHeight="1">
      <c r="A15" s="806"/>
      <c r="B15" s="807"/>
      <c r="C15" s="336"/>
      <c r="D15" s="337"/>
      <c r="E15" s="338" t="s">
        <v>64</v>
      </c>
      <c r="F15" s="337"/>
      <c r="G15" s="339">
        <f t="shared" ref="G15:G20" si="0">D15*F15</f>
        <v>0</v>
      </c>
      <c r="H15" s="315"/>
      <c r="I15" s="804" t="s">
        <v>67</v>
      </c>
      <c r="J15" s="857"/>
      <c r="K15" s="791"/>
      <c r="L15" s="792"/>
      <c r="M15" s="324"/>
      <c r="N15" s="395">
        <f>SUM(M15:M20)</f>
        <v>0</v>
      </c>
    </row>
    <row r="16" spans="1:15" ht="18.95" customHeight="1">
      <c r="A16" s="806"/>
      <c r="B16" s="807"/>
      <c r="C16" s="336"/>
      <c r="D16" s="337"/>
      <c r="E16" s="338" t="s">
        <v>64</v>
      </c>
      <c r="F16" s="337"/>
      <c r="G16" s="339">
        <f t="shared" si="0"/>
        <v>0</v>
      </c>
      <c r="H16" s="315"/>
      <c r="I16" s="858"/>
      <c r="J16" s="859"/>
      <c r="K16" s="793"/>
      <c r="L16" s="794"/>
      <c r="M16" s="324"/>
      <c r="N16" s="340"/>
    </row>
    <row r="17" spans="1:14" ht="18.95" customHeight="1">
      <c r="A17" s="806"/>
      <c r="B17" s="807"/>
      <c r="C17" s="336"/>
      <c r="D17" s="337"/>
      <c r="E17" s="338" t="s">
        <v>64</v>
      </c>
      <c r="F17" s="337"/>
      <c r="G17" s="339">
        <f t="shared" si="0"/>
        <v>0</v>
      </c>
      <c r="H17" s="315"/>
      <c r="I17" s="858"/>
      <c r="J17" s="859"/>
      <c r="K17" s="793"/>
      <c r="L17" s="794"/>
      <c r="M17" s="324"/>
      <c r="N17" s="315"/>
    </row>
    <row r="18" spans="1:14" ht="18.95" customHeight="1">
      <c r="A18" s="806"/>
      <c r="B18" s="807"/>
      <c r="C18" s="336"/>
      <c r="D18" s="337"/>
      <c r="E18" s="338" t="s">
        <v>64</v>
      </c>
      <c r="F18" s="337"/>
      <c r="G18" s="339">
        <f t="shared" si="0"/>
        <v>0</v>
      </c>
      <c r="H18" s="315"/>
      <c r="I18" s="858"/>
      <c r="J18" s="859"/>
      <c r="K18" s="793"/>
      <c r="L18" s="794"/>
      <c r="M18" s="324"/>
      <c r="N18" s="340"/>
    </row>
    <row r="19" spans="1:14" ht="18.95" customHeight="1">
      <c r="A19" s="806"/>
      <c r="B19" s="807"/>
      <c r="C19" s="336"/>
      <c r="D19" s="337"/>
      <c r="E19" s="338" t="s">
        <v>64</v>
      </c>
      <c r="F19" s="337"/>
      <c r="G19" s="339">
        <f t="shared" si="0"/>
        <v>0</v>
      </c>
      <c r="H19" s="315"/>
      <c r="I19" s="858"/>
      <c r="J19" s="859"/>
      <c r="K19" s="793"/>
      <c r="L19" s="794"/>
      <c r="M19" s="324"/>
      <c r="N19" s="340"/>
    </row>
    <row r="20" spans="1:14" ht="18.95" customHeight="1">
      <c r="A20" s="806"/>
      <c r="B20" s="807"/>
      <c r="C20" s="336"/>
      <c r="D20" s="337"/>
      <c r="E20" s="338" t="s">
        <v>64</v>
      </c>
      <c r="F20" s="337"/>
      <c r="G20" s="339">
        <f t="shared" si="0"/>
        <v>0</v>
      </c>
      <c r="H20" s="315"/>
      <c r="I20" s="860"/>
      <c r="J20" s="861"/>
      <c r="K20" s="787"/>
      <c r="L20" s="788"/>
      <c r="M20" s="326"/>
      <c r="N20" s="327"/>
    </row>
    <row r="21" spans="1:14" ht="18.95" customHeight="1">
      <c r="A21" s="806"/>
      <c r="B21" s="807"/>
      <c r="C21" s="341"/>
      <c r="D21" s="337"/>
      <c r="E21" s="338" t="s">
        <v>64</v>
      </c>
      <c r="F21" s="337"/>
      <c r="G21" s="339">
        <f t="shared" ref="G21" si="1">D21*F21</f>
        <v>0</v>
      </c>
      <c r="H21" s="342"/>
      <c r="I21" s="804" t="s">
        <v>68</v>
      </c>
      <c r="J21" s="805"/>
      <c r="K21" s="785"/>
      <c r="L21" s="786"/>
      <c r="M21" s="331"/>
      <c r="N21" s="395">
        <f>SUM(M21:M24)</f>
        <v>0</v>
      </c>
    </row>
    <row r="22" spans="1:14" ht="18.95" customHeight="1">
      <c r="A22" s="806"/>
      <c r="B22" s="807"/>
      <c r="C22" s="341"/>
      <c r="D22" s="337"/>
      <c r="E22" s="338" t="s">
        <v>64</v>
      </c>
      <c r="F22" s="337"/>
      <c r="G22" s="339">
        <f>D22*F22</f>
        <v>0</v>
      </c>
      <c r="H22" s="343"/>
      <c r="I22" s="806"/>
      <c r="J22" s="807"/>
      <c r="K22" s="782"/>
      <c r="L22" s="784"/>
      <c r="M22" s="324"/>
      <c r="N22" s="315"/>
    </row>
    <row r="23" spans="1:14" ht="18.95" customHeight="1">
      <c r="A23" s="806"/>
      <c r="B23" s="807"/>
      <c r="C23" s="341"/>
      <c r="D23" s="337"/>
      <c r="E23" s="338" t="s">
        <v>64</v>
      </c>
      <c r="F23" s="337"/>
      <c r="G23" s="339">
        <f>D23*F23</f>
        <v>0</v>
      </c>
      <c r="H23" s="343"/>
      <c r="I23" s="806"/>
      <c r="J23" s="807"/>
      <c r="K23" s="782"/>
      <c r="L23" s="784"/>
      <c r="M23" s="324"/>
      <c r="N23" s="315"/>
    </row>
    <row r="24" spans="1:14" ht="18.95" customHeight="1">
      <c r="A24" s="806"/>
      <c r="B24" s="807"/>
      <c r="C24" s="795" t="s">
        <v>69</v>
      </c>
      <c r="D24" s="796"/>
      <c r="E24" s="796"/>
      <c r="F24" s="337"/>
      <c r="G24" s="339">
        <v>0</v>
      </c>
      <c r="H24" s="342"/>
      <c r="I24" s="806"/>
      <c r="J24" s="807"/>
      <c r="K24" s="782"/>
      <c r="L24" s="784"/>
      <c r="M24" s="324"/>
      <c r="N24" s="315"/>
    </row>
    <row r="25" spans="1:14" ht="18.95" customHeight="1">
      <c r="A25" s="806"/>
      <c r="B25" s="807"/>
      <c r="C25" s="797" t="s">
        <v>70</v>
      </c>
      <c r="D25" s="798"/>
      <c r="E25" s="799"/>
      <c r="F25" s="344">
        <f>SUM(F15:F24)</f>
        <v>0</v>
      </c>
      <c r="G25" s="339">
        <f>SUM(G15:G24)</f>
        <v>0</v>
      </c>
      <c r="H25" s="342"/>
      <c r="I25" s="808" t="s">
        <v>355</v>
      </c>
      <c r="J25" s="809"/>
      <c r="K25" s="809"/>
      <c r="L25" s="809"/>
      <c r="M25" s="810"/>
      <c r="N25" s="396">
        <f>総表!D59</f>
        <v>0</v>
      </c>
    </row>
    <row r="26" spans="1:14" ht="18.95" customHeight="1">
      <c r="A26" s="806"/>
      <c r="B26" s="807"/>
      <c r="C26" s="800" t="s">
        <v>109</v>
      </c>
      <c r="D26" s="801"/>
      <c r="E26" s="801"/>
      <c r="F26" s="802"/>
      <c r="G26" s="345"/>
      <c r="H26" s="342"/>
      <c r="I26" s="803" t="s">
        <v>71</v>
      </c>
      <c r="J26" s="803"/>
      <c r="K26" s="803"/>
      <c r="L26" s="803"/>
      <c r="M26" s="803"/>
      <c r="N26" s="397">
        <f>IFERROR(N27-H4-N4-N11-N15-N21-N25,0)</f>
        <v>0</v>
      </c>
    </row>
    <row r="27" spans="1:14" ht="18.95" customHeight="1">
      <c r="A27" s="841"/>
      <c r="B27" s="842"/>
      <c r="C27" s="833" t="s">
        <v>72</v>
      </c>
      <c r="D27" s="834"/>
      <c r="E27" s="835"/>
      <c r="F27" s="346">
        <f>F25</f>
        <v>0</v>
      </c>
      <c r="G27" s="347">
        <f>G25+G26</f>
        <v>0</v>
      </c>
      <c r="H27" s="327"/>
      <c r="I27" s="836" t="s">
        <v>73</v>
      </c>
      <c r="J27" s="837"/>
      <c r="K27" s="837"/>
      <c r="L27" s="837"/>
      <c r="M27" s="837"/>
      <c r="N27" s="398">
        <f>N52</f>
        <v>0</v>
      </c>
    </row>
    <row r="28" spans="1:14" ht="18.95" customHeight="1">
      <c r="A28" s="838" t="s">
        <v>74</v>
      </c>
      <c r="B28" s="838"/>
      <c r="C28" s="839"/>
      <c r="D28" s="839"/>
      <c r="E28" s="839"/>
      <c r="F28" s="839"/>
      <c r="G28" s="839"/>
      <c r="I28" s="840"/>
      <c r="J28" s="840"/>
      <c r="K28" s="840"/>
      <c r="L28" s="840"/>
      <c r="M28" s="840"/>
      <c r="N28" s="840"/>
    </row>
    <row r="29" spans="1:14" ht="18.95" customHeight="1">
      <c r="A29" s="824" t="s">
        <v>75</v>
      </c>
      <c r="B29" s="824"/>
      <c r="C29" s="824" t="s">
        <v>51</v>
      </c>
      <c r="D29" s="824"/>
      <c r="E29" s="824"/>
      <c r="F29" s="824"/>
      <c r="G29" s="824"/>
      <c r="H29" s="311" t="s">
        <v>388</v>
      </c>
      <c r="I29" s="824" t="s">
        <v>75</v>
      </c>
      <c r="J29" s="824"/>
      <c r="K29" s="824" t="s">
        <v>50</v>
      </c>
      <c r="L29" s="824"/>
      <c r="M29" s="824"/>
      <c r="N29" s="311" t="s">
        <v>388</v>
      </c>
    </row>
    <row r="30" spans="1:14" ht="18.95" customHeight="1">
      <c r="A30" s="825" t="s">
        <v>76</v>
      </c>
      <c r="B30" s="827" t="s">
        <v>285</v>
      </c>
      <c r="C30" s="785"/>
      <c r="D30" s="822"/>
      <c r="E30" s="822"/>
      <c r="F30" s="786"/>
      <c r="G30" s="331"/>
      <c r="H30" s="395">
        <f>SUM(G30:G42)</f>
        <v>0</v>
      </c>
      <c r="I30" s="818" t="s">
        <v>76</v>
      </c>
      <c r="J30" s="830" t="s">
        <v>286</v>
      </c>
      <c r="K30" s="785"/>
      <c r="L30" s="786"/>
      <c r="M30" s="331"/>
      <c r="N30" s="395">
        <f>SUM(M30:M41)</f>
        <v>0</v>
      </c>
    </row>
    <row r="31" spans="1:14" ht="18.95" customHeight="1">
      <c r="A31" s="825"/>
      <c r="B31" s="828"/>
      <c r="C31" s="782"/>
      <c r="D31" s="783"/>
      <c r="E31" s="783"/>
      <c r="F31" s="784"/>
      <c r="G31" s="324"/>
      <c r="H31" s="315"/>
      <c r="I31" s="819"/>
      <c r="J31" s="831"/>
      <c r="K31" s="782"/>
      <c r="L31" s="784"/>
      <c r="M31" s="324"/>
      <c r="N31" s="315"/>
    </row>
    <row r="32" spans="1:14" ht="18.95" customHeight="1">
      <c r="A32" s="825"/>
      <c r="B32" s="828"/>
      <c r="C32" s="782"/>
      <c r="D32" s="783"/>
      <c r="E32" s="783"/>
      <c r="F32" s="784"/>
      <c r="G32" s="324"/>
      <c r="H32" s="315"/>
      <c r="I32" s="819"/>
      <c r="J32" s="831"/>
      <c r="K32" s="782"/>
      <c r="L32" s="784"/>
      <c r="M32" s="324"/>
      <c r="N32" s="315"/>
    </row>
    <row r="33" spans="1:14" ht="18.95" customHeight="1">
      <c r="A33" s="825"/>
      <c r="B33" s="828"/>
      <c r="C33" s="782"/>
      <c r="D33" s="783"/>
      <c r="E33" s="783"/>
      <c r="F33" s="784"/>
      <c r="G33" s="324"/>
      <c r="H33" s="315"/>
      <c r="I33" s="819"/>
      <c r="J33" s="831"/>
      <c r="K33" s="782"/>
      <c r="L33" s="784"/>
      <c r="M33" s="324"/>
      <c r="N33" s="315"/>
    </row>
    <row r="34" spans="1:14" ht="18.95" customHeight="1">
      <c r="A34" s="825"/>
      <c r="B34" s="828"/>
      <c r="C34" s="782"/>
      <c r="D34" s="783"/>
      <c r="E34" s="783"/>
      <c r="F34" s="784"/>
      <c r="G34" s="324"/>
      <c r="H34" s="315"/>
      <c r="I34" s="819"/>
      <c r="J34" s="831"/>
      <c r="K34" s="782"/>
      <c r="L34" s="784"/>
      <c r="M34" s="324"/>
      <c r="N34" s="315"/>
    </row>
    <row r="35" spans="1:14" ht="18.95" customHeight="1">
      <c r="A35" s="825"/>
      <c r="B35" s="828"/>
      <c r="C35" s="782"/>
      <c r="D35" s="783"/>
      <c r="E35" s="783"/>
      <c r="F35" s="784"/>
      <c r="G35" s="324"/>
      <c r="H35" s="315"/>
      <c r="I35" s="819"/>
      <c r="J35" s="831"/>
      <c r="K35" s="782"/>
      <c r="L35" s="784"/>
      <c r="M35" s="324"/>
      <c r="N35" s="315"/>
    </row>
    <row r="36" spans="1:14" ht="18.95" customHeight="1">
      <c r="A36" s="825"/>
      <c r="B36" s="828"/>
      <c r="C36" s="782"/>
      <c r="D36" s="783"/>
      <c r="E36" s="783"/>
      <c r="F36" s="784"/>
      <c r="G36" s="324"/>
      <c r="H36" s="315"/>
      <c r="I36" s="819"/>
      <c r="J36" s="831"/>
      <c r="K36" s="782"/>
      <c r="L36" s="784"/>
      <c r="M36" s="324"/>
      <c r="N36" s="315"/>
    </row>
    <row r="37" spans="1:14" ht="18.95" customHeight="1">
      <c r="A37" s="825"/>
      <c r="B37" s="828"/>
      <c r="C37" s="782"/>
      <c r="D37" s="783"/>
      <c r="E37" s="783"/>
      <c r="F37" s="784"/>
      <c r="G37" s="324"/>
      <c r="H37" s="315"/>
      <c r="I37" s="819"/>
      <c r="J37" s="831"/>
      <c r="K37" s="782"/>
      <c r="L37" s="784"/>
      <c r="M37" s="324"/>
      <c r="N37" s="315"/>
    </row>
    <row r="38" spans="1:14" ht="18.95" customHeight="1">
      <c r="A38" s="825"/>
      <c r="B38" s="828"/>
      <c r="C38" s="782"/>
      <c r="D38" s="783"/>
      <c r="E38" s="783"/>
      <c r="F38" s="784"/>
      <c r="G38" s="324"/>
      <c r="H38" s="315"/>
      <c r="I38" s="819"/>
      <c r="J38" s="831"/>
      <c r="K38" s="782"/>
      <c r="L38" s="784"/>
      <c r="M38" s="324"/>
      <c r="N38" s="315"/>
    </row>
    <row r="39" spans="1:14" ht="18.95" customHeight="1">
      <c r="A39" s="825"/>
      <c r="B39" s="828"/>
      <c r="C39" s="782"/>
      <c r="D39" s="783"/>
      <c r="E39" s="783"/>
      <c r="F39" s="784"/>
      <c r="G39" s="324"/>
      <c r="H39" s="315"/>
      <c r="I39" s="819"/>
      <c r="J39" s="831"/>
      <c r="K39" s="782"/>
      <c r="L39" s="784"/>
      <c r="M39" s="324"/>
      <c r="N39" s="315"/>
    </row>
    <row r="40" spans="1:14" ht="18.95" customHeight="1">
      <c r="A40" s="825"/>
      <c r="B40" s="828"/>
      <c r="C40" s="782"/>
      <c r="D40" s="783"/>
      <c r="E40" s="783"/>
      <c r="F40" s="784"/>
      <c r="G40" s="324"/>
      <c r="H40" s="315"/>
      <c r="I40" s="819"/>
      <c r="J40" s="831"/>
      <c r="K40" s="782"/>
      <c r="L40" s="784"/>
      <c r="M40" s="324"/>
      <c r="N40" s="315"/>
    </row>
    <row r="41" spans="1:14" ht="18.95" customHeight="1">
      <c r="A41" s="825"/>
      <c r="B41" s="828"/>
      <c r="C41" s="782"/>
      <c r="D41" s="783"/>
      <c r="E41" s="783"/>
      <c r="F41" s="784"/>
      <c r="G41" s="324"/>
      <c r="H41" s="315"/>
      <c r="I41" s="819"/>
      <c r="J41" s="832"/>
      <c r="K41" s="787"/>
      <c r="L41" s="788"/>
      <c r="M41" s="326"/>
      <c r="N41" s="327"/>
    </row>
    <row r="42" spans="1:14" ht="18.95" customHeight="1">
      <c r="A42" s="825"/>
      <c r="B42" s="829"/>
      <c r="C42" s="787"/>
      <c r="D42" s="823"/>
      <c r="E42" s="823"/>
      <c r="F42" s="788"/>
      <c r="G42" s="326"/>
      <c r="H42" s="327"/>
      <c r="I42" s="819"/>
      <c r="J42" s="820" t="s">
        <v>77</v>
      </c>
      <c r="K42" s="785"/>
      <c r="L42" s="786"/>
      <c r="M42" s="331"/>
      <c r="N42" s="395">
        <f>SUM(M42:M49)</f>
        <v>0</v>
      </c>
    </row>
    <row r="43" spans="1:14" ht="18.95" customHeight="1">
      <c r="A43" s="819"/>
      <c r="B43" s="815" t="s">
        <v>78</v>
      </c>
      <c r="C43" s="785"/>
      <c r="D43" s="822"/>
      <c r="E43" s="822"/>
      <c r="F43" s="786"/>
      <c r="G43" s="331"/>
      <c r="H43" s="395">
        <f>SUM(G43:G52)</f>
        <v>0</v>
      </c>
      <c r="I43" s="819"/>
      <c r="J43" s="821"/>
      <c r="K43" s="782"/>
      <c r="L43" s="784"/>
      <c r="M43" s="324"/>
      <c r="N43" s="315"/>
    </row>
    <row r="44" spans="1:14" ht="18.95" customHeight="1">
      <c r="A44" s="819"/>
      <c r="B44" s="816"/>
      <c r="C44" s="782"/>
      <c r="D44" s="783"/>
      <c r="E44" s="783"/>
      <c r="F44" s="784"/>
      <c r="G44" s="324"/>
      <c r="H44" s="348"/>
      <c r="I44" s="819"/>
      <c r="J44" s="821"/>
      <c r="K44" s="782"/>
      <c r="L44" s="784"/>
      <c r="M44" s="324"/>
      <c r="N44" s="315"/>
    </row>
    <row r="45" spans="1:14" ht="18.95" customHeight="1">
      <c r="A45" s="819"/>
      <c r="B45" s="816"/>
      <c r="C45" s="782"/>
      <c r="D45" s="783"/>
      <c r="E45" s="783"/>
      <c r="F45" s="784"/>
      <c r="G45" s="324"/>
      <c r="H45" s="349"/>
      <c r="I45" s="819"/>
      <c r="J45" s="821"/>
      <c r="K45" s="782"/>
      <c r="L45" s="784"/>
      <c r="M45" s="324"/>
      <c r="N45" s="315"/>
    </row>
    <row r="46" spans="1:14" ht="18.95" customHeight="1">
      <c r="A46" s="819"/>
      <c r="B46" s="816"/>
      <c r="C46" s="782"/>
      <c r="D46" s="783"/>
      <c r="E46" s="783"/>
      <c r="F46" s="784"/>
      <c r="G46" s="324"/>
      <c r="H46" s="349"/>
      <c r="I46" s="819"/>
      <c r="J46" s="821"/>
      <c r="K46" s="782"/>
      <c r="L46" s="784"/>
      <c r="M46" s="324"/>
      <c r="N46" s="315"/>
    </row>
    <row r="47" spans="1:14" ht="18.95" customHeight="1">
      <c r="A47" s="819"/>
      <c r="B47" s="816"/>
      <c r="C47" s="782"/>
      <c r="D47" s="783"/>
      <c r="E47" s="783"/>
      <c r="F47" s="784"/>
      <c r="G47" s="324"/>
      <c r="H47" s="349"/>
      <c r="I47" s="819"/>
      <c r="J47" s="821"/>
      <c r="K47" s="782"/>
      <c r="L47" s="784"/>
      <c r="M47" s="324"/>
      <c r="N47" s="315"/>
    </row>
    <row r="48" spans="1:14" ht="18.95" customHeight="1">
      <c r="A48" s="819"/>
      <c r="B48" s="816"/>
      <c r="C48" s="782"/>
      <c r="D48" s="783"/>
      <c r="E48" s="783"/>
      <c r="F48" s="784"/>
      <c r="G48" s="324"/>
      <c r="H48" s="349"/>
      <c r="I48" s="819"/>
      <c r="J48" s="821"/>
      <c r="K48" s="782"/>
      <c r="L48" s="784"/>
      <c r="M48" s="324"/>
      <c r="N48" s="315"/>
    </row>
    <row r="49" spans="1:14" ht="18.95" customHeight="1">
      <c r="A49" s="819"/>
      <c r="B49" s="816"/>
      <c r="C49" s="782"/>
      <c r="D49" s="783"/>
      <c r="E49" s="783"/>
      <c r="F49" s="784"/>
      <c r="G49" s="324"/>
      <c r="H49" s="349"/>
      <c r="I49" s="819"/>
      <c r="J49" s="821"/>
      <c r="K49" s="782"/>
      <c r="L49" s="784"/>
      <c r="M49" s="324"/>
      <c r="N49" s="315"/>
    </row>
    <row r="50" spans="1:14" ht="18.95" customHeight="1">
      <c r="A50" s="819"/>
      <c r="B50" s="816"/>
      <c r="C50" s="782"/>
      <c r="D50" s="783"/>
      <c r="E50" s="783"/>
      <c r="F50" s="784"/>
      <c r="G50" s="324"/>
      <c r="H50" s="349"/>
      <c r="I50" s="779" t="s">
        <v>389</v>
      </c>
      <c r="J50" s="780"/>
      <c r="K50" s="780"/>
      <c r="L50" s="780"/>
      <c r="M50" s="781"/>
      <c r="N50" s="397">
        <f>支出決算書!H10</f>
        <v>0</v>
      </c>
    </row>
    <row r="51" spans="1:14" ht="18.95" customHeight="1">
      <c r="A51" s="819"/>
      <c r="B51" s="816"/>
      <c r="C51" s="782"/>
      <c r="D51" s="783"/>
      <c r="E51" s="783"/>
      <c r="F51" s="784"/>
      <c r="G51" s="324"/>
      <c r="H51" s="349"/>
      <c r="I51" s="779" t="s">
        <v>390</v>
      </c>
      <c r="J51" s="780"/>
      <c r="K51" s="780"/>
      <c r="L51" s="780"/>
      <c r="M51" s="781"/>
      <c r="N51" s="397">
        <f>支出決算書!N145</f>
        <v>0</v>
      </c>
    </row>
    <row r="52" spans="1:14" ht="18.95" customHeight="1">
      <c r="A52" s="826"/>
      <c r="B52" s="817"/>
      <c r="C52" s="787"/>
      <c r="D52" s="823"/>
      <c r="E52" s="823"/>
      <c r="F52" s="788"/>
      <c r="G52" s="326"/>
      <c r="H52" s="350"/>
      <c r="I52" s="811" t="s">
        <v>73</v>
      </c>
      <c r="J52" s="812"/>
      <c r="K52" s="812"/>
      <c r="L52" s="812"/>
      <c r="M52" s="813"/>
      <c r="N52" s="397">
        <f>SUM(H30,H43,N30,N42,N50,N51)</f>
        <v>0</v>
      </c>
    </row>
    <row r="53" spans="1:14" ht="18.95" customHeight="1">
      <c r="A53" s="814" t="s">
        <v>284</v>
      </c>
      <c r="B53" s="814"/>
      <c r="C53" s="814"/>
      <c r="D53" s="814"/>
      <c r="E53" s="814"/>
      <c r="F53" s="814"/>
      <c r="G53" s="814"/>
      <c r="H53" s="814"/>
      <c r="I53" s="814"/>
      <c r="J53" s="814"/>
      <c r="K53" s="351"/>
      <c r="L53" s="352"/>
      <c r="M53" s="352"/>
      <c r="N53" s="353"/>
    </row>
    <row r="54" spans="1:14" ht="18.95" customHeight="1">
      <c r="A54" s="778" t="s">
        <v>283</v>
      </c>
      <c r="B54" s="778"/>
      <c r="C54" s="778"/>
      <c r="D54" s="778"/>
      <c r="E54" s="778"/>
      <c r="F54" s="778"/>
      <c r="G54" s="778"/>
      <c r="H54" s="778"/>
      <c r="I54" s="778"/>
      <c r="J54" s="778"/>
    </row>
  </sheetData>
  <mergeCells count="112">
    <mergeCell ref="C13:G13"/>
    <mergeCell ref="A2:B2"/>
    <mergeCell ref="A3:B3"/>
    <mergeCell ref="C3:G3"/>
    <mergeCell ref="I3:J3"/>
    <mergeCell ref="K3:M3"/>
    <mergeCell ref="C6:E6"/>
    <mergeCell ref="C7:C8"/>
    <mergeCell ref="D7:F7"/>
    <mergeCell ref="D8:F8"/>
    <mergeCell ref="K4:L4"/>
    <mergeCell ref="K5:L5"/>
    <mergeCell ref="K6:L6"/>
    <mergeCell ref="K7:L7"/>
    <mergeCell ref="K8:L8"/>
    <mergeCell ref="K9:L9"/>
    <mergeCell ref="K10:L10"/>
    <mergeCell ref="K11:L11"/>
    <mergeCell ref="K12:L12"/>
    <mergeCell ref="K13:L13"/>
    <mergeCell ref="A29:B29"/>
    <mergeCell ref="C29:G29"/>
    <mergeCell ref="I29:J29"/>
    <mergeCell ref="K29:M29"/>
    <mergeCell ref="A30:A52"/>
    <mergeCell ref="B30:B42"/>
    <mergeCell ref="J30:J41"/>
    <mergeCell ref="C27:E27"/>
    <mergeCell ref="I27:M27"/>
    <mergeCell ref="A28:B28"/>
    <mergeCell ref="C28:G28"/>
    <mergeCell ref="I28:J28"/>
    <mergeCell ref="K28:L28"/>
    <mergeCell ref="M28:N28"/>
    <mergeCell ref="A4:B27"/>
    <mergeCell ref="C4:F4"/>
    <mergeCell ref="I4:J10"/>
    <mergeCell ref="D5:G5"/>
    <mergeCell ref="D9:E9"/>
    <mergeCell ref="C10:F10"/>
    <mergeCell ref="D11:E11"/>
    <mergeCell ref="I11:J14"/>
    <mergeCell ref="D12:E12"/>
    <mergeCell ref="I15:J20"/>
    <mergeCell ref="I51:M51"/>
    <mergeCell ref="I52:M52"/>
    <mergeCell ref="A53:J53"/>
    <mergeCell ref="B43:B52"/>
    <mergeCell ref="I30:I49"/>
    <mergeCell ref="J42:J49"/>
    <mergeCell ref="C37:F37"/>
    <mergeCell ref="C39:F39"/>
    <mergeCell ref="C40:F40"/>
    <mergeCell ref="C38:F38"/>
    <mergeCell ref="C36:F36"/>
    <mergeCell ref="C31:F31"/>
    <mergeCell ref="C32:F32"/>
    <mergeCell ref="C33:F33"/>
    <mergeCell ref="C34:F34"/>
    <mergeCell ref="C35:F35"/>
    <mergeCell ref="C30:F30"/>
    <mergeCell ref="C42:F42"/>
    <mergeCell ref="C43:F43"/>
    <mergeCell ref="C52:F52"/>
    <mergeCell ref="C44:F44"/>
    <mergeCell ref="C45:F45"/>
    <mergeCell ref="C46:F46"/>
    <mergeCell ref="C49:F49"/>
    <mergeCell ref="K47:L47"/>
    <mergeCell ref="K48:L48"/>
    <mergeCell ref="K14:L14"/>
    <mergeCell ref="K15:L15"/>
    <mergeCell ref="K17:L17"/>
    <mergeCell ref="K18:L18"/>
    <mergeCell ref="K19:L19"/>
    <mergeCell ref="C24:E24"/>
    <mergeCell ref="C25:E25"/>
    <mergeCell ref="C41:F41"/>
    <mergeCell ref="C26:F26"/>
    <mergeCell ref="I26:M26"/>
    <mergeCell ref="K16:L16"/>
    <mergeCell ref="K21:L21"/>
    <mergeCell ref="K20:L20"/>
    <mergeCell ref="K23:L23"/>
    <mergeCell ref="K24:L24"/>
    <mergeCell ref="K22:L22"/>
    <mergeCell ref="I21:J24"/>
    <mergeCell ref="I25:M25"/>
    <mergeCell ref="A54:J54"/>
    <mergeCell ref="I50:M50"/>
    <mergeCell ref="C50:F50"/>
    <mergeCell ref="C51:F51"/>
    <mergeCell ref="C47:F47"/>
    <mergeCell ref="C48:F48"/>
    <mergeCell ref="K30:L30"/>
    <mergeCell ref="K41:L41"/>
    <mergeCell ref="K31:L31"/>
    <mergeCell ref="K32:L32"/>
    <mergeCell ref="K33:L33"/>
    <mergeCell ref="K34:L34"/>
    <mergeCell ref="K35:L35"/>
    <mergeCell ref="K36:L36"/>
    <mergeCell ref="K37:L37"/>
    <mergeCell ref="K39:L39"/>
    <mergeCell ref="K40:L40"/>
    <mergeCell ref="K38:L38"/>
    <mergeCell ref="K42:L42"/>
    <mergeCell ref="K43:L43"/>
    <mergeCell ref="K44:L44"/>
    <mergeCell ref="K45:L45"/>
    <mergeCell ref="K46:L46"/>
    <mergeCell ref="K49:L49"/>
  </mergeCells>
  <phoneticPr fontId="6"/>
  <conditionalFormatting sqref="C5:G5 C7:D7 C6 F6:G6 C9:G21 D8 G7:G8 C23:G26">
    <cfRule type="expression" dxfId="43" priority="1" stopIfTrue="1">
      <formula>$G$4=TRUE</formula>
    </cfRule>
  </conditionalFormatting>
  <conditionalFormatting sqref="C27:G27">
    <cfRule type="expression" dxfId="42" priority="4" stopIfTrue="1">
      <formula>$G$4=TRUE</formula>
    </cfRule>
  </conditionalFormatting>
  <conditionalFormatting sqref="C4:G4">
    <cfRule type="expression" dxfId="41" priority="3" stopIfTrue="1">
      <formula>$G$4=TRUE</formula>
    </cfRule>
  </conditionalFormatting>
  <conditionalFormatting sqref="C22:G22">
    <cfRule type="expression" dxfId="40" priority="2" stopIfTrue="1">
      <formula>$G$4=TRUE</formula>
    </cfRule>
  </conditionalFormatting>
  <conditionalFormatting sqref="F6 G7:G9">
    <cfRule type="cellIs" dxfId="39" priority="5" stopIfTrue="1" operator="equal">
      <formula>""</formula>
    </cfRule>
  </conditionalFormatting>
  <dataValidations count="3">
    <dataValidation imeMode="off" allowBlank="1" showInputMessage="1" showErrorMessage="1" sqref="N30:N52 G7:G12 M30:M49 F6 D9:E9 D11:E12 F27:G27 F15:G25 D15:D23 G30:H52 N4:N27 M4:M24" xr:uid="{00000000-0002-0000-0700-000000000000}"/>
    <dataValidation imeMode="hiragana" allowBlank="1" showInputMessage="1" showErrorMessage="1" sqref="D13:D14 G1:G6 D24:D29 N53:N1048576 I15 D7:D8 I1:J13 G13:G14 N2:N3 N28:N29 D1:F5 C1:C7 F9:F14 D10:E10 F26 L1:M3 F28:G29 L26:M29 L50:M1048576 E13:E29 H1:H29 J26:J42 K54:K1048576 K26:K52 D53:H1048576 I25:I30 I50:J1048576 A1:B1048576 C9:C1048576 I21 K1:K24 P1:XFD1048576 O1:O3 O5:O1048576" xr:uid="{00000000-0002-0000-0700-000001000000}"/>
    <dataValidation imeMode="off" allowBlank="1" showInputMessage="1" showErrorMessage="1" prompt="マイナスで入力" sqref="G26" xr:uid="{00000000-0002-0000-0700-000002000000}"/>
  </dataValidations>
  <printOptions horizontalCentered="1"/>
  <pageMargins left="0.70866141732283472" right="0.70866141732283472" top="0.39370078740157483" bottom="0.39370078740157483" header="0" footer="0"/>
  <pageSetup paperSize="9" scale="66" orientation="portrait" r:id="rId1"/>
  <headerFooter scaleWithDoc="0">
    <oddFooter>&amp;R&amp;"MSゴシック,標準"&amp;12整理番号：（事務局記入欄）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276225</xdr:colOff>
                    <xdr:row>2</xdr:row>
                    <xdr:rowOff>228600</xdr:rowOff>
                  </from>
                  <to>
                    <xdr:col>6</xdr:col>
                    <xdr:colOff>561975</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6"/>
  <sheetViews>
    <sheetView view="pageBreakPreview" zoomScale="80" zoomScaleNormal="80" zoomScaleSheetLayoutView="80" workbookViewId="0">
      <selection activeCell="P138" sqref="P138"/>
    </sheetView>
  </sheetViews>
  <sheetFormatPr defaultColWidth="9" defaultRowHeight="20.100000000000001" customHeight="1"/>
  <cols>
    <col min="1" max="1" width="10.625" style="14" customWidth="1"/>
    <col min="2" max="2" width="4.625" style="14" customWidth="1"/>
    <col min="3" max="3" width="6.625" style="14" customWidth="1"/>
    <col min="4" max="4" width="10.625" style="14" customWidth="1"/>
    <col min="5" max="5" width="4.625" style="14" customWidth="1"/>
    <col min="6" max="6" width="10.625" style="14" customWidth="1"/>
    <col min="7" max="7" width="14.625" style="14" customWidth="1"/>
    <col min="8" max="8" width="3.625" style="14" customWidth="1"/>
    <col min="9" max="9" width="10.625" style="14" customWidth="1"/>
    <col min="10" max="10" width="8.625" style="14" customWidth="1"/>
    <col min="11" max="11" width="6.625" style="14" customWidth="1"/>
    <col min="12" max="12" width="10.625" style="14" customWidth="1"/>
    <col min="13" max="13" width="4.625" style="14" customWidth="1"/>
    <col min="14" max="14" width="10.625" style="14" customWidth="1"/>
    <col min="15" max="15" width="12.625" style="14" customWidth="1"/>
    <col min="16" max="16" width="51.875" style="14" customWidth="1"/>
    <col min="17" max="16384" width="9" style="15"/>
  </cols>
  <sheetData>
    <row r="1" spans="1:16" ht="39.950000000000003" customHeight="1">
      <c r="A1" s="13" t="s">
        <v>110</v>
      </c>
      <c r="B1" s="13"/>
      <c r="C1" s="13"/>
      <c r="D1" s="13"/>
      <c r="E1" s="13"/>
      <c r="F1" s="13"/>
      <c r="G1" s="13"/>
    </row>
    <row r="2" spans="1:16" s="18" customFormat="1" ht="20.100000000000001" customHeight="1">
      <c r="A2" s="16"/>
      <c r="B2" s="16"/>
      <c r="C2" s="16"/>
      <c r="D2" s="16"/>
      <c r="E2" s="16"/>
      <c r="F2" s="16"/>
      <c r="G2" s="16"/>
      <c r="H2" s="16"/>
      <c r="I2" s="16"/>
      <c r="J2" s="16"/>
      <c r="K2" s="16"/>
      <c r="L2" s="16"/>
      <c r="M2" s="16"/>
      <c r="N2" s="16"/>
      <c r="O2" s="16"/>
      <c r="P2" s="17"/>
    </row>
    <row r="3" spans="1:16" ht="20.100000000000001" customHeight="1">
      <c r="A3" s="928" t="s">
        <v>111</v>
      </c>
      <c r="B3" s="929"/>
      <c r="C3" s="929"/>
      <c r="D3" s="929"/>
      <c r="E3" s="930">
        <f ca="1">SUMIF($A$8:$O$1087,"合計",OFFSET($A$8:$O$1087,0,6))</f>
        <v>0</v>
      </c>
      <c r="F3" s="930"/>
      <c r="G3" s="931"/>
      <c r="H3" s="19"/>
      <c r="I3" s="932"/>
      <c r="J3" s="932"/>
      <c r="K3" s="932"/>
      <c r="L3" s="932"/>
      <c r="M3" s="932"/>
      <c r="N3" s="20"/>
      <c r="O3" s="21"/>
      <c r="P3" s="369" t="s">
        <v>352</v>
      </c>
    </row>
    <row r="4" spans="1:16" ht="20.100000000000001" customHeight="1">
      <c r="A4" s="933" t="s">
        <v>112</v>
      </c>
      <c r="B4" s="934"/>
      <c r="C4" s="935">
        <f ca="1">SUMIF($A$8:$O$1087,"公演回数",OFFSET($A$8:$O$1087,0,2))</f>
        <v>0</v>
      </c>
      <c r="D4" s="936"/>
      <c r="E4" s="937" t="s">
        <v>113</v>
      </c>
      <c r="F4" s="938"/>
      <c r="G4" s="22">
        <f ca="1">SUMIF($A$8:$O$1087,"使用席数×公演回数(a)",OFFSET($A$8:$O$1087,0,2))</f>
        <v>0</v>
      </c>
      <c r="H4" s="23"/>
      <c r="I4" s="16"/>
      <c r="J4" s="16"/>
      <c r="K4" s="16"/>
      <c r="L4" s="16"/>
      <c r="M4" s="16"/>
      <c r="N4" s="20"/>
      <c r="O4" s="21"/>
    </row>
    <row r="5" spans="1:16" ht="20.100000000000001" customHeight="1">
      <c r="A5" s="928" t="s">
        <v>114</v>
      </c>
      <c r="B5" s="929"/>
      <c r="C5" s="939">
        <f ca="1">SUMIF($A$8:$O$1087,"販売枚数(b)",OFFSET($A$8:$O$1087,0,2))</f>
        <v>0</v>
      </c>
      <c r="D5" s="940"/>
      <c r="E5" s="941" t="s">
        <v>115</v>
      </c>
      <c r="F5" s="929"/>
      <c r="G5" s="24" t="str">
        <f ca="1">IFERROR(C5/G4,"")</f>
        <v/>
      </c>
      <c r="H5" s="25"/>
      <c r="I5" s="16"/>
      <c r="J5" s="16"/>
      <c r="K5" s="16"/>
      <c r="L5" s="16"/>
      <c r="M5" s="16"/>
      <c r="N5" s="20"/>
      <c r="O5" s="21"/>
    </row>
    <row r="6" spans="1:16" ht="20.100000000000001" customHeight="1">
      <c r="A6" s="942" t="s">
        <v>116</v>
      </c>
      <c r="B6" s="943"/>
      <c r="C6" s="944">
        <f ca="1">SUMIF($A$8:$O$1087,"総入場者数(c)",OFFSET($A$8:$O$1087,0,2))</f>
        <v>0</v>
      </c>
      <c r="D6" s="945"/>
      <c r="E6" s="946" t="s">
        <v>117</v>
      </c>
      <c r="F6" s="943"/>
      <c r="G6" s="26" t="str">
        <f ca="1">IFERROR(C6/G4,"")</f>
        <v/>
      </c>
      <c r="H6" s="25"/>
      <c r="I6" s="932"/>
      <c r="J6" s="932"/>
      <c r="K6" s="932"/>
      <c r="L6" s="932"/>
      <c r="M6" s="932"/>
      <c r="N6" s="932"/>
      <c r="O6" s="932"/>
    </row>
    <row r="7" spans="1:16" ht="20.100000000000001" customHeight="1">
      <c r="H7" s="27"/>
      <c r="I7" s="16"/>
      <c r="J7" s="16"/>
      <c r="K7" s="16"/>
      <c r="L7" s="16"/>
      <c r="M7" s="16"/>
      <c r="N7" s="20"/>
      <c r="O7" s="21"/>
    </row>
    <row r="8" spans="1:16" ht="20.100000000000001" customHeight="1">
      <c r="A8" s="915" t="s">
        <v>118</v>
      </c>
      <c r="B8" s="916"/>
      <c r="C8" s="923" t="str">
        <f>IF(総表!$C34="","",TEXT(総表!$C34,"yyyy/mm/dd")&amp;総表!$D34&amp;TEXT(総表!$E34,"yyyy/mm/dd"))</f>
        <v/>
      </c>
      <c r="D8" s="923"/>
      <c r="E8" s="923"/>
      <c r="F8" s="923"/>
      <c r="G8" s="924"/>
      <c r="H8" s="27"/>
      <c r="I8" s="915" t="s">
        <v>118</v>
      </c>
      <c r="J8" s="916"/>
      <c r="K8" s="923" t="str">
        <f>IF(総表!$C35="","",TEXT(総表!$C35,"yyyy/mm/dd")&amp;総表!$D35&amp;TEXT(総表!$E35,"yyyy/mm/dd"))</f>
        <v/>
      </c>
      <c r="L8" s="923"/>
      <c r="M8" s="923"/>
      <c r="N8" s="923"/>
      <c r="O8" s="924"/>
      <c r="P8" s="927" t="s">
        <v>321</v>
      </c>
    </row>
    <row r="9" spans="1:16" ht="20.100000000000001" customHeight="1">
      <c r="A9" s="907" t="s">
        <v>119</v>
      </c>
      <c r="B9" s="908"/>
      <c r="C9" s="925" t="str">
        <f>IF(総表!$G34="","",総表!$G34)</f>
        <v/>
      </c>
      <c r="D9" s="925"/>
      <c r="E9" s="925"/>
      <c r="F9" s="925"/>
      <c r="G9" s="926"/>
      <c r="H9" s="27"/>
      <c r="I9" s="907" t="s">
        <v>119</v>
      </c>
      <c r="J9" s="908"/>
      <c r="K9" s="925" t="str">
        <f>IF(総表!$G35="","",総表!$G35)</f>
        <v/>
      </c>
      <c r="L9" s="925"/>
      <c r="M9" s="925"/>
      <c r="N9" s="925"/>
      <c r="O9" s="926"/>
      <c r="P9" s="927"/>
    </row>
    <row r="10" spans="1:16" ht="20.100000000000001" customHeight="1">
      <c r="A10" s="888" t="s">
        <v>120</v>
      </c>
      <c r="B10" s="889"/>
      <c r="C10" s="911"/>
      <c r="D10" s="911"/>
      <c r="E10" s="912"/>
      <c r="F10" s="912"/>
      <c r="G10" s="913"/>
      <c r="H10" s="27"/>
      <c r="I10" s="888" t="s">
        <v>120</v>
      </c>
      <c r="J10" s="889"/>
      <c r="K10" s="911"/>
      <c r="L10" s="911"/>
      <c r="M10" s="912"/>
      <c r="N10" s="912"/>
      <c r="O10" s="913"/>
      <c r="P10" s="927"/>
    </row>
    <row r="11" spans="1:16" ht="20.100000000000001" customHeight="1">
      <c r="A11" s="28" t="s">
        <v>121</v>
      </c>
      <c r="B11" s="879" t="s">
        <v>122</v>
      </c>
      <c r="C11" s="879"/>
      <c r="D11" s="914"/>
      <c r="E11" s="914"/>
      <c r="F11" s="29" t="s">
        <v>3</v>
      </c>
      <c r="G11" s="30"/>
      <c r="I11" s="28" t="s">
        <v>121</v>
      </c>
      <c r="J11" s="879" t="s">
        <v>122</v>
      </c>
      <c r="K11" s="879"/>
      <c r="L11" s="914"/>
      <c r="M11" s="914"/>
      <c r="N11" s="29" t="s">
        <v>3</v>
      </c>
      <c r="O11" s="30"/>
      <c r="P11" s="927"/>
    </row>
    <row r="12" spans="1:16" ht="20.100000000000001" customHeight="1">
      <c r="A12" s="915" t="s">
        <v>123</v>
      </c>
      <c r="B12" s="916"/>
      <c r="C12" s="917">
        <f>C10-D11-G11</f>
        <v>0</v>
      </c>
      <c r="D12" s="918"/>
      <c r="E12" s="919" t="s">
        <v>124</v>
      </c>
      <c r="F12" s="920"/>
      <c r="G12" s="31" t="str">
        <f>IF(C12*C13=0,"",C12*C13)</f>
        <v/>
      </c>
      <c r="H12" s="27"/>
      <c r="I12" s="915" t="s">
        <v>123</v>
      </c>
      <c r="J12" s="916"/>
      <c r="K12" s="917">
        <f>K10-L11-O11</f>
        <v>0</v>
      </c>
      <c r="L12" s="918"/>
      <c r="M12" s="919" t="s">
        <v>124</v>
      </c>
      <c r="N12" s="920"/>
      <c r="O12" s="31" t="str">
        <f>IF(K12*K13=0,"",K12*K13)</f>
        <v/>
      </c>
      <c r="P12" s="927"/>
    </row>
    <row r="13" spans="1:16" ht="20.100000000000001" customHeight="1">
      <c r="A13" s="888" t="s">
        <v>125</v>
      </c>
      <c r="B13" s="889"/>
      <c r="C13" s="890"/>
      <c r="D13" s="891"/>
      <c r="E13" s="32"/>
      <c r="F13" s="33"/>
      <c r="G13" s="34"/>
      <c r="H13" s="27"/>
      <c r="I13" s="888" t="s">
        <v>125</v>
      </c>
      <c r="J13" s="889"/>
      <c r="K13" s="890"/>
      <c r="L13" s="891"/>
      <c r="M13" s="32"/>
      <c r="N13" s="33"/>
      <c r="O13" s="34"/>
      <c r="P13" s="927"/>
    </row>
    <row r="14" spans="1:16" ht="20.100000000000001" customHeight="1">
      <c r="A14" s="878" t="s">
        <v>126</v>
      </c>
      <c r="B14" s="879"/>
      <c r="C14" s="892" t="str">
        <f>IF(G12="","",SUM(F18:F27))</f>
        <v/>
      </c>
      <c r="D14" s="893"/>
      <c r="E14" s="894" t="s">
        <v>127</v>
      </c>
      <c r="F14" s="895"/>
      <c r="G14" s="35" t="str">
        <f>IF(G12="","",C14/G12)</f>
        <v/>
      </c>
      <c r="H14" s="27"/>
      <c r="I14" s="878" t="s">
        <v>126</v>
      </c>
      <c r="J14" s="879"/>
      <c r="K14" s="892" t="str">
        <f>IF(O12="","",SUM(N18:N27))</f>
        <v/>
      </c>
      <c r="L14" s="893"/>
      <c r="M14" s="894" t="s">
        <v>127</v>
      </c>
      <c r="N14" s="895"/>
      <c r="O14" s="35" t="str">
        <f>IF(O12="","",K14/O12)</f>
        <v/>
      </c>
      <c r="P14" s="927"/>
    </row>
    <row r="15" spans="1:16" ht="20.100000000000001" customHeight="1">
      <c r="A15" s="901" t="s">
        <v>128</v>
      </c>
      <c r="B15" s="902"/>
      <c r="C15" s="903" t="str">
        <f>IF(G12="","",SUM(F18:F28))</f>
        <v/>
      </c>
      <c r="D15" s="904"/>
      <c r="E15" s="905" t="s">
        <v>129</v>
      </c>
      <c r="F15" s="906"/>
      <c r="G15" s="36" t="str">
        <f>IF(G12="","",C15/G12)</f>
        <v/>
      </c>
      <c r="H15" s="27"/>
      <c r="I15" s="901" t="s">
        <v>128</v>
      </c>
      <c r="J15" s="902"/>
      <c r="K15" s="903" t="str">
        <f>IF(O12="","",SUM(N18:N28))</f>
        <v/>
      </c>
      <c r="L15" s="904"/>
      <c r="M15" s="905" t="s">
        <v>129</v>
      </c>
      <c r="N15" s="906"/>
      <c r="O15" s="36" t="str">
        <f>IF(O12="","",K15/O12)</f>
        <v/>
      </c>
      <c r="P15" s="927"/>
    </row>
    <row r="16" spans="1:16" ht="20.100000000000001" customHeight="1">
      <c r="A16" s="896" t="s">
        <v>311</v>
      </c>
      <c r="B16" s="897"/>
      <c r="C16" s="897"/>
      <c r="D16" s="897"/>
      <c r="E16" s="897"/>
      <c r="F16" s="897"/>
      <c r="G16" s="898"/>
      <c r="H16" s="27"/>
      <c r="I16" s="896" t="s">
        <v>311</v>
      </c>
      <c r="J16" s="897"/>
      <c r="K16" s="897"/>
      <c r="L16" s="897"/>
      <c r="M16" s="897"/>
      <c r="N16" s="897"/>
      <c r="O16" s="898"/>
      <c r="P16" s="927"/>
    </row>
    <row r="17" spans="1:16" ht="20.100000000000001" customHeight="1">
      <c r="A17" s="878" t="s">
        <v>130</v>
      </c>
      <c r="B17" s="879"/>
      <c r="C17" s="879"/>
      <c r="D17" s="37" t="s">
        <v>319</v>
      </c>
      <c r="E17" s="37" t="s">
        <v>104</v>
      </c>
      <c r="F17" s="37" t="s">
        <v>131</v>
      </c>
      <c r="G17" s="38" t="s">
        <v>322</v>
      </c>
      <c r="H17" s="27"/>
      <c r="I17" s="878" t="s">
        <v>130</v>
      </c>
      <c r="J17" s="879"/>
      <c r="K17" s="879"/>
      <c r="L17" s="37" t="s">
        <v>319</v>
      </c>
      <c r="M17" s="37" t="s">
        <v>104</v>
      </c>
      <c r="N17" s="37" t="s">
        <v>131</v>
      </c>
      <c r="O17" s="38" t="s">
        <v>322</v>
      </c>
      <c r="P17" s="927"/>
    </row>
    <row r="18" spans="1:16" ht="20.100000000000001" customHeight="1">
      <c r="A18" s="899"/>
      <c r="B18" s="900"/>
      <c r="C18" s="900"/>
      <c r="D18" s="39"/>
      <c r="E18" s="40" t="s">
        <v>104</v>
      </c>
      <c r="F18" s="41"/>
      <c r="G18" s="42">
        <f>D18*F18</f>
        <v>0</v>
      </c>
      <c r="H18" s="27"/>
      <c r="I18" s="899"/>
      <c r="J18" s="900"/>
      <c r="K18" s="900"/>
      <c r="L18" s="39"/>
      <c r="M18" s="40" t="s">
        <v>104</v>
      </c>
      <c r="N18" s="41"/>
      <c r="O18" s="42">
        <f>L18*N18</f>
        <v>0</v>
      </c>
      <c r="P18" s="927"/>
    </row>
    <row r="19" spans="1:16" ht="20.100000000000001" customHeight="1">
      <c r="A19" s="876"/>
      <c r="B19" s="877"/>
      <c r="C19" s="877"/>
      <c r="D19" s="43"/>
      <c r="E19" s="44" t="s">
        <v>104</v>
      </c>
      <c r="F19" s="43"/>
      <c r="G19" s="45">
        <f t="shared" ref="G19:G27" si="0">D19*F19</f>
        <v>0</v>
      </c>
      <c r="H19" s="27"/>
      <c r="I19" s="876"/>
      <c r="J19" s="877"/>
      <c r="K19" s="877"/>
      <c r="L19" s="43"/>
      <c r="M19" s="44" t="s">
        <v>104</v>
      </c>
      <c r="N19" s="43"/>
      <c r="O19" s="45">
        <f t="shared" ref="O19:O27" si="1">L19*N19</f>
        <v>0</v>
      </c>
      <c r="P19" s="927"/>
    </row>
    <row r="20" spans="1:16" ht="20.100000000000001" customHeight="1">
      <c r="A20" s="876"/>
      <c r="B20" s="877"/>
      <c r="C20" s="877"/>
      <c r="D20" s="43"/>
      <c r="E20" s="44" t="s">
        <v>104</v>
      </c>
      <c r="F20" s="43"/>
      <c r="G20" s="45">
        <f t="shared" si="0"/>
        <v>0</v>
      </c>
      <c r="H20" s="27"/>
      <c r="I20" s="876"/>
      <c r="J20" s="877"/>
      <c r="K20" s="877"/>
      <c r="L20" s="43"/>
      <c r="M20" s="44" t="s">
        <v>104</v>
      </c>
      <c r="N20" s="43"/>
      <c r="O20" s="45">
        <f t="shared" si="1"/>
        <v>0</v>
      </c>
      <c r="P20" s="927"/>
    </row>
    <row r="21" spans="1:16" ht="20.100000000000001" customHeight="1">
      <c r="A21" s="876"/>
      <c r="B21" s="877"/>
      <c r="C21" s="877"/>
      <c r="D21" s="43"/>
      <c r="E21" s="44" t="s">
        <v>104</v>
      </c>
      <c r="F21" s="43"/>
      <c r="G21" s="45">
        <f t="shared" si="0"/>
        <v>0</v>
      </c>
      <c r="H21" s="27"/>
      <c r="I21" s="876"/>
      <c r="J21" s="877"/>
      <c r="K21" s="877"/>
      <c r="L21" s="43"/>
      <c r="M21" s="44" t="s">
        <v>104</v>
      </c>
      <c r="N21" s="43"/>
      <c r="O21" s="45">
        <f t="shared" si="1"/>
        <v>0</v>
      </c>
      <c r="P21" s="927"/>
    </row>
    <row r="22" spans="1:16" ht="20.100000000000001" customHeight="1">
      <c r="A22" s="876"/>
      <c r="B22" s="877"/>
      <c r="C22" s="877"/>
      <c r="D22" s="43"/>
      <c r="E22" s="44" t="s">
        <v>104</v>
      </c>
      <c r="F22" s="43"/>
      <c r="G22" s="45">
        <f t="shared" si="0"/>
        <v>0</v>
      </c>
      <c r="H22" s="27"/>
      <c r="I22" s="876"/>
      <c r="J22" s="877"/>
      <c r="K22" s="877"/>
      <c r="L22" s="43"/>
      <c r="M22" s="44" t="s">
        <v>104</v>
      </c>
      <c r="N22" s="43"/>
      <c r="O22" s="45">
        <f t="shared" si="1"/>
        <v>0</v>
      </c>
      <c r="P22" s="927"/>
    </row>
    <row r="23" spans="1:16" ht="20.100000000000001" customHeight="1">
      <c r="A23" s="876"/>
      <c r="B23" s="877"/>
      <c r="C23" s="877"/>
      <c r="D23" s="43"/>
      <c r="E23" s="44" t="s">
        <v>104</v>
      </c>
      <c r="F23" s="43"/>
      <c r="G23" s="45">
        <f t="shared" si="0"/>
        <v>0</v>
      </c>
      <c r="H23" s="27"/>
      <c r="I23" s="876"/>
      <c r="J23" s="877"/>
      <c r="K23" s="877"/>
      <c r="L23" s="43"/>
      <c r="M23" s="44" t="s">
        <v>104</v>
      </c>
      <c r="N23" s="43"/>
      <c r="O23" s="45">
        <f t="shared" si="1"/>
        <v>0</v>
      </c>
      <c r="P23" s="927"/>
    </row>
    <row r="24" spans="1:16" ht="20.100000000000001" customHeight="1">
      <c r="A24" s="876"/>
      <c r="B24" s="877"/>
      <c r="C24" s="877"/>
      <c r="D24" s="43"/>
      <c r="E24" s="44" t="s">
        <v>104</v>
      </c>
      <c r="F24" s="43"/>
      <c r="G24" s="45">
        <f t="shared" si="0"/>
        <v>0</v>
      </c>
      <c r="H24" s="27"/>
      <c r="I24" s="876"/>
      <c r="J24" s="877"/>
      <c r="K24" s="877"/>
      <c r="L24" s="43"/>
      <c r="M24" s="44" t="s">
        <v>104</v>
      </c>
      <c r="N24" s="43"/>
      <c r="O24" s="45">
        <f t="shared" si="1"/>
        <v>0</v>
      </c>
      <c r="P24" s="927"/>
    </row>
    <row r="25" spans="1:16" ht="20.100000000000001" customHeight="1">
      <c r="A25" s="876"/>
      <c r="B25" s="877"/>
      <c r="C25" s="877"/>
      <c r="D25" s="43"/>
      <c r="E25" s="44" t="s">
        <v>104</v>
      </c>
      <c r="F25" s="43"/>
      <c r="G25" s="45">
        <f t="shared" si="0"/>
        <v>0</v>
      </c>
      <c r="H25" s="27"/>
      <c r="I25" s="876"/>
      <c r="J25" s="877"/>
      <c r="K25" s="877"/>
      <c r="L25" s="43"/>
      <c r="M25" s="44" t="s">
        <v>104</v>
      </c>
      <c r="N25" s="43"/>
      <c r="O25" s="45">
        <f t="shared" si="1"/>
        <v>0</v>
      </c>
      <c r="P25" s="927"/>
    </row>
    <row r="26" spans="1:16" ht="20.100000000000001" customHeight="1">
      <c r="A26" s="876"/>
      <c r="B26" s="877"/>
      <c r="C26" s="877"/>
      <c r="D26" s="43"/>
      <c r="E26" s="44" t="s">
        <v>104</v>
      </c>
      <c r="F26" s="43"/>
      <c r="G26" s="45">
        <f t="shared" si="0"/>
        <v>0</v>
      </c>
      <c r="H26" s="27"/>
      <c r="I26" s="876"/>
      <c r="J26" s="877"/>
      <c r="K26" s="877"/>
      <c r="L26" s="43"/>
      <c r="M26" s="44" t="s">
        <v>104</v>
      </c>
      <c r="N26" s="43"/>
      <c r="O26" s="45">
        <f t="shared" si="1"/>
        <v>0</v>
      </c>
      <c r="P26" s="927"/>
    </row>
    <row r="27" spans="1:16" ht="20.100000000000001" customHeight="1">
      <c r="A27" s="876"/>
      <c r="B27" s="877"/>
      <c r="C27" s="877"/>
      <c r="D27" s="43"/>
      <c r="E27" s="44" t="s">
        <v>104</v>
      </c>
      <c r="F27" s="43"/>
      <c r="G27" s="45">
        <f t="shared" si="0"/>
        <v>0</v>
      </c>
      <c r="H27" s="27"/>
      <c r="I27" s="876"/>
      <c r="J27" s="877"/>
      <c r="K27" s="877"/>
      <c r="L27" s="43"/>
      <c r="M27" s="44" t="s">
        <v>104</v>
      </c>
      <c r="N27" s="43"/>
      <c r="O27" s="45">
        <f t="shared" si="1"/>
        <v>0</v>
      </c>
      <c r="P27" s="927"/>
    </row>
    <row r="28" spans="1:16" ht="20.100000000000001" customHeight="1">
      <c r="A28" s="880" t="s">
        <v>132</v>
      </c>
      <c r="B28" s="881"/>
      <c r="C28" s="882"/>
      <c r="D28" s="46"/>
      <c r="E28" s="47" t="s">
        <v>104</v>
      </c>
      <c r="F28" s="48"/>
      <c r="G28" s="49">
        <f>D28*F28</f>
        <v>0</v>
      </c>
      <c r="H28" s="27"/>
      <c r="I28" s="880" t="s">
        <v>132</v>
      </c>
      <c r="J28" s="881"/>
      <c r="K28" s="882"/>
      <c r="L28" s="46"/>
      <c r="M28" s="47" t="s">
        <v>104</v>
      </c>
      <c r="N28" s="48"/>
      <c r="O28" s="49">
        <f>L28*N28</f>
        <v>0</v>
      </c>
      <c r="P28" s="927"/>
    </row>
    <row r="29" spans="1:16" ht="20.100000000000001" customHeight="1">
      <c r="A29" s="883" t="s">
        <v>133</v>
      </c>
      <c r="B29" s="884"/>
      <c r="C29" s="884"/>
      <c r="D29" s="884"/>
      <c r="E29" s="884"/>
      <c r="F29" s="885"/>
      <c r="G29" s="50">
        <f>SUM(G18:G28)</f>
        <v>0</v>
      </c>
      <c r="H29" s="27"/>
      <c r="I29" s="883" t="s">
        <v>133</v>
      </c>
      <c r="J29" s="884"/>
      <c r="K29" s="884"/>
      <c r="L29" s="884"/>
      <c r="M29" s="884"/>
      <c r="N29" s="885"/>
      <c r="O29" s="50">
        <f>SUM(O18:O28)</f>
        <v>0</v>
      </c>
      <c r="P29" s="51"/>
    </row>
    <row r="30" spans="1:16" ht="20.100000000000001" customHeight="1">
      <c r="A30" s="886" t="s">
        <v>288</v>
      </c>
      <c r="B30" s="887"/>
      <c r="C30" s="887"/>
      <c r="D30" s="887"/>
      <c r="E30" s="887"/>
      <c r="F30" s="887"/>
      <c r="G30" s="52"/>
      <c r="H30" s="27"/>
      <c r="I30" s="886" t="s">
        <v>288</v>
      </c>
      <c r="J30" s="887"/>
      <c r="K30" s="887"/>
      <c r="L30" s="887"/>
      <c r="M30" s="887"/>
      <c r="N30" s="887"/>
      <c r="O30" s="52"/>
      <c r="P30" s="51"/>
    </row>
    <row r="31" spans="1:16" ht="20.100000000000001" customHeight="1">
      <c r="A31" s="878" t="s">
        <v>102</v>
      </c>
      <c r="B31" s="879"/>
      <c r="C31" s="879"/>
      <c r="D31" s="879"/>
      <c r="E31" s="879"/>
      <c r="F31" s="879"/>
      <c r="G31" s="50">
        <f>G29+G30</f>
        <v>0</v>
      </c>
      <c r="H31" s="27"/>
      <c r="I31" s="878" t="s">
        <v>102</v>
      </c>
      <c r="J31" s="879"/>
      <c r="K31" s="879"/>
      <c r="L31" s="879"/>
      <c r="M31" s="879"/>
      <c r="N31" s="879"/>
      <c r="O31" s="50">
        <f>O29+O30</f>
        <v>0</v>
      </c>
      <c r="P31" s="51"/>
    </row>
    <row r="32" spans="1:16" ht="20.100000000000001" customHeight="1">
      <c r="A32" s="16"/>
      <c r="B32" s="16"/>
      <c r="C32" s="16"/>
      <c r="D32" s="16"/>
      <c r="E32" s="16"/>
      <c r="F32" s="20"/>
      <c r="G32" s="21"/>
      <c r="H32" s="21"/>
      <c r="I32" s="16"/>
      <c r="J32" s="16"/>
      <c r="K32" s="16"/>
      <c r="L32" s="16"/>
      <c r="M32" s="16"/>
      <c r="N32" s="20"/>
      <c r="O32" s="21"/>
      <c r="P32" s="53"/>
    </row>
    <row r="33" spans="1:15" ht="20.100000000000001" customHeight="1">
      <c r="A33" s="915" t="s">
        <v>118</v>
      </c>
      <c r="B33" s="916"/>
      <c r="C33" s="923" t="str">
        <f>IF(総表!$C36="","",TEXT(総表!$C36,"yyyy/mm/dd")&amp;総表!$D36&amp;TEXT(総表!$E36,"yyyy/mm/dd"))</f>
        <v/>
      </c>
      <c r="D33" s="923"/>
      <c r="E33" s="923"/>
      <c r="F33" s="923"/>
      <c r="G33" s="924"/>
      <c r="H33" s="27"/>
      <c r="I33" s="915" t="s">
        <v>118</v>
      </c>
      <c r="J33" s="916"/>
      <c r="K33" s="923" t="str">
        <f>IF(総表!$C37="","",TEXT(総表!$C37,"yyyy/mm/dd")&amp;総表!$D37&amp;TEXT(総表!$E37,"yyyy/mm/dd"))</f>
        <v/>
      </c>
      <c r="L33" s="923"/>
      <c r="M33" s="923"/>
      <c r="N33" s="923"/>
      <c r="O33" s="924"/>
    </row>
    <row r="34" spans="1:15" ht="20.100000000000001" customHeight="1">
      <c r="A34" s="907" t="s">
        <v>119</v>
      </c>
      <c r="B34" s="908"/>
      <c r="C34" s="925" t="str">
        <f>IF(総表!$G36="","",総表!$G36)</f>
        <v/>
      </c>
      <c r="D34" s="925"/>
      <c r="E34" s="925"/>
      <c r="F34" s="925"/>
      <c r="G34" s="926"/>
      <c r="H34" s="27"/>
      <c r="I34" s="907" t="s">
        <v>119</v>
      </c>
      <c r="J34" s="908"/>
      <c r="K34" s="925" t="str">
        <f>IF(総表!$G37="","",総表!$G37)</f>
        <v/>
      </c>
      <c r="L34" s="925"/>
      <c r="M34" s="925"/>
      <c r="N34" s="925"/>
      <c r="O34" s="926"/>
    </row>
    <row r="35" spans="1:15" ht="20.100000000000001" customHeight="1">
      <c r="A35" s="888" t="s">
        <v>120</v>
      </c>
      <c r="B35" s="889"/>
      <c r="C35" s="911"/>
      <c r="D35" s="911"/>
      <c r="E35" s="912"/>
      <c r="F35" s="912"/>
      <c r="G35" s="913"/>
      <c r="H35" s="27"/>
      <c r="I35" s="888" t="s">
        <v>120</v>
      </c>
      <c r="J35" s="889"/>
      <c r="K35" s="911"/>
      <c r="L35" s="911"/>
      <c r="M35" s="912"/>
      <c r="N35" s="912"/>
      <c r="O35" s="913"/>
    </row>
    <row r="36" spans="1:15" ht="20.100000000000001" customHeight="1">
      <c r="A36" s="28" t="s">
        <v>121</v>
      </c>
      <c r="B36" s="879" t="s">
        <v>122</v>
      </c>
      <c r="C36" s="879"/>
      <c r="D36" s="914"/>
      <c r="E36" s="914"/>
      <c r="F36" s="29" t="s">
        <v>3</v>
      </c>
      <c r="G36" s="30"/>
      <c r="I36" s="28" t="s">
        <v>121</v>
      </c>
      <c r="J36" s="879" t="s">
        <v>122</v>
      </c>
      <c r="K36" s="879"/>
      <c r="L36" s="914"/>
      <c r="M36" s="914"/>
      <c r="N36" s="29" t="s">
        <v>3</v>
      </c>
      <c r="O36" s="30"/>
    </row>
    <row r="37" spans="1:15" ht="20.100000000000001" customHeight="1">
      <c r="A37" s="915" t="s">
        <v>123</v>
      </c>
      <c r="B37" s="916"/>
      <c r="C37" s="917">
        <f>C35-D36-G36</f>
        <v>0</v>
      </c>
      <c r="D37" s="918"/>
      <c r="E37" s="919" t="s">
        <v>124</v>
      </c>
      <c r="F37" s="920"/>
      <c r="G37" s="31" t="str">
        <f>IF(C37*C38=0,"",C37*C38)</f>
        <v/>
      </c>
      <c r="H37" s="27"/>
      <c r="I37" s="915" t="s">
        <v>123</v>
      </c>
      <c r="J37" s="916"/>
      <c r="K37" s="917">
        <f>K35-L36-O36</f>
        <v>0</v>
      </c>
      <c r="L37" s="918"/>
      <c r="M37" s="919" t="s">
        <v>124</v>
      </c>
      <c r="N37" s="920"/>
      <c r="O37" s="31" t="str">
        <f>IF(K37*K38=0,"",K37*K38)</f>
        <v/>
      </c>
    </row>
    <row r="38" spans="1:15" ht="20.100000000000001" customHeight="1">
      <c r="A38" s="888" t="s">
        <v>125</v>
      </c>
      <c r="B38" s="889"/>
      <c r="C38" s="890"/>
      <c r="D38" s="891"/>
      <c r="E38" s="32"/>
      <c r="F38" s="33"/>
      <c r="G38" s="34"/>
      <c r="H38" s="27"/>
      <c r="I38" s="888" t="s">
        <v>125</v>
      </c>
      <c r="J38" s="889"/>
      <c r="K38" s="890"/>
      <c r="L38" s="891"/>
      <c r="M38" s="32"/>
      <c r="N38" s="33"/>
      <c r="O38" s="34"/>
    </row>
    <row r="39" spans="1:15" ht="20.100000000000001" customHeight="1">
      <c r="A39" s="878" t="s">
        <v>126</v>
      </c>
      <c r="B39" s="879"/>
      <c r="C39" s="892" t="str">
        <f>IF(G37="","",SUM(F43:F52))</f>
        <v/>
      </c>
      <c r="D39" s="893"/>
      <c r="E39" s="894" t="s">
        <v>127</v>
      </c>
      <c r="F39" s="895"/>
      <c r="G39" s="35" t="str">
        <f>IF(G37="","",C39/G37)</f>
        <v/>
      </c>
      <c r="H39" s="27"/>
      <c r="I39" s="878" t="s">
        <v>126</v>
      </c>
      <c r="J39" s="879"/>
      <c r="K39" s="892" t="str">
        <f>IF(O37="","",SUM(N43:N52))</f>
        <v/>
      </c>
      <c r="L39" s="893"/>
      <c r="M39" s="894" t="s">
        <v>127</v>
      </c>
      <c r="N39" s="895"/>
      <c r="O39" s="35" t="str">
        <f>IF(O37="","",K39/O37)</f>
        <v/>
      </c>
    </row>
    <row r="40" spans="1:15" ht="20.100000000000001" customHeight="1">
      <c r="A40" s="901" t="s">
        <v>128</v>
      </c>
      <c r="B40" s="902"/>
      <c r="C40" s="903" t="str">
        <f>IF(G37="","",SUM(F43:F53))</f>
        <v/>
      </c>
      <c r="D40" s="904"/>
      <c r="E40" s="905" t="s">
        <v>129</v>
      </c>
      <c r="F40" s="906"/>
      <c r="G40" s="36" t="str">
        <f>IF(G37="","",C40/G37)</f>
        <v/>
      </c>
      <c r="H40" s="27"/>
      <c r="I40" s="901" t="s">
        <v>128</v>
      </c>
      <c r="J40" s="902"/>
      <c r="K40" s="903" t="str">
        <f>IF(O37="","",SUM(N43:N53))</f>
        <v/>
      </c>
      <c r="L40" s="904"/>
      <c r="M40" s="905" t="s">
        <v>129</v>
      </c>
      <c r="N40" s="906"/>
      <c r="O40" s="36" t="str">
        <f>IF(O37="","",K40/O37)</f>
        <v/>
      </c>
    </row>
    <row r="41" spans="1:15" ht="20.100000000000001" customHeight="1">
      <c r="A41" s="896" t="s">
        <v>311</v>
      </c>
      <c r="B41" s="897"/>
      <c r="C41" s="897"/>
      <c r="D41" s="897"/>
      <c r="E41" s="897"/>
      <c r="F41" s="897"/>
      <c r="G41" s="898"/>
      <c r="H41" s="27"/>
      <c r="I41" s="896" t="s">
        <v>311</v>
      </c>
      <c r="J41" s="897"/>
      <c r="K41" s="897"/>
      <c r="L41" s="897"/>
      <c r="M41" s="897"/>
      <c r="N41" s="897"/>
      <c r="O41" s="898"/>
    </row>
    <row r="42" spans="1:15" ht="20.100000000000001" customHeight="1">
      <c r="A42" s="878" t="s">
        <v>130</v>
      </c>
      <c r="B42" s="879"/>
      <c r="C42" s="879"/>
      <c r="D42" s="37" t="s">
        <v>319</v>
      </c>
      <c r="E42" s="37" t="s">
        <v>104</v>
      </c>
      <c r="F42" s="37" t="s">
        <v>131</v>
      </c>
      <c r="G42" s="38" t="s">
        <v>322</v>
      </c>
      <c r="H42" s="27"/>
      <c r="I42" s="878" t="s">
        <v>130</v>
      </c>
      <c r="J42" s="879"/>
      <c r="K42" s="879"/>
      <c r="L42" s="37" t="s">
        <v>319</v>
      </c>
      <c r="M42" s="37" t="s">
        <v>104</v>
      </c>
      <c r="N42" s="37" t="s">
        <v>131</v>
      </c>
      <c r="O42" s="38" t="s">
        <v>322</v>
      </c>
    </row>
    <row r="43" spans="1:15" ht="20.100000000000001" customHeight="1">
      <c r="A43" s="899"/>
      <c r="B43" s="900"/>
      <c r="C43" s="900"/>
      <c r="D43" s="39"/>
      <c r="E43" s="40" t="s">
        <v>104</v>
      </c>
      <c r="F43" s="41"/>
      <c r="G43" s="42">
        <f>D43*F43</f>
        <v>0</v>
      </c>
      <c r="H43" s="27"/>
      <c r="I43" s="899"/>
      <c r="J43" s="900"/>
      <c r="K43" s="900"/>
      <c r="L43" s="39"/>
      <c r="M43" s="40" t="s">
        <v>104</v>
      </c>
      <c r="N43" s="41"/>
      <c r="O43" s="42">
        <f>L43*N43</f>
        <v>0</v>
      </c>
    </row>
    <row r="44" spans="1:15" ht="20.100000000000001" customHeight="1">
      <c r="A44" s="876"/>
      <c r="B44" s="877"/>
      <c r="C44" s="877"/>
      <c r="D44" s="43"/>
      <c r="E44" s="44" t="s">
        <v>104</v>
      </c>
      <c r="F44" s="43"/>
      <c r="G44" s="45">
        <f t="shared" ref="G44:G52" si="2">D44*F44</f>
        <v>0</v>
      </c>
      <c r="H44" s="27"/>
      <c r="I44" s="876"/>
      <c r="J44" s="877"/>
      <c r="K44" s="877"/>
      <c r="L44" s="43"/>
      <c r="M44" s="44" t="s">
        <v>104</v>
      </c>
      <c r="N44" s="43"/>
      <c r="O44" s="45">
        <f t="shared" ref="O44:O52" si="3">L44*N44</f>
        <v>0</v>
      </c>
    </row>
    <row r="45" spans="1:15" ht="20.100000000000001" customHeight="1">
      <c r="A45" s="876"/>
      <c r="B45" s="877"/>
      <c r="C45" s="877"/>
      <c r="D45" s="43"/>
      <c r="E45" s="44" t="s">
        <v>104</v>
      </c>
      <c r="F45" s="43"/>
      <c r="G45" s="45">
        <f t="shared" si="2"/>
        <v>0</v>
      </c>
      <c r="H45" s="27"/>
      <c r="I45" s="876"/>
      <c r="J45" s="877"/>
      <c r="K45" s="877"/>
      <c r="L45" s="43"/>
      <c r="M45" s="44" t="s">
        <v>104</v>
      </c>
      <c r="N45" s="43"/>
      <c r="O45" s="45">
        <f t="shared" si="3"/>
        <v>0</v>
      </c>
    </row>
    <row r="46" spans="1:15" ht="20.100000000000001" customHeight="1">
      <c r="A46" s="876"/>
      <c r="B46" s="877"/>
      <c r="C46" s="877"/>
      <c r="D46" s="43"/>
      <c r="E46" s="44" t="s">
        <v>104</v>
      </c>
      <c r="F46" s="43"/>
      <c r="G46" s="45">
        <f t="shared" si="2"/>
        <v>0</v>
      </c>
      <c r="H46" s="27"/>
      <c r="I46" s="876"/>
      <c r="J46" s="877"/>
      <c r="K46" s="877"/>
      <c r="L46" s="43"/>
      <c r="M46" s="44" t="s">
        <v>104</v>
      </c>
      <c r="N46" s="43"/>
      <c r="O46" s="45">
        <f t="shared" si="3"/>
        <v>0</v>
      </c>
    </row>
    <row r="47" spans="1:15" ht="20.100000000000001" customHeight="1">
      <c r="A47" s="876"/>
      <c r="B47" s="877"/>
      <c r="C47" s="877"/>
      <c r="D47" s="43"/>
      <c r="E47" s="44" t="s">
        <v>104</v>
      </c>
      <c r="F47" s="43"/>
      <c r="G47" s="45">
        <f t="shared" si="2"/>
        <v>0</v>
      </c>
      <c r="H47" s="27"/>
      <c r="I47" s="876"/>
      <c r="J47" s="877"/>
      <c r="K47" s="877"/>
      <c r="L47" s="43"/>
      <c r="M47" s="44" t="s">
        <v>104</v>
      </c>
      <c r="N47" s="43"/>
      <c r="O47" s="45">
        <f t="shared" si="3"/>
        <v>0</v>
      </c>
    </row>
    <row r="48" spans="1:15" ht="20.100000000000001" customHeight="1">
      <c r="A48" s="876"/>
      <c r="B48" s="877"/>
      <c r="C48" s="877"/>
      <c r="D48" s="43"/>
      <c r="E48" s="44" t="s">
        <v>104</v>
      </c>
      <c r="F48" s="43"/>
      <c r="G48" s="45">
        <f t="shared" si="2"/>
        <v>0</v>
      </c>
      <c r="H48" s="27"/>
      <c r="I48" s="876"/>
      <c r="J48" s="877"/>
      <c r="K48" s="877"/>
      <c r="L48" s="43"/>
      <c r="M48" s="44" t="s">
        <v>104</v>
      </c>
      <c r="N48" s="43"/>
      <c r="O48" s="45">
        <f t="shared" si="3"/>
        <v>0</v>
      </c>
    </row>
    <row r="49" spans="1:15" ht="20.100000000000001" customHeight="1">
      <c r="A49" s="876"/>
      <c r="B49" s="877"/>
      <c r="C49" s="877"/>
      <c r="D49" s="43"/>
      <c r="E49" s="44" t="s">
        <v>104</v>
      </c>
      <c r="F49" s="43"/>
      <c r="G49" s="45">
        <f t="shared" si="2"/>
        <v>0</v>
      </c>
      <c r="H49" s="27"/>
      <c r="I49" s="876"/>
      <c r="J49" s="877"/>
      <c r="K49" s="877"/>
      <c r="L49" s="43"/>
      <c r="M49" s="44" t="s">
        <v>104</v>
      </c>
      <c r="N49" s="43"/>
      <c r="O49" s="45">
        <f t="shared" si="3"/>
        <v>0</v>
      </c>
    </row>
    <row r="50" spans="1:15" ht="20.100000000000001" customHeight="1">
      <c r="A50" s="876"/>
      <c r="B50" s="877"/>
      <c r="C50" s="877"/>
      <c r="D50" s="43"/>
      <c r="E50" s="44" t="s">
        <v>104</v>
      </c>
      <c r="F50" s="43"/>
      <c r="G50" s="45">
        <f t="shared" si="2"/>
        <v>0</v>
      </c>
      <c r="H50" s="27"/>
      <c r="I50" s="876"/>
      <c r="J50" s="877"/>
      <c r="K50" s="877"/>
      <c r="L50" s="43"/>
      <c r="M50" s="44" t="s">
        <v>104</v>
      </c>
      <c r="N50" s="43"/>
      <c r="O50" s="45">
        <f t="shared" si="3"/>
        <v>0</v>
      </c>
    </row>
    <row r="51" spans="1:15" ht="20.100000000000001" customHeight="1">
      <c r="A51" s="876"/>
      <c r="B51" s="877"/>
      <c r="C51" s="877"/>
      <c r="D51" s="43"/>
      <c r="E51" s="44" t="s">
        <v>104</v>
      </c>
      <c r="F51" s="43"/>
      <c r="G51" s="45">
        <f t="shared" si="2"/>
        <v>0</v>
      </c>
      <c r="H51" s="27"/>
      <c r="I51" s="876"/>
      <c r="J51" s="877"/>
      <c r="K51" s="877"/>
      <c r="L51" s="43"/>
      <c r="M51" s="44" t="s">
        <v>104</v>
      </c>
      <c r="N51" s="43"/>
      <c r="O51" s="45">
        <f t="shared" si="3"/>
        <v>0</v>
      </c>
    </row>
    <row r="52" spans="1:15" ht="20.100000000000001" customHeight="1">
      <c r="A52" s="876"/>
      <c r="B52" s="877"/>
      <c r="C52" s="877"/>
      <c r="D52" s="43"/>
      <c r="E52" s="44" t="s">
        <v>104</v>
      </c>
      <c r="F52" s="43"/>
      <c r="G52" s="45">
        <f t="shared" si="2"/>
        <v>0</v>
      </c>
      <c r="H52" s="27"/>
      <c r="I52" s="876"/>
      <c r="J52" s="877"/>
      <c r="K52" s="877"/>
      <c r="L52" s="43"/>
      <c r="M52" s="44" t="s">
        <v>104</v>
      </c>
      <c r="N52" s="43"/>
      <c r="O52" s="45">
        <f t="shared" si="3"/>
        <v>0</v>
      </c>
    </row>
    <row r="53" spans="1:15" ht="20.100000000000001" customHeight="1">
      <c r="A53" s="880" t="s">
        <v>132</v>
      </c>
      <c r="B53" s="881"/>
      <c r="C53" s="882"/>
      <c r="D53" s="46"/>
      <c r="E53" s="47" t="s">
        <v>104</v>
      </c>
      <c r="F53" s="48"/>
      <c r="G53" s="49">
        <f>D53*F53</f>
        <v>0</v>
      </c>
      <c r="H53" s="27"/>
      <c r="I53" s="880" t="s">
        <v>132</v>
      </c>
      <c r="J53" s="881"/>
      <c r="K53" s="882"/>
      <c r="L53" s="46"/>
      <c r="M53" s="47" t="s">
        <v>104</v>
      </c>
      <c r="N53" s="48"/>
      <c r="O53" s="49">
        <f>L53*N53</f>
        <v>0</v>
      </c>
    </row>
    <row r="54" spans="1:15" ht="20.100000000000001" customHeight="1">
      <c r="A54" s="883" t="s">
        <v>133</v>
      </c>
      <c r="B54" s="884"/>
      <c r="C54" s="884"/>
      <c r="D54" s="884"/>
      <c r="E54" s="884"/>
      <c r="F54" s="885"/>
      <c r="G54" s="50">
        <f>SUM(G43:G53)</f>
        <v>0</v>
      </c>
      <c r="H54" s="27"/>
      <c r="I54" s="883" t="s">
        <v>133</v>
      </c>
      <c r="J54" s="884"/>
      <c r="K54" s="884"/>
      <c r="L54" s="884"/>
      <c r="M54" s="884"/>
      <c r="N54" s="885"/>
      <c r="O54" s="50">
        <f>SUM(O43:O53)</f>
        <v>0</v>
      </c>
    </row>
    <row r="55" spans="1:15" ht="20.100000000000001" customHeight="1">
      <c r="A55" s="886" t="s">
        <v>288</v>
      </c>
      <c r="B55" s="887"/>
      <c r="C55" s="887"/>
      <c r="D55" s="887"/>
      <c r="E55" s="887"/>
      <c r="F55" s="887"/>
      <c r="G55" s="52"/>
      <c r="H55" s="27"/>
      <c r="I55" s="886" t="s">
        <v>288</v>
      </c>
      <c r="J55" s="887"/>
      <c r="K55" s="887"/>
      <c r="L55" s="887"/>
      <c r="M55" s="887"/>
      <c r="N55" s="887"/>
      <c r="O55" s="52"/>
    </row>
    <row r="56" spans="1:15" ht="20.100000000000001" customHeight="1">
      <c r="A56" s="878" t="s">
        <v>102</v>
      </c>
      <c r="B56" s="879"/>
      <c r="C56" s="879"/>
      <c r="D56" s="879"/>
      <c r="E56" s="879"/>
      <c r="F56" s="879"/>
      <c r="G56" s="50">
        <f>G54+G55</f>
        <v>0</v>
      </c>
      <c r="H56" s="27"/>
      <c r="I56" s="878" t="s">
        <v>102</v>
      </c>
      <c r="J56" s="879"/>
      <c r="K56" s="879"/>
      <c r="L56" s="879"/>
      <c r="M56" s="879"/>
      <c r="N56" s="879"/>
      <c r="O56" s="50">
        <f>O54+O55</f>
        <v>0</v>
      </c>
    </row>
    <row r="58" spans="1:15" ht="20.100000000000001" customHeight="1">
      <c r="A58" s="915" t="s">
        <v>118</v>
      </c>
      <c r="B58" s="916"/>
      <c r="C58" s="923" t="str">
        <f>IF(総表!$C38="","",TEXT(総表!$C38,"yyyy/mm/dd")&amp;総表!$D38&amp;TEXT(総表!$E38,"yyyy/mm/dd"))</f>
        <v/>
      </c>
      <c r="D58" s="923"/>
      <c r="E58" s="923"/>
      <c r="F58" s="923"/>
      <c r="G58" s="924"/>
      <c r="H58" s="27"/>
      <c r="I58" s="915" t="s">
        <v>118</v>
      </c>
      <c r="J58" s="916"/>
      <c r="K58" s="923" t="str">
        <f>IF(総表!$C39="","",TEXT(総表!$C39,"yyyy/mm/dd")&amp;総表!$D39&amp;TEXT(総表!$E39,"yyyy/mm/dd"))</f>
        <v/>
      </c>
      <c r="L58" s="923"/>
      <c r="M58" s="923"/>
      <c r="N58" s="923"/>
      <c r="O58" s="924"/>
    </row>
    <row r="59" spans="1:15" ht="20.100000000000001" customHeight="1">
      <c r="A59" s="907" t="s">
        <v>119</v>
      </c>
      <c r="B59" s="908"/>
      <c r="C59" s="925" t="str">
        <f>IF(総表!$G38="","",総表!$G38)</f>
        <v/>
      </c>
      <c r="D59" s="925"/>
      <c r="E59" s="925"/>
      <c r="F59" s="925"/>
      <c r="G59" s="926"/>
      <c r="H59" s="27"/>
      <c r="I59" s="907" t="s">
        <v>119</v>
      </c>
      <c r="J59" s="908"/>
      <c r="K59" s="925" t="str">
        <f>IF(総表!$G39="","",総表!$G39)</f>
        <v/>
      </c>
      <c r="L59" s="925"/>
      <c r="M59" s="925"/>
      <c r="N59" s="925"/>
      <c r="O59" s="926"/>
    </row>
    <row r="60" spans="1:15" ht="20.100000000000001" customHeight="1">
      <c r="A60" s="888" t="s">
        <v>120</v>
      </c>
      <c r="B60" s="889"/>
      <c r="C60" s="911"/>
      <c r="D60" s="911"/>
      <c r="E60" s="912"/>
      <c r="F60" s="912"/>
      <c r="G60" s="913"/>
      <c r="H60" s="27"/>
      <c r="I60" s="888" t="s">
        <v>120</v>
      </c>
      <c r="J60" s="889"/>
      <c r="K60" s="911"/>
      <c r="L60" s="911"/>
      <c r="M60" s="912"/>
      <c r="N60" s="912"/>
      <c r="O60" s="913"/>
    </row>
    <row r="61" spans="1:15" ht="20.100000000000001" customHeight="1">
      <c r="A61" s="28" t="s">
        <v>121</v>
      </c>
      <c r="B61" s="879" t="s">
        <v>122</v>
      </c>
      <c r="C61" s="879"/>
      <c r="D61" s="914"/>
      <c r="E61" s="914"/>
      <c r="F61" s="29" t="s">
        <v>3</v>
      </c>
      <c r="G61" s="30"/>
      <c r="I61" s="28" t="s">
        <v>121</v>
      </c>
      <c r="J61" s="879" t="s">
        <v>122</v>
      </c>
      <c r="K61" s="879"/>
      <c r="L61" s="914"/>
      <c r="M61" s="914"/>
      <c r="N61" s="29" t="s">
        <v>3</v>
      </c>
      <c r="O61" s="30"/>
    </row>
    <row r="62" spans="1:15" ht="20.100000000000001" customHeight="1">
      <c r="A62" s="915" t="s">
        <v>123</v>
      </c>
      <c r="B62" s="916"/>
      <c r="C62" s="917">
        <f>C60-D61-G61</f>
        <v>0</v>
      </c>
      <c r="D62" s="918"/>
      <c r="E62" s="919" t="s">
        <v>124</v>
      </c>
      <c r="F62" s="920"/>
      <c r="G62" s="31" t="str">
        <f>IF(C62*C63=0,"",C62*C63)</f>
        <v/>
      </c>
      <c r="H62" s="27"/>
      <c r="I62" s="915" t="s">
        <v>123</v>
      </c>
      <c r="J62" s="916"/>
      <c r="K62" s="917">
        <f>K60-L61-O61</f>
        <v>0</v>
      </c>
      <c r="L62" s="918"/>
      <c r="M62" s="919" t="s">
        <v>124</v>
      </c>
      <c r="N62" s="920"/>
      <c r="O62" s="31" t="str">
        <f>IF(K62*K63=0,"",K62*K63)</f>
        <v/>
      </c>
    </row>
    <row r="63" spans="1:15" ht="20.100000000000001" customHeight="1">
      <c r="A63" s="888" t="s">
        <v>125</v>
      </c>
      <c r="B63" s="889"/>
      <c r="C63" s="890"/>
      <c r="D63" s="891"/>
      <c r="E63" s="32"/>
      <c r="F63" s="33"/>
      <c r="G63" s="34"/>
      <c r="H63" s="27"/>
      <c r="I63" s="888" t="s">
        <v>125</v>
      </c>
      <c r="J63" s="889"/>
      <c r="K63" s="890"/>
      <c r="L63" s="891"/>
      <c r="M63" s="32"/>
      <c r="N63" s="33"/>
      <c r="O63" s="34"/>
    </row>
    <row r="64" spans="1:15" ht="20.100000000000001" customHeight="1">
      <c r="A64" s="878" t="s">
        <v>126</v>
      </c>
      <c r="B64" s="879"/>
      <c r="C64" s="892" t="str">
        <f>IF(G62="","",SUM(F68:F77))</f>
        <v/>
      </c>
      <c r="D64" s="893"/>
      <c r="E64" s="894" t="s">
        <v>127</v>
      </c>
      <c r="F64" s="895"/>
      <c r="G64" s="35" t="str">
        <f>IF(G62="","",C64/G62)</f>
        <v/>
      </c>
      <c r="H64" s="27"/>
      <c r="I64" s="878" t="s">
        <v>126</v>
      </c>
      <c r="J64" s="879"/>
      <c r="K64" s="892" t="str">
        <f>IF(O62="","",SUM(N68:N77))</f>
        <v/>
      </c>
      <c r="L64" s="893"/>
      <c r="M64" s="894" t="s">
        <v>127</v>
      </c>
      <c r="N64" s="895"/>
      <c r="O64" s="35" t="str">
        <f>IF(O62="","",K64/O62)</f>
        <v/>
      </c>
    </row>
    <row r="65" spans="1:15" ht="20.100000000000001" customHeight="1">
      <c r="A65" s="901" t="s">
        <v>128</v>
      </c>
      <c r="B65" s="902"/>
      <c r="C65" s="903" t="str">
        <f>IF(G62="","",SUM(F68:F78))</f>
        <v/>
      </c>
      <c r="D65" s="904"/>
      <c r="E65" s="905" t="s">
        <v>129</v>
      </c>
      <c r="F65" s="906"/>
      <c r="G65" s="36" t="str">
        <f>IF(G62="","",C65/G62)</f>
        <v/>
      </c>
      <c r="H65" s="27"/>
      <c r="I65" s="901" t="s">
        <v>128</v>
      </c>
      <c r="J65" s="902"/>
      <c r="K65" s="903" t="str">
        <f>IF(O62="","",SUM(N68:N78))</f>
        <v/>
      </c>
      <c r="L65" s="904"/>
      <c r="M65" s="905" t="s">
        <v>129</v>
      </c>
      <c r="N65" s="906"/>
      <c r="O65" s="36" t="str">
        <f>IF(O62="","",K65/O62)</f>
        <v/>
      </c>
    </row>
    <row r="66" spans="1:15" ht="20.100000000000001" customHeight="1">
      <c r="A66" s="896" t="s">
        <v>311</v>
      </c>
      <c r="B66" s="897"/>
      <c r="C66" s="897"/>
      <c r="D66" s="897"/>
      <c r="E66" s="897"/>
      <c r="F66" s="897"/>
      <c r="G66" s="898"/>
      <c r="H66" s="27"/>
      <c r="I66" s="896" t="s">
        <v>311</v>
      </c>
      <c r="J66" s="897"/>
      <c r="K66" s="897"/>
      <c r="L66" s="897"/>
      <c r="M66" s="897"/>
      <c r="N66" s="897"/>
      <c r="O66" s="898"/>
    </row>
    <row r="67" spans="1:15" ht="20.100000000000001" customHeight="1">
      <c r="A67" s="878" t="s">
        <v>130</v>
      </c>
      <c r="B67" s="879"/>
      <c r="C67" s="879"/>
      <c r="D67" s="37" t="s">
        <v>319</v>
      </c>
      <c r="E67" s="37" t="s">
        <v>104</v>
      </c>
      <c r="F67" s="37" t="s">
        <v>131</v>
      </c>
      <c r="G67" s="38" t="s">
        <v>322</v>
      </c>
      <c r="H67" s="27"/>
      <c r="I67" s="878" t="s">
        <v>130</v>
      </c>
      <c r="J67" s="879"/>
      <c r="K67" s="879"/>
      <c r="L67" s="37" t="s">
        <v>319</v>
      </c>
      <c r="M67" s="37" t="s">
        <v>104</v>
      </c>
      <c r="N67" s="37" t="s">
        <v>131</v>
      </c>
      <c r="O67" s="38" t="s">
        <v>322</v>
      </c>
    </row>
    <row r="68" spans="1:15" ht="20.100000000000001" customHeight="1">
      <c r="A68" s="899"/>
      <c r="B68" s="900"/>
      <c r="C68" s="900"/>
      <c r="D68" s="39"/>
      <c r="E68" s="40" t="s">
        <v>104</v>
      </c>
      <c r="F68" s="41"/>
      <c r="G68" s="42">
        <f>D68*F68</f>
        <v>0</v>
      </c>
      <c r="H68" s="27"/>
      <c r="I68" s="899"/>
      <c r="J68" s="900"/>
      <c r="K68" s="900"/>
      <c r="L68" s="39"/>
      <c r="M68" s="40" t="s">
        <v>104</v>
      </c>
      <c r="N68" s="41"/>
      <c r="O68" s="42">
        <f>L68*N68</f>
        <v>0</v>
      </c>
    </row>
    <row r="69" spans="1:15" ht="20.100000000000001" customHeight="1">
      <c r="A69" s="876"/>
      <c r="B69" s="877"/>
      <c r="C69" s="877"/>
      <c r="D69" s="43"/>
      <c r="E69" s="44" t="s">
        <v>104</v>
      </c>
      <c r="F69" s="43"/>
      <c r="G69" s="45">
        <f t="shared" ref="G69:G77" si="4">D69*F69</f>
        <v>0</v>
      </c>
      <c r="H69" s="27"/>
      <c r="I69" s="876"/>
      <c r="J69" s="877"/>
      <c r="K69" s="877"/>
      <c r="L69" s="43"/>
      <c r="M69" s="44" t="s">
        <v>104</v>
      </c>
      <c r="N69" s="43"/>
      <c r="O69" s="45">
        <f t="shared" ref="O69:O77" si="5">L69*N69</f>
        <v>0</v>
      </c>
    </row>
    <row r="70" spans="1:15" ht="20.100000000000001" customHeight="1">
      <c r="A70" s="876"/>
      <c r="B70" s="877"/>
      <c r="C70" s="877"/>
      <c r="D70" s="43"/>
      <c r="E70" s="44" t="s">
        <v>104</v>
      </c>
      <c r="F70" s="43"/>
      <c r="G70" s="45">
        <f t="shared" si="4"/>
        <v>0</v>
      </c>
      <c r="H70" s="27"/>
      <c r="I70" s="876"/>
      <c r="J70" s="877"/>
      <c r="K70" s="877"/>
      <c r="L70" s="43"/>
      <c r="M70" s="44" t="s">
        <v>104</v>
      </c>
      <c r="N70" s="43"/>
      <c r="O70" s="45">
        <f t="shared" si="5"/>
        <v>0</v>
      </c>
    </row>
    <row r="71" spans="1:15" ht="20.100000000000001" customHeight="1">
      <c r="A71" s="876"/>
      <c r="B71" s="877"/>
      <c r="C71" s="877"/>
      <c r="D71" s="43"/>
      <c r="E71" s="44" t="s">
        <v>104</v>
      </c>
      <c r="F71" s="43"/>
      <c r="G71" s="45">
        <f t="shared" si="4"/>
        <v>0</v>
      </c>
      <c r="H71" s="27"/>
      <c r="I71" s="876"/>
      <c r="J71" s="877"/>
      <c r="K71" s="877"/>
      <c r="L71" s="43"/>
      <c r="M71" s="44" t="s">
        <v>104</v>
      </c>
      <c r="N71" s="43"/>
      <c r="O71" s="45">
        <f t="shared" si="5"/>
        <v>0</v>
      </c>
    </row>
    <row r="72" spans="1:15" ht="20.100000000000001" customHeight="1">
      <c r="A72" s="876"/>
      <c r="B72" s="877"/>
      <c r="C72" s="877"/>
      <c r="D72" s="43"/>
      <c r="E72" s="44" t="s">
        <v>104</v>
      </c>
      <c r="F72" s="43"/>
      <c r="G72" s="45">
        <f t="shared" si="4"/>
        <v>0</v>
      </c>
      <c r="H72" s="27"/>
      <c r="I72" s="876"/>
      <c r="J72" s="877"/>
      <c r="K72" s="877"/>
      <c r="L72" s="43"/>
      <c r="M72" s="44" t="s">
        <v>104</v>
      </c>
      <c r="N72" s="43"/>
      <c r="O72" s="45">
        <f t="shared" si="5"/>
        <v>0</v>
      </c>
    </row>
    <row r="73" spans="1:15" ht="20.100000000000001" customHeight="1">
      <c r="A73" s="876"/>
      <c r="B73" s="877"/>
      <c r="C73" s="877"/>
      <c r="D73" s="43"/>
      <c r="E73" s="44" t="s">
        <v>104</v>
      </c>
      <c r="F73" s="43"/>
      <c r="G73" s="45">
        <f t="shared" si="4"/>
        <v>0</v>
      </c>
      <c r="H73" s="27"/>
      <c r="I73" s="876"/>
      <c r="J73" s="877"/>
      <c r="K73" s="877"/>
      <c r="L73" s="43"/>
      <c r="M73" s="44" t="s">
        <v>104</v>
      </c>
      <c r="N73" s="43"/>
      <c r="O73" s="45">
        <f t="shared" si="5"/>
        <v>0</v>
      </c>
    </row>
    <row r="74" spans="1:15" ht="20.100000000000001" customHeight="1">
      <c r="A74" s="876"/>
      <c r="B74" s="877"/>
      <c r="C74" s="877"/>
      <c r="D74" s="43"/>
      <c r="E74" s="44" t="s">
        <v>104</v>
      </c>
      <c r="F74" s="43"/>
      <c r="G74" s="45">
        <f t="shared" si="4"/>
        <v>0</v>
      </c>
      <c r="H74" s="27"/>
      <c r="I74" s="876"/>
      <c r="J74" s="877"/>
      <c r="K74" s="877"/>
      <c r="L74" s="43"/>
      <c r="M74" s="44" t="s">
        <v>104</v>
      </c>
      <c r="N74" s="43"/>
      <c r="O74" s="45">
        <f t="shared" si="5"/>
        <v>0</v>
      </c>
    </row>
    <row r="75" spans="1:15" ht="20.100000000000001" customHeight="1">
      <c r="A75" s="876"/>
      <c r="B75" s="877"/>
      <c r="C75" s="877"/>
      <c r="D75" s="43"/>
      <c r="E75" s="44" t="s">
        <v>104</v>
      </c>
      <c r="F75" s="43"/>
      <c r="G75" s="45">
        <f t="shared" si="4"/>
        <v>0</v>
      </c>
      <c r="H75" s="27"/>
      <c r="I75" s="876"/>
      <c r="J75" s="877"/>
      <c r="K75" s="877"/>
      <c r="L75" s="43"/>
      <c r="M75" s="44" t="s">
        <v>104</v>
      </c>
      <c r="N75" s="43"/>
      <c r="O75" s="45">
        <f t="shared" si="5"/>
        <v>0</v>
      </c>
    </row>
    <row r="76" spans="1:15" ht="20.100000000000001" customHeight="1">
      <c r="A76" s="876"/>
      <c r="B76" s="877"/>
      <c r="C76" s="877"/>
      <c r="D76" s="43"/>
      <c r="E76" s="44" t="s">
        <v>104</v>
      </c>
      <c r="F76" s="43"/>
      <c r="G76" s="45">
        <f t="shared" si="4"/>
        <v>0</v>
      </c>
      <c r="H76" s="27"/>
      <c r="I76" s="876"/>
      <c r="J76" s="877"/>
      <c r="K76" s="877"/>
      <c r="L76" s="43"/>
      <c r="M76" s="44" t="s">
        <v>104</v>
      </c>
      <c r="N76" s="43"/>
      <c r="O76" s="45">
        <f t="shared" si="5"/>
        <v>0</v>
      </c>
    </row>
    <row r="77" spans="1:15" ht="20.100000000000001" customHeight="1">
      <c r="A77" s="876"/>
      <c r="B77" s="877"/>
      <c r="C77" s="877"/>
      <c r="D77" s="43"/>
      <c r="E77" s="44" t="s">
        <v>104</v>
      </c>
      <c r="F77" s="43"/>
      <c r="G77" s="45">
        <f t="shared" si="4"/>
        <v>0</v>
      </c>
      <c r="H77" s="27"/>
      <c r="I77" s="876"/>
      <c r="J77" s="877"/>
      <c r="K77" s="877"/>
      <c r="L77" s="43"/>
      <c r="M77" s="44" t="s">
        <v>104</v>
      </c>
      <c r="N77" s="43"/>
      <c r="O77" s="45">
        <f t="shared" si="5"/>
        <v>0</v>
      </c>
    </row>
    <row r="78" spans="1:15" ht="20.100000000000001" customHeight="1">
      <c r="A78" s="880" t="s">
        <v>132</v>
      </c>
      <c r="B78" s="881"/>
      <c r="C78" s="882"/>
      <c r="D78" s="46"/>
      <c r="E78" s="47" t="s">
        <v>104</v>
      </c>
      <c r="F78" s="48"/>
      <c r="G78" s="49">
        <f>D78*F78</f>
        <v>0</v>
      </c>
      <c r="H78" s="27"/>
      <c r="I78" s="880" t="s">
        <v>132</v>
      </c>
      <c r="J78" s="881"/>
      <c r="K78" s="882"/>
      <c r="L78" s="46"/>
      <c r="M78" s="47" t="s">
        <v>104</v>
      </c>
      <c r="N78" s="48"/>
      <c r="O78" s="49">
        <f>L78*N78</f>
        <v>0</v>
      </c>
    </row>
    <row r="79" spans="1:15" ht="20.100000000000001" customHeight="1">
      <c r="A79" s="883" t="s">
        <v>133</v>
      </c>
      <c r="B79" s="884"/>
      <c r="C79" s="884"/>
      <c r="D79" s="884"/>
      <c r="E79" s="884"/>
      <c r="F79" s="885"/>
      <c r="G79" s="50">
        <f>SUM(G68:G78)</f>
        <v>0</v>
      </c>
      <c r="H79" s="27"/>
      <c r="I79" s="883" t="s">
        <v>133</v>
      </c>
      <c r="J79" s="884"/>
      <c r="K79" s="884"/>
      <c r="L79" s="884"/>
      <c r="M79" s="884"/>
      <c r="N79" s="885"/>
      <c r="O79" s="50">
        <f>SUM(O68:O78)</f>
        <v>0</v>
      </c>
    </row>
    <row r="80" spans="1:15" ht="20.100000000000001" customHeight="1">
      <c r="A80" s="886" t="s">
        <v>288</v>
      </c>
      <c r="B80" s="887"/>
      <c r="C80" s="887"/>
      <c r="D80" s="887"/>
      <c r="E80" s="887"/>
      <c r="F80" s="887"/>
      <c r="G80" s="52"/>
      <c r="H80" s="27"/>
      <c r="I80" s="886" t="s">
        <v>288</v>
      </c>
      <c r="J80" s="887"/>
      <c r="K80" s="887"/>
      <c r="L80" s="887"/>
      <c r="M80" s="887"/>
      <c r="N80" s="887"/>
      <c r="O80" s="52"/>
    </row>
    <row r="81" spans="1:15" ht="20.100000000000001" customHeight="1">
      <c r="A81" s="878" t="s">
        <v>102</v>
      </c>
      <c r="B81" s="879"/>
      <c r="C81" s="879"/>
      <c r="D81" s="879"/>
      <c r="E81" s="879"/>
      <c r="F81" s="879"/>
      <c r="G81" s="50">
        <f>G79+G80</f>
        <v>0</v>
      </c>
      <c r="H81" s="27"/>
      <c r="I81" s="878" t="s">
        <v>102</v>
      </c>
      <c r="J81" s="879"/>
      <c r="K81" s="879"/>
      <c r="L81" s="879"/>
      <c r="M81" s="879"/>
      <c r="N81" s="879"/>
      <c r="O81" s="50">
        <f>O79+O80</f>
        <v>0</v>
      </c>
    </row>
    <row r="83" spans="1:15" ht="20.100000000000001" customHeight="1">
      <c r="A83" s="915" t="s">
        <v>118</v>
      </c>
      <c r="B83" s="916"/>
      <c r="C83" s="923" t="str">
        <f>IF(総表!$C40="","",TEXT(総表!$C40,"yyyy/mm/dd")&amp;総表!$D40&amp;TEXT(総表!$E40,"yyyy/mm/dd"))</f>
        <v/>
      </c>
      <c r="D83" s="923"/>
      <c r="E83" s="923"/>
      <c r="F83" s="923"/>
      <c r="G83" s="924"/>
      <c r="H83" s="27"/>
      <c r="I83" s="915" t="s">
        <v>118</v>
      </c>
      <c r="J83" s="916"/>
      <c r="K83" s="923" t="str">
        <f>IF(総表!$C41="","",TEXT(総表!$C41,"yyyy/mm/dd")&amp;総表!$D41&amp;TEXT(総表!$E41,"yyyy/mm/dd"))</f>
        <v/>
      </c>
      <c r="L83" s="923"/>
      <c r="M83" s="923"/>
      <c r="N83" s="923"/>
      <c r="O83" s="924"/>
    </row>
    <row r="84" spans="1:15" ht="20.100000000000001" customHeight="1">
      <c r="A84" s="907" t="s">
        <v>119</v>
      </c>
      <c r="B84" s="908"/>
      <c r="C84" s="925" t="str">
        <f>IF(総表!$G40="","",総表!$G40)</f>
        <v/>
      </c>
      <c r="D84" s="925"/>
      <c r="E84" s="925"/>
      <c r="F84" s="925"/>
      <c r="G84" s="926"/>
      <c r="H84" s="27"/>
      <c r="I84" s="907" t="s">
        <v>119</v>
      </c>
      <c r="J84" s="908"/>
      <c r="K84" s="925" t="str">
        <f>IF(総表!$G41="","",総表!$G41)</f>
        <v/>
      </c>
      <c r="L84" s="925"/>
      <c r="M84" s="925"/>
      <c r="N84" s="925"/>
      <c r="O84" s="926"/>
    </row>
    <row r="85" spans="1:15" ht="20.100000000000001" customHeight="1">
      <c r="A85" s="888" t="s">
        <v>120</v>
      </c>
      <c r="B85" s="889"/>
      <c r="C85" s="911"/>
      <c r="D85" s="911"/>
      <c r="E85" s="912"/>
      <c r="F85" s="912"/>
      <c r="G85" s="913"/>
      <c r="H85" s="27"/>
      <c r="I85" s="888" t="s">
        <v>120</v>
      </c>
      <c r="J85" s="889"/>
      <c r="K85" s="911"/>
      <c r="L85" s="911"/>
      <c r="M85" s="912"/>
      <c r="N85" s="912"/>
      <c r="O85" s="913"/>
    </row>
    <row r="86" spans="1:15" ht="20.100000000000001" customHeight="1">
      <c r="A86" s="28" t="s">
        <v>121</v>
      </c>
      <c r="B86" s="879" t="s">
        <v>122</v>
      </c>
      <c r="C86" s="879"/>
      <c r="D86" s="914"/>
      <c r="E86" s="914"/>
      <c r="F86" s="29" t="s">
        <v>3</v>
      </c>
      <c r="G86" s="30"/>
      <c r="I86" s="28" t="s">
        <v>121</v>
      </c>
      <c r="J86" s="879" t="s">
        <v>122</v>
      </c>
      <c r="K86" s="879"/>
      <c r="L86" s="914"/>
      <c r="M86" s="914"/>
      <c r="N86" s="29" t="s">
        <v>3</v>
      </c>
      <c r="O86" s="30"/>
    </row>
    <row r="87" spans="1:15" ht="20.100000000000001" customHeight="1">
      <c r="A87" s="915" t="s">
        <v>123</v>
      </c>
      <c r="B87" s="916"/>
      <c r="C87" s="917">
        <f>C85-D86-G86</f>
        <v>0</v>
      </c>
      <c r="D87" s="918"/>
      <c r="E87" s="919" t="s">
        <v>124</v>
      </c>
      <c r="F87" s="920"/>
      <c r="G87" s="31" t="str">
        <f>IF(C87*C88=0,"",C87*C88)</f>
        <v/>
      </c>
      <c r="H87" s="27"/>
      <c r="I87" s="915" t="s">
        <v>123</v>
      </c>
      <c r="J87" s="916"/>
      <c r="K87" s="917">
        <f>K85-L86-O86</f>
        <v>0</v>
      </c>
      <c r="L87" s="918"/>
      <c r="M87" s="919" t="s">
        <v>124</v>
      </c>
      <c r="N87" s="920"/>
      <c r="O87" s="31" t="str">
        <f>IF(K87*K88=0,"",K87*K88)</f>
        <v/>
      </c>
    </row>
    <row r="88" spans="1:15" ht="20.100000000000001" customHeight="1">
      <c r="A88" s="888" t="s">
        <v>125</v>
      </c>
      <c r="B88" s="889"/>
      <c r="C88" s="890"/>
      <c r="D88" s="891"/>
      <c r="E88" s="32"/>
      <c r="F88" s="33"/>
      <c r="G88" s="34"/>
      <c r="H88" s="27"/>
      <c r="I88" s="888" t="s">
        <v>125</v>
      </c>
      <c r="J88" s="889"/>
      <c r="K88" s="890"/>
      <c r="L88" s="891"/>
      <c r="M88" s="32"/>
      <c r="N88" s="33"/>
      <c r="O88" s="34"/>
    </row>
    <row r="89" spans="1:15" ht="20.100000000000001" customHeight="1">
      <c r="A89" s="878" t="s">
        <v>126</v>
      </c>
      <c r="B89" s="879"/>
      <c r="C89" s="892" t="str">
        <f>IF(G87="","",SUM(F93:F102))</f>
        <v/>
      </c>
      <c r="D89" s="893"/>
      <c r="E89" s="894" t="s">
        <v>127</v>
      </c>
      <c r="F89" s="895"/>
      <c r="G89" s="35" t="str">
        <f>IF(G87="","",C89/G87)</f>
        <v/>
      </c>
      <c r="H89" s="27"/>
      <c r="I89" s="878" t="s">
        <v>126</v>
      </c>
      <c r="J89" s="879"/>
      <c r="K89" s="892" t="str">
        <f>IF(O87="","",SUM(N93:N102))</f>
        <v/>
      </c>
      <c r="L89" s="893"/>
      <c r="M89" s="894" t="s">
        <v>127</v>
      </c>
      <c r="N89" s="895"/>
      <c r="O89" s="35" t="str">
        <f>IF(O87="","",K89/O87)</f>
        <v/>
      </c>
    </row>
    <row r="90" spans="1:15" ht="20.100000000000001" customHeight="1">
      <c r="A90" s="901" t="s">
        <v>128</v>
      </c>
      <c r="B90" s="902"/>
      <c r="C90" s="903" t="str">
        <f>IF(G87="","",SUM(F93:F103))</f>
        <v/>
      </c>
      <c r="D90" s="904"/>
      <c r="E90" s="905" t="s">
        <v>129</v>
      </c>
      <c r="F90" s="906"/>
      <c r="G90" s="36" t="str">
        <f>IF(G87="","",C90/G87)</f>
        <v/>
      </c>
      <c r="H90" s="27"/>
      <c r="I90" s="901" t="s">
        <v>128</v>
      </c>
      <c r="J90" s="902"/>
      <c r="K90" s="903" t="str">
        <f>IF(O87="","",SUM(N93:N103))</f>
        <v/>
      </c>
      <c r="L90" s="904"/>
      <c r="M90" s="905" t="s">
        <v>129</v>
      </c>
      <c r="N90" s="906"/>
      <c r="O90" s="36" t="str">
        <f>IF(O87="","",K90/O87)</f>
        <v/>
      </c>
    </row>
    <row r="91" spans="1:15" ht="20.100000000000001" customHeight="1">
      <c r="A91" s="896" t="s">
        <v>311</v>
      </c>
      <c r="B91" s="897"/>
      <c r="C91" s="897"/>
      <c r="D91" s="897"/>
      <c r="E91" s="897"/>
      <c r="F91" s="897"/>
      <c r="G91" s="898"/>
      <c r="H91" s="27"/>
      <c r="I91" s="896" t="s">
        <v>311</v>
      </c>
      <c r="J91" s="897"/>
      <c r="K91" s="897"/>
      <c r="L91" s="897"/>
      <c r="M91" s="897"/>
      <c r="N91" s="897"/>
      <c r="O91" s="898"/>
    </row>
    <row r="92" spans="1:15" ht="20.100000000000001" customHeight="1">
      <c r="A92" s="878" t="s">
        <v>130</v>
      </c>
      <c r="B92" s="879"/>
      <c r="C92" s="879"/>
      <c r="D92" s="37" t="s">
        <v>319</v>
      </c>
      <c r="E92" s="37" t="s">
        <v>104</v>
      </c>
      <c r="F92" s="37" t="s">
        <v>131</v>
      </c>
      <c r="G92" s="38" t="s">
        <v>322</v>
      </c>
      <c r="H92" s="27"/>
      <c r="I92" s="878" t="s">
        <v>130</v>
      </c>
      <c r="J92" s="879"/>
      <c r="K92" s="879"/>
      <c r="L92" s="37" t="s">
        <v>319</v>
      </c>
      <c r="M92" s="37" t="s">
        <v>104</v>
      </c>
      <c r="N92" s="37" t="s">
        <v>131</v>
      </c>
      <c r="O92" s="38" t="s">
        <v>322</v>
      </c>
    </row>
    <row r="93" spans="1:15" ht="20.100000000000001" customHeight="1">
      <c r="A93" s="899"/>
      <c r="B93" s="900"/>
      <c r="C93" s="900"/>
      <c r="D93" s="39"/>
      <c r="E93" s="40" t="s">
        <v>104</v>
      </c>
      <c r="F93" s="41"/>
      <c r="G93" s="42">
        <f>D93*F93</f>
        <v>0</v>
      </c>
      <c r="H93" s="27"/>
      <c r="I93" s="899"/>
      <c r="J93" s="900"/>
      <c r="K93" s="900"/>
      <c r="L93" s="39"/>
      <c r="M93" s="40" t="s">
        <v>104</v>
      </c>
      <c r="N93" s="41"/>
      <c r="O93" s="42">
        <f>L93*N93</f>
        <v>0</v>
      </c>
    </row>
    <row r="94" spans="1:15" ht="20.100000000000001" customHeight="1">
      <c r="A94" s="876"/>
      <c r="B94" s="877"/>
      <c r="C94" s="877"/>
      <c r="D94" s="43"/>
      <c r="E94" s="44" t="s">
        <v>104</v>
      </c>
      <c r="F94" s="43"/>
      <c r="G94" s="45">
        <f t="shared" ref="G94:G102" si="6">D94*F94</f>
        <v>0</v>
      </c>
      <c r="H94" s="27"/>
      <c r="I94" s="876"/>
      <c r="J94" s="877"/>
      <c r="K94" s="877"/>
      <c r="L94" s="43"/>
      <c r="M94" s="44" t="s">
        <v>104</v>
      </c>
      <c r="N94" s="43"/>
      <c r="O94" s="45">
        <f t="shared" ref="O94:O102" si="7">L94*N94</f>
        <v>0</v>
      </c>
    </row>
    <row r="95" spans="1:15" ht="20.100000000000001" customHeight="1">
      <c r="A95" s="876"/>
      <c r="B95" s="877"/>
      <c r="C95" s="877"/>
      <c r="D95" s="43"/>
      <c r="E95" s="44" t="s">
        <v>104</v>
      </c>
      <c r="F95" s="43"/>
      <c r="G95" s="45">
        <f t="shared" si="6"/>
        <v>0</v>
      </c>
      <c r="H95" s="27"/>
      <c r="I95" s="876"/>
      <c r="J95" s="877"/>
      <c r="K95" s="877"/>
      <c r="L95" s="43"/>
      <c r="M95" s="44" t="s">
        <v>104</v>
      </c>
      <c r="N95" s="43"/>
      <c r="O95" s="45">
        <f t="shared" si="7"/>
        <v>0</v>
      </c>
    </row>
    <row r="96" spans="1:15" ht="20.100000000000001" customHeight="1">
      <c r="A96" s="876"/>
      <c r="B96" s="877"/>
      <c r="C96" s="877"/>
      <c r="D96" s="43"/>
      <c r="E96" s="44" t="s">
        <v>104</v>
      </c>
      <c r="F96" s="43"/>
      <c r="G96" s="45">
        <f t="shared" si="6"/>
        <v>0</v>
      </c>
      <c r="H96" s="27"/>
      <c r="I96" s="876"/>
      <c r="J96" s="877"/>
      <c r="K96" s="877"/>
      <c r="L96" s="43"/>
      <c r="M96" s="44" t="s">
        <v>104</v>
      </c>
      <c r="N96" s="43"/>
      <c r="O96" s="45">
        <f t="shared" si="7"/>
        <v>0</v>
      </c>
    </row>
    <row r="97" spans="1:15" ht="20.100000000000001" customHeight="1">
      <c r="A97" s="876"/>
      <c r="B97" s="877"/>
      <c r="C97" s="877"/>
      <c r="D97" s="43"/>
      <c r="E97" s="44" t="s">
        <v>104</v>
      </c>
      <c r="F97" s="43"/>
      <c r="G97" s="45">
        <f t="shared" si="6"/>
        <v>0</v>
      </c>
      <c r="H97" s="27"/>
      <c r="I97" s="876"/>
      <c r="J97" s="877"/>
      <c r="K97" s="877"/>
      <c r="L97" s="43"/>
      <c r="M97" s="44" t="s">
        <v>104</v>
      </c>
      <c r="N97" s="43"/>
      <c r="O97" s="45">
        <f t="shared" si="7"/>
        <v>0</v>
      </c>
    </row>
    <row r="98" spans="1:15" ht="20.100000000000001" customHeight="1">
      <c r="A98" s="876"/>
      <c r="B98" s="877"/>
      <c r="C98" s="877"/>
      <c r="D98" s="43"/>
      <c r="E98" s="44" t="s">
        <v>104</v>
      </c>
      <c r="F98" s="43"/>
      <c r="G98" s="45">
        <f t="shared" si="6"/>
        <v>0</v>
      </c>
      <c r="H98" s="27"/>
      <c r="I98" s="876"/>
      <c r="J98" s="877"/>
      <c r="K98" s="877"/>
      <c r="L98" s="43"/>
      <c r="M98" s="44" t="s">
        <v>104</v>
      </c>
      <c r="N98" s="43"/>
      <c r="O98" s="45">
        <f t="shared" si="7"/>
        <v>0</v>
      </c>
    </row>
    <row r="99" spans="1:15" ht="20.100000000000001" customHeight="1">
      <c r="A99" s="876"/>
      <c r="B99" s="877"/>
      <c r="C99" s="877"/>
      <c r="D99" s="43"/>
      <c r="E99" s="44" t="s">
        <v>104</v>
      </c>
      <c r="F99" s="43"/>
      <c r="G99" s="45">
        <f t="shared" si="6"/>
        <v>0</v>
      </c>
      <c r="H99" s="27"/>
      <c r="I99" s="876"/>
      <c r="J99" s="877"/>
      <c r="K99" s="877"/>
      <c r="L99" s="43"/>
      <c r="M99" s="44" t="s">
        <v>104</v>
      </c>
      <c r="N99" s="43"/>
      <c r="O99" s="45">
        <f t="shared" si="7"/>
        <v>0</v>
      </c>
    </row>
    <row r="100" spans="1:15" ht="20.100000000000001" customHeight="1">
      <c r="A100" s="876"/>
      <c r="B100" s="877"/>
      <c r="C100" s="877"/>
      <c r="D100" s="43"/>
      <c r="E100" s="44" t="s">
        <v>104</v>
      </c>
      <c r="F100" s="43"/>
      <c r="G100" s="45">
        <f t="shared" si="6"/>
        <v>0</v>
      </c>
      <c r="H100" s="27"/>
      <c r="I100" s="876"/>
      <c r="J100" s="877"/>
      <c r="K100" s="877"/>
      <c r="L100" s="43"/>
      <c r="M100" s="44" t="s">
        <v>104</v>
      </c>
      <c r="N100" s="43"/>
      <c r="O100" s="45">
        <f t="shared" si="7"/>
        <v>0</v>
      </c>
    </row>
    <row r="101" spans="1:15" ht="20.100000000000001" customHeight="1">
      <c r="A101" s="876"/>
      <c r="B101" s="877"/>
      <c r="C101" s="877"/>
      <c r="D101" s="43"/>
      <c r="E101" s="44" t="s">
        <v>104</v>
      </c>
      <c r="F101" s="43"/>
      <c r="G101" s="45">
        <f t="shared" si="6"/>
        <v>0</v>
      </c>
      <c r="H101" s="27"/>
      <c r="I101" s="876"/>
      <c r="J101" s="877"/>
      <c r="K101" s="877"/>
      <c r="L101" s="43"/>
      <c r="M101" s="44" t="s">
        <v>104</v>
      </c>
      <c r="N101" s="43"/>
      <c r="O101" s="45">
        <f t="shared" si="7"/>
        <v>0</v>
      </c>
    </row>
    <row r="102" spans="1:15" ht="20.100000000000001" customHeight="1">
      <c r="A102" s="876"/>
      <c r="B102" s="877"/>
      <c r="C102" s="877"/>
      <c r="D102" s="43"/>
      <c r="E102" s="44" t="s">
        <v>104</v>
      </c>
      <c r="F102" s="43"/>
      <c r="G102" s="45">
        <f t="shared" si="6"/>
        <v>0</v>
      </c>
      <c r="H102" s="27"/>
      <c r="I102" s="876"/>
      <c r="J102" s="877"/>
      <c r="K102" s="877"/>
      <c r="L102" s="43"/>
      <c r="M102" s="44" t="s">
        <v>104</v>
      </c>
      <c r="N102" s="43"/>
      <c r="O102" s="45">
        <f t="shared" si="7"/>
        <v>0</v>
      </c>
    </row>
    <row r="103" spans="1:15" ht="20.100000000000001" customHeight="1">
      <c r="A103" s="880" t="s">
        <v>132</v>
      </c>
      <c r="B103" s="881"/>
      <c r="C103" s="882"/>
      <c r="D103" s="46"/>
      <c r="E103" s="47" t="s">
        <v>104</v>
      </c>
      <c r="F103" s="48"/>
      <c r="G103" s="49">
        <f>D103*F103</f>
        <v>0</v>
      </c>
      <c r="H103" s="27"/>
      <c r="I103" s="880" t="s">
        <v>132</v>
      </c>
      <c r="J103" s="881"/>
      <c r="K103" s="882"/>
      <c r="L103" s="46"/>
      <c r="M103" s="47" t="s">
        <v>104</v>
      </c>
      <c r="N103" s="48"/>
      <c r="O103" s="49">
        <f>L103*N103</f>
        <v>0</v>
      </c>
    </row>
    <row r="104" spans="1:15" ht="20.100000000000001" customHeight="1">
      <c r="A104" s="883" t="s">
        <v>133</v>
      </c>
      <c r="B104" s="884"/>
      <c r="C104" s="884"/>
      <c r="D104" s="884"/>
      <c r="E104" s="884"/>
      <c r="F104" s="885"/>
      <c r="G104" s="50">
        <f>SUM(G93:G103)</f>
        <v>0</v>
      </c>
      <c r="H104" s="27"/>
      <c r="I104" s="883" t="s">
        <v>133</v>
      </c>
      <c r="J104" s="884"/>
      <c r="K104" s="884"/>
      <c r="L104" s="884"/>
      <c r="M104" s="884"/>
      <c r="N104" s="885"/>
      <c r="O104" s="50">
        <f>SUM(O93:O103)</f>
        <v>0</v>
      </c>
    </row>
    <row r="105" spans="1:15" ht="20.100000000000001" customHeight="1">
      <c r="A105" s="886" t="s">
        <v>288</v>
      </c>
      <c r="B105" s="887"/>
      <c r="C105" s="887"/>
      <c r="D105" s="887"/>
      <c r="E105" s="887"/>
      <c r="F105" s="887"/>
      <c r="G105" s="52"/>
      <c r="H105" s="27"/>
      <c r="I105" s="886" t="s">
        <v>288</v>
      </c>
      <c r="J105" s="887"/>
      <c r="K105" s="887"/>
      <c r="L105" s="887"/>
      <c r="M105" s="887"/>
      <c r="N105" s="887"/>
      <c r="O105" s="52"/>
    </row>
    <row r="106" spans="1:15" ht="20.100000000000001" customHeight="1">
      <c r="A106" s="878" t="s">
        <v>102</v>
      </c>
      <c r="B106" s="879"/>
      <c r="C106" s="879"/>
      <c r="D106" s="879"/>
      <c r="E106" s="879"/>
      <c r="F106" s="879"/>
      <c r="G106" s="50">
        <f>G104+G105</f>
        <v>0</v>
      </c>
      <c r="H106" s="27"/>
      <c r="I106" s="878" t="s">
        <v>102</v>
      </c>
      <c r="J106" s="879"/>
      <c r="K106" s="879"/>
      <c r="L106" s="879"/>
      <c r="M106" s="879"/>
      <c r="N106" s="879"/>
      <c r="O106" s="50">
        <f>O104+O105</f>
        <v>0</v>
      </c>
    </row>
    <row r="108" spans="1:15" ht="20.100000000000001" customHeight="1">
      <c r="A108" s="915" t="s">
        <v>118</v>
      </c>
      <c r="B108" s="916"/>
      <c r="C108" s="923" t="str">
        <f>IF(総表!$C42="","",TEXT(総表!$C42,"yyyy/mm/dd")&amp;総表!$D42&amp;TEXT(総表!$E42,"yyyy/mm/dd"))</f>
        <v/>
      </c>
      <c r="D108" s="923"/>
      <c r="E108" s="923"/>
      <c r="F108" s="923"/>
      <c r="G108" s="924"/>
      <c r="H108" s="27"/>
      <c r="I108" s="915" t="s">
        <v>118</v>
      </c>
      <c r="J108" s="916"/>
      <c r="K108" s="923" t="str">
        <f>IF(総表!$C43="","",TEXT(総表!$C43,"yyyy/mm/dd")&amp;総表!$D43&amp;TEXT(総表!$E43,"yyyy/mm/dd"))</f>
        <v/>
      </c>
      <c r="L108" s="923"/>
      <c r="M108" s="923"/>
      <c r="N108" s="923"/>
      <c r="O108" s="924"/>
    </row>
    <row r="109" spans="1:15" ht="20.100000000000001" customHeight="1">
      <c r="A109" s="907" t="s">
        <v>119</v>
      </c>
      <c r="B109" s="908"/>
      <c r="C109" s="925" t="str">
        <f>IF(総表!$G42="","",総表!$G42)</f>
        <v/>
      </c>
      <c r="D109" s="925"/>
      <c r="E109" s="925"/>
      <c r="F109" s="925"/>
      <c r="G109" s="926"/>
      <c r="H109" s="27"/>
      <c r="I109" s="907" t="s">
        <v>119</v>
      </c>
      <c r="J109" s="908"/>
      <c r="K109" s="925" t="str">
        <f>IF(総表!$G43="","",総表!$G43)</f>
        <v/>
      </c>
      <c r="L109" s="925"/>
      <c r="M109" s="925"/>
      <c r="N109" s="925"/>
      <c r="O109" s="926"/>
    </row>
    <row r="110" spans="1:15" ht="20.100000000000001" customHeight="1">
      <c r="A110" s="888" t="s">
        <v>120</v>
      </c>
      <c r="B110" s="889"/>
      <c r="C110" s="911"/>
      <c r="D110" s="911"/>
      <c r="E110" s="912"/>
      <c r="F110" s="912"/>
      <c r="G110" s="913"/>
      <c r="H110" s="27"/>
      <c r="I110" s="888" t="s">
        <v>120</v>
      </c>
      <c r="J110" s="889"/>
      <c r="K110" s="911"/>
      <c r="L110" s="911"/>
      <c r="M110" s="912"/>
      <c r="N110" s="912"/>
      <c r="O110" s="913"/>
    </row>
    <row r="111" spans="1:15" ht="20.100000000000001" customHeight="1">
      <c r="A111" s="28" t="s">
        <v>121</v>
      </c>
      <c r="B111" s="879" t="s">
        <v>122</v>
      </c>
      <c r="C111" s="879"/>
      <c r="D111" s="914"/>
      <c r="E111" s="914"/>
      <c r="F111" s="29" t="s">
        <v>3</v>
      </c>
      <c r="G111" s="30"/>
      <c r="I111" s="28" t="s">
        <v>121</v>
      </c>
      <c r="J111" s="879" t="s">
        <v>122</v>
      </c>
      <c r="K111" s="879"/>
      <c r="L111" s="914"/>
      <c r="M111" s="914"/>
      <c r="N111" s="29" t="s">
        <v>3</v>
      </c>
      <c r="O111" s="30"/>
    </row>
    <row r="112" spans="1:15" ht="20.100000000000001" customHeight="1">
      <c r="A112" s="915" t="s">
        <v>123</v>
      </c>
      <c r="B112" s="916"/>
      <c r="C112" s="917">
        <f>C110-D111-G111</f>
        <v>0</v>
      </c>
      <c r="D112" s="918"/>
      <c r="E112" s="919" t="s">
        <v>124</v>
      </c>
      <c r="F112" s="920"/>
      <c r="G112" s="31" t="str">
        <f>IF(C112*C113=0,"",C112*C113)</f>
        <v/>
      </c>
      <c r="H112" s="27"/>
      <c r="I112" s="915" t="s">
        <v>123</v>
      </c>
      <c r="J112" s="916"/>
      <c r="K112" s="917">
        <f>K110-L111-O111</f>
        <v>0</v>
      </c>
      <c r="L112" s="918"/>
      <c r="M112" s="919" t="s">
        <v>124</v>
      </c>
      <c r="N112" s="920"/>
      <c r="O112" s="31" t="str">
        <f>IF(K112*K113=0,"",K112*K113)</f>
        <v/>
      </c>
    </row>
    <row r="113" spans="1:15" ht="20.100000000000001" customHeight="1">
      <c r="A113" s="888" t="s">
        <v>125</v>
      </c>
      <c r="B113" s="889"/>
      <c r="C113" s="890"/>
      <c r="D113" s="891"/>
      <c r="E113" s="32"/>
      <c r="F113" s="33"/>
      <c r="G113" s="34"/>
      <c r="H113" s="27"/>
      <c r="I113" s="888" t="s">
        <v>125</v>
      </c>
      <c r="J113" s="889"/>
      <c r="K113" s="890"/>
      <c r="L113" s="891"/>
      <c r="M113" s="32"/>
      <c r="N113" s="33"/>
      <c r="O113" s="34"/>
    </row>
    <row r="114" spans="1:15" ht="20.100000000000001" customHeight="1">
      <c r="A114" s="878" t="s">
        <v>126</v>
      </c>
      <c r="B114" s="879"/>
      <c r="C114" s="892" t="str">
        <f>IF(G112="","",SUM(F118:F127))</f>
        <v/>
      </c>
      <c r="D114" s="893"/>
      <c r="E114" s="894" t="s">
        <v>127</v>
      </c>
      <c r="F114" s="895"/>
      <c r="G114" s="35" t="str">
        <f>IF(G112="","",C114/G112)</f>
        <v/>
      </c>
      <c r="H114" s="27"/>
      <c r="I114" s="878" t="s">
        <v>126</v>
      </c>
      <c r="J114" s="879"/>
      <c r="K114" s="892" t="str">
        <f>IF(O112="","",SUM(N118:N127))</f>
        <v/>
      </c>
      <c r="L114" s="893"/>
      <c r="M114" s="894" t="s">
        <v>127</v>
      </c>
      <c r="N114" s="895"/>
      <c r="O114" s="35" t="str">
        <f>IF(O112="","",K114/O112)</f>
        <v/>
      </c>
    </row>
    <row r="115" spans="1:15" ht="20.100000000000001" customHeight="1">
      <c r="A115" s="901" t="s">
        <v>128</v>
      </c>
      <c r="B115" s="902"/>
      <c r="C115" s="903" t="str">
        <f>IF(G112="","",SUM(F118:F128))</f>
        <v/>
      </c>
      <c r="D115" s="904"/>
      <c r="E115" s="905" t="s">
        <v>129</v>
      </c>
      <c r="F115" s="906"/>
      <c r="G115" s="36" t="str">
        <f>IF(G112="","",C115/G112)</f>
        <v/>
      </c>
      <c r="H115" s="27"/>
      <c r="I115" s="901" t="s">
        <v>128</v>
      </c>
      <c r="J115" s="902"/>
      <c r="K115" s="903" t="str">
        <f>IF(O112="","",SUM(N118:N128))</f>
        <v/>
      </c>
      <c r="L115" s="904"/>
      <c r="M115" s="905" t="s">
        <v>129</v>
      </c>
      <c r="N115" s="906"/>
      <c r="O115" s="36" t="str">
        <f>IF(O112="","",K115/O112)</f>
        <v/>
      </c>
    </row>
    <row r="116" spans="1:15" ht="20.100000000000001" customHeight="1">
      <c r="A116" s="896" t="s">
        <v>311</v>
      </c>
      <c r="B116" s="897"/>
      <c r="C116" s="897"/>
      <c r="D116" s="897"/>
      <c r="E116" s="897"/>
      <c r="F116" s="897"/>
      <c r="G116" s="898"/>
      <c r="H116" s="27"/>
      <c r="I116" s="896" t="s">
        <v>311</v>
      </c>
      <c r="J116" s="897"/>
      <c r="K116" s="897"/>
      <c r="L116" s="897"/>
      <c r="M116" s="897"/>
      <c r="N116" s="897"/>
      <c r="O116" s="898"/>
    </row>
    <row r="117" spans="1:15" ht="20.100000000000001" customHeight="1">
      <c r="A117" s="878" t="s">
        <v>130</v>
      </c>
      <c r="B117" s="879"/>
      <c r="C117" s="879"/>
      <c r="D117" s="37" t="s">
        <v>319</v>
      </c>
      <c r="E117" s="37" t="s">
        <v>104</v>
      </c>
      <c r="F117" s="37" t="s">
        <v>131</v>
      </c>
      <c r="G117" s="38" t="s">
        <v>322</v>
      </c>
      <c r="H117" s="27"/>
      <c r="I117" s="878" t="s">
        <v>130</v>
      </c>
      <c r="J117" s="879"/>
      <c r="K117" s="879"/>
      <c r="L117" s="37" t="s">
        <v>319</v>
      </c>
      <c r="M117" s="37" t="s">
        <v>104</v>
      </c>
      <c r="N117" s="37" t="s">
        <v>131</v>
      </c>
      <c r="O117" s="38" t="s">
        <v>322</v>
      </c>
    </row>
    <row r="118" spans="1:15" ht="20.100000000000001" customHeight="1">
      <c r="A118" s="899"/>
      <c r="B118" s="900"/>
      <c r="C118" s="900"/>
      <c r="D118" s="39"/>
      <c r="E118" s="40" t="s">
        <v>104</v>
      </c>
      <c r="F118" s="41"/>
      <c r="G118" s="42">
        <f>D118*F118</f>
        <v>0</v>
      </c>
      <c r="H118" s="27"/>
      <c r="I118" s="899"/>
      <c r="J118" s="900"/>
      <c r="K118" s="900"/>
      <c r="L118" s="39"/>
      <c r="M118" s="40" t="s">
        <v>104</v>
      </c>
      <c r="N118" s="41"/>
      <c r="O118" s="42">
        <f>L118*N118</f>
        <v>0</v>
      </c>
    </row>
    <row r="119" spans="1:15" ht="20.100000000000001" customHeight="1">
      <c r="A119" s="876"/>
      <c r="B119" s="877"/>
      <c r="C119" s="877"/>
      <c r="D119" s="43"/>
      <c r="E119" s="44" t="s">
        <v>104</v>
      </c>
      <c r="F119" s="43"/>
      <c r="G119" s="45">
        <f t="shared" ref="G119:G127" si="8">D119*F119</f>
        <v>0</v>
      </c>
      <c r="H119" s="27"/>
      <c r="I119" s="876"/>
      <c r="J119" s="877"/>
      <c r="K119" s="877"/>
      <c r="L119" s="43"/>
      <c r="M119" s="44" t="s">
        <v>104</v>
      </c>
      <c r="N119" s="43"/>
      <c r="O119" s="45">
        <f t="shared" ref="O119:O127" si="9">L119*N119</f>
        <v>0</v>
      </c>
    </row>
    <row r="120" spans="1:15" ht="20.100000000000001" customHeight="1">
      <c r="A120" s="876"/>
      <c r="B120" s="877"/>
      <c r="C120" s="877"/>
      <c r="D120" s="43"/>
      <c r="E120" s="44" t="s">
        <v>104</v>
      </c>
      <c r="F120" s="43"/>
      <c r="G120" s="45">
        <f t="shared" si="8"/>
        <v>0</v>
      </c>
      <c r="H120" s="27"/>
      <c r="I120" s="876"/>
      <c r="J120" s="877"/>
      <c r="K120" s="877"/>
      <c r="L120" s="43"/>
      <c r="M120" s="44" t="s">
        <v>104</v>
      </c>
      <c r="N120" s="43"/>
      <c r="O120" s="45">
        <f t="shared" si="9"/>
        <v>0</v>
      </c>
    </row>
    <row r="121" spans="1:15" ht="20.100000000000001" customHeight="1">
      <c r="A121" s="876"/>
      <c r="B121" s="877"/>
      <c r="C121" s="877"/>
      <c r="D121" s="43"/>
      <c r="E121" s="44" t="s">
        <v>104</v>
      </c>
      <c r="F121" s="43"/>
      <c r="G121" s="45">
        <f t="shared" si="8"/>
        <v>0</v>
      </c>
      <c r="H121" s="27"/>
      <c r="I121" s="876"/>
      <c r="J121" s="877"/>
      <c r="K121" s="877"/>
      <c r="L121" s="43"/>
      <c r="M121" s="44" t="s">
        <v>104</v>
      </c>
      <c r="N121" s="43"/>
      <c r="O121" s="45">
        <f t="shared" si="9"/>
        <v>0</v>
      </c>
    </row>
    <row r="122" spans="1:15" ht="20.100000000000001" customHeight="1">
      <c r="A122" s="876"/>
      <c r="B122" s="877"/>
      <c r="C122" s="877"/>
      <c r="D122" s="43"/>
      <c r="E122" s="44" t="s">
        <v>104</v>
      </c>
      <c r="F122" s="43"/>
      <c r="G122" s="45">
        <f t="shared" si="8"/>
        <v>0</v>
      </c>
      <c r="H122" s="27"/>
      <c r="I122" s="876"/>
      <c r="J122" s="877"/>
      <c r="K122" s="877"/>
      <c r="L122" s="43"/>
      <c r="M122" s="44" t="s">
        <v>104</v>
      </c>
      <c r="N122" s="43"/>
      <c r="O122" s="45">
        <f t="shared" si="9"/>
        <v>0</v>
      </c>
    </row>
    <row r="123" spans="1:15" ht="20.100000000000001" customHeight="1">
      <c r="A123" s="876"/>
      <c r="B123" s="877"/>
      <c r="C123" s="877"/>
      <c r="D123" s="43"/>
      <c r="E123" s="44" t="s">
        <v>104</v>
      </c>
      <c r="F123" s="43"/>
      <c r="G123" s="45">
        <f t="shared" si="8"/>
        <v>0</v>
      </c>
      <c r="H123" s="27"/>
      <c r="I123" s="876"/>
      <c r="J123" s="877"/>
      <c r="K123" s="877"/>
      <c r="L123" s="43"/>
      <c r="M123" s="44" t="s">
        <v>104</v>
      </c>
      <c r="N123" s="43"/>
      <c r="O123" s="45">
        <f t="shared" si="9"/>
        <v>0</v>
      </c>
    </row>
    <row r="124" spans="1:15" ht="20.100000000000001" customHeight="1">
      <c r="A124" s="876"/>
      <c r="B124" s="877"/>
      <c r="C124" s="877"/>
      <c r="D124" s="43"/>
      <c r="E124" s="44" t="s">
        <v>104</v>
      </c>
      <c r="F124" s="43"/>
      <c r="G124" s="45">
        <f t="shared" si="8"/>
        <v>0</v>
      </c>
      <c r="H124" s="27"/>
      <c r="I124" s="876"/>
      <c r="J124" s="877"/>
      <c r="K124" s="877"/>
      <c r="L124" s="43"/>
      <c r="M124" s="44" t="s">
        <v>104</v>
      </c>
      <c r="N124" s="43"/>
      <c r="O124" s="45">
        <f t="shared" si="9"/>
        <v>0</v>
      </c>
    </row>
    <row r="125" spans="1:15" ht="20.100000000000001" customHeight="1">
      <c r="A125" s="876"/>
      <c r="B125" s="877"/>
      <c r="C125" s="877"/>
      <c r="D125" s="43"/>
      <c r="E125" s="44" t="s">
        <v>104</v>
      </c>
      <c r="F125" s="43"/>
      <c r="G125" s="45">
        <f t="shared" si="8"/>
        <v>0</v>
      </c>
      <c r="H125" s="27"/>
      <c r="I125" s="876"/>
      <c r="J125" s="877"/>
      <c r="K125" s="877"/>
      <c r="L125" s="43"/>
      <c r="M125" s="44" t="s">
        <v>104</v>
      </c>
      <c r="N125" s="43"/>
      <c r="O125" s="45">
        <f t="shared" si="9"/>
        <v>0</v>
      </c>
    </row>
    <row r="126" spans="1:15" ht="20.100000000000001" customHeight="1">
      <c r="A126" s="876"/>
      <c r="B126" s="877"/>
      <c r="C126" s="877"/>
      <c r="D126" s="43"/>
      <c r="E126" s="44" t="s">
        <v>104</v>
      </c>
      <c r="F126" s="43"/>
      <c r="G126" s="45">
        <f t="shared" si="8"/>
        <v>0</v>
      </c>
      <c r="H126" s="27"/>
      <c r="I126" s="876"/>
      <c r="J126" s="877"/>
      <c r="K126" s="877"/>
      <c r="L126" s="43"/>
      <c r="M126" s="44" t="s">
        <v>104</v>
      </c>
      <c r="N126" s="43"/>
      <c r="O126" s="45">
        <f t="shared" si="9"/>
        <v>0</v>
      </c>
    </row>
    <row r="127" spans="1:15" ht="20.100000000000001" customHeight="1">
      <c r="A127" s="876"/>
      <c r="B127" s="877"/>
      <c r="C127" s="877"/>
      <c r="D127" s="43"/>
      <c r="E127" s="44" t="s">
        <v>104</v>
      </c>
      <c r="F127" s="43"/>
      <c r="G127" s="45">
        <f t="shared" si="8"/>
        <v>0</v>
      </c>
      <c r="H127" s="27"/>
      <c r="I127" s="876"/>
      <c r="J127" s="877"/>
      <c r="K127" s="877"/>
      <c r="L127" s="43"/>
      <c r="M127" s="44" t="s">
        <v>104</v>
      </c>
      <c r="N127" s="43"/>
      <c r="O127" s="45">
        <f t="shared" si="9"/>
        <v>0</v>
      </c>
    </row>
    <row r="128" spans="1:15" ht="20.100000000000001" customHeight="1">
      <c r="A128" s="880" t="s">
        <v>132</v>
      </c>
      <c r="B128" s="881"/>
      <c r="C128" s="882"/>
      <c r="D128" s="46"/>
      <c r="E128" s="47" t="s">
        <v>104</v>
      </c>
      <c r="F128" s="48"/>
      <c r="G128" s="49">
        <f>D128*F128</f>
        <v>0</v>
      </c>
      <c r="H128" s="27"/>
      <c r="I128" s="880" t="s">
        <v>132</v>
      </c>
      <c r="J128" s="881"/>
      <c r="K128" s="882"/>
      <c r="L128" s="46"/>
      <c r="M128" s="47" t="s">
        <v>104</v>
      </c>
      <c r="N128" s="48"/>
      <c r="O128" s="49">
        <f>L128*N128</f>
        <v>0</v>
      </c>
    </row>
    <row r="129" spans="1:15" ht="20.100000000000001" customHeight="1">
      <c r="A129" s="883" t="s">
        <v>133</v>
      </c>
      <c r="B129" s="884"/>
      <c r="C129" s="884"/>
      <c r="D129" s="884"/>
      <c r="E129" s="884"/>
      <c r="F129" s="885"/>
      <c r="G129" s="50">
        <f>SUM(G118:G128)</f>
        <v>0</v>
      </c>
      <c r="H129" s="27"/>
      <c r="I129" s="883" t="s">
        <v>133</v>
      </c>
      <c r="J129" s="884"/>
      <c r="K129" s="884"/>
      <c r="L129" s="884"/>
      <c r="M129" s="884"/>
      <c r="N129" s="885"/>
      <c r="O129" s="50">
        <f>SUM(O118:O128)</f>
        <v>0</v>
      </c>
    </row>
    <row r="130" spans="1:15" ht="20.100000000000001" customHeight="1">
      <c r="A130" s="886" t="s">
        <v>288</v>
      </c>
      <c r="B130" s="887"/>
      <c r="C130" s="887"/>
      <c r="D130" s="887"/>
      <c r="E130" s="887"/>
      <c r="F130" s="887"/>
      <c r="G130" s="52"/>
      <c r="H130" s="27"/>
      <c r="I130" s="886" t="s">
        <v>288</v>
      </c>
      <c r="J130" s="887"/>
      <c r="K130" s="887"/>
      <c r="L130" s="887"/>
      <c r="M130" s="887"/>
      <c r="N130" s="887"/>
      <c r="O130" s="52"/>
    </row>
    <row r="131" spans="1:15" ht="20.100000000000001" customHeight="1">
      <c r="A131" s="878" t="s">
        <v>102</v>
      </c>
      <c r="B131" s="879"/>
      <c r="C131" s="879"/>
      <c r="D131" s="879"/>
      <c r="E131" s="879"/>
      <c r="F131" s="879"/>
      <c r="G131" s="50">
        <f>G129+G130</f>
        <v>0</v>
      </c>
      <c r="H131" s="27"/>
      <c r="I131" s="878" t="s">
        <v>102</v>
      </c>
      <c r="J131" s="879"/>
      <c r="K131" s="879"/>
      <c r="L131" s="879"/>
      <c r="M131" s="879"/>
      <c r="N131" s="879"/>
      <c r="O131" s="50">
        <f>O129+O130</f>
        <v>0</v>
      </c>
    </row>
    <row r="133" spans="1:15" ht="20.100000000000001" customHeight="1">
      <c r="A133" s="915" t="s">
        <v>118</v>
      </c>
      <c r="B133" s="916"/>
      <c r="C133" s="923" t="str">
        <f>IF(総表!$C44="","",TEXT(総表!$C44,"yyyy/mm/dd")&amp;総表!$D44&amp;TEXT(総表!$E44,"yyyy/mm/dd"))</f>
        <v/>
      </c>
      <c r="D133" s="923"/>
      <c r="E133" s="923"/>
      <c r="F133" s="923"/>
      <c r="G133" s="924"/>
      <c r="H133" s="27"/>
      <c r="I133" s="915" t="s">
        <v>118</v>
      </c>
      <c r="J133" s="916"/>
      <c r="K133" s="923" t="str">
        <f>IF(総表!$C45="","",TEXT(総表!$C45,"yyyy/mm/dd")&amp;総表!$D45&amp;TEXT(総表!$E45,"yyyy/mm/dd"))</f>
        <v/>
      </c>
      <c r="L133" s="923"/>
      <c r="M133" s="923"/>
      <c r="N133" s="923"/>
      <c r="O133" s="924"/>
    </row>
    <row r="134" spans="1:15" ht="20.100000000000001" customHeight="1">
      <c r="A134" s="907" t="s">
        <v>119</v>
      </c>
      <c r="B134" s="908"/>
      <c r="C134" s="925" t="str">
        <f>IF(総表!$G44="","",総表!$G44)</f>
        <v/>
      </c>
      <c r="D134" s="925"/>
      <c r="E134" s="925"/>
      <c r="F134" s="925"/>
      <c r="G134" s="926"/>
      <c r="H134" s="27"/>
      <c r="I134" s="907" t="s">
        <v>119</v>
      </c>
      <c r="J134" s="908"/>
      <c r="K134" s="925" t="str">
        <f>IF(総表!$G45="","",総表!$G45)</f>
        <v/>
      </c>
      <c r="L134" s="925"/>
      <c r="M134" s="925"/>
      <c r="N134" s="925"/>
      <c r="O134" s="926"/>
    </row>
    <row r="135" spans="1:15" ht="20.100000000000001" customHeight="1">
      <c r="A135" s="888" t="s">
        <v>120</v>
      </c>
      <c r="B135" s="889"/>
      <c r="C135" s="911"/>
      <c r="D135" s="911"/>
      <c r="E135" s="912"/>
      <c r="F135" s="912"/>
      <c r="G135" s="913"/>
      <c r="H135" s="27"/>
      <c r="I135" s="888" t="s">
        <v>120</v>
      </c>
      <c r="J135" s="889"/>
      <c r="K135" s="911"/>
      <c r="L135" s="911"/>
      <c r="M135" s="912"/>
      <c r="N135" s="912"/>
      <c r="O135" s="913"/>
    </row>
    <row r="136" spans="1:15" ht="20.100000000000001" customHeight="1">
      <c r="A136" s="28" t="s">
        <v>121</v>
      </c>
      <c r="B136" s="879" t="s">
        <v>122</v>
      </c>
      <c r="C136" s="879"/>
      <c r="D136" s="914"/>
      <c r="E136" s="914"/>
      <c r="F136" s="29" t="s">
        <v>3</v>
      </c>
      <c r="G136" s="30"/>
      <c r="I136" s="28" t="s">
        <v>121</v>
      </c>
      <c r="J136" s="879" t="s">
        <v>122</v>
      </c>
      <c r="K136" s="879"/>
      <c r="L136" s="914"/>
      <c r="M136" s="914"/>
      <c r="N136" s="29" t="s">
        <v>3</v>
      </c>
      <c r="O136" s="30"/>
    </row>
    <row r="137" spans="1:15" ht="20.100000000000001" customHeight="1">
      <c r="A137" s="915" t="s">
        <v>123</v>
      </c>
      <c r="B137" s="916"/>
      <c r="C137" s="917">
        <f>C135-D136-G136</f>
        <v>0</v>
      </c>
      <c r="D137" s="918"/>
      <c r="E137" s="919" t="s">
        <v>124</v>
      </c>
      <c r="F137" s="920"/>
      <c r="G137" s="31" t="str">
        <f>IF(C137*C138=0,"",C137*C138)</f>
        <v/>
      </c>
      <c r="H137" s="27"/>
      <c r="I137" s="915" t="s">
        <v>123</v>
      </c>
      <c r="J137" s="916"/>
      <c r="K137" s="917">
        <f>K135-L136-O136</f>
        <v>0</v>
      </c>
      <c r="L137" s="918"/>
      <c r="M137" s="919" t="s">
        <v>124</v>
      </c>
      <c r="N137" s="920"/>
      <c r="O137" s="31" t="str">
        <f>IF(K137*K138=0,"",K137*K138)</f>
        <v/>
      </c>
    </row>
    <row r="138" spans="1:15" ht="20.100000000000001" customHeight="1">
      <c r="A138" s="888" t="s">
        <v>125</v>
      </c>
      <c r="B138" s="889"/>
      <c r="C138" s="890"/>
      <c r="D138" s="891"/>
      <c r="E138" s="32"/>
      <c r="F138" s="33"/>
      <c r="G138" s="34"/>
      <c r="H138" s="27"/>
      <c r="I138" s="888" t="s">
        <v>125</v>
      </c>
      <c r="J138" s="889"/>
      <c r="K138" s="890"/>
      <c r="L138" s="891"/>
      <c r="M138" s="32"/>
      <c r="N138" s="33"/>
      <c r="O138" s="34"/>
    </row>
    <row r="139" spans="1:15" ht="20.100000000000001" customHeight="1">
      <c r="A139" s="878" t="s">
        <v>126</v>
      </c>
      <c r="B139" s="879"/>
      <c r="C139" s="892" t="str">
        <f>IF(G137="","",SUM(F143:F152))</f>
        <v/>
      </c>
      <c r="D139" s="893"/>
      <c r="E139" s="894" t="s">
        <v>127</v>
      </c>
      <c r="F139" s="895"/>
      <c r="G139" s="35" t="str">
        <f>IF(G137="","",C139/G137)</f>
        <v/>
      </c>
      <c r="H139" s="27"/>
      <c r="I139" s="878" t="s">
        <v>126</v>
      </c>
      <c r="J139" s="879"/>
      <c r="K139" s="892" t="str">
        <f>IF(O137="","",SUM(N143:N152))</f>
        <v/>
      </c>
      <c r="L139" s="893"/>
      <c r="M139" s="894" t="s">
        <v>127</v>
      </c>
      <c r="N139" s="895"/>
      <c r="O139" s="35" t="str">
        <f>IF(O137="","",K139/O137)</f>
        <v/>
      </c>
    </row>
    <row r="140" spans="1:15" ht="20.100000000000001" customHeight="1">
      <c r="A140" s="901" t="s">
        <v>128</v>
      </c>
      <c r="B140" s="902"/>
      <c r="C140" s="903" t="str">
        <f>IF(G137="","",SUM(F143:F153))</f>
        <v/>
      </c>
      <c r="D140" s="904"/>
      <c r="E140" s="905" t="s">
        <v>129</v>
      </c>
      <c r="F140" s="906"/>
      <c r="G140" s="36" t="str">
        <f>IF(G137="","",C140/G137)</f>
        <v/>
      </c>
      <c r="H140" s="27"/>
      <c r="I140" s="901" t="s">
        <v>128</v>
      </c>
      <c r="J140" s="902"/>
      <c r="K140" s="903" t="str">
        <f>IF(O137="","",SUM(N143:N153))</f>
        <v/>
      </c>
      <c r="L140" s="904"/>
      <c r="M140" s="905" t="s">
        <v>129</v>
      </c>
      <c r="N140" s="906"/>
      <c r="O140" s="36" t="str">
        <f>IF(O137="","",K140/O137)</f>
        <v/>
      </c>
    </row>
    <row r="141" spans="1:15" ht="20.100000000000001" customHeight="1">
      <c r="A141" s="896" t="s">
        <v>311</v>
      </c>
      <c r="B141" s="897"/>
      <c r="C141" s="897"/>
      <c r="D141" s="897"/>
      <c r="E141" s="897"/>
      <c r="F141" s="897"/>
      <c r="G141" s="898"/>
      <c r="H141" s="27"/>
      <c r="I141" s="896" t="s">
        <v>311</v>
      </c>
      <c r="J141" s="897"/>
      <c r="K141" s="897"/>
      <c r="L141" s="897"/>
      <c r="M141" s="897"/>
      <c r="N141" s="897"/>
      <c r="O141" s="898"/>
    </row>
    <row r="142" spans="1:15" ht="20.100000000000001" customHeight="1">
      <c r="A142" s="878" t="s">
        <v>130</v>
      </c>
      <c r="B142" s="879"/>
      <c r="C142" s="879"/>
      <c r="D142" s="37" t="s">
        <v>319</v>
      </c>
      <c r="E142" s="37" t="s">
        <v>104</v>
      </c>
      <c r="F142" s="37" t="s">
        <v>131</v>
      </c>
      <c r="G142" s="38" t="s">
        <v>322</v>
      </c>
      <c r="H142" s="27"/>
      <c r="I142" s="878" t="s">
        <v>130</v>
      </c>
      <c r="J142" s="879"/>
      <c r="K142" s="879"/>
      <c r="L142" s="37" t="s">
        <v>319</v>
      </c>
      <c r="M142" s="37" t="s">
        <v>104</v>
      </c>
      <c r="N142" s="37" t="s">
        <v>131</v>
      </c>
      <c r="O142" s="38" t="s">
        <v>322</v>
      </c>
    </row>
    <row r="143" spans="1:15" ht="20.100000000000001" customHeight="1">
      <c r="A143" s="899"/>
      <c r="B143" s="900"/>
      <c r="C143" s="900"/>
      <c r="D143" s="39"/>
      <c r="E143" s="40" t="s">
        <v>104</v>
      </c>
      <c r="F143" s="41"/>
      <c r="G143" s="42">
        <f>D143*F143</f>
        <v>0</v>
      </c>
      <c r="H143" s="27"/>
      <c r="I143" s="899"/>
      <c r="J143" s="900"/>
      <c r="K143" s="900"/>
      <c r="L143" s="39"/>
      <c r="M143" s="40" t="s">
        <v>104</v>
      </c>
      <c r="N143" s="41"/>
      <c r="O143" s="42">
        <f>L143*N143</f>
        <v>0</v>
      </c>
    </row>
    <row r="144" spans="1:15" ht="20.100000000000001" customHeight="1">
      <c r="A144" s="876"/>
      <c r="B144" s="877"/>
      <c r="C144" s="877"/>
      <c r="D144" s="43"/>
      <c r="E144" s="44" t="s">
        <v>104</v>
      </c>
      <c r="F144" s="43"/>
      <c r="G144" s="45">
        <f t="shared" ref="G144:G152" si="10">D144*F144</f>
        <v>0</v>
      </c>
      <c r="H144" s="27"/>
      <c r="I144" s="876"/>
      <c r="J144" s="877"/>
      <c r="K144" s="877"/>
      <c r="L144" s="43"/>
      <c r="M144" s="44" t="s">
        <v>104</v>
      </c>
      <c r="N144" s="43"/>
      <c r="O144" s="45">
        <f t="shared" ref="O144:O152" si="11">L144*N144</f>
        <v>0</v>
      </c>
    </row>
    <row r="145" spans="1:15" ht="20.100000000000001" customHeight="1">
      <c r="A145" s="876"/>
      <c r="B145" s="877"/>
      <c r="C145" s="877"/>
      <c r="D145" s="43"/>
      <c r="E145" s="44" t="s">
        <v>104</v>
      </c>
      <c r="F145" s="43"/>
      <c r="G145" s="45">
        <f t="shared" si="10"/>
        <v>0</v>
      </c>
      <c r="H145" s="27"/>
      <c r="I145" s="876"/>
      <c r="J145" s="877"/>
      <c r="K145" s="877"/>
      <c r="L145" s="43"/>
      <c r="M145" s="44" t="s">
        <v>104</v>
      </c>
      <c r="N145" s="43"/>
      <c r="O145" s="45">
        <f t="shared" si="11"/>
        <v>0</v>
      </c>
    </row>
    <row r="146" spans="1:15" ht="20.100000000000001" customHeight="1">
      <c r="A146" s="876"/>
      <c r="B146" s="877"/>
      <c r="C146" s="877"/>
      <c r="D146" s="43"/>
      <c r="E146" s="44" t="s">
        <v>104</v>
      </c>
      <c r="F146" s="43"/>
      <c r="G146" s="45">
        <f t="shared" si="10"/>
        <v>0</v>
      </c>
      <c r="H146" s="27"/>
      <c r="I146" s="876"/>
      <c r="J146" s="877"/>
      <c r="K146" s="877"/>
      <c r="L146" s="43"/>
      <c r="M146" s="44" t="s">
        <v>104</v>
      </c>
      <c r="N146" s="43"/>
      <c r="O146" s="45">
        <f t="shared" si="11"/>
        <v>0</v>
      </c>
    </row>
    <row r="147" spans="1:15" ht="20.100000000000001" customHeight="1">
      <c r="A147" s="876"/>
      <c r="B147" s="877"/>
      <c r="C147" s="877"/>
      <c r="D147" s="43"/>
      <c r="E147" s="44" t="s">
        <v>104</v>
      </c>
      <c r="F147" s="43"/>
      <c r="G147" s="45">
        <f t="shared" si="10"/>
        <v>0</v>
      </c>
      <c r="H147" s="27"/>
      <c r="I147" s="876"/>
      <c r="J147" s="877"/>
      <c r="K147" s="877"/>
      <c r="L147" s="43"/>
      <c r="M147" s="44" t="s">
        <v>104</v>
      </c>
      <c r="N147" s="43"/>
      <c r="O147" s="45">
        <f t="shared" si="11"/>
        <v>0</v>
      </c>
    </row>
    <row r="148" spans="1:15" ht="20.100000000000001" customHeight="1">
      <c r="A148" s="876"/>
      <c r="B148" s="877"/>
      <c r="C148" s="877"/>
      <c r="D148" s="43"/>
      <c r="E148" s="44" t="s">
        <v>104</v>
      </c>
      <c r="F148" s="43"/>
      <c r="G148" s="45">
        <f t="shared" si="10"/>
        <v>0</v>
      </c>
      <c r="H148" s="27"/>
      <c r="I148" s="876"/>
      <c r="J148" s="877"/>
      <c r="K148" s="877"/>
      <c r="L148" s="43"/>
      <c r="M148" s="44" t="s">
        <v>104</v>
      </c>
      <c r="N148" s="43"/>
      <c r="O148" s="45">
        <f t="shared" si="11"/>
        <v>0</v>
      </c>
    </row>
    <row r="149" spans="1:15" ht="20.100000000000001" customHeight="1">
      <c r="A149" s="876"/>
      <c r="B149" s="877"/>
      <c r="C149" s="877"/>
      <c r="D149" s="43"/>
      <c r="E149" s="44" t="s">
        <v>104</v>
      </c>
      <c r="F149" s="43"/>
      <c r="G149" s="45">
        <f t="shared" si="10"/>
        <v>0</v>
      </c>
      <c r="H149" s="27"/>
      <c r="I149" s="876"/>
      <c r="J149" s="877"/>
      <c r="K149" s="877"/>
      <c r="L149" s="43"/>
      <c r="M149" s="44" t="s">
        <v>104</v>
      </c>
      <c r="N149" s="43"/>
      <c r="O149" s="45">
        <f t="shared" si="11"/>
        <v>0</v>
      </c>
    </row>
    <row r="150" spans="1:15" ht="20.100000000000001" customHeight="1">
      <c r="A150" s="876"/>
      <c r="B150" s="877"/>
      <c r="C150" s="877"/>
      <c r="D150" s="43"/>
      <c r="E150" s="44" t="s">
        <v>104</v>
      </c>
      <c r="F150" s="43"/>
      <c r="G150" s="45">
        <f t="shared" si="10"/>
        <v>0</v>
      </c>
      <c r="H150" s="27"/>
      <c r="I150" s="876"/>
      <c r="J150" s="877"/>
      <c r="K150" s="877"/>
      <c r="L150" s="43"/>
      <c r="M150" s="44" t="s">
        <v>104</v>
      </c>
      <c r="N150" s="43"/>
      <c r="O150" s="45">
        <f t="shared" si="11"/>
        <v>0</v>
      </c>
    </row>
    <row r="151" spans="1:15" ht="20.100000000000001" customHeight="1">
      <c r="A151" s="876"/>
      <c r="B151" s="877"/>
      <c r="C151" s="877"/>
      <c r="D151" s="43"/>
      <c r="E151" s="44" t="s">
        <v>104</v>
      </c>
      <c r="F151" s="43"/>
      <c r="G151" s="45">
        <f t="shared" si="10"/>
        <v>0</v>
      </c>
      <c r="H151" s="27"/>
      <c r="I151" s="876"/>
      <c r="J151" s="877"/>
      <c r="K151" s="877"/>
      <c r="L151" s="43"/>
      <c r="M151" s="44" t="s">
        <v>104</v>
      </c>
      <c r="N151" s="43"/>
      <c r="O151" s="45">
        <f t="shared" si="11"/>
        <v>0</v>
      </c>
    </row>
    <row r="152" spans="1:15" ht="20.100000000000001" customHeight="1">
      <c r="A152" s="876"/>
      <c r="B152" s="877"/>
      <c r="C152" s="877"/>
      <c r="D152" s="43"/>
      <c r="E152" s="44" t="s">
        <v>104</v>
      </c>
      <c r="F152" s="43"/>
      <c r="G152" s="45">
        <f t="shared" si="10"/>
        <v>0</v>
      </c>
      <c r="H152" s="27"/>
      <c r="I152" s="876"/>
      <c r="J152" s="877"/>
      <c r="K152" s="877"/>
      <c r="L152" s="43"/>
      <c r="M152" s="44" t="s">
        <v>104</v>
      </c>
      <c r="N152" s="43"/>
      <c r="O152" s="45">
        <f t="shared" si="11"/>
        <v>0</v>
      </c>
    </row>
    <row r="153" spans="1:15" ht="20.100000000000001" customHeight="1">
      <c r="A153" s="880" t="s">
        <v>132</v>
      </c>
      <c r="B153" s="881"/>
      <c r="C153" s="882"/>
      <c r="D153" s="46"/>
      <c r="E153" s="47" t="s">
        <v>104</v>
      </c>
      <c r="F153" s="48"/>
      <c r="G153" s="49">
        <f>D153*F153</f>
        <v>0</v>
      </c>
      <c r="H153" s="27"/>
      <c r="I153" s="880" t="s">
        <v>132</v>
      </c>
      <c r="J153" s="881"/>
      <c r="K153" s="882"/>
      <c r="L153" s="46"/>
      <c r="M153" s="47" t="s">
        <v>104</v>
      </c>
      <c r="N153" s="48"/>
      <c r="O153" s="49">
        <f>L153*N153</f>
        <v>0</v>
      </c>
    </row>
    <row r="154" spans="1:15" ht="20.100000000000001" customHeight="1">
      <c r="A154" s="883" t="s">
        <v>133</v>
      </c>
      <c r="B154" s="884"/>
      <c r="C154" s="884"/>
      <c r="D154" s="884"/>
      <c r="E154" s="884"/>
      <c r="F154" s="885"/>
      <c r="G154" s="50">
        <f>SUM(G143:G153)</f>
        <v>0</v>
      </c>
      <c r="H154" s="27"/>
      <c r="I154" s="883" t="s">
        <v>133</v>
      </c>
      <c r="J154" s="884"/>
      <c r="K154" s="884"/>
      <c r="L154" s="884"/>
      <c r="M154" s="884"/>
      <c r="N154" s="885"/>
      <c r="O154" s="50">
        <f>SUM(O143:O153)</f>
        <v>0</v>
      </c>
    </row>
    <row r="155" spans="1:15" ht="20.100000000000001" customHeight="1">
      <c r="A155" s="886" t="s">
        <v>288</v>
      </c>
      <c r="B155" s="887"/>
      <c r="C155" s="887"/>
      <c r="D155" s="887"/>
      <c r="E155" s="887"/>
      <c r="F155" s="887"/>
      <c r="G155" s="52"/>
      <c r="H155" s="27"/>
      <c r="I155" s="886" t="s">
        <v>288</v>
      </c>
      <c r="J155" s="887"/>
      <c r="K155" s="887"/>
      <c r="L155" s="887"/>
      <c r="M155" s="887"/>
      <c r="N155" s="887"/>
      <c r="O155" s="52"/>
    </row>
    <row r="156" spans="1:15" ht="20.100000000000001" customHeight="1">
      <c r="A156" s="878" t="s">
        <v>102</v>
      </c>
      <c r="B156" s="879"/>
      <c r="C156" s="879"/>
      <c r="D156" s="879"/>
      <c r="E156" s="879"/>
      <c r="F156" s="879"/>
      <c r="G156" s="50">
        <f>G154+G155</f>
        <v>0</v>
      </c>
      <c r="H156" s="27"/>
      <c r="I156" s="878" t="s">
        <v>102</v>
      </c>
      <c r="J156" s="879"/>
      <c r="K156" s="879"/>
      <c r="L156" s="879"/>
      <c r="M156" s="879"/>
      <c r="N156" s="879"/>
      <c r="O156" s="50">
        <f>O154+O155</f>
        <v>0</v>
      </c>
    </row>
    <row r="158" spans="1:15" ht="20.100000000000001" customHeight="1">
      <c r="A158" s="915" t="s">
        <v>118</v>
      </c>
      <c r="B158" s="916"/>
      <c r="C158" s="921"/>
      <c r="D158" s="921"/>
      <c r="E158" s="921"/>
      <c r="F158" s="921"/>
      <c r="G158" s="922"/>
      <c r="H158" s="27"/>
      <c r="I158" s="915" t="s">
        <v>118</v>
      </c>
      <c r="J158" s="916"/>
      <c r="K158" s="921"/>
      <c r="L158" s="921"/>
      <c r="M158" s="921"/>
      <c r="N158" s="921"/>
      <c r="O158" s="922"/>
    </row>
    <row r="159" spans="1:15" ht="20.100000000000001" customHeight="1">
      <c r="A159" s="907" t="s">
        <v>119</v>
      </c>
      <c r="B159" s="908"/>
      <c r="C159" s="909"/>
      <c r="D159" s="909"/>
      <c r="E159" s="909"/>
      <c r="F159" s="909"/>
      <c r="G159" s="910"/>
      <c r="H159" s="27"/>
      <c r="I159" s="907" t="s">
        <v>119</v>
      </c>
      <c r="J159" s="908"/>
      <c r="K159" s="909"/>
      <c r="L159" s="909"/>
      <c r="M159" s="909"/>
      <c r="N159" s="909"/>
      <c r="O159" s="910"/>
    </row>
    <row r="160" spans="1:15" ht="20.100000000000001" customHeight="1">
      <c r="A160" s="888" t="s">
        <v>120</v>
      </c>
      <c r="B160" s="889"/>
      <c r="C160" s="911"/>
      <c r="D160" s="911"/>
      <c r="E160" s="912"/>
      <c r="F160" s="912"/>
      <c r="G160" s="913"/>
      <c r="H160" s="27"/>
      <c r="I160" s="888" t="s">
        <v>120</v>
      </c>
      <c r="J160" s="889"/>
      <c r="K160" s="911"/>
      <c r="L160" s="911"/>
      <c r="M160" s="912"/>
      <c r="N160" s="912"/>
      <c r="O160" s="913"/>
    </row>
    <row r="161" spans="1:15" ht="20.100000000000001" customHeight="1">
      <c r="A161" s="28" t="s">
        <v>121</v>
      </c>
      <c r="B161" s="879" t="s">
        <v>122</v>
      </c>
      <c r="C161" s="879"/>
      <c r="D161" s="914"/>
      <c r="E161" s="914"/>
      <c r="F161" s="29" t="s">
        <v>3</v>
      </c>
      <c r="G161" s="30"/>
      <c r="I161" s="28" t="s">
        <v>121</v>
      </c>
      <c r="J161" s="879" t="s">
        <v>122</v>
      </c>
      <c r="K161" s="879"/>
      <c r="L161" s="914"/>
      <c r="M161" s="914"/>
      <c r="N161" s="29" t="s">
        <v>3</v>
      </c>
      <c r="O161" s="30"/>
    </row>
    <row r="162" spans="1:15" ht="20.100000000000001" customHeight="1">
      <c r="A162" s="915" t="s">
        <v>123</v>
      </c>
      <c r="B162" s="916"/>
      <c r="C162" s="917">
        <f>C160-D161-G161</f>
        <v>0</v>
      </c>
      <c r="D162" s="918"/>
      <c r="E162" s="919" t="s">
        <v>124</v>
      </c>
      <c r="F162" s="920"/>
      <c r="G162" s="31" t="str">
        <f>IF(C162*C163=0,"",C162*C163)</f>
        <v/>
      </c>
      <c r="H162" s="27"/>
      <c r="I162" s="915" t="s">
        <v>123</v>
      </c>
      <c r="J162" s="916"/>
      <c r="K162" s="917">
        <f>K160-L161-O161</f>
        <v>0</v>
      </c>
      <c r="L162" s="918"/>
      <c r="M162" s="919" t="s">
        <v>124</v>
      </c>
      <c r="N162" s="920"/>
      <c r="O162" s="31" t="str">
        <f>IF(K162*K163=0,"",K162*K163)</f>
        <v/>
      </c>
    </row>
    <row r="163" spans="1:15" ht="20.100000000000001" customHeight="1">
      <c r="A163" s="888" t="s">
        <v>125</v>
      </c>
      <c r="B163" s="889"/>
      <c r="C163" s="890"/>
      <c r="D163" s="891"/>
      <c r="E163" s="32"/>
      <c r="F163" s="33"/>
      <c r="G163" s="34"/>
      <c r="H163" s="27"/>
      <c r="I163" s="888" t="s">
        <v>125</v>
      </c>
      <c r="J163" s="889"/>
      <c r="K163" s="890"/>
      <c r="L163" s="891"/>
      <c r="M163" s="32"/>
      <c r="N163" s="33"/>
      <c r="O163" s="34"/>
    </row>
    <row r="164" spans="1:15" ht="20.100000000000001" customHeight="1">
      <c r="A164" s="878" t="s">
        <v>126</v>
      </c>
      <c r="B164" s="879"/>
      <c r="C164" s="892" t="str">
        <f>IF(G162="","",SUM(F168:F177))</f>
        <v/>
      </c>
      <c r="D164" s="893"/>
      <c r="E164" s="894" t="s">
        <v>127</v>
      </c>
      <c r="F164" s="895"/>
      <c r="G164" s="35" t="str">
        <f>IF(G162="","",C164/G162)</f>
        <v/>
      </c>
      <c r="H164" s="27"/>
      <c r="I164" s="878" t="s">
        <v>126</v>
      </c>
      <c r="J164" s="879"/>
      <c r="K164" s="892" t="str">
        <f>IF(O162="","",SUM(N168:N177))</f>
        <v/>
      </c>
      <c r="L164" s="893"/>
      <c r="M164" s="894" t="s">
        <v>127</v>
      </c>
      <c r="N164" s="895"/>
      <c r="O164" s="35" t="str">
        <f>IF(O162="","",K164/O162)</f>
        <v/>
      </c>
    </row>
    <row r="165" spans="1:15" ht="20.100000000000001" customHeight="1">
      <c r="A165" s="901" t="s">
        <v>128</v>
      </c>
      <c r="B165" s="902"/>
      <c r="C165" s="903" t="str">
        <f>IF(G162="","",SUM(F168:F178))</f>
        <v/>
      </c>
      <c r="D165" s="904"/>
      <c r="E165" s="905" t="s">
        <v>129</v>
      </c>
      <c r="F165" s="906"/>
      <c r="G165" s="36" t="str">
        <f>IF(G162="","",C165/G162)</f>
        <v/>
      </c>
      <c r="H165" s="27"/>
      <c r="I165" s="901" t="s">
        <v>128</v>
      </c>
      <c r="J165" s="902"/>
      <c r="K165" s="903" t="str">
        <f>IF(O162="","",SUM(N168:N178))</f>
        <v/>
      </c>
      <c r="L165" s="904"/>
      <c r="M165" s="905" t="s">
        <v>129</v>
      </c>
      <c r="N165" s="906"/>
      <c r="O165" s="36" t="str">
        <f>IF(O162="","",K165/O162)</f>
        <v/>
      </c>
    </row>
    <row r="166" spans="1:15" ht="20.100000000000001" customHeight="1">
      <c r="A166" s="896" t="s">
        <v>311</v>
      </c>
      <c r="B166" s="897"/>
      <c r="C166" s="897"/>
      <c r="D166" s="897"/>
      <c r="E166" s="897"/>
      <c r="F166" s="897"/>
      <c r="G166" s="898"/>
      <c r="H166" s="27"/>
      <c r="I166" s="896" t="s">
        <v>311</v>
      </c>
      <c r="J166" s="897"/>
      <c r="K166" s="897"/>
      <c r="L166" s="897"/>
      <c r="M166" s="897"/>
      <c r="N166" s="897"/>
      <c r="O166" s="898"/>
    </row>
    <row r="167" spans="1:15" ht="20.100000000000001" customHeight="1">
      <c r="A167" s="878" t="s">
        <v>130</v>
      </c>
      <c r="B167" s="879"/>
      <c r="C167" s="879"/>
      <c r="D167" s="37" t="s">
        <v>319</v>
      </c>
      <c r="E167" s="37" t="s">
        <v>104</v>
      </c>
      <c r="F167" s="37" t="s">
        <v>131</v>
      </c>
      <c r="G167" s="38" t="s">
        <v>322</v>
      </c>
      <c r="H167" s="27"/>
      <c r="I167" s="878" t="s">
        <v>130</v>
      </c>
      <c r="J167" s="879"/>
      <c r="K167" s="879"/>
      <c r="L167" s="37" t="s">
        <v>319</v>
      </c>
      <c r="M167" s="37" t="s">
        <v>104</v>
      </c>
      <c r="N167" s="37" t="s">
        <v>131</v>
      </c>
      <c r="O167" s="38" t="s">
        <v>322</v>
      </c>
    </row>
    <row r="168" spans="1:15" ht="20.100000000000001" customHeight="1">
      <c r="A168" s="899"/>
      <c r="B168" s="900"/>
      <c r="C168" s="900"/>
      <c r="D168" s="39"/>
      <c r="E168" s="40" t="s">
        <v>104</v>
      </c>
      <c r="F168" s="41"/>
      <c r="G168" s="42">
        <f>D168*F168</f>
        <v>0</v>
      </c>
      <c r="H168" s="27"/>
      <c r="I168" s="899"/>
      <c r="J168" s="900"/>
      <c r="K168" s="900"/>
      <c r="L168" s="39"/>
      <c r="M168" s="40" t="s">
        <v>104</v>
      </c>
      <c r="N168" s="41"/>
      <c r="O168" s="42">
        <f>L168*N168</f>
        <v>0</v>
      </c>
    </row>
    <row r="169" spans="1:15" ht="20.100000000000001" customHeight="1">
      <c r="A169" s="876"/>
      <c r="B169" s="877"/>
      <c r="C169" s="877"/>
      <c r="D169" s="43"/>
      <c r="E169" s="44" t="s">
        <v>104</v>
      </c>
      <c r="F169" s="43"/>
      <c r="G169" s="45">
        <f t="shared" ref="G169:G177" si="12">D169*F169</f>
        <v>0</v>
      </c>
      <c r="H169" s="27"/>
      <c r="I169" s="876"/>
      <c r="J169" s="877"/>
      <c r="K169" s="877"/>
      <c r="L169" s="43"/>
      <c r="M169" s="44" t="s">
        <v>104</v>
      </c>
      <c r="N169" s="43"/>
      <c r="O169" s="45">
        <f t="shared" ref="O169:O177" si="13">L169*N169</f>
        <v>0</v>
      </c>
    </row>
    <row r="170" spans="1:15" ht="20.100000000000001" customHeight="1">
      <c r="A170" s="876"/>
      <c r="B170" s="877"/>
      <c r="C170" s="877"/>
      <c r="D170" s="43"/>
      <c r="E170" s="44" t="s">
        <v>104</v>
      </c>
      <c r="F170" s="43"/>
      <c r="G170" s="45">
        <f t="shared" si="12"/>
        <v>0</v>
      </c>
      <c r="H170" s="27"/>
      <c r="I170" s="876"/>
      <c r="J170" s="877"/>
      <c r="K170" s="877"/>
      <c r="L170" s="43"/>
      <c r="M170" s="44" t="s">
        <v>104</v>
      </c>
      <c r="N170" s="43"/>
      <c r="O170" s="45">
        <f t="shared" si="13"/>
        <v>0</v>
      </c>
    </row>
    <row r="171" spans="1:15" ht="20.100000000000001" customHeight="1">
      <c r="A171" s="876"/>
      <c r="B171" s="877"/>
      <c r="C171" s="877"/>
      <c r="D171" s="43"/>
      <c r="E171" s="44" t="s">
        <v>104</v>
      </c>
      <c r="F171" s="43"/>
      <c r="G171" s="45">
        <f t="shared" si="12"/>
        <v>0</v>
      </c>
      <c r="H171" s="27"/>
      <c r="I171" s="876"/>
      <c r="J171" s="877"/>
      <c r="K171" s="877"/>
      <c r="L171" s="43"/>
      <c r="M171" s="44" t="s">
        <v>104</v>
      </c>
      <c r="N171" s="43"/>
      <c r="O171" s="45">
        <f t="shared" si="13"/>
        <v>0</v>
      </c>
    </row>
    <row r="172" spans="1:15" ht="20.100000000000001" customHeight="1">
      <c r="A172" s="876"/>
      <c r="B172" s="877"/>
      <c r="C172" s="877"/>
      <c r="D172" s="43"/>
      <c r="E172" s="44" t="s">
        <v>104</v>
      </c>
      <c r="F172" s="43"/>
      <c r="G172" s="45">
        <f t="shared" si="12"/>
        <v>0</v>
      </c>
      <c r="H172" s="27"/>
      <c r="I172" s="876"/>
      <c r="J172" s="877"/>
      <c r="K172" s="877"/>
      <c r="L172" s="43"/>
      <c r="M172" s="44" t="s">
        <v>104</v>
      </c>
      <c r="N172" s="43"/>
      <c r="O172" s="45">
        <f t="shared" si="13"/>
        <v>0</v>
      </c>
    </row>
    <row r="173" spans="1:15" ht="20.100000000000001" customHeight="1">
      <c r="A173" s="876"/>
      <c r="B173" s="877"/>
      <c r="C173" s="877"/>
      <c r="D173" s="43"/>
      <c r="E173" s="44" t="s">
        <v>104</v>
      </c>
      <c r="F173" s="43"/>
      <c r="G173" s="45">
        <f t="shared" si="12"/>
        <v>0</v>
      </c>
      <c r="H173" s="27"/>
      <c r="I173" s="876"/>
      <c r="J173" s="877"/>
      <c r="K173" s="877"/>
      <c r="L173" s="43"/>
      <c r="M173" s="44" t="s">
        <v>104</v>
      </c>
      <c r="N173" s="43"/>
      <c r="O173" s="45">
        <f t="shared" si="13"/>
        <v>0</v>
      </c>
    </row>
    <row r="174" spans="1:15" ht="20.100000000000001" customHeight="1">
      <c r="A174" s="876"/>
      <c r="B174" s="877"/>
      <c r="C174" s="877"/>
      <c r="D174" s="43"/>
      <c r="E174" s="44" t="s">
        <v>104</v>
      </c>
      <c r="F174" s="43"/>
      <c r="G174" s="45">
        <f t="shared" si="12"/>
        <v>0</v>
      </c>
      <c r="H174" s="27"/>
      <c r="I174" s="876"/>
      <c r="J174" s="877"/>
      <c r="K174" s="877"/>
      <c r="L174" s="43"/>
      <c r="M174" s="44" t="s">
        <v>104</v>
      </c>
      <c r="N174" s="43"/>
      <c r="O174" s="45">
        <f t="shared" si="13"/>
        <v>0</v>
      </c>
    </row>
    <row r="175" spans="1:15" ht="20.100000000000001" customHeight="1">
      <c r="A175" s="876"/>
      <c r="B175" s="877"/>
      <c r="C175" s="877"/>
      <c r="D175" s="43"/>
      <c r="E175" s="44" t="s">
        <v>104</v>
      </c>
      <c r="F175" s="43"/>
      <c r="G175" s="45">
        <f t="shared" si="12"/>
        <v>0</v>
      </c>
      <c r="H175" s="27"/>
      <c r="I175" s="876"/>
      <c r="J175" s="877"/>
      <c r="K175" s="877"/>
      <c r="L175" s="43"/>
      <c r="M175" s="44" t="s">
        <v>104</v>
      </c>
      <c r="N175" s="43"/>
      <c r="O175" s="45">
        <f t="shared" si="13"/>
        <v>0</v>
      </c>
    </row>
    <row r="176" spans="1:15" ht="20.100000000000001" customHeight="1">
      <c r="A176" s="876"/>
      <c r="B176" s="877"/>
      <c r="C176" s="877"/>
      <c r="D176" s="43"/>
      <c r="E176" s="44" t="s">
        <v>104</v>
      </c>
      <c r="F176" s="43"/>
      <c r="G176" s="45">
        <f t="shared" si="12"/>
        <v>0</v>
      </c>
      <c r="H176" s="27"/>
      <c r="I176" s="876"/>
      <c r="J176" s="877"/>
      <c r="K176" s="877"/>
      <c r="L176" s="43"/>
      <c r="M176" s="44" t="s">
        <v>104</v>
      </c>
      <c r="N176" s="43"/>
      <c r="O176" s="45">
        <f t="shared" si="13"/>
        <v>0</v>
      </c>
    </row>
    <row r="177" spans="1:15" ht="20.100000000000001" customHeight="1">
      <c r="A177" s="876"/>
      <c r="B177" s="877"/>
      <c r="C177" s="877"/>
      <c r="D177" s="43"/>
      <c r="E177" s="44" t="s">
        <v>104</v>
      </c>
      <c r="F177" s="43"/>
      <c r="G177" s="45">
        <f t="shared" si="12"/>
        <v>0</v>
      </c>
      <c r="H177" s="27"/>
      <c r="I177" s="876"/>
      <c r="J177" s="877"/>
      <c r="K177" s="877"/>
      <c r="L177" s="43"/>
      <c r="M177" s="44" t="s">
        <v>104</v>
      </c>
      <c r="N177" s="43"/>
      <c r="O177" s="45">
        <f t="shared" si="13"/>
        <v>0</v>
      </c>
    </row>
    <row r="178" spans="1:15" ht="20.100000000000001" customHeight="1">
      <c r="A178" s="880" t="s">
        <v>132</v>
      </c>
      <c r="B178" s="881"/>
      <c r="C178" s="882"/>
      <c r="D178" s="46"/>
      <c r="E178" s="47" t="s">
        <v>104</v>
      </c>
      <c r="F178" s="48"/>
      <c r="G178" s="49">
        <f>D178*F178</f>
        <v>0</v>
      </c>
      <c r="H178" s="27"/>
      <c r="I178" s="880" t="s">
        <v>132</v>
      </c>
      <c r="J178" s="881"/>
      <c r="K178" s="882"/>
      <c r="L178" s="46"/>
      <c r="M178" s="47" t="s">
        <v>104</v>
      </c>
      <c r="N178" s="48"/>
      <c r="O178" s="49">
        <f>L178*N178</f>
        <v>0</v>
      </c>
    </row>
    <row r="179" spans="1:15" ht="20.100000000000001" customHeight="1">
      <c r="A179" s="883" t="s">
        <v>133</v>
      </c>
      <c r="B179" s="884"/>
      <c r="C179" s="884"/>
      <c r="D179" s="884"/>
      <c r="E179" s="884"/>
      <c r="F179" s="885"/>
      <c r="G179" s="50">
        <f>SUM(G168:G178)</f>
        <v>0</v>
      </c>
      <c r="H179" s="27"/>
      <c r="I179" s="883" t="s">
        <v>133</v>
      </c>
      <c r="J179" s="884"/>
      <c r="K179" s="884"/>
      <c r="L179" s="884"/>
      <c r="M179" s="884"/>
      <c r="N179" s="885"/>
      <c r="O179" s="50">
        <f>SUM(O168:O178)</f>
        <v>0</v>
      </c>
    </row>
    <row r="180" spans="1:15" ht="20.100000000000001" customHeight="1">
      <c r="A180" s="886" t="s">
        <v>288</v>
      </c>
      <c r="B180" s="887"/>
      <c r="C180" s="887"/>
      <c r="D180" s="887"/>
      <c r="E180" s="887"/>
      <c r="F180" s="887"/>
      <c r="G180" s="52"/>
      <c r="H180" s="27"/>
      <c r="I180" s="886" t="s">
        <v>288</v>
      </c>
      <c r="J180" s="887"/>
      <c r="K180" s="887"/>
      <c r="L180" s="887"/>
      <c r="M180" s="887"/>
      <c r="N180" s="887"/>
      <c r="O180" s="52"/>
    </row>
    <row r="181" spans="1:15" ht="20.100000000000001" customHeight="1">
      <c r="A181" s="878" t="s">
        <v>102</v>
      </c>
      <c r="B181" s="879"/>
      <c r="C181" s="879"/>
      <c r="D181" s="879"/>
      <c r="E181" s="879"/>
      <c r="F181" s="879"/>
      <c r="G181" s="50">
        <f>G179+G180</f>
        <v>0</v>
      </c>
      <c r="H181" s="27"/>
      <c r="I181" s="878" t="s">
        <v>102</v>
      </c>
      <c r="J181" s="879"/>
      <c r="K181" s="879"/>
      <c r="L181" s="879"/>
      <c r="M181" s="879"/>
      <c r="N181" s="879"/>
      <c r="O181" s="50">
        <f>O179+O180</f>
        <v>0</v>
      </c>
    </row>
    <row r="183" spans="1:15" ht="20.100000000000001" customHeight="1">
      <c r="A183" s="915" t="s">
        <v>118</v>
      </c>
      <c r="B183" s="916"/>
      <c r="C183" s="921"/>
      <c r="D183" s="921"/>
      <c r="E183" s="921"/>
      <c r="F183" s="921"/>
      <c r="G183" s="922"/>
      <c r="H183" s="27"/>
      <c r="I183" s="915" t="s">
        <v>118</v>
      </c>
      <c r="J183" s="916"/>
      <c r="K183" s="921"/>
      <c r="L183" s="921"/>
      <c r="M183" s="921"/>
      <c r="N183" s="921"/>
      <c r="O183" s="922"/>
    </row>
    <row r="184" spans="1:15" ht="20.100000000000001" customHeight="1">
      <c r="A184" s="907" t="s">
        <v>119</v>
      </c>
      <c r="B184" s="908"/>
      <c r="C184" s="909"/>
      <c r="D184" s="909"/>
      <c r="E184" s="909"/>
      <c r="F184" s="909"/>
      <c r="G184" s="910"/>
      <c r="H184" s="27"/>
      <c r="I184" s="907" t="s">
        <v>119</v>
      </c>
      <c r="J184" s="908"/>
      <c r="K184" s="909"/>
      <c r="L184" s="909"/>
      <c r="M184" s="909"/>
      <c r="N184" s="909"/>
      <c r="O184" s="910"/>
    </row>
    <row r="185" spans="1:15" ht="20.100000000000001" customHeight="1">
      <c r="A185" s="888" t="s">
        <v>120</v>
      </c>
      <c r="B185" s="889"/>
      <c r="C185" s="911"/>
      <c r="D185" s="911"/>
      <c r="E185" s="912"/>
      <c r="F185" s="912"/>
      <c r="G185" s="913"/>
      <c r="H185" s="27"/>
      <c r="I185" s="888" t="s">
        <v>120</v>
      </c>
      <c r="J185" s="889"/>
      <c r="K185" s="911"/>
      <c r="L185" s="911"/>
      <c r="M185" s="912"/>
      <c r="N185" s="912"/>
      <c r="O185" s="913"/>
    </row>
    <row r="186" spans="1:15" ht="20.100000000000001" customHeight="1">
      <c r="A186" s="28" t="s">
        <v>121</v>
      </c>
      <c r="B186" s="879" t="s">
        <v>122</v>
      </c>
      <c r="C186" s="879"/>
      <c r="D186" s="914"/>
      <c r="E186" s="914"/>
      <c r="F186" s="29" t="s">
        <v>3</v>
      </c>
      <c r="G186" s="30"/>
      <c r="I186" s="28" t="s">
        <v>121</v>
      </c>
      <c r="J186" s="879" t="s">
        <v>122</v>
      </c>
      <c r="K186" s="879"/>
      <c r="L186" s="914"/>
      <c r="M186" s="914"/>
      <c r="N186" s="29" t="s">
        <v>3</v>
      </c>
      <c r="O186" s="30"/>
    </row>
    <row r="187" spans="1:15" ht="20.100000000000001" customHeight="1">
      <c r="A187" s="915" t="s">
        <v>123</v>
      </c>
      <c r="B187" s="916"/>
      <c r="C187" s="917">
        <f>C185-D186-G186</f>
        <v>0</v>
      </c>
      <c r="D187" s="918"/>
      <c r="E187" s="919" t="s">
        <v>124</v>
      </c>
      <c r="F187" s="920"/>
      <c r="G187" s="31" t="str">
        <f>IF(C187*C188=0,"",C187*C188)</f>
        <v/>
      </c>
      <c r="H187" s="27"/>
      <c r="I187" s="915" t="s">
        <v>123</v>
      </c>
      <c r="J187" s="916"/>
      <c r="K187" s="917">
        <f>K185-L186-O186</f>
        <v>0</v>
      </c>
      <c r="L187" s="918"/>
      <c r="M187" s="919" t="s">
        <v>124</v>
      </c>
      <c r="N187" s="920"/>
      <c r="O187" s="31" t="str">
        <f>IF(K187*K188=0,"",K187*K188)</f>
        <v/>
      </c>
    </row>
    <row r="188" spans="1:15" ht="20.100000000000001" customHeight="1">
      <c r="A188" s="888" t="s">
        <v>125</v>
      </c>
      <c r="B188" s="889"/>
      <c r="C188" s="890"/>
      <c r="D188" s="891"/>
      <c r="E188" s="32"/>
      <c r="F188" s="33"/>
      <c r="G188" s="34"/>
      <c r="H188" s="27"/>
      <c r="I188" s="888" t="s">
        <v>125</v>
      </c>
      <c r="J188" s="889"/>
      <c r="K188" s="890"/>
      <c r="L188" s="891"/>
      <c r="M188" s="32"/>
      <c r="N188" s="33"/>
      <c r="O188" s="34"/>
    </row>
    <row r="189" spans="1:15" ht="20.100000000000001" customHeight="1">
      <c r="A189" s="878" t="s">
        <v>126</v>
      </c>
      <c r="B189" s="879"/>
      <c r="C189" s="892" t="str">
        <f>IF(G187="","",SUM(F193:F202))</f>
        <v/>
      </c>
      <c r="D189" s="893"/>
      <c r="E189" s="894" t="s">
        <v>127</v>
      </c>
      <c r="F189" s="895"/>
      <c r="G189" s="35" t="str">
        <f>IF(G187="","",C189/G187)</f>
        <v/>
      </c>
      <c r="H189" s="27"/>
      <c r="I189" s="878" t="s">
        <v>126</v>
      </c>
      <c r="J189" s="879"/>
      <c r="K189" s="892" t="str">
        <f>IF(O187="","",SUM(N193:N202))</f>
        <v/>
      </c>
      <c r="L189" s="893"/>
      <c r="M189" s="894" t="s">
        <v>127</v>
      </c>
      <c r="N189" s="895"/>
      <c r="O189" s="35" t="str">
        <f>IF(O187="","",K189/O187)</f>
        <v/>
      </c>
    </row>
    <row r="190" spans="1:15" ht="20.100000000000001" customHeight="1">
      <c r="A190" s="901" t="s">
        <v>128</v>
      </c>
      <c r="B190" s="902"/>
      <c r="C190" s="903" t="str">
        <f>IF(G187="","",SUM(F193:F203))</f>
        <v/>
      </c>
      <c r="D190" s="904"/>
      <c r="E190" s="905" t="s">
        <v>129</v>
      </c>
      <c r="F190" s="906"/>
      <c r="G190" s="36" t="str">
        <f>IF(G187="","",C190/G187)</f>
        <v/>
      </c>
      <c r="H190" s="27"/>
      <c r="I190" s="901" t="s">
        <v>128</v>
      </c>
      <c r="J190" s="902"/>
      <c r="K190" s="903" t="str">
        <f>IF(O187="","",SUM(N193:N203))</f>
        <v/>
      </c>
      <c r="L190" s="904"/>
      <c r="M190" s="905" t="s">
        <v>129</v>
      </c>
      <c r="N190" s="906"/>
      <c r="O190" s="36" t="str">
        <f>IF(O187="","",K190/O187)</f>
        <v/>
      </c>
    </row>
    <row r="191" spans="1:15" ht="20.100000000000001" customHeight="1">
      <c r="A191" s="896" t="s">
        <v>311</v>
      </c>
      <c r="B191" s="897"/>
      <c r="C191" s="897"/>
      <c r="D191" s="897"/>
      <c r="E191" s="897"/>
      <c r="F191" s="897"/>
      <c r="G191" s="898"/>
      <c r="H191" s="27"/>
      <c r="I191" s="896" t="s">
        <v>311</v>
      </c>
      <c r="J191" s="897"/>
      <c r="K191" s="897"/>
      <c r="L191" s="897"/>
      <c r="M191" s="897"/>
      <c r="N191" s="897"/>
      <c r="O191" s="898"/>
    </row>
    <row r="192" spans="1:15" ht="20.100000000000001" customHeight="1">
      <c r="A192" s="878" t="s">
        <v>130</v>
      </c>
      <c r="B192" s="879"/>
      <c r="C192" s="879"/>
      <c r="D192" s="37" t="s">
        <v>319</v>
      </c>
      <c r="E192" s="37" t="s">
        <v>104</v>
      </c>
      <c r="F192" s="37" t="s">
        <v>131</v>
      </c>
      <c r="G192" s="38" t="s">
        <v>322</v>
      </c>
      <c r="H192" s="27"/>
      <c r="I192" s="878" t="s">
        <v>130</v>
      </c>
      <c r="J192" s="879"/>
      <c r="K192" s="879"/>
      <c r="L192" s="37" t="s">
        <v>319</v>
      </c>
      <c r="M192" s="37" t="s">
        <v>104</v>
      </c>
      <c r="N192" s="37" t="s">
        <v>131</v>
      </c>
      <c r="O192" s="38" t="s">
        <v>322</v>
      </c>
    </row>
    <row r="193" spans="1:15" ht="20.100000000000001" customHeight="1">
      <c r="A193" s="899"/>
      <c r="B193" s="900"/>
      <c r="C193" s="900"/>
      <c r="D193" s="39"/>
      <c r="E193" s="40" t="s">
        <v>104</v>
      </c>
      <c r="F193" s="41"/>
      <c r="G193" s="42">
        <f>D193*F193</f>
        <v>0</v>
      </c>
      <c r="H193" s="27"/>
      <c r="I193" s="899"/>
      <c r="J193" s="900"/>
      <c r="K193" s="900"/>
      <c r="L193" s="39"/>
      <c r="M193" s="40" t="s">
        <v>104</v>
      </c>
      <c r="N193" s="41"/>
      <c r="O193" s="42">
        <f>L193*N193</f>
        <v>0</v>
      </c>
    </row>
    <row r="194" spans="1:15" ht="20.100000000000001" customHeight="1">
      <c r="A194" s="876"/>
      <c r="B194" s="877"/>
      <c r="C194" s="877"/>
      <c r="D194" s="43"/>
      <c r="E194" s="44" t="s">
        <v>104</v>
      </c>
      <c r="F194" s="43"/>
      <c r="G194" s="45">
        <f t="shared" ref="G194:G202" si="14">D194*F194</f>
        <v>0</v>
      </c>
      <c r="H194" s="27"/>
      <c r="I194" s="876"/>
      <c r="J194" s="877"/>
      <c r="K194" s="877"/>
      <c r="L194" s="43"/>
      <c r="M194" s="44" t="s">
        <v>104</v>
      </c>
      <c r="N194" s="43"/>
      <c r="O194" s="45">
        <f t="shared" ref="O194:O202" si="15">L194*N194</f>
        <v>0</v>
      </c>
    </row>
    <row r="195" spans="1:15" ht="20.100000000000001" customHeight="1">
      <c r="A195" s="876"/>
      <c r="B195" s="877"/>
      <c r="C195" s="877"/>
      <c r="D195" s="43"/>
      <c r="E195" s="44" t="s">
        <v>104</v>
      </c>
      <c r="F195" s="43"/>
      <c r="G195" s="45">
        <f t="shared" si="14"/>
        <v>0</v>
      </c>
      <c r="H195" s="27"/>
      <c r="I195" s="876"/>
      <c r="J195" s="877"/>
      <c r="K195" s="877"/>
      <c r="L195" s="43"/>
      <c r="M195" s="44" t="s">
        <v>104</v>
      </c>
      <c r="N195" s="43"/>
      <c r="O195" s="45">
        <f t="shared" si="15"/>
        <v>0</v>
      </c>
    </row>
    <row r="196" spans="1:15" ht="20.100000000000001" customHeight="1">
      <c r="A196" s="876"/>
      <c r="B196" s="877"/>
      <c r="C196" s="877"/>
      <c r="D196" s="43"/>
      <c r="E196" s="44" t="s">
        <v>104</v>
      </c>
      <c r="F196" s="43"/>
      <c r="G196" s="45">
        <f t="shared" si="14"/>
        <v>0</v>
      </c>
      <c r="H196" s="27"/>
      <c r="I196" s="876"/>
      <c r="J196" s="877"/>
      <c r="K196" s="877"/>
      <c r="L196" s="43"/>
      <c r="M196" s="44" t="s">
        <v>104</v>
      </c>
      <c r="N196" s="43"/>
      <c r="O196" s="45">
        <f t="shared" si="15"/>
        <v>0</v>
      </c>
    </row>
    <row r="197" spans="1:15" ht="20.100000000000001" customHeight="1">
      <c r="A197" s="876"/>
      <c r="B197" s="877"/>
      <c r="C197" s="877"/>
      <c r="D197" s="43"/>
      <c r="E197" s="44" t="s">
        <v>104</v>
      </c>
      <c r="F197" s="43"/>
      <c r="G197" s="45">
        <f t="shared" si="14"/>
        <v>0</v>
      </c>
      <c r="H197" s="27"/>
      <c r="I197" s="876"/>
      <c r="J197" s="877"/>
      <c r="K197" s="877"/>
      <c r="L197" s="43"/>
      <c r="M197" s="44" t="s">
        <v>104</v>
      </c>
      <c r="N197" s="43"/>
      <c r="O197" s="45">
        <f t="shared" si="15"/>
        <v>0</v>
      </c>
    </row>
    <row r="198" spans="1:15" ht="20.100000000000001" customHeight="1">
      <c r="A198" s="876"/>
      <c r="B198" s="877"/>
      <c r="C198" s="877"/>
      <c r="D198" s="43"/>
      <c r="E198" s="44" t="s">
        <v>104</v>
      </c>
      <c r="F198" s="43"/>
      <c r="G198" s="45">
        <f t="shared" si="14"/>
        <v>0</v>
      </c>
      <c r="H198" s="27"/>
      <c r="I198" s="876"/>
      <c r="J198" s="877"/>
      <c r="K198" s="877"/>
      <c r="L198" s="43"/>
      <c r="M198" s="44" t="s">
        <v>104</v>
      </c>
      <c r="N198" s="43"/>
      <c r="O198" s="45">
        <f t="shared" si="15"/>
        <v>0</v>
      </c>
    </row>
    <row r="199" spans="1:15" ht="20.100000000000001" customHeight="1">
      <c r="A199" s="876"/>
      <c r="B199" s="877"/>
      <c r="C199" s="877"/>
      <c r="D199" s="43"/>
      <c r="E199" s="44" t="s">
        <v>104</v>
      </c>
      <c r="F199" s="43"/>
      <c r="G199" s="45">
        <f t="shared" si="14"/>
        <v>0</v>
      </c>
      <c r="H199" s="27"/>
      <c r="I199" s="876"/>
      <c r="J199" s="877"/>
      <c r="K199" s="877"/>
      <c r="L199" s="43"/>
      <c r="M199" s="44" t="s">
        <v>104</v>
      </c>
      <c r="N199" s="43"/>
      <c r="O199" s="45">
        <f t="shared" si="15"/>
        <v>0</v>
      </c>
    </row>
    <row r="200" spans="1:15" ht="20.100000000000001" customHeight="1">
      <c r="A200" s="876"/>
      <c r="B200" s="877"/>
      <c r="C200" s="877"/>
      <c r="D200" s="43"/>
      <c r="E200" s="44" t="s">
        <v>104</v>
      </c>
      <c r="F200" s="43"/>
      <c r="G200" s="45">
        <f t="shared" si="14"/>
        <v>0</v>
      </c>
      <c r="H200" s="27"/>
      <c r="I200" s="876"/>
      <c r="J200" s="877"/>
      <c r="K200" s="877"/>
      <c r="L200" s="43"/>
      <c r="M200" s="44" t="s">
        <v>104</v>
      </c>
      <c r="N200" s="43"/>
      <c r="O200" s="45">
        <f t="shared" si="15"/>
        <v>0</v>
      </c>
    </row>
    <row r="201" spans="1:15" ht="20.100000000000001" customHeight="1">
      <c r="A201" s="876"/>
      <c r="B201" s="877"/>
      <c r="C201" s="877"/>
      <c r="D201" s="43"/>
      <c r="E201" s="44" t="s">
        <v>104</v>
      </c>
      <c r="F201" s="43"/>
      <c r="G201" s="45">
        <f t="shared" si="14"/>
        <v>0</v>
      </c>
      <c r="H201" s="27"/>
      <c r="I201" s="876"/>
      <c r="J201" s="877"/>
      <c r="K201" s="877"/>
      <c r="L201" s="43"/>
      <c r="M201" s="44" t="s">
        <v>104</v>
      </c>
      <c r="N201" s="43"/>
      <c r="O201" s="45">
        <f t="shared" si="15"/>
        <v>0</v>
      </c>
    </row>
    <row r="202" spans="1:15" ht="20.100000000000001" customHeight="1">
      <c r="A202" s="876"/>
      <c r="B202" s="877"/>
      <c r="C202" s="877"/>
      <c r="D202" s="43"/>
      <c r="E202" s="44" t="s">
        <v>104</v>
      </c>
      <c r="F202" s="43"/>
      <c r="G202" s="45">
        <f t="shared" si="14"/>
        <v>0</v>
      </c>
      <c r="H202" s="27"/>
      <c r="I202" s="876"/>
      <c r="J202" s="877"/>
      <c r="K202" s="877"/>
      <c r="L202" s="43"/>
      <c r="M202" s="44" t="s">
        <v>104</v>
      </c>
      <c r="N202" s="43"/>
      <c r="O202" s="45">
        <f t="shared" si="15"/>
        <v>0</v>
      </c>
    </row>
    <row r="203" spans="1:15" ht="20.100000000000001" customHeight="1">
      <c r="A203" s="880" t="s">
        <v>132</v>
      </c>
      <c r="B203" s="881"/>
      <c r="C203" s="882"/>
      <c r="D203" s="46"/>
      <c r="E203" s="47" t="s">
        <v>104</v>
      </c>
      <c r="F203" s="48"/>
      <c r="G203" s="49">
        <f>D203*F203</f>
        <v>0</v>
      </c>
      <c r="H203" s="27"/>
      <c r="I203" s="880" t="s">
        <v>132</v>
      </c>
      <c r="J203" s="881"/>
      <c r="K203" s="882"/>
      <c r="L203" s="46"/>
      <c r="M203" s="47" t="s">
        <v>104</v>
      </c>
      <c r="N203" s="48"/>
      <c r="O203" s="49">
        <f>L203*N203</f>
        <v>0</v>
      </c>
    </row>
    <row r="204" spans="1:15" ht="20.100000000000001" customHeight="1">
      <c r="A204" s="883" t="s">
        <v>133</v>
      </c>
      <c r="B204" s="884"/>
      <c r="C204" s="884"/>
      <c r="D204" s="884"/>
      <c r="E204" s="884"/>
      <c r="F204" s="885"/>
      <c r="G204" s="50">
        <f>SUM(G193:G203)</f>
        <v>0</v>
      </c>
      <c r="H204" s="27"/>
      <c r="I204" s="883" t="s">
        <v>133</v>
      </c>
      <c r="J204" s="884"/>
      <c r="K204" s="884"/>
      <c r="L204" s="884"/>
      <c r="M204" s="884"/>
      <c r="N204" s="885"/>
      <c r="O204" s="50">
        <f>SUM(O193:O203)</f>
        <v>0</v>
      </c>
    </row>
    <row r="205" spans="1:15" ht="20.100000000000001" customHeight="1">
      <c r="A205" s="886" t="s">
        <v>288</v>
      </c>
      <c r="B205" s="887"/>
      <c r="C205" s="887"/>
      <c r="D205" s="887"/>
      <c r="E205" s="887"/>
      <c r="F205" s="887"/>
      <c r="G205" s="52"/>
      <c r="H205" s="27"/>
      <c r="I205" s="886" t="s">
        <v>288</v>
      </c>
      <c r="J205" s="887"/>
      <c r="K205" s="887"/>
      <c r="L205" s="887"/>
      <c r="M205" s="887"/>
      <c r="N205" s="887"/>
      <c r="O205" s="52"/>
    </row>
    <row r="206" spans="1:15" ht="20.100000000000001" customHeight="1">
      <c r="A206" s="878" t="s">
        <v>102</v>
      </c>
      <c r="B206" s="879"/>
      <c r="C206" s="879"/>
      <c r="D206" s="879"/>
      <c r="E206" s="879"/>
      <c r="F206" s="879"/>
      <c r="G206" s="50">
        <f>G204+G205</f>
        <v>0</v>
      </c>
      <c r="H206" s="27"/>
      <c r="I206" s="878" t="s">
        <v>102</v>
      </c>
      <c r="J206" s="879"/>
      <c r="K206" s="879"/>
      <c r="L206" s="879"/>
      <c r="M206" s="879"/>
      <c r="N206" s="879"/>
      <c r="O206" s="50">
        <f>O204+O205</f>
        <v>0</v>
      </c>
    </row>
    <row r="208" spans="1:15" ht="20.100000000000001" customHeight="1">
      <c r="A208" s="915" t="s">
        <v>118</v>
      </c>
      <c r="B208" s="916"/>
      <c r="C208" s="921"/>
      <c r="D208" s="921"/>
      <c r="E208" s="921"/>
      <c r="F208" s="921"/>
      <c r="G208" s="922"/>
      <c r="H208" s="27"/>
      <c r="I208" s="915" t="s">
        <v>118</v>
      </c>
      <c r="J208" s="916"/>
      <c r="K208" s="921"/>
      <c r="L208" s="921"/>
      <c r="M208" s="921"/>
      <c r="N208" s="921"/>
      <c r="O208" s="922"/>
    </row>
    <row r="209" spans="1:15" ht="20.100000000000001" customHeight="1">
      <c r="A209" s="907" t="s">
        <v>119</v>
      </c>
      <c r="B209" s="908"/>
      <c r="C209" s="909"/>
      <c r="D209" s="909"/>
      <c r="E209" s="909"/>
      <c r="F209" s="909"/>
      <c r="G209" s="910"/>
      <c r="H209" s="27"/>
      <c r="I209" s="907" t="s">
        <v>119</v>
      </c>
      <c r="J209" s="908"/>
      <c r="K209" s="909"/>
      <c r="L209" s="909"/>
      <c r="M209" s="909"/>
      <c r="N209" s="909"/>
      <c r="O209" s="910"/>
    </row>
    <row r="210" spans="1:15" ht="20.100000000000001" customHeight="1">
      <c r="A210" s="888" t="s">
        <v>120</v>
      </c>
      <c r="B210" s="889"/>
      <c r="C210" s="911"/>
      <c r="D210" s="911"/>
      <c r="E210" s="912"/>
      <c r="F210" s="912"/>
      <c r="G210" s="913"/>
      <c r="H210" s="27"/>
      <c r="I210" s="888" t="s">
        <v>120</v>
      </c>
      <c r="J210" s="889"/>
      <c r="K210" s="911"/>
      <c r="L210" s="911"/>
      <c r="M210" s="912"/>
      <c r="N210" s="912"/>
      <c r="O210" s="913"/>
    </row>
    <row r="211" spans="1:15" ht="20.100000000000001" customHeight="1">
      <c r="A211" s="28" t="s">
        <v>121</v>
      </c>
      <c r="B211" s="879" t="s">
        <v>122</v>
      </c>
      <c r="C211" s="879"/>
      <c r="D211" s="914"/>
      <c r="E211" s="914"/>
      <c r="F211" s="29" t="s">
        <v>3</v>
      </c>
      <c r="G211" s="30"/>
      <c r="I211" s="28" t="s">
        <v>121</v>
      </c>
      <c r="J211" s="879" t="s">
        <v>122</v>
      </c>
      <c r="K211" s="879"/>
      <c r="L211" s="914"/>
      <c r="M211" s="914"/>
      <c r="N211" s="29" t="s">
        <v>3</v>
      </c>
      <c r="O211" s="30"/>
    </row>
    <row r="212" spans="1:15" ht="20.100000000000001" customHeight="1">
      <c r="A212" s="915" t="s">
        <v>123</v>
      </c>
      <c r="B212" s="916"/>
      <c r="C212" s="917">
        <f>C210-D211-G211</f>
        <v>0</v>
      </c>
      <c r="D212" s="918"/>
      <c r="E212" s="919" t="s">
        <v>124</v>
      </c>
      <c r="F212" s="920"/>
      <c r="G212" s="31" t="str">
        <f>IF(C212*C213=0,"",C212*C213)</f>
        <v/>
      </c>
      <c r="H212" s="27"/>
      <c r="I212" s="915" t="s">
        <v>123</v>
      </c>
      <c r="J212" s="916"/>
      <c r="K212" s="917">
        <f>K210-L211-O211</f>
        <v>0</v>
      </c>
      <c r="L212" s="918"/>
      <c r="M212" s="919" t="s">
        <v>124</v>
      </c>
      <c r="N212" s="920"/>
      <c r="O212" s="31" t="str">
        <f>IF(K212*K213=0,"",K212*K213)</f>
        <v/>
      </c>
    </row>
    <row r="213" spans="1:15" ht="20.100000000000001" customHeight="1">
      <c r="A213" s="888" t="s">
        <v>125</v>
      </c>
      <c r="B213" s="889"/>
      <c r="C213" s="890"/>
      <c r="D213" s="891"/>
      <c r="E213" s="32"/>
      <c r="F213" s="33"/>
      <c r="G213" s="34"/>
      <c r="H213" s="27"/>
      <c r="I213" s="888" t="s">
        <v>125</v>
      </c>
      <c r="J213" s="889"/>
      <c r="K213" s="890"/>
      <c r="L213" s="891"/>
      <c r="M213" s="32"/>
      <c r="N213" s="33"/>
      <c r="O213" s="34"/>
    </row>
    <row r="214" spans="1:15" ht="20.100000000000001" customHeight="1">
      <c r="A214" s="878" t="s">
        <v>126</v>
      </c>
      <c r="B214" s="879"/>
      <c r="C214" s="892" t="str">
        <f>IF(G212="","",SUM(F218:F227))</f>
        <v/>
      </c>
      <c r="D214" s="893"/>
      <c r="E214" s="894" t="s">
        <v>127</v>
      </c>
      <c r="F214" s="895"/>
      <c r="G214" s="35" t="str">
        <f>IF(G212="","",C214/G212)</f>
        <v/>
      </c>
      <c r="H214" s="27"/>
      <c r="I214" s="878" t="s">
        <v>126</v>
      </c>
      <c r="J214" s="879"/>
      <c r="K214" s="892" t="str">
        <f>IF(O212="","",SUM(N218:N227))</f>
        <v/>
      </c>
      <c r="L214" s="893"/>
      <c r="M214" s="894" t="s">
        <v>127</v>
      </c>
      <c r="N214" s="895"/>
      <c r="O214" s="35" t="str">
        <f>IF(O212="","",K214/O212)</f>
        <v/>
      </c>
    </row>
    <row r="215" spans="1:15" ht="20.100000000000001" customHeight="1">
      <c r="A215" s="901" t="s">
        <v>128</v>
      </c>
      <c r="B215" s="902"/>
      <c r="C215" s="903" t="str">
        <f>IF(G212="","",SUM(F218:F228))</f>
        <v/>
      </c>
      <c r="D215" s="904"/>
      <c r="E215" s="905" t="s">
        <v>129</v>
      </c>
      <c r="F215" s="906"/>
      <c r="G215" s="36" t="str">
        <f>IF(G212="","",C215/G212)</f>
        <v/>
      </c>
      <c r="H215" s="27"/>
      <c r="I215" s="901" t="s">
        <v>128</v>
      </c>
      <c r="J215" s="902"/>
      <c r="K215" s="903" t="str">
        <f>IF(O212="","",SUM(N218:N228))</f>
        <v/>
      </c>
      <c r="L215" s="904"/>
      <c r="M215" s="905" t="s">
        <v>129</v>
      </c>
      <c r="N215" s="906"/>
      <c r="O215" s="36" t="str">
        <f>IF(O212="","",K215/O212)</f>
        <v/>
      </c>
    </row>
    <row r="216" spans="1:15" ht="20.100000000000001" customHeight="1">
      <c r="A216" s="896" t="s">
        <v>311</v>
      </c>
      <c r="B216" s="897"/>
      <c r="C216" s="897"/>
      <c r="D216" s="897"/>
      <c r="E216" s="897"/>
      <c r="F216" s="897"/>
      <c r="G216" s="898"/>
      <c r="H216" s="27"/>
      <c r="I216" s="896" t="s">
        <v>311</v>
      </c>
      <c r="J216" s="897"/>
      <c r="K216" s="897"/>
      <c r="L216" s="897"/>
      <c r="M216" s="897"/>
      <c r="N216" s="897"/>
      <c r="O216" s="898"/>
    </row>
    <row r="217" spans="1:15" ht="20.100000000000001" customHeight="1">
      <c r="A217" s="878" t="s">
        <v>130</v>
      </c>
      <c r="B217" s="879"/>
      <c r="C217" s="879"/>
      <c r="D217" s="37" t="s">
        <v>319</v>
      </c>
      <c r="E217" s="37" t="s">
        <v>104</v>
      </c>
      <c r="F217" s="37" t="s">
        <v>131</v>
      </c>
      <c r="G217" s="38" t="s">
        <v>322</v>
      </c>
      <c r="H217" s="27"/>
      <c r="I217" s="878" t="s">
        <v>130</v>
      </c>
      <c r="J217" s="879"/>
      <c r="K217" s="879"/>
      <c r="L217" s="37" t="s">
        <v>319</v>
      </c>
      <c r="M217" s="37" t="s">
        <v>104</v>
      </c>
      <c r="N217" s="37" t="s">
        <v>131</v>
      </c>
      <c r="O217" s="38" t="s">
        <v>322</v>
      </c>
    </row>
    <row r="218" spans="1:15" ht="20.100000000000001" customHeight="1">
      <c r="A218" s="899"/>
      <c r="B218" s="900"/>
      <c r="C218" s="900"/>
      <c r="D218" s="39"/>
      <c r="E218" s="40" t="s">
        <v>104</v>
      </c>
      <c r="F218" s="41"/>
      <c r="G218" s="42">
        <f>D218*F218</f>
        <v>0</v>
      </c>
      <c r="H218" s="27"/>
      <c r="I218" s="899"/>
      <c r="J218" s="900"/>
      <c r="K218" s="900"/>
      <c r="L218" s="39"/>
      <c r="M218" s="40" t="s">
        <v>104</v>
      </c>
      <c r="N218" s="41"/>
      <c r="O218" s="42">
        <f>L218*N218</f>
        <v>0</v>
      </c>
    </row>
    <row r="219" spans="1:15" ht="20.100000000000001" customHeight="1">
      <c r="A219" s="876"/>
      <c r="B219" s="877"/>
      <c r="C219" s="877"/>
      <c r="D219" s="43"/>
      <c r="E219" s="44" t="s">
        <v>104</v>
      </c>
      <c r="F219" s="43"/>
      <c r="G219" s="45">
        <f t="shared" ref="G219:G227" si="16">D219*F219</f>
        <v>0</v>
      </c>
      <c r="H219" s="27"/>
      <c r="I219" s="876"/>
      <c r="J219" s="877"/>
      <c r="K219" s="877"/>
      <c r="L219" s="43"/>
      <c r="M219" s="44" t="s">
        <v>104</v>
      </c>
      <c r="N219" s="43"/>
      <c r="O219" s="45">
        <f t="shared" ref="O219:O227" si="17">L219*N219</f>
        <v>0</v>
      </c>
    </row>
    <row r="220" spans="1:15" ht="20.100000000000001" customHeight="1">
      <c r="A220" s="876"/>
      <c r="B220" s="877"/>
      <c r="C220" s="877"/>
      <c r="D220" s="43"/>
      <c r="E220" s="44" t="s">
        <v>104</v>
      </c>
      <c r="F220" s="43"/>
      <c r="G220" s="45">
        <f t="shared" si="16"/>
        <v>0</v>
      </c>
      <c r="H220" s="27"/>
      <c r="I220" s="876"/>
      <c r="J220" s="877"/>
      <c r="K220" s="877"/>
      <c r="L220" s="43"/>
      <c r="M220" s="44" t="s">
        <v>104</v>
      </c>
      <c r="N220" s="43"/>
      <c r="O220" s="45">
        <f t="shared" si="17"/>
        <v>0</v>
      </c>
    </row>
    <row r="221" spans="1:15" ht="20.100000000000001" customHeight="1">
      <c r="A221" s="876"/>
      <c r="B221" s="877"/>
      <c r="C221" s="877"/>
      <c r="D221" s="43"/>
      <c r="E221" s="44" t="s">
        <v>104</v>
      </c>
      <c r="F221" s="43"/>
      <c r="G221" s="45">
        <f t="shared" si="16"/>
        <v>0</v>
      </c>
      <c r="H221" s="27"/>
      <c r="I221" s="876"/>
      <c r="J221" s="877"/>
      <c r="K221" s="877"/>
      <c r="L221" s="43"/>
      <c r="M221" s="44" t="s">
        <v>104</v>
      </c>
      <c r="N221" s="43"/>
      <c r="O221" s="45">
        <f t="shared" si="17"/>
        <v>0</v>
      </c>
    </row>
    <row r="222" spans="1:15" ht="20.100000000000001" customHeight="1">
      <c r="A222" s="876"/>
      <c r="B222" s="877"/>
      <c r="C222" s="877"/>
      <c r="D222" s="43"/>
      <c r="E222" s="44" t="s">
        <v>104</v>
      </c>
      <c r="F222" s="43"/>
      <c r="G222" s="45">
        <f t="shared" si="16"/>
        <v>0</v>
      </c>
      <c r="H222" s="27"/>
      <c r="I222" s="876"/>
      <c r="J222" s="877"/>
      <c r="K222" s="877"/>
      <c r="L222" s="43"/>
      <c r="M222" s="44" t="s">
        <v>104</v>
      </c>
      <c r="N222" s="43"/>
      <c r="O222" s="45">
        <f t="shared" si="17"/>
        <v>0</v>
      </c>
    </row>
    <row r="223" spans="1:15" ht="20.100000000000001" customHeight="1">
      <c r="A223" s="876"/>
      <c r="B223" s="877"/>
      <c r="C223" s="877"/>
      <c r="D223" s="43"/>
      <c r="E223" s="44" t="s">
        <v>104</v>
      </c>
      <c r="F223" s="43"/>
      <c r="G223" s="45">
        <f t="shared" si="16"/>
        <v>0</v>
      </c>
      <c r="H223" s="27"/>
      <c r="I223" s="876"/>
      <c r="J223" s="877"/>
      <c r="K223" s="877"/>
      <c r="L223" s="43"/>
      <c r="M223" s="44" t="s">
        <v>104</v>
      </c>
      <c r="N223" s="43"/>
      <c r="O223" s="45">
        <f t="shared" si="17"/>
        <v>0</v>
      </c>
    </row>
    <row r="224" spans="1:15" ht="20.100000000000001" customHeight="1">
      <c r="A224" s="876"/>
      <c r="B224" s="877"/>
      <c r="C224" s="877"/>
      <c r="D224" s="43"/>
      <c r="E224" s="44" t="s">
        <v>104</v>
      </c>
      <c r="F224" s="43"/>
      <c r="G224" s="45">
        <f t="shared" si="16"/>
        <v>0</v>
      </c>
      <c r="H224" s="27"/>
      <c r="I224" s="876"/>
      <c r="J224" s="877"/>
      <c r="K224" s="877"/>
      <c r="L224" s="43"/>
      <c r="M224" s="44" t="s">
        <v>104</v>
      </c>
      <c r="N224" s="43"/>
      <c r="O224" s="45">
        <f t="shared" si="17"/>
        <v>0</v>
      </c>
    </row>
    <row r="225" spans="1:15" ht="20.100000000000001" customHeight="1">
      <c r="A225" s="876"/>
      <c r="B225" s="877"/>
      <c r="C225" s="877"/>
      <c r="D225" s="43"/>
      <c r="E225" s="44" t="s">
        <v>104</v>
      </c>
      <c r="F225" s="43"/>
      <c r="G225" s="45">
        <f t="shared" si="16"/>
        <v>0</v>
      </c>
      <c r="H225" s="27"/>
      <c r="I225" s="876"/>
      <c r="J225" s="877"/>
      <c r="K225" s="877"/>
      <c r="L225" s="43"/>
      <c r="M225" s="44" t="s">
        <v>104</v>
      </c>
      <c r="N225" s="43"/>
      <c r="O225" s="45">
        <f t="shared" si="17"/>
        <v>0</v>
      </c>
    </row>
    <row r="226" spans="1:15" ht="20.100000000000001" customHeight="1">
      <c r="A226" s="876"/>
      <c r="B226" s="877"/>
      <c r="C226" s="877"/>
      <c r="D226" s="43"/>
      <c r="E226" s="44" t="s">
        <v>104</v>
      </c>
      <c r="F226" s="43"/>
      <c r="G226" s="45">
        <f t="shared" si="16"/>
        <v>0</v>
      </c>
      <c r="H226" s="27"/>
      <c r="I226" s="876"/>
      <c r="J226" s="877"/>
      <c r="K226" s="877"/>
      <c r="L226" s="43"/>
      <c r="M226" s="44" t="s">
        <v>104</v>
      </c>
      <c r="N226" s="43"/>
      <c r="O226" s="45">
        <f t="shared" si="17"/>
        <v>0</v>
      </c>
    </row>
    <row r="227" spans="1:15" ht="20.100000000000001" customHeight="1">
      <c r="A227" s="876"/>
      <c r="B227" s="877"/>
      <c r="C227" s="877"/>
      <c r="D227" s="43"/>
      <c r="E227" s="44" t="s">
        <v>104</v>
      </c>
      <c r="F227" s="43"/>
      <c r="G227" s="45">
        <f t="shared" si="16"/>
        <v>0</v>
      </c>
      <c r="H227" s="27"/>
      <c r="I227" s="876"/>
      <c r="J227" s="877"/>
      <c r="K227" s="877"/>
      <c r="L227" s="43"/>
      <c r="M227" s="44" t="s">
        <v>104</v>
      </c>
      <c r="N227" s="43"/>
      <c r="O227" s="45">
        <f t="shared" si="17"/>
        <v>0</v>
      </c>
    </row>
    <row r="228" spans="1:15" ht="20.100000000000001" customHeight="1">
      <c r="A228" s="880" t="s">
        <v>132</v>
      </c>
      <c r="B228" s="881"/>
      <c r="C228" s="882"/>
      <c r="D228" s="46"/>
      <c r="E228" s="47" t="s">
        <v>104</v>
      </c>
      <c r="F228" s="48"/>
      <c r="G228" s="49">
        <f>D228*F228</f>
        <v>0</v>
      </c>
      <c r="H228" s="27"/>
      <c r="I228" s="880" t="s">
        <v>132</v>
      </c>
      <c r="J228" s="881"/>
      <c r="K228" s="882"/>
      <c r="L228" s="46"/>
      <c r="M228" s="47" t="s">
        <v>104</v>
      </c>
      <c r="N228" s="48"/>
      <c r="O228" s="49">
        <f>L228*N228</f>
        <v>0</v>
      </c>
    </row>
    <row r="229" spans="1:15" ht="20.100000000000001" customHeight="1">
      <c r="A229" s="883" t="s">
        <v>133</v>
      </c>
      <c r="B229" s="884"/>
      <c r="C229" s="884"/>
      <c r="D229" s="884"/>
      <c r="E229" s="884"/>
      <c r="F229" s="885"/>
      <c r="G229" s="50">
        <f>SUM(G218:G228)</f>
        <v>0</v>
      </c>
      <c r="H229" s="27"/>
      <c r="I229" s="883" t="s">
        <v>133</v>
      </c>
      <c r="J229" s="884"/>
      <c r="K229" s="884"/>
      <c r="L229" s="884"/>
      <c r="M229" s="884"/>
      <c r="N229" s="885"/>
      <c r="O229" s="50">
        <f>SUM(O218:O228)</f>
        <v>0</v>
      </c>
    </row>
    <row r="230" spans="1:15" ht="20.100000000000001" customHeight="1">
      <c r="A230" s="886" t="s">
        <v>288</v>
      </c>
      <c r="B230" s="887"/>
      <c r="C230" s="887"/>
      <c r="D230" s="887"/>
      <c r="E230" s="887"/>
      <c r="F230" s="887"/>
      <c r="G230" s="52"/>
      <c r="H230" s="27"/>
      <c r="I230" s="886" t="s">
        <v>288</v>
      </c>
      <c r="J230" s="887"/>
      <c r="K230" s="887"/>
      <c r="L230" s="887"/>
      <c r="M230" s="887"/>
      <c r="N230" s="887"/>
      <c r="O230" s="52"/>
    </row>
    <row r="231" spans="1:15" ht="20.100000000000001" customHeight="1">
      <c r="A231" s="878" t="s">
        <v>102</v>
      </c>
      <c r="B231" s="879"/>
      <c r="C231" s="879"/>
      <c r="D231" s="879"/>
      <c r="E231" s="879"/>
      <c r="F231" s="879"/>
      <c r="G231" s="50">
        <f>G229+G230</f>
        <v>0</v>
      </c>
      <c r="H231" s="27"/>
      <c r="I231" s="878" t="s">
        <v>102</v>
      </c>
      <c r="J231" s="879"/>
      <c r="K231" s="879"/>
      <c r="L231" s="879"/>
      <c r="M231" s="879"/>
      <c r="N231" s="879"/>
      <c r="O231" s="50">
        <f>O229+O230</f>
        <v>0</v>
      </c>
    </row>
    <row r="233" spans="1:15" ht="20.100000000000001" customHeight="1">
      <c r="A233" s="915" t="s">
        <v>118</v>
      </c>
      <c r="B233" s="916"/>
      <c r="C233" s="921"/>
      <c r="D233" s="921"/>
      <c r="E233" s="921"/>
      <c r="F233" s="921"/>
      <c r="G233" s="922"/>
      <c r="H233" s="27"/>
      <c r="I233" s="915" t="s">
        <v>118</v>
      </c>
      <c r="J233" s="916"/>
      <c r="K233" s="921"/>
      <c r="L233" s="921"/>
      <c r="M233" s="921"/>
      <c r="N233" s="921"/>
      <c r="O233" s="922"/>
    </row>
    <row r="234" spans="1:15" ht="20.100000000000001" customHeight="1">
      <c r="A234" s="907" t="s">
        <v>119</v>
      </c>
      <c r="B234" s="908"/>
      <c r="C234" s="909"/>
      <c r="D234" s="909"/>
      <c r="E234" s="909"/>
      <c r="F234" s="909"/>
      <c r="G234" s="910"/>
      <c r="H234" s="27"/>
      <c r="I234" s="907" t="s">
        <v>119</v>
      </c>
      <c r="J234" s="908"/>
      <c r="K234" s="909"/>
      <c r="L234" s="909"/>
      <c r="M234" s="909"/>
      <c r="N234" s="909"/>
      <c r="O234" s="910"/>
    </row>
    <row r="235" spans="1:15" ht="20.100000000000001" customHeight="1">
      <c r="A235" s="888" t="s">
        <v>120</v>
      </c>
      <c r="B235" s="889"/>
      <c r="C235" s="911"/>
      <c r="D235" s="911"/>
      <c r="E235" s="912"/>
      <c r="F235" s="912"/>
      <c r="G235" s="913"/>
      <c r="H235" s="27"/>
      <c r="I235" s="888" t="s">
        <v>120</v>
      </c>
      <c r="J235" s="889"/>
      <c r="K235" s="911"/>
      <c r="L235" s="911"/>
      <c r="M235" s="912"/>
      <c r="N235" s="912"/>
      <c r="O235" s="913"/>
    </row>
    <row r="236" spans="1:15" ht="20.100000000000001" customHeight="1">
      <c r="A236" s="28" t="s">
        <v>121</v>
      </c>
      <c r="B236" s="879" t="s">
        <v>122</v>
      </c>
      <c r="C236" s="879"/>
      <c r="D236" s="914"/>
      <c r="E236" s="914"/>
      <c r="F236" s="29" t="s">
        <v>3</v>
      </c>
      <c r="G236" s="30"/>
      <c r="I236" s="28" t="s">
        <v>121</v>
      </c>
      <c r="J236" s="879" t="s">
        <v>122</v>
      </c>
      <c r="K236" s="879"/>
      <c r="L236" s="914"/>
      <c r="M236" s="914"/>
      <c r="N236" s="29" t="s">
        <v>3</v>
      </c>
      <c r="O236" s="30"/>
    </row>
    <row r="237" spans="1:15" ht="20.100000000000001" customHeight="1">
      <c r="A237" s="915" t="s">
        <v>123</v>
      </c>
      <c r="B237" s="916"/>
      <c r="C237" s="917">
        <f>C235-D236-G236</f>
        <v>0</v>
      </c>
      <c r="D237" s="918"/>
      <c r="E237" s="919" t="s">
        <v>124</v>
      </c>
      <c r="F237" s="920"/>
      <c r="G237" s="31" t="str">
        <f>IF(C237*C238=0,"",C237*C238)</f>
        <v/>
      </c>
      <c r="H237" s="27"/>
      <c r="I237" s="915" t="s">
        <v>123</v>
      </c>
      <c r="J237" s="916"/>
      <c r="K237" s="917">
        <f>K235-L236-O236</f>
        <v>0</v>
      </c>
      <c r="L237" s="918"/>
      <c r="M237" s="919" t="s">
        <v>124</v>
      </c>
      <c r="N237" s="920"/>
      <c r="O237" s="31" t="str">
        <f>IF(K237*K238=0,"",K237*K238)</f>
        <v/>
      </c>
    </row>
    <row r="238" spans="1:15" ht="20.100000000000001" customHeight="1">
      <c r="A238" s="888" t="s">
        <v>125</v>
      </c>
      <c r="B238" s="889"/>
      <c r="C238" s="890"/>
      <c r="D238" s="891"/>
      <c r="E238" s="32"/>
      <c r="F238" s="33"/>
      <c r="G238" s="34"/>
      <c r="H238" s="27"/>
      <c r="I238" s="888" t="s">
        <v>125</v>
      </c>
      <c r="J238" s="889"/>
      <c r="K238" s="890"/>
      <c r="L238" s="891"/>
      <c r="M238" s="32"/>
      <c r="N238" s="33"/>
      <c r="O238" s="34"/>
    </row>
    <row r="239" spans="1:15" ht="20.100000000000001" customHeight="1">
      <c r="A239" s="878" t="s">
        <v>126</v>
      </c>
      <c r="B239" s="879"/>
      <c r="C239" s="892" t="str">
        <f>IF(G237="","",SUM(F243:F252))</f>
        <v/>
      </c>
      <c r="D239" s="893"/>
      <c r="E239" s="894" t="s">
        <v>127</v>
      </c>
      <c r="F239" s="895"/>
      <c r="G239" s="35" t="str">
        <f>IF(G237="","",C239/G237)</f>
        <v/>
      </c>
      <c r="H239" s="27"/>
      <c r="I239" s="878" t="s">
        <v>126</v>
      </c>
      <c r="J239" s="879"/>
      <c r="K239" s="892" t="str">
        <f>IF(O237="","",SUM(N243:N252))</f>
        <v/>
      </c>
      <c r="L239" s="893"/>
      <c r="M239" s="894" t="s">
        <v>127</v>
      </c>
      <c r="N239" s="895"/>
      <c r="O239" s="35" t="str">
        <f>IF(O237="","",K239/O237)</f>
        <v/>
      </c>
    </row>
    <row r="240" spans="1:15" ht="20.100000000000001" customHeight="1">
      <c r="A240" s="901" t="s">
        <v>128</v>
      </c>
      <c r="B240" s="902"/>
      <c r="C240" s="903" t="str">
        <f>IF(G237="","",SUM(F243:F253))</f>
        <v/>
      </c>
      <c r="D240" s="904"/>
      <c r="E240" s="905" t="s">
        <v>129</v>
      </c>
      <c r="F240" s="906"/>
      <c r="G240" s="36" t="str">
        <f>IF(G237="","",C240/G237)</f>
        <v/>
      </c>
      <c r="H240" s="27"/>
      <c r="I240" s="901" t="s">
        <v>128</v>
      </c>
      <c r="J240" s="902"/>
      <c r="K240" s="903" t="str">
        <f>IF(O237="","",SUM(N243:N253))</f>
        <v/>
      </c>
      <c r="L240" s="904"/>
      <c r="M240" s="905" t="s">
        <v>129</v>
      </c>
      <c r="N240" s="906"/>
      <c r="O240" s="36" t="str">
        <f>IF(O237="","",K240/O237)</f>
        <v/>
      </c>
    </row>
    <row r="241" spans="1:15" ht="20.100000000000001" customHeight="1">
      <c r="A241" s="896" t="s">
        <v>311</v>
      </c>
      <c r="B241" s="897"/>
      <c r="C241" s="897"/>
      <c r="D241" s="897"/>
      <c r="E241" s="897"/>
      <c r="F241" s="897"/>
      <c r="G241" s="898"/>
      <c r="H241" s="27"/>
      <c r="I241" s="896" t="s">
        <v>311</v>
      </c>
      <c r="J241" s="897"/>
      <c r="K241" s="897"/>
      <c r="L241" s="897"/>
      <c r="M241" s="897"/>
      <c r="N241" s="897"/>
      <c r="O241" s="898"/>
    </row>
    <row r="242" spans="1:15" ht="20.100000000000001" customHeight="1">
      <c r="A242" s="878" t="s">
        <v>130</v>
      </c>
      <c r="B242" s="879"/>
      <c r="C242" s="879"/>
      <c r="D242" s="37" t="s">
        <v>319</v>
      </c>
      <c r="E242" s="37" t="s">
        <v>104</v>
      </c>
      <c r="F242" s="37" t="s">
        <v>131</v>
      </c>
      <c r="G242" s="38" t="s">
        <v>322</v>
      </c>
      <c r="H242" s="27"/>
      <c r="I242" s="878" t="s">
        <v>130</v>
      </c>
      <c r="J242" s="879"/>
      <c r="K242" s="879"/>
      <c r="L242" s="37" t="s">
        <v>319</v>
      </c>
      <c r="M242" s="37" t="s">
        <v>104</v>
      </c>
      <c r="N242" s="37" t="s">
        <v>131</v>
      </c>
      <c r="O242" s="38" t="s">
        <v>322</v>
      </c>
    </row>
    <row r="243" spans="1:15" ht="20.100000000000001" customHeight="1">
      <c r="A243" s="899"/>
      <c r="B243" s="900"/>
      <c r="C243" s="900"/>
      <c r="D243" s="39"/>
      <c r="E243" s="40" t="s">
        <v>104</v>
      </c>
      <c r="F243" s="41"/>
      <c r="G243" s="42">
        <f>D243*F243</f>
        <v>0</v>
      </c>
      <c r="H243" s="27"/>
      <c r="I243" s="899"/>
      <c r="J243" s="900"/>
      <c r="K243" s="900"/>
      <c r="L243" s="39"/>
      <c r="M243" s="40" t="s">
        <v>104</v>
      </c>
      <c r="N243" s="41"/>
      <c r="O243" s="42">
        <f>L243*N243</f>
        <v>0</v>
      </c>
    </row>
    <row r="244" spans="1:15" ht="20.100000000000001" customHeight="1">
      <c r="A244" s="876"/>
      <c r="B244" s="877"/>
      <c r="C244" s="877"/>
      <c r="D244" s="43"/>
      <c r="E244" s="44" t="s">
        <v>104</v>
      </c>
      <c r="F244" s="43"/>
      <c r="G244" s="45">
        <f t="shared" ref="G244:G252" si="18">D244*F244</f>
        <v>0</v>
      </c>
      <c r="H244" s="27"/>
      <c r="I244" s="876"/>
      <c r="J244" s="877"/>
      <c r="K244" s="877"/>
      <c r="L244" s="43"/>
      <c r="M244" s="44" t="s">
        <v>104</v>
      </c>
      <c r="N244" s="43"/>
      <c r="O244" s="45">
        <f t="shared" ref="O244:O252" si="19">L244*N244</f>
        <v>0</v>
      </c>
    </row>
    <row r="245" spans="1:15" ht="20.100000000000001" customHeight="1">
      <c r="A245" s="876"/>
      <c r="B245" s="877"/>
      <c r="C245" s="877"/>
      <c r="D245" s="43"/>
      <c r="E245" s="44" t="s">
        <v>104</v>
      </c>
      <c r="F245" s="43"/>
      <c r="G245" s="45">
        <f t="shared" si="18"/>
        <v>0</v>
      </c>
      <c r="H245" s="27"/>
      <c r="I245" s="876"/>
      <c r="J245" s="877"/>
      <c r="K245" s="877"/>
      <c r="L245" s="43"/>
      <c r="M245" s="44" t="s">
        <v>104</v>
      </c>
      <c r="N245" s="43"/>
      <c r="O245" s="45">
        <f t="shared" si="19"/>
        <v>0</v>
      </c>
    </row>
    <row r="246" spans="1:15" ht="20.100000000000001" customHeight="1">
      <c r="A246" s="876"/>
      <c r="B246" s="877"/>
      <c r="C246" s="877"/>
      <c r="D246" s="43"/>
      <c r="E246" s="44" t="s">
        <v>104</v>
      </c>
      <c r="F246" s="43"/>
      <c r="G246" s="45">
        <f t="shared" si="18"/>
        <v>0</v>
      </c>
      <c r="H246" s="27"/>
      <c r="I246" s="876"/>
      <c r="J246" s="877"/>
      <c r="K246" s="877"/>
      <c r="L246" s="43"/>
      <c r="M246" s="44" t="s">
        <v>104</v>
      </c>
      <c r="N246" s="43"/>
      <c r="O246" s="45">
        <f t="shared" si="19"/>
        <v>0</v>
      </c>
    </row>
    <row r="247" spans="1:15" ht="20.100000000000001" customHeight="1">
      <c r="A247" s="876"/>
      <c r="B247" s="877"/>
      <c r="C247" s="877"/>
      <c r="D247" s="43"/>
      <c r="E247" s="44" t="s">
        <v>104</v>
      </c>
      <c r="F247" s="43"/>
      <c r="G247" s="45">
        <f t="shared" si="18"/>
        <v>0</v>
      </c>
      <c r="H247" s="27"/>
      <c r="I247" s="876"/>
      <c r="J247" s="877"/>
      <c r="K247" s="877"/>
      <c r="L247" s="43"/>
      <c r="M247" s="44" t="s">
        <v>104</v>
      </c>
      <c r="N247" s="43"/>
      <c r="O247" s="45">
        <f t="shared" si="19"/>
        <v>0</v>
      </c>
    </row>
    <row r="248" spans="1:15" ht="20.100000000000001" customHeight="1">
      <c r="A248" s="876"/>
      <c r="B248" s="877"/>
      <c r="C248" s="877"/>
      <c r="D248" s="43"/>
      <c r="E248" s="44" t="s">
        <v>104</v>
      </c>
      <c r="F248" s="43"/>
      <c r="G248" s="45">
        <f t="shared" si="18"/>
        <v>0</v>
      </c>
      <c r="H248" s="27"/>
      <c r="I248" s="876"/>
      <c r="J248" s="877"/>
      <c r="K248" s="877"/>
      <c r="L248" s="43"/>
      <c r="M248" s="44" t="s">
        <v>104</v>
      </c>
      <c r="N248" s="43"/>
      <c r="O248" s="45">
        <f t="shared" si="19"/>
        <v>0</v>
      </c>
    </row>
    <row r="249" spans="1:15" ht="20.100000000000001" customHeight="1">
      <c r="A249" s="876"/>
      <c r="B249" s="877"/>
      <c r="C249" s="877"/>
      <c r="D249" s="43"/>
      <c r="E249" s="44" t="s">
        <v>104</v>
      </c>
      <c r="F249" s="43"/>
      <c r="G249" s="45">
        <f t="shared" si="18"/>
        <v>0</v>
      </c>
      <c r="H249" s="27"/>
      <c r="I249" s="876"/>
      <c r="J249" s="877"/>
      <c r="K249" s="877"/>
      <c r="L249" s="43"/>
      <c r="M249" s="44" t="s">
        <v>104</v>
      </c>
      <c r="N249" s="43"/>
      <c r="O249" s="45">
        <f t="shared" si="19"/>
        <v>0</v>
      </c>
    </row>
    <row r="250" spans="1:15" ht="20.100000000000001" customHeight="1">
      <c r="A250" s="876"/>
      <c r="B250" s="877"/>
      <c r="C250" s="877"/>
      <c r="D250" s="43"/>
      <c r="E250" s="44" t="s">
        <v>104</v>
      </c>
      <c r="F250" s="43"/>
      <c r="G250" s="45">
        <f t="shared" si="18"/>
        <v>0</v>
      </c>
      <c r="H250" s="27"/>
      <c r="I250" s="876"/>
      <c r="J250" s="877"/>
      <c r="K250" s="877"/>
      <c r="L250" s="43"/>
      <c r="M250" s="44" t="s">
        <v>104</v>
      </c>
      <c r="N250" s="43"/>
      <c r="O250" s="45">
        <f t="shared" si="19"/>
        <v>0</v>
      </c>
    </row>
    <row r="251" spans="1:15" ht="20.100000000000001" customHeight="1">
      <c r="A251" s="876"/>
      <c r="B251" s="877"/>
      <c r="C251" s="877"/>
      <c r="D251" s="43"/>
      <c r="E251" s="44" t="s">
        <v>104</v>
      </c>
      <c r="F251" s="43"/>
      <c r="G251" s="45">
        <f t="shared" si="18"/>
        <v>0</v>
      </c>
      <c r="H251" s="27"/>
      <c r="I251" s="876"/>
      <c r="J251" s="877"/>
      <c r="K251" s="877"/>
      <c r="L251" s="43"/>
      <c r="M251" s="44" t="s">
        <v>104</v>
      </c>
      <c r="N251" s="43"/>
      <c r="O251" s="45">
        <f t="shared" si="19"/>
        <v>0</v>
      </c>
    </row>
    <row r="252" spans="1:15" ht="20.100000000000001" customHeight="1">
      <c r="A252" s="876"/>
      <c r="B252" s="877"/>
      <c r="C252" s="877"/>
      <c r="D252" s="43"/>
      <c r="E252" s="44" t="s">
        <v>104</v>
      </c>
      <c r="F252" s="43"/>
      <c r="G252" s="45">
        <f t="shared" si="18"/>
        <v>0</v>
      </c>
      <c r="H252" s="27"/>
      <c r="I252" s="876"/>
      <c r="J252" s="877"/>
      <c r="K252" s="877"/>
      <c r="L252" s="43"/>
      <c r="M252" s="44" t="s">
        <v>104</v>
      </c>
      <c r="N252" s="43"/>
      <c r="O252" s="45">
        <f t="shared" si="19"/>
        <v>0</v>
      </c>
    </row>
    <row r="253" spans="1:15" ht="20.100000000000001" customHeight="1">
      <c r="A253" s="880" t="s">
        <v>132</v>
      </c>
      <c r="B253" s="881"/>
      <c r="C253" s="882"/>
      <c r="D253" s="46"/>
      <c r="E253" s="47" t="s">
        <v>104</v>
      </c>
      <c r="F253" s="48"/>
      <c r="G253" s="49">
        <f>D253*F253</f>
        <v>0</v>
      </c>
      <c r="H253" s="27"/>
      <c r="I253" s="880" t="s">
        <v>132</v>
      </c>
      <c r="J253" s="881"/>
      <c r="K253" s="882"/>
      <c r="L253" s="46"/>
      <c r="M253" s="47" t="s">
        <v>104</v>
      </c>
      <c r="N253" s="48"/>
      <c r="O253" s="49">
        <f>L253*N253</f>
        <v>0</v>
      </c>
    </row>
    <row r="254" spans="1:15" ht="20.100000000000001" customHeight="1">
      <c r="A254" s="883" t="s">
        <v>133</v>
      </c>
      <c r="B254" s="884"/>
      <c r="C254" s="884"/>
      <c r="D254" s="884"/>
      <c r="E254" s="884"/>
      <c r="F254" s="885"/>
      <c r="G254" s="50">
        <f>SUM(G243:G253)</f>
        <v>0</v>
      </c>
      <c r="H254" s="27"/>
      <c r="I254" s="883" t="s">
        <v>133</v>
      </c>
      <c r="J254" s="884"/>
      <c r="K254" s="884"/>
      <c r="L254" s="884"/>
      <c r="M254" s="884"/>
      <c r="N254" s="885"/>
      <c r="O254" s="50">
        <f>SUM(O243:O253)</f>
        <v>0</v>
      </c>
    </row>
    <row r="255" spans="1:15" ht="20.100000000000001" customHeight="1">
      <c r="A255" s="886" t="s">
        <v>288</v>
      </c>
      <c r="B255" s="887"/>
      <c r="C255" s="887"/>
      <c r="D255" s="887"/>
      <c r="E255" s="887"/>
      <c r="F255" s="887"/>
      <c r="G255" s="52"/>
      <c r="H255" s="27"/>
      <c r="I255" s="886" t="s">
        <v>288</v>
      </c>
      <c r="J255" s="887"/>
      <c r="K255" s="887"/>
      <c r="L255" s="887"/>
      <c r="M255" s="887"/>
      <c r="N255" s="887"/>
      <c r="O255" s="52"/>
    </row>
    <row r="256" spans="1:15" ht="20.100000000000001" customHeight="1">
      <c r="A256" s="878" t="s">
        <v>102</v>
      </c>
      <c r="B256" s="879"/>
      <c r="C256" s="879"/>
      <c r="D256" s="879"/>
      <c r="E256" s="879"/>
      <c r="F256" s="879"/>
      <c r="G256" s="50">
        <f>G254+G255</f>
        <v>0</v>
      </c>
      <c r="H256" s="27"/>
      <c r="I256" s="878" t="s">
        <v>102</v>
      </c>
      <c r="J256" s="879"/>
      <c r="K256" s="879"/>
      <c r="L256" s="879"/>
      <c r="M256" s="879"/>
      <c r="N256" s="879"/>
      <c r="O256" s="50">
        <f>O254+O255</f>
        <v>0</v>
      </c>
    </row>
    <row r="258" spans="1:15" ht="20.100000000000001" customHeight="1">
      <c r="A258" s="915" t="s">
        <v>118</v>
      </c>
      <c r="B258" s="916"/>
      <c r="C258" s="921"/>
      <c r="D258" s="921"/>
      <c r="E258" s="921"/>
      <c r="F258" s="921"/>
      <c r="G258" s="922"/>
      <c r="H258" s="27"/>
      <c r="I258" s="915" t="s">
        <v>118</v>
      </c>
      <c r="J258" s="916"/>
      <c r="K258" s="921"/>
      <c r="L258" s="921"/>
      <c r="M258" s="921"/>
      <c r="N258" s="921"/>
      <c r="O258" s="922"/>
    </row>
    <row r="259" spans="1:15" ht="20.100000000000001" customHeight="1">
      <c r="A259" s="907" t="s">
        <v>119</v>
      </c>
      <c r="B259" s="908"/>
      <c r="C259" s="909"/>
      <c r="D259" s="909"/>
      <c r="E259" s="909"/>
      <c r="F259" s="909"/>
      <c r="G259" s="910"/>
      <c r="H259" s="27"/>
      <c r="I259" s="907" t="s">
        <v>119</v>
      </c>
      <c r="J259" s="908"/>
      <c r="K259" s="909"/>
      <c r="L259" s="909"/>
      <c r="M259" s="909"/>
      <c r="N259" s="909"/>
      <c r="O259" s="910"/>
    </row>
    <row r="260" spans="1:15" ht="20.100000000000001" customHeight="1">
      <c r="A260" s="888" t="s">
        <v>120</v>
      </c>
      <c r="B260" s="889"/>
      <c r="C260" s="911"/>
      <c r="D260" s="911"/>
      <c r="E260" s="912"/>
      <c r="F260" s="912"/>
      <c r="G260" s="913"/>
      <c r="H260" s="27"/>
      <c r="I260" s="888" t="s">
        <v>120</v>
      </c>
      <c r="J260" s="889"/>
      <c r="K260" s="911"/>
      <c r="L260" s="911"/>
      <c r="M260" s="912"/>
      <c r="N260" s="912"/>
      <c r="O260" s="913"/>
    </row>
    <row r="261" spans="1:15" ht="20.100000000000001" customHeight="1">
      <c r="A261" s="28" t="s">
        <v>121</v>
      </c>
      <c r="B261" s="879" t="s">
        <v>122</v>
      </c>
      <c r="C261" s="879"/>
      <c r="D261" s="914"/>
      <c r="E261" s="914"/>
      <c r="F261" s="29" t="s">
        <v>3</v>
      </c>
      <c r="G261" s="30"/>
      <c r="I261" s="28" t="s">
        <v>121</v>
      </c>
      <c r="J261" s="879" t="s">
        <v>122</v>
      </c>
      <c r="K261" s="879"/>
      <c r="L261" s="914"/>
      <c r="M261" s="914"/>
      <c r="N261" s="29" t="s">
        <v>3</v>
      </c>
      <c r="O261" s="30"/>
    </row>
    <row r="262" spans="1:15" ht="20.100000000000001" customHeight="1">
      <c r="A262" s="915" t="s">
        <v>123</v>
      </c>
      <c r="B262" s="916"/>
      <c r="C262" s="917">
        <f>C260-D261-G261</f>
        <v>0</v>
      </c>
      <c r="D262" s="918"/>
      <c r="E262" s="919" t="s">
        <v>124</v>
      </c>
      <c r="F262" s="920"/>
      <c r="G262" s="31" t="str">
        <f>IF(C262*C263=0,"",C262*C263)</f>
        <v/>
      </c>
      <c r="H262" s="27"/>
      <c r="I262" s="915" t="s">
        <v>123</v>
      </c>
      <c r="J262" s="916"/>
      <c r="K262" s="917">
        <f>K260-L261-O261</f>
        <v>0</v>
      </c>
      <c r="L262" s="918"/>
      <c r="M262" s="919" t="s">
        <v>124</v>
      </c>
      <c r="N262" s="920"/>
      <c r="O262" s="31" t="str">
        <f>IF(K262*K263=0,"",K262*K263)</f>
        <v/>
      </c>
    </row>
    <row r="263" spans="1:15" ht="20.100000000000001" customHeight="1">
      <c r="A263" s="888" t="s">
        <v>125</v>
      </c>
      <c r="B263" s="889"/>
      <c r="C263" s="890"/>
      <c r="D263" s="891"/>
      <c r="E263" s="32"/>
      <c r="F263" s="33"/>
      <c r="G263" s="34"/>
      <c r="H263" s="27"/>
      <c r="I263" s="888" t="s">
        <v>125</v>
      </c>
      <c r="J263" s="889"/>
      <c r="K263" s="890"/>
      <c r="L263" s="891"/>
      <c r="M263" s="32"/>
      <c r="N263" s="33"/>
      <c r="O263" s="34"/>
    </row>
    <row r="264" spans="1:15" ht="20.100000000000001" customHeight="1">
      <c r="A264" s="878" t="s">
        <v>126</v>
      </c>
      <c r="B264" s="879"/>
      <c r="C264" s="892" t="str">
        <f>IF(G262="","",SUM(F268:F277))</f>
        <v/>
      </c>
      <c r="D264" s="893"/>
      <c r="E264" s="894" t="s">
        <v>127</v>
      </c>
      <c r="F264" s="895"/>
      <c r="G264" s="35" t="str">
        <f>IF(G262="","",C264/G262)</f>
        <v/>
      </c>
      <c r="H264" s="27"/>
      <c r="I264" s="878" t="s">
        <v>126</v>
      </c>
      <c r="J264" s="879"/>
      <c r="K264" s="892" t="str">
        <f>IF(O262="","",SUM(N268:N277))</f>
        <v/>
      </c>
      <c r="L264" s="893"/>
      <c r="M264" s="894" t="s">
        <v>127</v>
      </c>
      <c r="N264" s="895"/>
      <c r="O264" s="35" t="str">
        <f>IF(O262="","",K264/O262)</f>
        <v/>
      </c>
    </row>
    <row r="265" spans="1:15" ht="20.100000000000001" customHeight="1">
      <c r="A265" s="901" t="s">
        <v>128</v>
      </c>
      <c r="B265" s="902"/>
      <c r="C265" s="903" t="str">
        <f>IF(G262="","",SUM(F268:F278))</f>
        <v/>
      </c>
      <c r="D265" s="904"/>
      <c r="E265" s="905" t="s">
        <v>129</v>
      </c>
      <c r="F265" s="906"/>
      <c r="G265" s="36" t="str">
        <f>IF(G262="","",C265/G262)</f>
        <v/>
      </c>
      <c r="H265" s="27"/>
      <c r="I265" s="901" t="s">
        <v>128</v>
      </c>
      <c r="J265" s="902"/>
      <c r="K265" s="903" t="str">
        <f>IF(O262="","",SUM(N268:N278))</f>
        <v/>
      </c>
      <c r="L265" s="904"/>
      <c r="M265" s="905" t="s">
        <v>129</v>
      </c>
      <c r="N265" s="906"/>
      <c r="O265" s="36" t="str">
        <f>IF(O262="","",K265/O262)</f>
        <v/>
      </c>
    </row>
    <row r="266" spans="1:15" ht="20.100000000000001" customHeight="1">
      <c r="A266" s="896" t="s">
        <v>311</v>
      </c>
      <c r="B266" s="897"/>
      <c r="C266" s="897"/>
      <c r="D266" s="897"/>
      <c r="E266" s="897"/>
      <c r="F266" s="897"/>
      <c r="G266" s="898"/>
      <c r="H266" s="27"/>
      <c r="I266" s="896" t="s">
        <v>311</v>
      </c>
      <c r="J266" s="897"/>
      <c r="K266" s="897"/>
      <c r="L266" s="897"/>
      <c r="M266" s="897"/>
      <c r="N266" s="897"/>
      <c r="O266" s="898"/>
    </row>
    <row r="267" spans="1:15" ht="20.100000000000001" customHeight="1">
      <c r="A267" s="878" t="s">
        <v>130</v>
      </c>
      <c r="B267" s="879"/>
      <c r="C267" s="879"/>
      <c r="D267" s="37" t="s">
        <v>319</v>
      </c>
      <c r="E267" s="37" t="s">
        <v>104</v>
      </c>
      <c r="F267" s="37" t="s">
        <v>131</v>
      </c>
      <c r="G267" s="38" t="s">
        <v>322</v>
      </c>
      <c r="H267" s="27"/>
      <c r="I267" s="878" t="s">
        <v>130</v>
      </c>
      <c r="J267" s="879"/>
      <c r="K267" s="879"/>
      <c r="L267" s="37" t="s">
        <v>319</v>
      </c>
      <c r="M267" s="37" t="s">
        <v>104</v>
      </c>
      <c r="N267" s="37" t="s">
        <v>131</v>
      </c>
      <c r="O267" s="38" t="s">
        <v>322</v>
      </c>
    </row>
    <row r="268" spans="1:15" ht="20.100000000000001" customHeight="1">
      <c r="A268" s="899"/>
      <c r="B268" s="900"/>
      <c r="C268" s="900"/>
      <c r="D268" s="39"/>
      <c r="E268" s="40" t="s">
        <v>104</v>
      </c>
      <c r="F268" s="41"/>
      <c r="G268" s="42">
        <f>D268*F268</f>
        <v>0</v>
      </c>
      <c r="H268" s="27"/>
      <c r="I268" s="899"/>
      <c r="J268" s="900"/>
      <c r="K268" s="900"/>
      <c r="L268" s="39"/>
      <c r="M268" s="40" t="s">
        <v>104</v>
      </c>
      <c r="N268" s="41"/>
      <c r="O268" s="42">
        <f>L268*N268</f>
        <v>0</v>
      </c>
    </row>
    <row r="269" spans="1:15" ht="20.100000000000001" customHeight="1">
      <c r="A269" s="876"/>
      <c r="B269" s="877"/>
      <c r="C269" s="877"/>
      <c r="D269" s="43"/>
      <c r="E269" s="44" t="s">
        <v>104</v>
      </c>
      <c r="F269" s="43"/>
      <c r="G269" s="45">
        <f t="shared" ref="G269:G277" si="20">D269*F269</f>
        <v>0</v>
      </c>
      <c r="H269" s="27"/>
      <c r="I269" s="876"/>
      <c r="J269" s="877"/>
      <c r="K269" s="877"/>
      <c r="L269" s="43"/>
      <c r="M269" s="44" t="s">
        <v>104</v>
      </c>
      <c r="N269" s="43"/>
      <c r="O269" s="45">
        <f t="shared" ref="O269:O277" si="21">L269*N269</f>
        <v>0</v>
      </c>
    </row>
    <row r="270" spans="1:15" ht="20.100000000000001" customHeight="1">
      <c r="A270" s="876"/>
      <c r="B270" s="877"/>
      <c r="C270" s="877"/>
      <c r="D270" s="43"/>
      <c r="E270" s="44" t="s">
        <v>104</v>
      </c>
      <c r="F270" s="43"/>
      <c r="G270" s="45">
        <f t="shared" si="20"/>
        <v>0</v>
      </c>
      <c r="H270" s="27"/>
      <c r="I270" s="876"/>
      <c r="J270" s="877"/>
      <c r="K270" s="877"/>
      <c r="L270" s="43"/>
      <c r="M270" s="44" t="s">
        <v>104</v>
      </c>
      <c r="N270" s="43"/>
      <c r="O270" s="45">
        <f t="shared" si="21"/>
        <v>0</v>
      </c>
    </row>
    <row r="271" spans="1:15" ht="20.100000000000001" customHeight="1">
      <c r="A271" s="876"/>
      <c r="B271" s="877"/>
      <c r="C271" s="877"/>
      <c r="D271" s="43"/>
      <c r="E271" s="44" t="s">
        <v>104</v>
      </c>
      <c r="F271" s="43"/>
      <c r="G271" s="45">
        <f t="shared" si="20"/>
        <v>0</v>
      </c>
      <c r="H271" s="27"/>
      <c r="I271" s="876"/>
      <c r="J271" s="877"/>
      <c r="K271" s="877"/>
      <c r="L271" s="43"/>
      <c r="M271" s="44" t="s">
        <v>104</v>
      </c>
      <c r="N271" s="43"/>
      <c r="O271" s="45">
        <f t="shared" si="21"/>
        <v>0</v>
      </c>
    </row>
    <row r="272" spans="1:15" ht="20.100000000000001" customHeight="1">
      <c r="A272" s="876"/>
      <c r="B272" s="877"/>
      <c r="C272" s="877"/>
      <c r="D272" s="43"/>
      <c r="E272" s="44" t="s">
        <v>104</v>
      </c>
      <c r="F272" s="43"/>
      <c r="G272" s="45">
        <f t="shared" si="20"/>
        <v>0</v>
      </c>
      <c r="H272" s="27"/>
      <c r="I272" s="876"/>
      <c r="J272" s="877"/>
      <c r="K272" s="877"/>
      <c r="L272" s="43"/>
      <c r="M272" s="44" t="s">
        <v>104</v>
      </c>
      <c r="N272" s="43"/>
      <c r="O272" s="45">
        <f t="shared" si="21"/>
        <v>0</v>
      </c>
    </row>
    <row r="273" spans="1:15" ht="20.100000000000001" customHeight="1">
      <c r="A273" s="876"/>
      <c r="B273" s="877"/>
      <c r="C273" s="877"/>
      <c r="D273" s="43"/>
      <c r="E273" s="44" t="s">
        <v>104</v>
      </c>
      <c r="F273" s="43"/>
      <c r="G273" s="45">
        <f t="shared" si="20"/>
        <v>0</v>
      </c>
      <c r="H273" s="27"/>
      <c r="I273" s="876"/>
      <c r="J273" s="877"/>
      <c r="K273" s="877"/>
      <c r="L273" s="43"/>
      <c r="M273" s="44" t="s">
        <v>104</v>
      </c>
      <c r="N273" s="43"/>
      <c r="O273" s="45">
        <f t="shared" si="21"/>
        <v>0</v>
      </c>
    </row>
    <row r="274" spans="1:15" ht="20.100000000000001" customHeight="1">
      <c r="A274" s="876"/>
      <c r="B274" s="877"/>
      <c r="C274" s="877"/>
      <c r="D274" s="43"/>
      <c r="E274" s="44" t="s">
        <v>104</v>
      </c>
      <c r="F274" s="43"/>
      <c r="G274" s="45">
        <f t="shared" si="20"/>
        <v>0</v>
      </c>
      <c r="H274" s="27"/>
      <c r="I274" s="876"/>
      <c r="J274" s="877"/>
      <c r="K274" s="877"/>
      <c r="L274" s="43"/>
      <c r="M274" s="44" t="s">
        <v>104</v>
      </c>
      <c r="N274" s="43"/>
      <c r="O274" s="45">
        <f t="shared" si="21"/>
        <v>0</v>
      </c>
    </row>
    <row r="275" spans="1:15" ht="20.100000000000001" customHeight="1">
      <c r="A275" s="876"/>
      <c r="B275" s="877"/>
      <c r="C275" s="877"/>
      <c r="D275" s="43"/>
      <c r="E275" s="44" t="s">
        <v>104</v>
      </c>
      <c r="F275" s="43"/>
      <c r="G275" s="45">
        <f t="shared" si="20"/>
        <v>0</v>
      </c>
      <c r="H275" s="27"/>
      <c r="I275" s="876"/>
      <c r="J275" s="877"/>
      <c r="K275" s="877"/>
      <c r="L275" s="43"/>
      <c r="M275" s="44" t="s">
        <v>104</v>
      </c>
      <c r="N275" s="43"/>
      <c r="O275" s="45">
        <f t="shared" si="21"/>
        <v>0</v>
      </c>
    </row>
    <row r="276" spans="1:15" ht="20.100000000000001" customHeight="1">
      <c r="A276" s="876"/>
      <c r="B276" s="877"/>
      <c r="C276" s="877"/>
      <c r="D276" s="43"/>
      <c r="E276" s="44" t="s">
        <v>104</v>
      </c>
      <c r="F276" s="43"/>
      <c r="G276" s="45">
        <f t="shared" si="20"/>
        <v>0</v>
      </c>
      <c r="H276" s="27"/>
      <c r="I276" s="876"/>
      <c r="J276" s="877"/>
      <c r="K276" s="877"/>
      <c r="L276" s="43"/>
      <c r="M276" s="44" t="s">
        <v>104</v>
      </c>
      <c r="N276" s="43"/>
      <c r="O276" s="45">
        <f t="shared" si="21"/>
        <v>0</v>
      </c>
    </row>
    <row r="277" spans="1:15" ht="20.100000000000001" customHeight="1">
      <c r="A277" s="876"/>
      <c r="B277" s="877"/>
      <c r="C277" s="877"/>
      <c r="D277" s="43"/>
      <c r="E277" s="44" t="s">
        <v>104</v>
      </c>
      <c r="F277" s="43"/>
      <c r="G277" s="45">
        <f t="shared" si="20"/>
        <v>0</v>
      </c>
      <c r="H277" s="27"/>
      <c r="I277" s="876"/>
      <c r="J277" s="877"/>
      <c r="K277" s="877"/>
      <c r="L277" s="43"/>
      <c r="M277" s="44" t="s">
        <v>104</v>
      </c>
      <c r="N277" s="43"/>
      <c r="O277" s="45">
        <f t="shared" si="21"/>
        <v>0</v>
      </c>
    </row>
    <row r="278" spans="1:15" ht="20.100000000000001" customHeight="1">
      <c r="A278" s="880" t="s">
        <v>132</v>
      </c>
      <c r="B278" s="881"/>
      <c r="C278" s="882"/>
      <c r="D278" s="46"/>
      <c r="E278" s="47" t="s">
        <v>104</v>
      </c>
      <c r="F278" s="48"/>
      <c r="G278" s="49">
        <f>D278*F278</f>
        <v>0</v>
      </c>
      <c r="H278" s="27"/>
      <c r="I278" s="880" t="s">
        <v>132</v>
      </c>
      <c r="J278" s="881"/>
      <c r="K278" s="882"/>
      <c r="L278" s="46"/>
      <c r="M278" s="47" t="s">
        <v>104</v>
      </c>
      <c r="N278" s="48"/>
      <c r="O278" s="49">
        <f>L278*N278</f>
        <v>0</v>
      </c>
    </row>
    <row r="279" spans="1:15" ht="20.100000000000001" customHeight="1">
      <c r="A279" s="883" t="s">
        <v>133</v>
      </c>
      <c r="B279" s="884"/>
      <c r="C279" s="884"/>
      <c r="D279" s="884"/>
      <c r="E279" s="884"/>
      <c r="F279" s="885"/>
      <c r="G279" s="50">
        <f>SUM(G268:G278)</f>
        <v>0</v>
      </c>
      <c r="H279" s="27"/>
      <c r="I279" s="883" t="s">
        <v>133</v>
      </c>
      <c r="J279" s="884"/>
      <c r="K279" s="884"/>
      <c r="L279" s="884"/>
      <c r="M279" s="884"/>
      <c r="N279" s="885"/>
      <c r="O279" s="50">
        <f>SUM(O268:O278)</f>
        <v>0</v>
      </c>
    </row>
    <row r="280" spans="1:15" ht="20.100000000000001" customHeight="1">
      <c r="A280" s="886" t="s">
        <v>288</v>
      </c>
      <c r="B280" s="887"/>
      <c r="C280" s="887"/>
      <c r="D280" s="887"/>
      <c r="E280" s="887"/>
      <c r="F280" s="887"/>
      <c r="G280" s="52"/>
      <c r="H280" s="27"/>
      <c r="I280" s="886" t="s">
        <v>288</v>
      </c>
      <c r="J280" s="887"/>
      <c r="K280" s="887"/>
      <c r="L280" s="887"/>
      <c r="M280" s="887"/>
      <c r="N280" s="887"/>
      <c r="O280" s="52"/>
    </row>
    <row r="281" spans="1:15" ht="20.100000000000001" customHeight="1">
      <c r="A281" s="878" t="s">
        <v>102</v>
      </c>
      <c r="B281" s="879"/>
      <c r="C281" s="879"/>
      <c r="D281" s="879"/>
      <c r="E281" s="879"/>
      <c r="F281" s="879"/>
      <c r="G281" s="50">
        <f>G279+G280</f>
        <v>0</v>
      </c>
      <c r="H281" s="27"/>
      <c r="I281" s="878" t="s">
        <v>102</v>
      </c>
      <c r="J281" s="879"/>
      <c r="K281" s="879"/>
      <c r="L281" s="879"/>
      <c r="M281" s="879"/>
      <c r="N281" s="879"/>
      <c r="O281" s="50">
        <f>O279+O280</f>
        <v>0</v>
      </c>
    </row>
    <row r="283" spans="1:15" ht="20.100000000000001" customHeight="1">
      <c r="A283" s="915" t="s">
        <v>118</v>
      </c>
      <c r="B283" s="916"/>
      <c r="C283" s="921"/>
      <c r="D283" s="921"/>
      <c r="E283" s="921"/>
      <c r="F283" s="921"/>
      <c r="G283" s="922"/>
      <c r="H283" s="27"/>
      <c r="I283" s="915" t="s">
        <v>118</v>
      </c>
      <c r="J283" s="916"/>
      <c r="K283" s="921"/>
      <c r="L283" s="921"/>
      <c r="M283" s="921"/>
      <c r="N283" s="921"/>
      <c r="O283" s="922"/>
    </row>
    <row r="284" spans="1:15" ht="20.100000000000001" customHeight="1">
      <c r="A284" s="907" t="s">
        <v>119</v>
      </c>
      <c r="B284" s="908"/>
      <c r="C284" s="909"/>
      <c r="D284" s="909"/>
      <c r="E284" s="909"/>
      <c r="F284" s="909"/>
      <c r="G284" s="910"/>
      <c r="H284" s="27"/>
      <c r="I284" s="907" t="s">
        <v>119</v>
      </c>
      <c r="J284" s="908"/>
      <c r="K284" s="909"/>
      <c r="L284" s="909"/>
      <c r="M284" s="909"/>
      <c r="N284" s="909"/>
      <c r="O284" s="910"/>
    </row>
    <row r="285" spans="1:15" ht="20.100000000000001" customHeight="1">
      <c r="A285" s="888" t="s">
        <v>120</v>
      </c>
      <c r="B285" s="889"/>
      <c r="C285" s="911"/>
      <c r="D285" s="911"/>
      <c r="E285" s="912"/>
      <c r="F285" s="912"/>
      <c r="G285" s="913"/>
      <c r="H285" s="27"/>
      <c r="I285" s="888" t="s">
        <v>120</v>
      </c>
      <c r="J285" s="889"/>
      <c r="K285" s="911"/>
      <c r="L285" s="911"/>
      <c r="M285" s="912"/>
      <c r="N285" s="912"/>
      <c r="O285" s="913"/>
    </row>
    <row r="286" spans="1:15" ht="20.100000000000001" customHeight="1">
      <c r="A286" s="28" t="s">
        <v>121</v>
      </c>
      <c r="B286" s="879" t="s">
        <v>122</v>
      </c>
      <c r="C286" s="879"/>
      <c r="D286" s="914"/>
      <c r="E286" s="914"/>
      <c r="F286" s="29" t="s">
        <v>3</v>
      </c>
      <c r="G286" s="30"/>
      <c r="I286" s="28" t="s">
        <v>121</v>
      </c>
      <c r="J286" s="879" t="s">
        <v>122</v>
      </c>
      <c r="K286" s="879"/>
      <c r="L286" s="914"/>
      <c r="M286" s="914"/>
      <c r="N286" s="29" t="s">
        <v>3</v>
      </c>
      <c r="O286" s="30"/>
    </row>
    <row r="287" spans="1:15" ht="20.100000000000001" customHeight="1">
      <c r="A287" s="915" t="s">
        <v>123</v>
      </c>
      <c r="B287" s="916"/>
      <c r="C287" s="917">
        <f>C285-D286-G286</f>
        <v>0</v>
      </c>
      <c r="D287" s="918"/>
      <c r="E287" s="919" t="s">
        <v>124</v>
      </c>
      <c r="F287" s="920"/>
      <c r="G287" s="31" t="str">
        <f>IF(C287*C288=0,"",C287*C288)</f>
        <v/>
      </c>
      <c r="H287" s="27"/>
      <c r="I287" s="915" t="s">
        <v>123</v>
      </c>
      <c r="J287" s="916"/>
      <c r="K287" s="917">
        <f>K285-L286-O286</f>
        <v>0</v>
      </c>
      <c r="L287" s="918"/>
      <c r="M287" s="919" t="s">
        <v>124</v>
      </c>
      <c r="N287" s="920"/>
      <c r="O287" s="31" t="str">
        <f>IF(K287*K288=0,"",K287*K288)</f>
        <v/>
      </c>
    </row>
    <row r="288" spans="1:15" ht="20.100000000000001" customHeight="1">
      <c r="A288" s="888" t="s">
        <v>125</v>
      </c>
      <c r="B288" s="889"/>
      <c r="C288" s="890"/>
      <c r="D288" s="891"/>
      <c r="E288" s="32"/>
      <c r="F288" s="33"/>
      <c r="G288" s="34"/>
      <c r="H288" s="27"/>
      <c r="I288" s="888" t="s">
        <v>125</v>
      </c>
      <c r="J288" s="889"/>
      <c r="K288" s="890"/>
      <c r="L288" s="891"/>
      <c r="M288" s="32"/>
      <c r="N288" s="33"/>
      <c r="O288" s="34"/>
    </row>
    <row r="289" spans="1:15" ht="20.100000000000001" customHeight="1">
      <c r="A289" s="878" t="s">
        <v>126</v>
      </c>
      <c r="B289" s="879"/>
      <c r="C289" s="892" t="str">
        <f>IF(G287="","",SUM(F293:F302))</f>
        <v/>
      </c>
      <c r="D289" s="893"/>
      <c r="E289" s="894" t="s">
        <v>127</v>
      </c>
      <c r="F289" s="895"/>
      <c r="G289" s="35" t="str">
        <f>IF(G287="","",C289/G287)</f>
        <v/>
      </c>
      <c r="H289" s="27"/>
      <c r="I289" s="878" t="s">
        <v>126</v>
      </c>
      <c r="J289" s="879"/>
      <c r="K289" s="892" t="str">
        <f>IF(O287="","",SUM(N293:N302))</f>
        <v/>
      </c>
      <c r="L289" s="893"/>
      <c r="M289" s="894" t="s">
        <v>127</v>
      </c>
      <c r="N289" s="895"/>
      <c r="O289" s="35" t="str">
        <f>IF(O287="","",K289/O287)</f>
        <v/>
      </c>
    </row>
    <row r="290" spans="1:15" ht="20.100000000000001" customHeight="1">
      <c r="A290" s="901" t="s">
        <v>128</v>
      </c>
      <c r="B290" s="902"/>
      <c r="C290" s="903" t="str">
        <f>IF(G287="","",SUM(F293:F303))</f>
        <v/>
      </c>
      <c r="D290" s="904"/>
      <c r="E290" s="905" t="s">
        <v>129</v>
      </c>
      <c r="F290" s="906"/>
      <c r="G290" s="36" t="str">
        <f>IF(G287="","",C290/G287)</f>
        <v/>
      </c>
      <c r="H290" s="27"/>
      <c r="I290" s="901" t="s">
        <v>128</v>
      </c>
      <c r="J290" s="902"/>
      <c r="K290" s="903" t="str">
        <f>IF(O287="","",SUM(N293:N303))</f>
        <v/>
      </c>
      <c r="L290" s="904"/>
      <c r="M290" s="905" t="s">
        <v>129</v>
      </c>
      <c r="N290" s="906"/>
      <c r="O290" s="36" t="str">
        <f>IF(O287="","",K290/O287)</f>
        <v/>
      </c>
    </row>
    <row r="291" spans="1:15" ht="20.100000000000001" customHeight="1">
      <c r="A291" s="896" t="s">
        <v>311</v>
      </c>
      <c r="B291" s="897"/>
      <c r="C291" s="897"/>
      <c r="D291" s="897"/>
      <c r="E291" s="897"/>
      <c r="F291" s="897"/>
      <c r="G291" s="898"/>
      <c r="H291" s="27"/>
      <c r="I291" s="896" t="s">
        <v>311</v>
      </c>
      <c r="J291" s="897"/>
      <c r="K291" s="897"/>
      <c r="L291" s="897"/>
      <c r="M291" s="897"/>
      <c r="N291" s="897"/>
      <c r="O291" s="898"/>
    </row>
    <row r="292" spans="1:15" ht="20.100000000000001" customHeight="1">
      <c r="A292" s="878" t="s">
        <v>130</v>
      </c>
      <c r="B292" s="879"/>
      <c r="C292" s="879"/>
      <c r="D292" s="37" t="s">
        <v>319</v>
      </c>
      <c r="E292" s="37" t="s">
        <v>104</v>
      </c>
      <c r="F292" s="37" t="s">
        <v>131</v>
      </c>
      <c r="G292" s="38" t="s">
        <v>322</v>
      </c>
      <c r="H292" s="27"/>
      <c r="I292" s="878" t="s">
        <v>130</v>
      </c>
      <c r="J292" s="879"/>
      <c r="K292" s="879"/>
      <c r="L292" s="37" t="s">
        <v>319</v>
      </c>
      <c r="M292" s="37" t="s">
        <v>104</v>
      </c>
      <c r="N292" s="37" t="s">
        <v>131</v>
      </c>
      <c r="O292" s="38" t="s">
        <v>322</v>
      </c>
    </row>
    <row r="293" spans="1:15" ht="20.100000000000001" customHeight="1">
      <c r="A293" s="899"/>
      <c r="B293" s="900"/>
      <c r="C293" s="900"/>
      <c r="D293" s="39"/>
      <c r="E293" s="40" t="s">
        <v>104</v>
      </c>
      <c r="F293" s="41"/>
      <c r="G293" s="42">
        <f>D293*F293</f>
        <v>0</v>
      </c>
      <c r="H293" s="27"/>
      <c r="I293" s="899"/>
      <c r="J293" s="900"/>
      <c r="K293" s="900"/>
      <c r="L293" s="39"/>
      <c r="M293" s="40" t="s">
        <v>104</v>
      </c>
      <c r="N293" s="41"/>
      <c r="O293" s="42">
        <f>L293*N293</f>
        <v>0</v>
      </c>
    </row>
    <row r="294" spans="1:15" ht="20.100000000000001" customHeight="1">
      <c r="A294" s="876"/>
      <c r="B294" s="877"/>
      <c r="C294" s="877"/>
      <c r="D294" s="43"/>
      <c r="E294" s="44" t="s">
        <v>104</v>
      </c>
      <c r="F294" s="43"/>
      <c r="G294" s="45">
        <f t="shared" ref="G294:G302" si="22">D294*F294</f>
        <v>0</v>
      </c>
      <c r="H294" s="27"/>
      <c r="I294" s="876"/>
      <c r="J294" s="877"/>
      <c r="K294" s="877"/>
      <c r="L294" s="43"/>
      <c r="M294" s="44" t="s">
        <v>104</v>
      </c>
      <c r="N294" s="43"/>
      <c r="O294" s="45">
        <f t="shared" ref="O294:O302" si="23">L294*N294</f>
        <v>0</v>
      </c>
    </row>
    <row r="295" spans="1:15" ht="20.100000000000001" customHeight="1">
      <c r="A295" s="876"/>
      <c r="B295" s="877"/>
      <c r="C295" s="877"/>
      <c r="D295" s="43"/>
      <c r="E295" s="44" t="s">
        <v>104</v>
      </c>
      <c r="F295" s="43"/>
      <c r="G295" s="45">
        <f t="shared" si="22"/>
        <v>0</v>
      </c>
      <c r="H295" s="27"/>
      <c r="I295" s="876"/>
      <c r="J295" s="877"/>
      <c r="K295" s="877"/>
      <c r="L295" s="43"/>
      <c r="M295" s="44" t="s">
        <v>104</v>
      </c>
      <c r="N295" s="43"/>
      <c r="O295" s="45">
        <f t="shared" si="23"/>
        <v>0</v>
      </c>
    </row>
    <row r="296" spans="1:15" ht="20.100000000000001" customHeight="1">
      <c r="A296" s="876"/>
      <c r="B296" s="877"/>
      <c r="C296" s="877"/>
      <c r="D296" s="43"/>
      <c r="E296" s="44" t="s">
        <v>104</v>
      </c>
      <c r="F296" s="43"/>
      <c r="G296" s="45">
        <f t="shared" si="22"/>
        <v>0</v>
      </c>
      <c r="H296" s="27"/>
      <c r="I296" s="876"/>
      <c r="J296" s="877"/>
      <c r="K296" s="877"/>
      <c r="L296" s="43"/>
      <c r="M296" s="44" t="s">
        <v>104</v>
      </c>
      <c r="N296" s="43"/>
      <c r="O296" s="45">
        <f t="shared" si="23"/>
        <v>0</v>
      </c>
    </row>
    <row r="297" spans="1:15" ht="20.100000000000001" customHeight="1">
      <c r="A297" s="876"/>
      <c r="B297" s="877"/>
      <c r="C297" s="877"/>
      <c r="D297" s="43"/>
      <c r="E297" s="44" t="s">
        <v>104</v>
      </c>
      <c r="F297" s="43"/>
      <c r="G297" s="45">
        <f t="shared" si="22"/>
        <v>0</v>
      </c>
      <c r="H297" s="27"/>
      <c r="I297" s="876"/>
      <c r="J297" s="877"/>
      <c r="K297" s="877"/>
      <c r="L297" s="43"/>
      <c r="M297" s="44" t="s">
        <v>104</v>
      </c>
      <c r="N297" s="43"/>
      <c r="O297" s="45">
        <f t="shared" si="23"/>
        <v>0</v>
      </c>
    </row>
    <row r="298" spans="1:15" ht="20.100000000000001" customHeight="1">
      <c r="A298" s="876"/>
      <c r="B298" s="877"/>
      <c r="C298" s="877"/>
      <c r="D298" s="43"/>
      <c r="E298" s="44" t="s">
        <v>104</v>
      </c>
      <c r="F298" s="43"/>
      <c r="G298" s="45">
        <f t="shared" si="22"/>
        <v>0</v>
      </c>
      <c r="H298" s="27"/>
      <c r="I298" s="876"/>
      <c r="J298" s="877"/>
      <c r="K298" s="877"/>
      <c r="L298" s="43"/>
      <c r="M298" s="44" t="s">
        <v>104</v>
      </c>
      <c r="N298" s="43"/>
      <c r="O298" s="45">
        <f t="shared" si="23"/>
        <v>0</v>
      </c>
    </row>
    <row r="299" spans="1:15" ht="20.100000000000001" customHeight="1">
      <c r="A299" s="876"/>
      <c r="B299" s="877"/>
      <c r="C299" s="877"/>
      <c r="D299" s="43"/>
      <c r="E299" s="44" t="s">
        <v>104</v>
      </c>
      <c r="F299" s="43"/>
      <c r="G299" s="45">
        <f t="shared" si="22"/>
        <v>0</v>
      </c>
      <c r="H299" s="27"/>
      <c r="I299" s="876"/>
      <c r="J299" s="877"/>
      <c r="K299" s="877"/>
      <c r="L299" s="43"/>
      <c r="M299" s="44" t="s">
        <v>104</v>
      </c>
      <c r="N299" s="43"/>
      <c r="O299" s="45">
        <f t="shared" si="23"/>
        <v>0</v>
      </c>
    </row>
    <row r="300" spans="1:15" ht="20.100000000000001" customHeight="1">
      <c r="A300" s="876"/>
      <c r="B300" s="877"/>
      <c r="C300" s="877"/>
      <c r="D300" s="43"/>
      <c r="E300" s="44" t="s">
        <v>104</v>
      </c>
      <c r="F300" s="43"/>
      <c r="G300" s="45">
        <f t="shared" si="22"/>
        <v>0</v>
      </c>
      <c r="H300" s="27"/>
      <c r="I300" s="876"/>
      <c r="J300" s="877"/>
      <c r="K300" s="877"/>
      <c r="L300" s="43"/>
      <c r="M300" s="44" t="s">
        <v>104</v>
      </c>
      <c r="N300" s="43"/>
      <c r="O300" s="45">
        <f t="shared" si="23"/>
        <v>0</v>
      </c>
    </row>
    <row r="301" spans="1:15" ht="20.100000000000001" customHeight="1">
      <c r="A301" s="876"/>
      <c r="B301" s="877"/>
      <c r="C301" s="877"/>
      <c r="D301" s="43"/>
      <c r="E301" s="44" t="s">
        <v>104</v>
      </c>
      <c r="F301" s="43"/>
      <c r="G301" s="45">
        <f t="shared" si="22"/>
        <v>0</v>
      </c>
      <c r="H301" s="27"/>
      <c r="I301" s="876"/>
      <c r="J301" s="877"/>
      <c r="K301" s="877"/>
      <c r="L301" s="43"/>
      <c r="M301" s="44" t="s">
        <v>104</v>
      </c>
      <c r="N301" s="43"/>
      <c r="O301" s="45">
        <f t="shared" si="23"/>
        <v>0</v>
      </c>
    </row>
    <row r="302" spans="1:15" ht="20.100000000000001" customHeight="1">
      <c r="A302" s="876"/>
      <c r="B302" s="877"/>
      <c r="C302" s="877"/>
      <c r="D302" s="43"/>
      <c r="E302" s="44" t="s">
        <v>104</v>
      </c>
      <c r="F302" s="43"/>
      <c r="G302" s="45">
        <f t="shared" si="22"/>
        <v>0</v>
      </c>
      <c r="H302" s="27"/>
      <c r="I302" s="876"/>
      <c r="J302" s="877"/>
      <c r="K302" s="877"/>
      <c r="L302" s="43"/>
      <c r="M302" s="44" t="s">
        <v>104</v>
      </c>
      <c r="N302" s="43"/>
      <c r="O302" s="45">
        <f t="shared" si="23"/>
        <v>0</v>
      </c>
    </row>
    <row r="303" spans="1:15" ht="20.100000000000001" customHeight="1">
      <c r="A303" s="880" t="s">
        <v>132</v>
      </c>
      <c r="B303" s="881"/>
      <c r="C303" s="882"/>
      <c r="D303" s="46"/>
      <c r="E303" s="47" t="s">
        <v>104</v>
      </c>
      <c r="F303" s="48"/>
      <c r="G303" s="49">
        <f>D303*F303</f>
        <v>0</v>
      </c>
      <c r="H303" s="27"/>
      <c r="I303" s="880" t="s">
        <v>132</v>
      </c>
      <c r="J303" s="881"/>
      <c r="K303" s="882"/>
      <c r="L303" s="46"/>
      <c r="M303" s="47" t="s">
        <v>104</v>
      </c>
      <c r="N303" s="48"/>
      <c r="O303" s="49">
        <f>L303*N303</f>
        <v>0</v>
      </c>
    </row>
    <row r="304" spans="1:15" ht="20.100000000000001" customHeight="1">
      <c r="A304" s="883" t="s">
        <v>133</v>
      </c>
      <c r="B304" s="884"/>
      <c r="C304" s="884"/>
      <c r="D304" s="884"/>
      <c r="E304" s="884"/>
      <c r="F304" s="885"/>
      <c r="G304" s="50">
        <f>SUM(G293:G303)</f>
        <v>0</v>
      </c>
      <c r="H304" s="27"/>
      <c r="I304" s="883" t="s">
        <v>133</v>
      </c>
      <c r="J304" s="884"/>
      <c r="K304" s="884"/>
      <c r="L304" s="884"/>
      <c r="M304" s="884"/>
      <c r="N304" s="885"/>
      <c r="O304" s="50">
        <f>SUM(O293:O303)</f>
        <v>0</v>
      </c>
    </row>
    <row r="305" spans="1:15" ht="20.100000000000001" customHeight="1">
      <c r="A305" s="886" t="s">
        <v>288</v>
      </c>
      <c r="B305" s="887"/>
      <c r="C305" s="887"/>
      <c r="D305" s="887"/>
      <c r="E305" s="887"/>
      <c r="F305" s="887"/>
      <c r="G305" s="52"/>
      <c r="H305" s="27"/>
      <c r="I305" s="886" t="s">
        <v>288</v>
      </c>
      <c r="J305" s="887"/>
      <c r="K305" s="887"/>
      <c r="L305" s="887"/>
      <c r="M305" s="887"/>
      <c r="N305" s="887"/>
      <c r="O305" s="52"/>
    </row>
    <row r="306" spans="1:15" ht="20.100000000000001" customHeight="1">
      <c r="A306" s="878" t="s">
        <v>102</v>
      </c>
      <c r="B306" s="879"/>
      <c r="C306" s="879"/>
      <c r="D306" s="879"/>
      <c r="E306" s="879"/>
      <c r="F306" s="879"/>
      <c r="G306" s="50">
        <f>G304+G305</f>
        <v>0</v>
      </c>
      <c r="H306" s="27"/>
      <c r="I306" s="878" t="s">
        <v>102</v>
      </c>
      <c r="J306" s="879"/>
      <c r="K306" s="879"/>
      <c r="L306" s="879"/>
      <c r="M306" s="879"/>
      <c r="N306" s="879"/>
      <c r="O306" s="50">
        <f>O304+O305</f>
        <v>0</v>
      </c>
    </row>
    <row r="308" spans="1:15" ht="20.100000000000001" customHeight="1">
      <c r="A308" s="915" t="s">
        <v>118</v>
      </c>
      <c r="B308" s="916"/>
      <c r="C308" s="921"/>
      <c r="D308" s="921"/>
      <c r="E308" s="921"/>
      <c r="F308" s="921"/>
      <c r="G308" s="922"/>
      <c r="H308" s="27"/>
      <c r="I308" s="915" t="s">
        <v>118</v>
      </c>
      <c r="J308" s="916"/>
      <c r="K308" s="921"/>
      <c r="L308" s="921"/>
      <c r="M308" s="921"/>
      <c r="N308" s="921"/>
      <c r="O308" s="922"/>
    </row>
    <row r="309" spans="1:15" ht="20.100000000000001" customHeight="1">
      <c r="A309" s="907" t="s">
        <v>119</v>
      </c>
      <c r="B309" s="908"/>
      <c r="C309" s="909"/>
      <c r="D309" s="909"/>
      <c r="E309" s="909"/>
      <c r="F309" s="909"/>
      <c r="G309" s="910"/>
      <c r="H309" s="27"/>
      <c r="I309" s="907" t="s">
        <v>119</v>
      </c>
      <c r="J309" s="908"/>
      <c r="K309" s="909"/>
      <c r="L309" s="909"/>
      <c r="M309" s="909"/>
      <c r="N309" s="909"/>
      <c r="O309" s="910"/>
    </row>
    <row r="310" spans="1:15" ht="20.100000000000001" customHeight="1">
      <c r="A310" s="888" t="s">
        <v>120</v>
      </c>
      <c r="B310" s="889"/>
      <c r="C310" s="911"/>
      <c r="D310" s="911"/>
      <c r="E310" s="912"/>
      <c r="F310" s="912"/>
      <c r="G310" s="913"/>
      <c r="H310" s="27"/>
      <c r="I310" s="888" t="s">
        <v>120</v>
      </c>
      <c r="J310" s="889"/>
      <c r="K310" s="911"/>
      <c r="L310" s="911"/>
      <c r="M310" s="912"/>
      <c r="N310" s="912"/>
      <c r="O310" s="913"/>
    </row>
    <row r="311" spans="1:15" ht="20.100000000000001" customHeight="1">
      <c r="A311" s="28" t="s">
        <v>121</v>
      </c>
      <c r="B311" s="879" t="s">
        <v>122</v>
      </c>
      <c r="C311" s="879"/>
      <c r="D311" s="914"/>
      <c r="E311" s="914"/>
      <c r="F311" s="29" t="s">
        <v>3</v>
      </c>
      <c r="G311" s="30"/>
      <c r="I311" s="28" t="s">
        <v>121</v>
      </c>
      <c r="J311" s="879" t="s">
        <v>122</v>
      </c>
      <c r="K311" s="879"/>
      <c r="L311" s="914"/>
      <c r="M311" s="914"/>
      <c r="N311" s="29" t="s">
        <v>3</v>
      </c>
      <c r="O311" s="30"/>
    </row>
    <row r="312" spans="1:15" ht="20.100000000000001" customHeight="1">
      <c r="A312" s="915" t="s">
        <v>123</v>
      </c>
      <c r="B312" s="916"/>
      <c r="C312" s="917">
        <f>C310-D311-G311</f>
        <v>0</v>
      </c>
      <c r="D312" s="918"/>
      <c r="E312" s="919" t="s">
        <v>124</v>
      </c>
      <c r="F312" s="920"/>
      <c r="G312" s="31" t="str">
        <f>IF(C312*C313=0,"",C312*C313)</f>
        <v/>
      </c>
      <c r="H312" s="27"/>
      <c r="I312" s="915" t="s">
        <v>123</v>
      </c>
      <c r="J312" s="916"/>
      <c r="K312" s="917">
        <f>K310-L311-O311</f>
        <v>0</v>
      </c>
      <c r="L312" s="918"/>
      <c r="M312" s="919" t="s">
        <v>124</v>
      </c>
      <c r="N312" s="920"/>
      <c r="O312" s="31" t="str">
        <f>IF(K312*K313=0,"",K312*K313)</f>
        <v/>
      </c>
    </row>
    <row r="313" spans="1:15" ht="20.100000000000001" customHeight="1">
      <c r="A313" s="888" t="s">
        <v>125</v>
      </c>
      <c r="B313" s="889"/>
      <c r="C313" s="890"/>
      <c r="D313" s="891"/>
      <c r="E313" s="32"/>
      <c r="F313" s="33"/>
      <c r="G313" s="34"/>
      <c r="H313" s="27"/>
      <c r="I313" s="888" t="s">
        <v>125</v>
      </c>
      <c r="J313" s="889"/>
      <c r="K313" s="890"/>
      <c r="L313" s="891"/>
      <c r="M313" s="32"/>
      <c r="N313" s="33"/>
      <c r="O313" s="34"/>
    </row>
    <row r="314" spans="1:15" ht="20.100000000000001" customHeight="1">
      <c r="A314" s="878" t="s">
        <v>126</v>
      </c>
      <c r="B314" s="879"/>
      <c r="C314" s="892" t="str">
        <f>IF(G312="","",SUM(F318:F327))</f>
        <v/>
      </c>
      <c r="D314" s="893"/>
      <c r="E314" s="894" t="s">
        <v>127</v>
      </c>
      <c r="F314" s="895"/>
      <c r="G314" s="35" t="str">
        <f>IF(G312="","",C314/G312)</f>
        <v/>
      </c>
      <c r="H314" s="27"/>
      <c r="I314" s="878" t="s">
        <v>126</v>
      </c>
      <c r="J314" s="879"/>
      <c r="K314" s="892" t="str">
        <f>IF(O312="","",SUM(N318:N327))</f>
        <v/>
      </c>
      <c r="L314" s="893"/>
      <c r="M314" s="894" t="s">
        <v>127</v>
      </c>
      <c r="N314" s="895"/>
      <c r="O314" s="35" t="str">
        <f>IF(O312="","",K314/O312)</f>
        <v/>
      </c>
    </row>
    <row r="315" spans="1:15" ht="20.100000000000001" customHeight="1">
      <c r="A315" s="901" t="s">
        <v>128</v>
      </c>
      <c r="B315" s="902"/>
      <c r="C315" s="903" t="str">
        <f>IF(G312="","",SUM(F318:F328))</f>
        <v/>
      </c>
      <c r="D315" s="904"/>
      <c r="E315" s="905" t="s">
        <v>129</v>
      </c>
      <c r="F315" s="906"/>
      <c r="G315" s="36" t="str">
        <f>IF(G312="","",C315/G312)</f>
        <v/>
      </c>
      <c r="H315" s="27"/>
      <c r="I315" s="901" t="s">
        <v>128</v>
      </c>
      <c r="J315" s="902"/>
      <c r="K315" s="903" t="str">
        <f>IF(O312="","",SUM(N318:N328))</f>
        <v/>
      </c>
      <c r="L315" s="904"/>
      <c r="M315" s="905" t="s">
        <v>129</v>
      </c>
      <c r="N315" s="906"/>
      <c r="O315" s="36" t="str">
        <f>IF(O312="","",K315/O312)</f>
        <v/>
      </c>
    </row>
    <row r="316" spans="1:15" ht="20.100000000000001" customHeight="1">
      <c r="A316" s="896" t="s">
        <v>311</v>
      </c>
      <c r="B316" s="897"/>
      <c r="C316" s="897"/>
      <c r="D316" s="897"/>
      <c r="E316" s="897"/>
      <c r="F316" s="897"/>
      <c r="G316" s="898"/>
      <c r="H316" s="27"/>
      <c r="I316" s="896" t="s">
        <v>311</v>
      </c>
      <c r="J316" s="897"/>
      <c r="K316" s="897"/>
      <c r="L316" s="897"/>
      <c r="M316" s="897"/>
      <c r="N316" s="897"/>
      <c r="O316" s="898"/>
    </row>
    <row r="317" spans="1:15" ht="20.100000000000001" customHeight="1">
      <c r="A317" s="878" t="s">
        <v>130</v>
      </c>
      <c r="B317" s="879"/>
      <c r="C317" s="879"/>
      <c r="D317" s="37" t="s">
        <v>319</v>
      </c>
      <c r="E317" s="37" t="s">
        <v>104</v>
      </c>
      <c r="F317" s="37" t="s">
        <v>131</v>
      </c>
      <c r="G317" s="38" t="s">
        <v>322</v>
      </c>
      <c r="H317" s="27"/>
      <c r="I317" s="878" t="s">
        <v>130</v>
      </c>
      <c r="J317" s="879"/>
      <c r="K317" s="879"/>
      <c r="L317" s="37" t="s">
        <v>319</v>
      </c>
      <c r="M317" s="37" t="s">
        <v>104</v>
      </c>
      <c r="N317" s="37" t="s">
        <v>131</v>
      </c>
      <c r="O317" s="38" t="s">
        <v>322</v>
      </c>
    </row>
    <row r="318" spans="1:15" ht="20.100000000000001" customHeight="1">
      <c r="A318" s="899"/>
      <c r="B318" s="900"/>
      <c r="C318" s="900"/>
      <c r="D318" s="39"/>
      <c r="E318" s="40" t="s">
        <v>104</v>
      </c>
      <c r="F318" s="41"/>
      <c r="G318" s="42">
        <f>D318*F318</f>
        <v>0</v>
      </c>
      <c r="H318" s="27"/>
      <c r="I318" s="899"/>
      <c r="J318" s="900"/>
      <c r="K318" s="900"/>
      <c r="L318" s="39"/>
      <c r="M318" s="40" t="s">
        <v>104</v>
      </c>
      <c r="N318" s="41"/>
      <c r="O318" s="42">
        <f>L318*N318</f>
        <v>0</v>
      </c>
    </row>
    <row r="319" spans="1:15" ht="20.100000000000001" customHeight="1">
      <c r="A319" s="876"/>
      <c r="B319" s="877"/>
      <c r="C319" s="877"/>
      <c r="D319" s="43"/>
      <c r="E319" s="44" t="s">
        <v>104</v>
      </c>
      <c r="F319" s="43"/>
      <c r="G319" s="45">
        <f t="shared" ref="G319:G327" si="24">D319*F319</f>
        <v>0</v>
      </c>
      <c r="H319" s="27"/>
      <c r="I319" s="876"/>
      <c r="J319" s="877"/>
      <c r="K319" s="877"/>
      <c r="L319" s="43"/>
      <c r="M319" s="44" t="s">
        <v>104</v>
      </c>
      <c r="N319" s="43"/>
      <c r="O319" s="45">
        <f t="shared" ref="O319:O327" si="25">L319*N319</f>
        <v>0</v>
      </c>
    </row>
    <row r="320" spans="1:15" ht="20.100000000000001" customHeight="1">
      <c r="A320" s="876"/>
      <c r="B320" s="877"/>
      <c r="C320" s="877"/>
      <c r="D320" s="43"/>
      <c r="E320" s="44" t="s">
        <v>104</v>
      </c>
      <c r="F320" s="43"/>
      <c r="G320" s="45">
        <f t="shared" si="24"/>
        <v>0</v>
      </c>
      <c r="H320" s="27"/>
      <c r="I320" s="876"/>
      <c r="J320" s="877"/>
      <c r="K320" s="877"/>
      <c r="L320" s="43"/>
      <c r="M320" s="44" t="s">
        <v>104</v>
      </c>
      <c r="N320" s="43"/>
      <c r="O320" s="45">
        <f t="shared" si="25"/>
        <v>0</v>
      </c>
    </row>
    <row r="321" spans="1:15" ht="20.100000000000001" customHeight="1">
      <c r="A321" s="876"/>
      <c r="B321" s="877"/>
      <c r="C321" s="877"/>
      <c r="D321" s="43"/>
      <c r="E321" s="44" t="s">
        <v>104</v>
      </c>
      <c r="F321" s="43"/>
      <c r="G321" s="45">
        <f t="shared" si="24"/>
        <v>0</v>
      </c>
      <c r="H321" s="27"/>
      <c r="I321" s="876"/>
      <c r="J321" s="877"/>
      <c r="K321" s="877"/>
      <c r="L321" s="43"/>
      <c r="M321" s="44" t="s">
        <v>104</v>
      </c>
      <c r="N321" s="43"/>
      <c r="O321" s="45">
        <f t="shared" si="25"/>
        <v>0</v>
      </c>
    </row>
    <row r="322" spans="1:15" ht="20.100000000000001" customHeight="1">
      <c r="A322" s="876"/>
      <c r="B322" s="877"/>
      <c r="C322" s="877"/>
      <c r="D322" s="43"/>
      <c r="E322" s="44" t="s">
        <v>104</v>
      </c>
      <c r="F322" s="43"/>
      <c r="G322" s="45">
        <f t="shared" si="24"/>
        <v>0</v>
      </c>
      <c r="H322" s="27"/>
      <c r="I322" s="876"/>
      <c r="J322" s="877"/>
      <c r="K322" s="877"/>
      <c r="L322" s="43"/>
      <c r="M322" s="44" t="s">
        <v>104</v>
      </c>
      <c r="N322" s="43"/>
      <c r="O322" s="45">
        <f t="shared" si="25"/>
        <v>0</v>
      </c>
    </row>
    <row r="323" spans="1:15" ht="20.100000000000001" customHeight="1">
      <c r="A323" s="876"/>
      <c r="B323" s="877"/>
      <c r="C323" s="877"/>
      <c r="D323" s="43"/>
      <c r="E323" s="44" t="s">
        <v>104</v>
      </c>
      <c r="F323" s="43"/>
      <c r="G323" s="45">
        <f t="shared" si="24"/>
        <v>0</v>
      </c>
      <c r="H323" s="27"/>
      <c r="I323" s="876"/>
      <c r="J323" s="877"/>
      <c r="K323" s="877"/>
      <c r="L323" s="43"/>
      <c r="M323" s="44" t="s">
        <v>104</v>
      </c>
      <c r="N323" s="43"/>
      <c r="O323" s="45">
        <f t="shared" si="25"/>
        <v>0</v>
      </c>
    </row>
    <row r="324" spans="1:15" ht="20.100000000000001" customHeight="1">
      <c r="A324" s="876"/>
      <c r="B324" s="877"/>
      <c r="C324" s="877"/>
      <c r="D324" s="43"/>
      <c r="E324" s="44" t="s">
        <v>104</v>
      </c>
      <c r="F324" s="43"/>
      <c r="G324" s="45">
        <f t="shared" si="24"/>
        <v>0</v>
      </c>
      <c r="H324" s="27"/>
      <c r="I324" s="876"/>
      <c r="J324" s="877"/>
      <c r="K324" s="877"/>
      <c r="L324" s="43"/>
      <c r="M324" s="44" t="s">
        <v>104</v>
      </c>
      <c r="N324" s="43"/>
      <c r="O324" s="45">
        <f t="shared" si="25"/>
        <v>0</v>
      </c>
    </row>
    <row r="325" spans="1:15" ht="20.100000000000001" customHeight="1">
      <c r="A325" s="876"/>
      <c r="B325" s="877"/>
      <c r="C325" s="877"/>
      <c r="D325" s="43"/>
      <c r="E325" s="44" t="s">
        <v>104</v>
      </c>
      <c r="F325" s="43"/>
      <c r="G325" s="45">
        <f t="shared" si="24"/>
        <v>0</v>
      </c>
      <c r="H325" s="27"/>
      <c r="I325" s="876"/>
      <c r="J325" s="877"/>
      <c r="K325" s="877"/>
      <c r="L325" s="43"/>
      <c r="M325" s="44" t="s">
        <v>104</v>
      </c>
      <c r="N325" s="43"/>
      <c r="O325" s="45">
        <f t="shared" si="25"/>
        <v>0</v>
      </c>
    </row>
    <row r="326" spans="1:15" ht="20.100000000000001" customHeight="1">
      <c r="A326" s="876"/>
      <c r="B326" s="877"/>
      <c r="C326" s="877"/>
      <c r="D326" s="43"/>
      <c r="E326" s="44" t="s">
        <v>104</v>
      </c>
      <c r="F326" s="43"/>
      <c r="G326" s="45">
        <f t="shared" si="24"/>
        <v>0</v>
      </c>
      <c r="H326" s="27"/>
      <c r="I326" s="876"/>
      <c r="J326" s="877"/>
      <c r="K326" s="877"/>
      <c r="L326" s="43"/>
      <c r="M326" s="44" t="s">
        <v>104</v>
      </c>
      <c r="N326" s="43"/>
      <c r="O326" s="45">
        <f t="shared" si="25"/>
        <v>0</v>
      </c>
    </row>
    <row r="327" spans="1:15" ht="20.100000000000001" customHeight="1">
      <c r="A327" s="876"/>
      <c r="B327" s="877"/>
      <c r="C327" s="877"/>
      <c r="D327" s="43"/>
      <c r="E327" s="44" t="s">
        <v>104</v>
      </c>
      <c r="F327" s="43"/>
      <c r="G327" s="45">
        <f t="shared" si="24"/>
        <v>0</v>
      </c>
      <c r="H327" s="27"/>
      <c r="I327" s="876"/>
      <c r="J327" s="877"/>
      <c r="K327" s="877"/>
      <c r="L327" s="43"/>
      <c r="M327" s="44" t="s">
        <v>104</v>
      </c>
      <c r="N327" s="43"/>
      <c r="O327" s="45">
        <f t="shared" si="25"/>
        <v>0</v>
      </c>
    </row>
    <row r="328" spans="1:15" ht="20.100000000000001" customHeight="1">
      <c r="A328" s="880" t="s">
        <v>132</v>
      </c>
      <c r="B328" s="881"/>
      <c r="C328" s="882"/>
      <c r="D328" s="46"/>
      <c r="E328" s="47" t="s">
        <v>104</v>
      </c>
      <c r="F328" s="48"/>
      <c r="G328" s="49">
        <f>D328*F328</f>
        <v>0</v>
      </c>
      <c r="H328" s="27"/>
      <c r="I328" s="880" t="s">
        <v>132</v>
      </c>
      <c r="J328" s="881"/>
      <c r="K328" s="882"/>
      <c r="L328" s="46"/>
      <c r="M328" s="47" t="s">
        <v>104</v>
      </c>
      <c r="N328" s="48"/>
      <c r="O328" s="49">
        <f>L328*N328</f>
        <v>0</v>
      </c>
    </row>
    <row r="329" spans="1:15" ht="20.100000000000001" customHeight="1">
      <c r="A329" s="883" t="s">
        <v>133</v>
      </c>
      <c r="B329" s="884"/>
      <c r="C329" s="884"/>
      <c r="D329" s="884"/>
      <c r="E329" s="884"/>
      <c r="F329" s="885"/>
      <c r="G329" s="50">
        <f>SUM(G318:G328)</f>
        <v>0</v>
      </c>
      <c r="H329" s="27"/>
      <c r="I329" s="883" t="s">
        <v>133</v>
      </c>
      <c r="J329" s="884"/>
      <c r="K329" s="884"/>
      <c r="L329" s="884"/>
      <c r="M329" s="884"/>
      <c r="N329" s="885"/>
      <c r="O329" s="50">
        <f>SUM(O318:O328)</f>
        <v>0</v>
      </c>
    </row>
    <row r="330" spans="1:15" ht="20.100000000000001" customHeight="1">
      <c r="A330" s="886" t="s">
        <v>288</v>
      </c>
      <c r="B330" s="887"/>
      <c r="C330" s="887"/>
      <c r="D330" s="887"/>
      <c r="E330" s="887"/>
      <c r="F330" s="887"/>
      <c r="G330" s="52"/>
      <c r="H330" s="27"/>
      <c r="I330" s="886" t="s">
        <v>288</v>
      </c>
      <c r="J330" s="887"/>
      <c r="K330" s="887"/>
      <c r="L330" s="887"/>
      <c r="M330" s="887"/>
      <c r="N330" s="887"/>
      <c r="O330" s="52"/>
    </row>
    <row r="331" spans="1:15" ht="20.100000000000001" customHeight="1">
      <c r="A331" s="878" t="s">
        <v>102</v>
      </c>
      <c r="B331" s="879"/>
      <c r="C331" s="879"/>
      <c r="D331" s="879"/>
      <c r="E331" s="879"/>
      <c r="F331" s="879"/>
      <c r="G331" s="50">
        <f>G329+G330</f>
        <v>0</v>
      </c>
      <c r="H331" s="27"/>
      <c r="I331" s="878" t="s">
        <v>102</v>
      </c>
      <c r="J331" s="879"/>
      <c r="K331" s="879"/>
      <c r="L331" s="879"/>
      <c r="M331" s="879"/>
      <c r="N331" s="879"/>
      <c r="O331" s="50">
        <f>O329+O330</f>
        <v>0</v>
      </c>
    </row>
    <row r="333" spans="1:15" ht="20.100000000000001" customHeight="1">
      <c r="A333" s="915" t="s">
        <v>118</v>
      </c>
      <c r="B333" s="916"/>
      <c r="C333" s="921"/>
      <c r="D333" s="921"/>
      <c r="E333" s="921"/>
      <c r="F333" s="921"/>
      <c r="G333" s="922"/>
      <c r="H333" s="27"/>
      <c r="I333" s="915" t="s">
        <v>118</v>
      </c>
      <c r="J333" s="916"/>
      <c r="K333" s="921"/>
      <c r="L333" s="921"/>
      <c r="M333" s="921"/>
      <c r="N333" s="921"/>
      <c r="O333" s="922"/>
    </row>
    <row r="334" spans="1:15" ht="20.100000000000001" customHeight="1">
      <c r="A334" s="907" t="s">
        <v>119</v>
      </c>
      <c r="B334" s="908"/>
      <c r="C334" s="909"/>
      <c r="D334" s="909"/>
      <c r="E334" s="909"/>
      <c r="F334" s="909"/>
      <c r="G334" s="910"/>
      <c r="H334" s="27"/>
      <c r="I334" s="907" t="s">
        <v>119</v>
      </c>
      <c r="J334" s="908"/>
      <c r="K334" s="909"/>
      <c r="L334" s="909"/>
      <c r="M334" s="909"/>
      <c r="N334" s="909"/>
      <c r="O334" s="910"/>
    </row>
    <row r="335" spans="1:15" ht="20.100000000000001" customHeight="1">
      <c r="A335" s="888" t="s">
        <v>120</v>
      </c>
      <c r="B335" s="889"/>
      <c r="C335" s="911"/>
      <c r="D335" s="911"/>
      <c r="E335" s="912"/>
      <c r="F335" s="912"/>
      <c r="G335" s="913"/>
      <c r="H335" s="27"/>
      <c r="I335" s="888" t="s">
        <v>120</v>
      </c>
      <c r="J335" s="889"/>
      <c r="K335" s="911"/>
      <c r="L335" s="911"/>
      <c r="M335" s="912"/>
      <c r="N335" s="912"/>
      <c r="O335" s="913"/>
    </row>
    <row r="336" spans="1:15" ht="20.100000000000001" customHeight="1">
      <c r="A336" s="28" t="s">
        <v>121</v>
      </c>
      <c r="B336" s="879" t="s">
        <v>122</v>
      </c>
      <c r="C336" s="879"/>
      <c r="D336" s="914"/>
      <c r="E336" s="914"/>
      <c r="F336" s="29" t="s">
        <v>3</v>
      </c>
      <c r="G336" s="30"/>
      <c r="I336" s="28" t="s">
        <v>121</v>
      </c>
      <c r="J336" s="879" t="s">
        <v>122</v>
      </c>
      <c r="K336" s="879"/>
      <c r="L336" s="914"/>
      <c r="M336" s="914"/>
      <c r="N336" s="29" t="s">
        <v>3</v>
      </c>
      <c r="O336" s="30"/>
    </row>
    <row r="337" spans="1:15" ht="20.100000000000001" customHeight="1">
      <c r="A337" s="915" t="s">
        <v>123</v>
      </c>
      <c r="B337" s="916"/>
      <c r="C337" s="917">
        <f>C335-D336-G336</f>
        <v>0</v>
      </c>
      <c r="D337" s="918"/>
      <c r="E337" s="919" t="s">
        <v>124</v>
      </c>
      <c r="F337" s="920"/>
      <c r="G337" s="31" t="str">
        <f>IF(C337*C338=0,"",C337*C338)</f>
        <v/>
      </c>
      <c r="H337" s="27"/>
      <c r="I337" s="915" t="s">
        <v>123</v>
      </c>
      <c r="J337" s="916"/>
      <c r="K337" s="917">
        <f>K335-L336-O336</f>
        <v>0</v>
      </c>
      <c r="L337" s="918"/>
      <c r="M337" s="919" t="s">
        <v>124</v>
      </c>
      <c r="N337" s="920"/>
      <c r="O337" s="31" t="str">
        <f>IF(K337*K338=0,"",K337*K338)</f>
        <v/>
      </c>
    </row>
    <row r="338" spans="1:15" ht="20.100000000000001" customHeight="1">
      <c r="A338" s="888" t="s">
        <v>125</v>
      </c>
      <c r="B338" s="889"/>
      <c r="C338" s="890"/>
      <c r="D338" s="891"/>
      <c r="E338" s="32"/>
      <c r="F338" s="33"/>
      <c r="G338" s="34"/>
      <c r="H338" s="27"/>
      <c r="I338" s="888" t="s">
        <v>125</v>
      </c>
      <c r="J338" s="889"/>
      <c r="K338" s="890"/>
      <c r="L338" s="891"/>
      <c r="M338" s="32"/>
      <c r="N338" s="33"/>
      <c r="O338" s="34"/>
    </row>
    <row r="339" spans="1:15" ht="20.100000000000001" customHeight="1">
      <c r="A339" s="878" t="s">
        <v>126</v>
      </c>
      <c r="B339" s="879"/>
      <c r="C339" s="892" t="str">
        <f>IF(G337="","",SUM(F343:F352))</f>
        <v/>
      </c>
      <c r="D339" s="893"/>
      <c r="E339" s="894" t="s">
        <v>127</v>
      </c>
      <c r="F339" s="895"/>
      <c r="G339" s="35" t="str">
        <f>IF(G337="","",C339/G337)</f>
        <v/>
      </c>
      <c r="H339" s="27"/>
      <c r="I339" s="878" t="s">
        <v>126</v>
      </c>
      <c r="J339" s="879"/>
      <c r="K339" s="892" t="str">
        <f>IF(O337="","",SUM(N343:N352))</f>
        <v/>
      </c>
      <c r="L339" s="893"/>
      <c r="M339" s="894" t="s">
        <v>127</v>
      </c>
      <c r="N339" s="895"/>
      <c r="O339" s="35" t="str">
        <f>IF(O337="","",K339/O337)</f>
        <v/>
      </c>
    </row>
    <row r="340" spans="1:15" ht="20.100000000000001" customHeight="1">
      <c r="A340" s="901" t="s">
        <v>128</v>
      </c>
      <c r="B340" s="902"/>
      <c r="C340" s="903" t="str">
        <f>IF(G337="","",SUM(F343:F353))</f>
        <v/>
      </c>
      <c r="D340" s="904"/>
      <c r="E340" s="905" t="s">
        <v>129</v>
      </c>
      <c r="F340" s="906"/>
      <c r="G340" s="36" t="str">
        <f>IF(G337="","",C340/G337)</f>
        <v/>
      </c>
      <c r="H340" s="27"/>
      <c r="I340" s="901" t="s">
        <v>128</v>
      </c>
      <c r="J340" s="902"/>
      <c r="K340" s="903" t="str">
        <f>IF(O337="","",SUM(N343:N353))</f>
        <v/>
      </c>
      <c r="L340" s="904"/>
      <c r="M340" s="905" t="s">
        <v>129</v>
      </c>
      <c r="N340" s="906"/>
      <c r="O340" s="36" t="str">
        <f>IF(O337="","",K340/O337)</f>
        <v/>
      </c>
    </row>
    <row r="341" spans="1:15" ht="20.100000000000001" customHeight="1">
      <c r="A341" s="896" t="s">
        <v>311</v>
      </c>
      <c r="B341" s="897"/>
      <c r="C341" s="897"/>
      <c r="D341" s="897"/>
      <c r="E341" s="897"/>
      <c r="F341" s="897"/>
      <c r="G341" s="898"/>
      <c r="H341" s="27"/>
      <c r="I341" s="896" t="s">
        <v>311</v>
      </c>
      <c r="J341" s="897"/>
      <c r="K341" s="897"/>
      <c r="L341" s="897"/>
      <c r="M341" s="897"/>
      <c r="N341" s="897"/>
      <c r="O341" s="898"/>
    </row>
    <row r="342" spans="1:15" ht="20.100000000000001" customHeight="1">
      <c r="A342" s="878" t="s">
        <v>130</v>
      </c>
      <c r="B342" s="879"/>
      <c r="C342" s="879"/>
      <c r="D342" s="37" t="s">
        <v>319</v>
      </c>
      <c r="E342" s="37" t="s">
        <v>104</v>
      </c>
      <c r="F342" s="37" t="s">
        <v>131</v>
      </c>
      <c r="G342" s="38" t="s">
        <v>322</v>
      </c>
      <c r="H342" s="27"/>
      <c r="I342" s="878" t="s">
        <v>130</v>
      </c>
      <c r="J342" s="879"/>
      <c r="K342" s="879"/>
      <c r="L342" s="37" t="s">
        <v>319</v>
      </c>
      <c r="M342" s="37" t="s">
        <v>104</v>
      </c>
      <c r="N342" s="37" t="s">
        <v>131</v>
      </c>
      <c r="O342" s="38" t="s">
        <v>322</v>
      </c>
    </row>
    <row r="343" spans="1:15" ht="20.100000000000001" customHeight="1">
      <c r="A343" s="899"/>
      <c r="B343" s="900"/>
      <c r="C343" s="900"/>
      <c r="D343" s="39"/>
      <c r="E343" s="40" t="s">
        <v>104</v>
      </c>
      <c r="F343" s="41"/>
      <c r="G343" s="42">
        <f>D343*F343</f>
        <v>0</v>
      </c>
      <c r="H343" s="27"/>
      <c r="I343" s="899"/>
      <c r="J343" s="900"/>
      <c r="K343" s="900"/>
      <c r="L343" s="39"/>
      <c r="M343" s="40" t="s">
        <v>104</v>
      </c>
      <c r="N343" s="41"/>
      <c r="O343" s="42">
        <f>L343*N343</f>
        <v>0</v>
      </c>
    </row>
    <row r="344" spans="1:15" ht="20.100000000000001" customHeight="1">
      <c r="A344" s="876"/>
      <c r="B344" s="877"/>
      <c r="C344" s="877"/>
      <c r="D344" s="43"/>
      <c r="E344" s="44" t="s">
        <v>104</v>
      </c>
      <c r="F344" s="43"/>
      <c r="G344" s="45">
        <f t="shared" ref="G344:G352" si="26">D344*F344</f>
        <v>0</v>
      </c>
      <c r="H344" s="27"/>
      <c r="I344" s="876"/>
      <c r="J344" s="877"/>
      <c r="K344" s="877"/>
      <c r="L344" s="43"/>
      <c r="M344" s="44" t="s">
        <v>104</v>
      </c>
      <c r="N344" s="43"/>
      <c r="O344" s="45">
        <f t="shared" ref="O344:O352" si="27">L344*N344</f>
        <v>0</v>
      </c>
    </row>
    <row r="345" spans="1:15" ht="20.100000000000001" customHeight="1">
      <c r="A345" s="876"/>
      <c r="B345" s="877"/>
      <c r="C345" s="877"/>
      <c r="D345" s="43"/>
      <c r="E345" s="44" t="s">
        <v>104</v>
      </c>
      <c r="F345" s="43"/>
      <c r="G345" s="45">
        <f t="shared" si="26"/>
        <v>0</v>
      </c>
      <c r="H345" s="27"/>
      <c r="I345" s="876"/>
      <c r="J345" s="877"/>
      <c r="K345" s="877"/>
      <c r="L345" s="43"/>
      <c r="M345" s="44" t="s">
        <v>104</v>
      </c>
      <c r="N345" s="43"/>
      <c r="O345" s="45">
        <f t="shared" si="27"/>
        <v>0</v>
      </c>
    </row>
    <row r="346" spans="1:15" ht="20.100000000000001" customHeight="1">
      <c r="A346" s="876"/>
      <c r="B346" s="877"/>
      <c r="C346" s="877"/>
      <c r="D346" s="43"/>
      <c r="E346" s="44" t="s">
        <v>104</v>
      </c>
      <c r="F346" s="43"/>
      <c r="G346" s="45">
        <f t="shared" si="26"/>
        <v>0</v>
      </c>
      <c r="H346" s="27"/>
      <c r="I346" s="876"/>
      <c r="J346" s="877"/>
      <c r="K346" s="877"/>
      <c r="L346" s="43"/>
      <c r="M346" s="44" t="s">
        <v>104</v>
      </c>
      <c r="N346" s="43"/>
      <c r="O346" s="45">
        <f t="shared" si="27"/>
        <v>0</v>
      </c>
    </row>
    <row r="347" spans="1:15" ht="20.100000000000001" customHeight="1">
      <c r="A347" s="876"/>
      <c r="B347" s="877"/>
      <c r="C347" s="877"/>
      <c r="D347" s="43"/>
      <c r="E347" s="44" t="s">
        <v>104</v>
      </c>
      <c r="F347" s="43"/>
      <c r="G347" s="45">
        <f t="shared" si="26"/>
        <v>0</v>
      </c>
      <c r="H347" s="27"/>
      <c r="I347" s="876"/>
      <c r="J347" s="877"/>
      <c r="K347" s="877"/>
      <c r="L347" s="43"/>
      <c r="M347" s="44" t="s">
        <v>104</v>
      </c>
      <c r="N347" s="43"/>
      <c r="O347" s="45">
        <f t="shared" si="27"/>
        <v>0</v>
      </c>
    </row>
    <row r="348" spans="1:15" ht="20.100000000000001" customHeight="1">
      <c r="A348" s="876"/>
      <c r="B348" s="877"/>
      <c r="C348" s="877"/>
      <c r="D348" s="43"/>
      <c r="E348" s="44" t="s">
        <v>104</v>
      </c>
      <c r="F348" s="43"/>
      <c r="G348" s="45">
        <f t="shared" si="26"/>
        <v>0</v>
      </c>
      <c r="H348" s="27"/>
      <c r="I348" s="876"/>
      <c r="J348" s="877"/>
      <c r="K348" s="877"/>
      <c r="L348" s="43"/>
      <c r="M348" s="44" t="s">
        <v>104</v>
      </c>
      <c r="N348" s="43"/>
      <c r="O348" s="45">
        <f t="shared" si="27"/>
        <v>0</v>
      </c>
    </row>
    <row r="349" spans="1:15" ht="20.100000000000001" customHeight="1">
      <c r="A349" s="876"/>
      <c r="B349" s="877"/>
      <c r="C349" s="877"/>
      <c r="D349" s="43"/>
      <c r="E349" s="44" t="s">
        <v>104</v>
      </c>
      <c r="F349" s="43"/>
      <c r="G349" s="45">
        <f t="shared" si="26"/>
        <v>0</v>
      </c>
      <c r="H349" s="27"/>
      <c r="I349" s="876"/>
      <c r="J349" s="877"/>
      <c r="K349" s="877"/>
      <c r="L349" s="43"/>
      <c r="M349" s="44" t="s">
        <v>104</v>
      </c>
      <c r="N349" s="43"/>
      <c r="O349" s="45">
        <f t="shared" si="27"/>
        <v>0</v>
      </c>
    </row>
    <row r="350" spans="1:15" ht="20.100000000000001" customHeight="1">
      <c r="A350" s="876"/>
      <c r="B350" s="877"/>
      <c r="C350" s="877"/>
      <c r="D350" s="43"/>
      <c r="E350" s="44" t="s">
        <v>104</v>
      </c>
      <c r="F350" s="43"/>
      <c r="G350" s="45">
        <f t="shared" si="26"/>
        <v>0</v>
      </c>
      <c r="H350" s="27"/>
      <c r="I350" s="876"/>
      <c r="J350" s="877"/>
      <c r="K350" s="877"/>
      <c r="L350" s="43"/>
      <c r="M350" s="44" t="s">
        <v>104</v>
      </c>
      <c r="N350" s="43"/>
      <c r="O350" s="45">
        <f t="shared" si="27"/>
        <v>0</v>
      </c>
    </row>
    <row r="351" spans="1:15" ht="20.100000000000001" customHeight="1">
      <c r="A351" s="876"/>
      <c r="B351" s="877"/>
      <c r="C351" s="877"/>
      <c r="D351" s="43"/>
      <c r="E351" s="44" t="s">
        <v>104</v>
      </c>
      <c r="F351" s="43"/>
      <c r="G351" s="45">
        <f t="shared" si="26"/>
        <v>0</v>
      </c>
      <c r="H351" s="27"/>
      <c r="I351" s="876"/>
      <c r="J351" s="877"/>
      <c r="K351" s="877"/>
      <c r="L351" s="43"/>
      <c r="M351" s="44" t="s">
        <v>104</v>
      </c>
      <c r="N351" s="43"/>
      <c r="O351" s="45">
        <f t="shared" si="27"/>
        <v>0</v>
      </c>
    </row>
    <row r="352" spans="1:15" ht="20.100000000000001" customHeight="1">
      <c r="A352" s="876"/>
      <c r="B352" s="877"/>
      <c r="C352" s="877"/>
      <c r="D352" s="43"/>
      <c r="E352" s="44" t="s">
        <v>104</v>
      </c>
      <c r="F352" s="43"/>
      <c r="G352" s="45">
        <f t="shared" si="26"/>
        <v>0</v>
      </c>
      <c r="H352" s="27"/>
      <c r="I352" s="876"/>
      <c r="J352" s="877"/>
      <c r="K352" s="877"/>
      <c r="L352" s="43"/>
      <c r="M352" s="44" t="s">
        <v>104</v>
      </c>
      <c r="N352" s="43"/>
      <c r="O352" s="45">
        <f t="shared" si="27"/>
        <v>0</v>
      </c>
    </row>
    <row r="353" spans="1:15" ht="20.100000000000001" customHeight="1">
      <c r="A353" s="880" t="s">
        <v>132</v>
      </c>
      <c r="B353" s="881"/>
      <c r="C353" s="882"/>
      <c r="D353" s="46"/>
      <c r="E353" s="47" t="s">
        <v>104</v>
      </c>
      <c r="F353" s="48"/>
      <c r="G353" s="49">
        <f>D353*F353</f>
        <v>0</v>
      </c>
      <c r="H353" s="27"/>
      <c r="I353" s="880" t="s">
        <v>132</v>
      </c>
      <c r="J353" s="881"/>
      <c r="K353" s="882"/>
      <c r="L353" s="46"/>
      <c r="M353" s="47" t="s">
        <v>104</v>
      </c>
      <c r="N353" s="48"/>
      <c r="O353" s="49">
        <f>L353*N353</f>
        <v>0</v>
      </c>
    </row>
    <row r="354" spans="1:15" ht="20.100000000000001" customHeight="1">
      <c r="A354" s="883" t="s">
        <v>133</v>
      </c>
      <c r="B354" s="884"/>
      <c r="C354" s="884"/>
      <c r="D354" s="884"/>
      <c r="E354" s="884"/>
      <c r="F354" s="885"/>
      <c r="G354" s="50">
        <f>SUM(G343:G353)</f>
        <v>0</v>
      </c>
      <c r="H354" s="27"/>
      <c r="I354" s="883" t="s">
        <v>133</v>
      </c>
      <c r="J354" s="884"/>
      <c r="K354" s="884"/>
      <c r="L354" s="884"/>
      <c r="M354" s="884"/>
      <c r="N354" s="885"/>
      <c r="O354" s="50">
        <f>SUM(O343:O353)</f>
        <v>0</v>
      </c>
    </row>
    <row r="355" spans="1:15" ht="20.100000000000001" customHeight="1">
      <c r="A355" s="886" t="s">
        <v>288</v>
      </c>
      <c r="B355" s="887"/>
      <c r="C355" s="887"/>
      <c r="D355" s="887"/>
      <c r="E355" s="887"/>
      <c r="F355" s="887"/>
      <c r="G355" s="52"/>
      <c r="H355" s="27"/>
      <c r="I355" s="886" t="s">
        <v>288</v>
      </c>
      <c r="J355" s="887"/>
      <c r="K355" s="887"/>
      <c r="L355" s="887"/>
      <c r="M355" s="887"/>
      <c r="N355" s="887"/>
      <c r="O355" s="52"/>
    </row>
    <row r="356" spans="1:15" ht="20.100000000000001" customHeight="1">
      <c r="A356" s="878" t="s">
        <v>102</v>
      </c>
      <c r="B356" s="879"/>
      <c r="C356" s="879"/>
      <c r="D356" s="879"/>
      <c r="E356" s="879"/>
      <c r="F356" s="879"/>
      <c r="G356" s="50">
        <f>G354+G355</f>
        <v>0</v>
      </c>
      <c r="H356" s="27"/>
      <c r="I356" s="878" t="s">
        <v>102</v>
      </c>
      <c r="J356" s="879"/>
      <c r="K356" s="879"/>
      <c r="L356" s="879"/>
      <c r="M356" s="879"/>
      <c r="N356" s="879"/>
      <c r="O356" s="50">
        <f>O354+O355</f>
        <v>0</v>
      </c>
    </row>
    <row r="358" spans="1:15" ht="20.100000000000001" customHeight="1">
      <c r="A358" s="915" t="s">
        <v>118</v>
      </c>
      <c r="B358" s="916"/>
      <c r="C358" s="921"/>
      <c r="D358" s="921"/>
      <c r="E358" s="921"/>
      <c r="F358" s="921"/>
      <c r="G358" s="922"/>
      <c r="H358" s="27"/>
      <c r="I358" s="915" t="s">
        <v>118</v>
      </c>
      <c r="J358" s="916"/>
      <c r="K358" s="921"/>
      <c r="L358" s="921"/>
      <c r="M358" s="921"/>
      <c r="N358" s="921"/>
      <c r="O358" s="922"/>
    </row>
    <row r="359" spans="1:15" ht="20.100000000000001" customHeight="1">
      <c r="A359" s="907" t="s">
        <v>119</v>
      </c>
      <c r="B359" s="908"/>
      <c r="C359" s="909"/>
      <c r="D359" s="909"/>
      <c r="E359" s="909"/>
      <c r="F359" s="909"/>
      <c r="G359" s="910"/>
      <c r="H359" s="27"/>
      <c r="I359" s="907" t="s">
        <v>119</v>
      </c>
      <c r="J359" s="908"/>
      <c r="K359" s="909"/>
      <c r="L359" s="909"/>
      <c r="M359" s="909"/>
      <c r="N359" s="909"/>
      <c r="O359" s="910"/>
    </row>
    <row r="360" spans="1:15" ht="20.100000000000001" customHeight="1">
      <c r="A360" s="888" t="s">
        <v>120</v>
      </c>
      <c r="B360" s="889"/>
      <c r="C360" s="911"/>
      <c r="D360" s="911"/>
      <c r="E360" s="912"/>
      <c r="F360" s="912"/>
      <c r="G360" s="913"/>
      <c r="H360" s="27"/>
      <c r="I360" s="888" t="s">
        <v>120</v>
      </c>
      <c r="J360" s="889"/>
      <c r="K360" s="911"/>
      <c r="L360" s="911"/>
      <c r="M360" s="912"/>
      <c r="N360" s="912"/>
      <c r="O360" s="913"/>
    </row>
    <row r="361" spans="1:15" ht="20.100000000000001" customHeight="1">
      <c r="A361" s="28" t="s">
        <v>121</v>
      </c>
      <c r="B361" s="879" t="s">
        <v>122</v>
      </c>
      <c r="C361" s="879"/>
      <c r="D361" s="914"/>
      <c r="E361" s="914"/>
      <c r="F361" s="29" t="s">
        <v>3</v>
      </c>
      <c r="G361" s="30"/>
      <c r="I361" s="28" t="s">
        <v>121</v>
      </c>
      <c r="J361" s="879" t="s">
        <v>122</v>
      </c>
      <c r="K361" s="879"/>
      <c r="L361" s="914"/>
      <c r="M361" s="914"/>
      <c r="N361" s="29" t="s">
        <v>3</v>
      </c>
      <c r="O361" s="30"/>
    </row>
    <row r="362" spans="1:15" ht="20.100000000000001" customHeight="1">
      <c r="A362" s="915" t="s">
        <v>123</v>
      </c>
      <c r="B362" s="916"/>
      <c r="C362" s="917">
        <f>C360-D361-G361</f>
        <v>0</v>
      </c>
      <c r="D362" s="918"/>
      <c r="E362" s="919" t="s">
        <v>124</v>
      </c>
      <c r="F362" s="920"/>
      <c r="G362" s="31" t="str">
        <f>IF(C362*C363=0,"",C362*C363)</f>
        <v/>
      </c>
      <c r="H362" s="27"/>
      <c r="I362" s="915" t="s">
        <v>123</v>
      </c>
      <c r="J362" s="916"/>
      <c r="K362" s="917">
        <f>K360-L361-O361</f>
        <v>0</v>
      </c>
      <c r="L362" s="918"/>
      <c r="M362" s="919" t="s">
        <v>124</v>
      </c>
      <c r="N362" s="920"/>
      <c r="O362" s="31" t="str">
        <f>IF(K362*K363=0,"",K362*K363)</f>
        <v/>
      </c>
    </row>
    <row r="363" spans="1:15" ht="20.100000000000001" customHeight="1">
      <c r="A363" s="888" t="s">
        <v>125</v>
      </c>
      <c r="B363" s="889"/>
      <c r="C363" s="890"/>
      <c r="D363" s="891"/>
      <c r="E363" s="32"/>
      <c r="F363" s="33"/>
      <c r="G363" s="34"/>
      <c r="H363" s="27"/>
      <c r="I363" s="888" t="s">
        <v>125</v>
      </c>
      <c r="J363" s="889"/>
      <c r="K363" s="890"/>
      <c r="L363" s="891"/>
      <c r="M363" s="32"/>
      <c r="N363" s="33"/>
      <c r="O363" s="34"/>
    </row>
    <row r="364" spans="1:15" ht="20.100000000000001" customHeight="1">
      <c r="A364" s="878" t="s">
        <v>126</v>
      </c>
      <c r="B364" s="879"/>
      <c r="C364" s="892" t="str">
        <f>IF(G362="","",SUM(F368:F377))</f>
        <v/>
      </c>
      <c r="D364" s="893"/>
      <c r="E364" s="894" t="s">
        <v>127</v>
      </c>
      <c r="F364" s="895"/>
      <c r="G364" s="35" t="str">
        <f>IF(G362="","",C364/G362)</f>
        <v/>
      </c>
      <c r="H364" s="27"/>
      <c r="I364" s="878" t="s">
        <v>126</v>
      </c>
      <c r="J364" s="879"/>
      <c r="K364" s="892" t="str">
        <f>IF(O362="","",SUM(N368:N377))</f>
        <v/>
      </c>
      <c r="L364" s="893"/>
      <c r="M364" s="894" t="s">
        <v>127</v>
      </c>
      <c r="N364" s="895"/>
      <c r="O364" s="35" t="str">
        <f>IF(O362="","",K364/O362)</f>
        <v/>
      </c>
    </row>
    <row r="365" spans="1:15" ht="20.100000000000001" customHeight="1">
      <c r="A365" s="901" t="s">
        <v>128</v>
      </c>
      <c r="B365" s="902"/>
      <c r="C365" s="903" t="str">
        <f>IF(G362="","",SUM(F368:F378))</f>
        <v/>
      </c>
      <c r="D365" s="904"/>
      <c r="E365" s="905" t="s">
        <v>129</v>
      </c>
      <c r="F365" s="906"/>
      <c r="G365" s="36" t="str">
        <f>IF(G362="","",C365/G362)</f>
        <v/>
      </c>
      <c r="H365" s="27"/>
      <c r="I365" s="901" t="s">
        <v>128</v>
      </c>
      <c r="J365" s="902"/>
      <c r="K365" s="903" t="str">
        <f>IF(O362="","",SUM(N368:N378))</f>
        <v/>
      </c>
      <c r="L365" s="904"/>
      <c r="M365" s="905" t="s">
        <v>129</v>
      </c>
      <c r="N365" s="906"/>
      <c r="O365" s="36" t="str">
        <f>IF(O362="","",K365/O362)</f>
        <v/>
      </c>
    </row>
    <row r="366" spans="1:15" ht="20.100000000000001" customHeight="1">
      <c r="A366" s="896" t="s">
        <v>311</v>
      </c>
      <c r="B366" s="897"/>
      <c r="C366" s="897"/>
      <c r="D366" s="897"/>
      <c r="E366" s="897"/>
      <c r="F366" s="897"/>
      <c r="G366" s="898"/>
      <c r="H366" s="27"/>
      <c r="I366" s="896" t="s">
        <v>311</v>
      </c>
      <c r="J366" s="897"/>
      <c r="K366" s="897"/>
      <c r="L366" s="897"/>
      <c r="M366" s="897"/>
      <c r="N366" s="897"/>
      <c r="O366" s="898"/>
    </row>
    <row r="367" spans="1:15" ht="20.100000000000001" customHeight="1">
      <c r="A367" s="878" t="s">
        <v>130</v>
      </c>
      <c r="B367" s="879"/>
      <c r="C367" s="879"/>
      <c r="D367" s="37" t="s">
        <v>319</v>
      </c>
      <c r="E367" s="37" t="s">
        <v>104</v>
      </c>
      <c r="F367" s="37" t="s">
        <v>131</v>
      </c>
      <c r="G367" s="38" t="s">
        <v>322</v>
      </c>
      <c r="H367" s="27"/>
      <c r="I367" s="878" t="s">
        <v>130</v>
      </c>
      <c r="J367" s="879"/>
      <c r="K367" s="879"/>
      <c r="L367" s="37" t="s">
        <v>319</v>
      </c>
      <c r="M367" s="37" t="s">
        <v>104</v>
      </c>
      <c r="N367" s="37" t="s">
        <v>131</v>
      </c>
      <c r="O367" s="38" t="s">
        <v>322</v>
      </c>
    </row>
    <row r="368" spans="1:15" ht="20.100000000000001" customHeight="1">
      <c r="A368" s="899"/>
      <c r="B368" s="900"/>
      <c r="C368" s="900"/>
      <c r="D368" s="39"/>
      <c r="E368" s="40" t="s">
        <v>104</v>
      </c>
      <c r="F368" s="41"/>
      <c r="G368" s="42">
        <f>D368*F368</f>
        <v>0</v>
      </c>
      <c r="H368" s="27"/>
      <c r="I368" s="899"/>
      <c r="J368" s="900"/>
      <c r="K368" s="900"/>
      <c r="L368" s="39"/>
      <c r="M368" s="40" t="s">
        <v>104</v>
      </c>
      <c r="N368" s="41"/>
      <c r="O368" s="42">
        <f>L368*N368</f>
        <v>0</v>
      </c>
    </row>
    <row r="369" spans="1:15" ht="20.100000000000001" customHeight="1">
      <c r="A369" s="876"/>
      <c r="B369" s="877"/>
      <c r="C369" s="877"/>
      <c r="D369" s="43"/>
      <c r="E369" s="44" t="s">
        <v>104</v>
      </c>
      <c r="F369" s="43"/>
      <c r="G369" s="45">
        <f t="shared" ref="G369:G377" si="28">D369*F369</f>
        <v>0</v>
      </c>
      <c r="H369" s="27"/>
      <c r="I369" s="876"/>
      <c r="J369" s="877"/>
      <c r="K369" s="877"/>
      <c r="L369" s="43"/>
      <c r="M369" s="44" t="s">
        <v>104</v>
      </c>
      <c r="N369" s="43"/>
      <c r="O369" s="45">
        <f t="shared" ref="O369:O377" si="29">L369*N369</f>
        <v>0</v>
      </c>
    </row>
    <row r="370" spans="1:15" ht="20.100000000000001" customHeight="1">
      <c r="A370" s="876"/>
      <c r="B370" s="877"/>
      <c r="C370" s="877"/>
      <c r="D370" s="43"/>
      <c r="E370" s="44" t="s">
        <v>104</v>
      </c>
      <c r="F370" s="43"/>
      <c r="G370" s="45">
        <f t="shared" si="28"/>
        <v>0</v>
      </c>
      <c r="H370" s="27"/>
      <c r="I370" s="876"/>
      <c r="J370" s="877"/>
      <c r="K370" s="877"/>
      <c r="L370" s="43"/>
      <c r="M370" s="44" t="s">
        <v>104</v>
      </c>
      <c r="N370" s="43"/>
      <c r="O370" s="45">
        <f t="shared" si="29"/>
        <v>0</v>
      </c>
    </row>
    <row r="371" spans="1:15" ht="20.100000000000001" customHeight="1">
      <c r="A371" s="876"/>
      <c r="B371" s="877"/>
      <c r="C371" s="877"/>
      <c r="D371" s="43"/>
      <c r="E371" s="44" t="s">
        <v>104</v>
      </c>
      <c r="F371" s="43"/>
      <c r="G371" s="45">
        <f t="shared" si="28"/>
        <v>0</v>
      </c>
      <c r="H371" s="27"/>
      <c r="I371" s="876"/>
      <c r="J371" s="877"/>
      <c r="K371" s="877"/>
      <c r="L371" s="43"/>
      <c r="M371" s="44" t="s">
        <v>104</v>
      </c>
      <c r="N371" s="43"/>
      <c r="O371" s="45">
        <f t="shared" si="29"/>
        <v>0</v>
      </c>
    </row>
    <row r="372" spans="1:15" ht="20.100000000000001" customHeight="1">
      <c r="A372" s="876"/>
      <c r="B372" s="877"/>
      <c r="C372" s="877"/>
      <c r="D372" s="43"/>
      <c r="E372" s="44" t="s">
        <v>104</v>
      </c>
      <c r="F372" s="43"/>
      <c r="G372" s="45">
        <f t="shared" si="28"/>
        <v>0</v>
      </c>
      <c r="H372" s="27"/>
      <c r="I372" s="876"/>
      <c r="J372" s="877"/>
      <c r="K372" s="877"/>
      <c r="L372" s="43"/>
      <c r="M372" s="44" t="s">
        <v>104</v>
      </c>
      <c r="N372" s="43"/>
      <c r="O372" s="45">
        <f t="shared" si="29"/>
        <v>0</v>
      </c>
    </row>
    <row r="373" spans="1:15" ht="20.100000000000001" customHeight="1">
      <c r="A373" s="876"/>
      <c r="B373" s="877"/>
      <c r="C373" s="877"/>
      <c r="D373" s="43"/>
      <c r="E373" s="44" t="s">
        <v>104</v>
      </c>
      <c r="F373" s="43"/>
      <c r="G373" s="45">
        <f t="shared" si="28"/>
        <v>0</v>
      </c>
      <c r="H373" s="27"/>
      <c r="I373" s="876"/>
      <c r="J373" s="877"/>
      <c r="K373" s="877"/>
      <c r="L373" s="43"/>
      <c r="M373" s="44" t="s">
        <v>104</v>
      </c>
      <c r="N373" s="43"/>
      <c r="O373" s="45">
        <f t="shared" si="29"/>
        <v>0</v>
      </c>
    </row>
    <row r="374" spans="1:15" ht="20.100000000000001" customHeight="1">
      <c r="A374" s="876"/>
      <c r="B374" s="877"/>
      <c r="C374" s="877"/>
      <c r="D374" s="43"/>
      <c r="E374" s="44" t="s">
        <v>104</v>
      </c>
      <c r="F374" s="43"/>
      <c r="G374" s="45">
        <f t="shared" si="28"/>
        <v>0</v>
      </c>
      <c r="H374" s="27"/>
      <c r="I374" s="876"/>
      <c r="J374" s="877"/>
      <c r="K374" s="877"/>
      <c r="L374" s="43"/>
      <c r="M374" s="44" t="s">
        <v>104</v>
      </c>
      <c r="N374" s="43"/>
      <c r="O374" s="45">
        <f t="shared" si="29"/>
        <v>0</v>
      </c>
    </row>
    <row r="375" spans="1:15" ht="20.100000000000001" customHeight="1">
      <c r="A375" s="876"/>
      <c r="B375" s="877"/>
      <c r="C375" s="877"/>
      <c r="D375" s="43"/>
      <c r="E375" s="44" t="s">
        <v>104</v>
      </c>
      <c r="F375" s="43"/>
      <c r="G375" s="45">
        <f t="shared" si="28"/>
        <v>0</v>
      </c>
      <c r="H375" s="27"/>
      <c r="I375" s="876"/>
      <c r="J375" s="877"/>
      <c r="K375" s="877"/>
      <c r="L375" s="43"/>
      <c r="M375" s="44" t="s">
        <v>104</v>
      </c>
      <c r="N375" s="43"/>
      <c r="O375" s="45">
        <f t="shared" si="29"/>
        <v>0</v>
      </c>
    </row>
    <row r="376" spans="1:15" ht="20.100000000000001" customHeight="1">
      <c r="A376" s="876"/>
      <c r="B376" s="877"/>
      <c r="C376" s="877"/>
      <c r="D376" s="43"/>
      <c r="E376" s="44" t="s">
        <v>104</v>
      </c>
      <c r="F376" s="43"/>
      <c r="G376" s="45">
        <f t="shared" si="28"/>
        <v>0</v>
      </c>
      <c r="H376" s="27"/>
      <c r="I376" s="876"/>
      <c r="J376" s="877"/>
      <c r="K376" s="877"/>
      <c r="L376" s="43"/>
      <c r="M376" s="44" t="s">
        <v>104</v>
      </c>
      <c r="N376" s="43"/>
      <c r="O376" s="45">
        <f t="shared" si="29"/>
        <v>0</v>
      </c>
    </row>
    <row r="377" spans="1:15" ht="20.100000000000001" customHeight="1">
      <c r="A377" s="876"/>
      <c r="B377" s="877"/>
      <c r="C377" s="877"/>
      <c r="D377" s="43"/>
      <c r="E377" s="44" t="s">
        <v>104</v>
      </c>
      <c r="F377" s="43"/>
      <c r="G377" s="45">
        <f t="shared" si="28"/>
        <v>0</v>
      </c>
      <c r="H377" s="27"/>
      <c r="I377" s="876"/>
      <c r="J377" s="877"/>
      <c r="K377" s="877"/>
      <c r="L377" s="43"/>
      <c r="M377" s="44" t="s">
        <v>104</v>
      </c>
      <c r="N377" s="43"/>
      <c r="O377" s="45">
        <f t="shared" si="29"/>
        <v>0</v>
      </c>
    </row>
    <row r="378" spans="1:15" ht="20.100000000000001" customHeight="1">
      <c r="A378" s="880" t="s">
        <v>132</v>
      </c>
      <c r="B378" s="881"/>
      <c r="C378" s="882"/>
      <c r="D378" s="46"/>
      <c r="E378" s="47" t="s">
        <v>104</v>
      </c>
      <c r="F378" s="48"/>
      <c r="G378" s="49">
        <f>D378*F378</f>
        <v>0</v>
      </c>
      <c r="H378" s="27"/>
      <c r="I378" s="880" t="s">
        <v>132</v>
      </c>
      <c r="J378" s="881"/>
      <c r="K378" s="882"/>
      <c r="L378" s="46"/>
      <c r="M378" s="47" t="s">
        <v>104</v>
      </c>
      <c r="N378" s="48"/>
      <c r="O378" s="49">
        <f>L378*N378</f>
        <v>0</v>
      </c>
    </row>
    <row r="379" spans="1:15" ht="20.100000000000001" customHeight="1">
      <c r="A379" s="883" t="s">
        <v>133</v>
      </c>
      <c r="B379" s="884"/>
      <c r="C379" s="884"/>
      <c r="D379" s="884"/>
      <c r="E379" s="884"/>
      <c r="F379" s="885"/>
      <c r="G379" s="50">
        <f>SUM(G368:G378)</f>
        <v>0</v>
      </c>
      <c r="H379" s="27"/>
      <c r="I379" s="883" t="s">
        <v>133</v>
      </c>
      <c r="J379" s="884"/>
      <c r="K379" s="884"/>
      <c r="L379" s="884"/>
      <c r="M379" s="884"/>
      <c r="N379" s="885"/>
      <c r="O379" s="50">
        <f>SUM(O368:O378)</f>
        <v>0</v>
      </c>
    </row>
    <row r="380" spans="1:15" ht="20.100000000000001" customHeight="1">
      <c r="A380" s="886" t="s">
        <v>288</v>
      </c>
      <c r="B380" s="887"/>
      <c r="C380" s="887"/>
      <c r="D380" s="887"/>
      <c r="E380" s="887"/>
      <c r="F380" s="887"/>
      <c r="G380" s="52"/>
      <c r="H380" s="27"/>
      <c r="I380" s="886" t="s">
        <v>288</v>
      </c>
      <c r="J380" s="887"/>
      <c r="K380" s="887"/>
      <c r="L380" s="887"/>
      <c r="M380" s="887"/>
      <c r="N380" s="887"/>
      <c r="O380" s="52"/>
    </row>
    <row r="381" spans="1:15" ht="20.100000000000001" customHeight="1">
      <c r="A381" s="878" t="s">
        <v>102</v>
      </c>
      <c r="B381" s="879"/>
      <c r="C381" s="879"/>
      <c r="D381" s="879"/>
      <c r="E381" s="879"/>
      <c r="F381" s="879"/>
      <c r="G381" s="50">
        <f>G379+G380</f>
        <v>0</v>
      </c>
      <c r="H381" s="27"/>
      <c r="I381" s="878" t="s">
        <v>102</v>
      </c>
      <c r="J381" s="879"/>
      <c r="K381" s="879"/>
      <c r="L381" s="879"/>
      <c r="M381" s="879"/>
      <c r="N381" s="879"/>
      <c r="O381" s="50">
        <f>O379+O380</f>
        <v>0</v>
      </c>
    </row>
    <row r="383" spans="1:15" ht="20.100000000000001" customHeight="1">
      <c r="A383" s="915" t="s">
        <v>118</v>
      </c>
      <c r="B383" s="916"/>
      <c r="C383" s="921"/>
      <c r="D383" s="921"/>
      <c r="E383" s="921"/>
      <c r="F383" s="921"/>
      <c r="G383" s="922"/>
      <c r="H383" s="27"/>
      <c r="I383" s="915" t="s">
        <v>118</v>
      </c>
      <c r="J383" s="916"/>
      <c r="K383" s="921"/>
      <c r="L383" s="921"/>
      <c r="M383" s="921"/>
      <c r="N383" s="921"/>
      <c r="O383" s="922"/>
    </row>
    <row r="384" spans="1:15" ht="20.100000000000001" customHeight="1">
      <c r="A384" s="907" t="s">
        <v>119</v>
      </c>
      <c r="B384" s="908"/>
      <c r="C384" s="909"/>
      <c r="D384" s="909"/>
      <c r="E384" s="909"/>
      <c r="F384" s="909"/>
      <c r="G384" s="910"/>
      <c r="H384" s="27"/>
      <c r="I384" s="907" t="s">
        <v>119</v>
      </c>
      <c r="J384" s="908"/>
      <c r="K384" s="909"/>
      <c r="L384" s="909"/>
      <c r="M384" s="909"/>
      <c r="N384" s="909"/>
      <c r="O384" s="910"/>
    </row>
    <row r="385" spans="1:15" ht="20.100000000000001" customHeight="1">
      <c r="A385" s="888" t="s">
        <v>120</v>
      </c>
      <c r="B385" s="889"/>
      <c r="C385" s="911"/>
      <c r="D385" s="911"/>
      <c r="E385" s="912"/>
      <c r="F385" s="912"/>
      <c r="G385" s="913"/>
      <c r="H385" s="27"/>
      <c r="I385" s="888" t="s">
        <v>120</v>
      </c>
      <c r="J385" s="889"/>
      <c r="K385" s="911"/>
      <c r="L385" s="911"/>
      <c r="M385" s="912"/>
      <c r="N385" s="912"/>
      <c r="O385" s="913"/>
    </row>
    <row r="386" spans="1:15" ht="20.100000000000001" customHeight="1">
      <c r="A386" s="28" t="s">
        <v>121</v>
      </c>
      <c r="B386" s="879" t="s">
        <v>122</v>
      </c>
      <c r="C386" s="879"/>
      <c r="D386" s="914"/>
      <c r="E386" s="914"/>
      <c r="F386" s="29" t="s">
        <v>3</v>
      </c>
      <c r="G386" s="30"/>
      <c r="I386" s="28" t="s">
        <v>121</v>
      </c>
      <c r="J386" s="879" t="s">
        <v>122</v>
      </c>
      <c r="K386" s="879"/>
      <c r="L386" s="914"/>
      <c r="M386" s="914"/>
      <c r="N386" s="29" t="s">
        <v>3</v>
      </c>
      <c r="O386" s="30"/>
    </row>
    <row r="387" spans="1:15" ht="20.100000000000001" customHeight="1">
      <c r="A387" s="915" t="s">
        <v>123</v>
      </c>
      <c r="B387" s="916"/>
      <c r="C387" s="917">
        <f>C385-D386-G386</f>
        <v>0</v>
      </c>
      <c r="D387" s="918"/>
      <c r="E387" s="919" t="s">
        <v>124</v>
      </c>
      <c r="F387" s="920"/>
      <c r="G387" s="31" t="str">
        <f>IF(C387*C388=0,"",C387*C388)</f>
        <v/>
      </c>
      <c r="H387" s="27"/>
      <c r="I387" s="915" t="s">
        <v>123</v>
      </c>
      <c r="J387" s="916"/>
      <c r="K387" s="917">
        <f>K385-L386-O386</f>
        <v>0</v>
      </c>
      <c r="L387" s="918"/>
      <c r="M387" s="919" t="s">
        <v>124</v>
      </c>
      <c r="N387" s="920"/>
      <c r="O387" s="31" t="str">
        <f>IF(K387*K388=0,"",K387*K388)</f>
        <v/>
      </c>
    </row>
    <row r="388" spans="1:15" ht="20.100000000000001" customHeight="1">
      <c r="A388" s="888" t="s">
        <v>125</v>
      </c>
      <c r="B388" s="889"/>
      <c r="C388" s="890"/>
      <c r="D388" s="891"/>
      <c r="E388" s="32"/>
      <c r="F388" s="33"/>
      <c r="G388" s="34"/>
      <c r="H388" s="27"/>
      <c r="I388" s="888" t="s">
        <v>125</v>
      </c>
      <c r="J388" s="889"/>
      <c r="K388" s="890"/>
      <c r="L388" s="891"/>
      <c r="M388" s="32"/>
      <c r="N388" s="33"/>
      <c r="O388" s="34"/>
    </row>
    <row r="389" spans="1:15" ht="20.100000000000001" customHeight="1">
      <c r="A389" s="878" t="s">
        <v>126</v>
      </c>
      <c r="B389" s="879"/>
      <c r="C389" s="892" t="str">
        <f>IF(G387="","",SUM(F393:F402))</f>
        <v/>
      </c>
      <c r="D389" s="893"/>
      <c r="E389" s="894" t="s">
        <v>127</v>
      </c>
      <c r="F389" s="895"/>
      <c r="G389" s="35" t="str">
        <f>IF(G387="","",C389/G387)</f>
        <v/>
      </c>
      <c r="H389" s="27"/>
      <c r="I389" s="878" t="s">
        <v>126</v>
      </c>
      <c r="J389" s="879"/>
      <c r="K389" s="892" t="str">
        <f>IF(O387="","",SUM(N393:N402))</f>
        <v/>
      </c>
      <c r="L389" s="893"/>
      <c r="M389" s="894" t="s">
        <v>127</v>
      </c>
      <c r="N389" s="895"/>
      <c r="O389" s="35" t="str">
        <f>IF(O387="","",K389/O387)</f>
        <v/>
      </c>
    </row>
    <row r="390" spans="1:15" ht="20.100000000000001" customHeight="1">
      <c r="A390" s="901" t="s">
        <v>128</v>
      </c>
      <c r="B390" s="902"/>
      <c r="C390" s="903" t="str">
        <f>IF(G387="","",SUM(F393:F403))</f>
        <v/>
      </c>
      <c r="D390" s="904"/>
      <c r="E390" s="905" t="s">
        <v>129</v>
      </c>
      <c r="F390" s="906"/>
      <c r="G390" s="36" t="str">
        <f>IF(G387="","",C390/G387)</f>
        <v/>
      </c>
      <c r="H390" s="27"/>
      <c r="I390" s="901" t="s">
        <v>128</v>
      </c>
      <c r="J390" s="902"/>
      <c r="K390" s="903" t="str">
        <f>IF(O387="","",SUM(N393:N403))</f>
        <v/>
      </c>
      <c r="L390" s="904"/>
      <c r="M390" s="905" t="s">
        <v>129</v>
      </c>
      <c r="N390" s="906"/>
      <c r="O390" s="36" t="str">
        <f>IF(O387="","",K390/O387)</f>
        <v/>
      </c>
    </row>
    <row r="391" spans="1:15" ht="20.100000000000001" customHeight="1">
      <c r="A391" s="896" t="s">
        <v>311</v>
      </c>
      <c r="B391" s="897"/>
      <c r="C391" s="897"/>
      <c r="D391" s="897"/>
      <c r="E391" s="897"/>
      <c r="F391" s="897"/>
      <c r="G391" s="898"/>
      <c r="H391" s="27"/>
      <c r="I391" s="896" t="s">
        <v>311</v>
      </c>
      <c r="J391" s="897"/>
      <c r="K391" s="897"/>
      <c r="L391" s="897"/>
      <c r="M391" s="897"/>
      <c r="N391" s="897"/>
      <c r="O391" s="898"/>
    </row>
    <row r="392" spans="1:15" ht="20.100000000000001" customHeight="1">
      <c r="A392" s="878" t="s">
        <v>130</v>
      </c>
      <c r="B392" s="879"/>
      <c r="C392" s="879"/>
      <c r="D392" s="37" t="s">
        <v>319</v>
      </c>
      <c r="E392" s="37" t="s">
        <v>104</v>
      </c>
      <c r="F392" s="37" t="s">
        <v>131</v>
      </c>
      <c r="G392" s="38" t="s">
        <v>322</v>
      </c>
      <c r="H392" s="27"/>
      <c r="I392" s="878" t="s">
        <v>130</v>
      </c>
      <c r="J392" s="879"/>
      <c r="K392" s="879"/>
      <c r="L392" s="37" t="s">
        <v>319</v>
      </c>
      <c r="M392" s="37" t="s">
        <v>104</v>
      </c>
      <c r="N392" s="37" t="s">
        <v>131</v>
      </c>
      <c r="O392" s="38" t="s">
        <v>322</v>
      </c>
    </row>
    <row r="393" spans="1:15" ht="20.100000000000001" customHeight="1">
      <c r="A393" s="899"/>
      <c r="B393" s="900"/>
      <c r="C393" s="900"/>
      <c r="D393" s="39"/>
      <c r="E393" s="40" t="s">
        <v>104</v>
      </c>
      <c r="F393" s="41"/>
      <c r="G393" s="42">
        <f>D393*F393</f>
        <v>0</v>
      </c>
      <c r="H393" s="27"/>
      <c r="I393" s="899"/>
      <c r="J393" s="900"/>
      <c r="K393" s="900"/>
      <c r="L393" s="39"/>
      <c r="M393" s="40" t="s">
        <v>104</v>
      </c>
      <c r="N393" s="41"/>
      <c r="O393" s="42">
        <f>L393*N393</f>
        <v>0</v>
      </c>
    </row>
    <row r="394" spans="1:15" ht="20.100000000000001" customHeight="1">
      <c r="A394" s="876"/>
      <c r="B394" s="877"/>
      <c r="C394" s="877"/>
      <c r="D394" s="43"/>
      <c r="E394" s="44" t="s">
        <v>104</v>
      </c>
      <c r="F394" s="43"/>
      <c r="G394" s="45">
        <f t="shared" ref="G394:G402" si="30">D394*F394</f>
        <v>0</v>
      </c>
      <c r="H394" s="27"/>
      <c r="I394" s="876"/>
      <c r="J394" s="877"/>
      <c r="K394" s="877"/>
      <c r="L394" s="43"/>
      <c r="M394" s="44" t="s">
        <v>104</v>
      </c>
      <c r="N394" s="43"/>
      <c r="O394" s="45">
        <f t="shared" ref="O394:O402" si="31">L394*N394</f>
        <v>0</v>
      </c>
    </row>
    <row r="395" spans="1:15" ht="20.100000000000001" customHeight="1">
      <c r="A395" s="876"/>
      <c r="B395" s="877"/>
      <c r="C395" s="877"/>
      <c r="D395" s="43"/>
      <c r="E395" s="44" t="s">
        <v>104</v>
      </c>
      <c r="F395" s="43"/>
      <c r="G395" s="45">
        <f t="shared" si="30"/>
        <v>0</v>
      </c>
      <c r="H395" s="27"/>
      <c r="I395" s="876"/>
      <c r="J395" s="877"/>
      <c r="K395" s="877"/>
      <c r="L395" s="43"/>
      <c r="M395" s="44" t="s">
        <v>104</v>
      </c>
      <c r="N395" s="43"/>
      <c r="O395" s="45">
        <f t="shared" si="31"/>
        <v>0</v>
      </c>
    </row>
    <row r="396" spans="1:15" ht="20.100000000000001" customHeight="1">
      <c r="A396" s="876"/>
      <c r="B396" s="877"/>
      <c r="C396" s="877"/>
      <c r="D396" s="43"/>
      <c r="E396" s="44" t="s">
        <v>104</v>
      </c>
      <c r="F396" s="43"/>
      <c r="G396" s="45">
        <f t="shared" si="30"/>
        <v>0</v>
      </c>
      <c r="H396" s="27"/>
      <c r="I396" s="876"/>
      <c r="J396" s="877"/>
      <c r="K396" s="877"/>
      <c r="L396" s="43"/>
      <c r="M396" s="44" t="s">
        <v>104</v>
      </c>
      <c r="N396" s="43"/>
      <c r="O396" s="45">
        <f t="shared" si="31"/>
        <v>0</v>
      </c>
    </row>
    <row r="397" spans="1:15" ht="20.100000000000001" customHeight="1">
      <c r="A397" s="876"/>
      <c r="B397" s="877"/>
      <c r="C397" s="877"/>
      <c r="D397" s="43"/>
      <c r="E397" s="44" t="s">
        <v>104</v>
      </c>
      <c r="F397" s="43"/>
      <c r="G397" s="45">
        <f t="shared" si="30"/>
        <v>0</v>
      </c>
      <c r="H397" s="27"/>
      <c r="I397" s="876"/>
      <c r="J397" s="877"/>
      <c r="K397" s="877"/>
      <c r="L397" s="43"/>
      <c r="M397" s="44" t="s">
        <v>104</v>
      </c>
      <c r="N397" s="43"/>
      <c r="O397" s="45">
        <f t="shared" si="31"/>
        <v>0</v>
      </c>
    </row>
    <row r="398" spans="1:15" ht="20.100000000000001" customHeight="1">
      <c r="A398" s="876"/>
      <c r="B398" s="877"/>
      <c r="C398" s="877"/>
      <c r="D398" s="43"/>
      <c r="E398" s="44" t="s">
        <v>104</v>
      </c>
      <c r="F398" s="43"/>
      <c r="G398" s="45">
        <f t="shared" si="30"/>
        <v>0</v>
      </c>
      <c r="H398" s="27"/>
      <c r="I398" s="876"/>
      <c r="J398" s="877"/>
      <c r="K398" s="877"/>
      <c r="L398" s="43"/>
      <c r="M398" s="44" t="s">
        <v>104</v>
      </c>
      <c r="N398" s="43"/>
      <c r="O398" s="45">
        <f t="shared" si="31"/>
        <v>0</v>
      </c>
    </row>
    <row r="399" spans="1:15" ht="20.100000000000001" customHeight="1">
      <c r="A399" s="876"/>
      <c r="B399" s="877"/>
      <c r="C399" s="877"/>
      <c r="D399" s="43"/>
      <c r="E399" s="44" t="s">
        <v>104</v>
      </c>
      <c r="F399" s="43"/>
      <c r="G399" s="45">
        <f t="shared" si="30"/>
        <v>0</v>
      </c>
      <c r="H399" s="27"/>
      <c r="I399" s="876"/>
      <c r="J399" s="877"/>
      <c r="K399" s="877"/>
      <c r="L399" s="43"/>
      <c r="M399" s="44" t="s">
        <v>104</v>
      </c>
      <c r="N399" s="43"/>
      <c r="O399" s="45">
        <f t="shared" si="31"/>
        <v>0</v>
      </c>
    </row>
    <row r="400" spans="1:15" ht="20.100000000000001" customHeight="1">
      <c r="A400" s="876"/>
      <c r="B400" s="877"/>
      <c r="C400" s="877"/>
      <c r="D400" s="43"/>
      <c r="E400" s="44" t="s">
        <v>104</v>
      </c>
      <c r="F400" s="43"/>
      <c r="G400" s="45">
        <f t="shared" si="30"/>
        <v>0</v>
      </c>
      <c r="H400" s="27"/>
      <c r="I400" s="876"/>
      <c r="J400" s="877"/>
      <c r="K400" s="877"/>
      <c r="L400" s="43"/>
      <c r="M400" s="44" t="s">
        <v>104</v>
      </c>
      <c r="N400" s="43"/>
      <c r="O400" s="45">
        <f t="shared" si="31"/>
        <v>0</v>
      </c>
    </row>
    <row r="401" spans="1:15" ht="20.100000000000001" customHeight="1">
      <c r="A401" s="876"/>
      <c r="B401" s="877"/>
      <c r="C401" s="877"/>
      <c r="D401" s="43"/>
      <c r="E401" s="44" t="s">
        <v>104</v>
      </c>
      <c r="F401" s="43"/>
      <c r="G401" s="45">
        <f t="shared" si="30"/>
        <v>0</v>
      </c>
      <c r="H401" s="27"/>
      <c r="I401" s="876"/>
      <c r="J401" s="877"/>
      <c r="K401" s="877"/>
      <c r="L401" s="43"/>
      <c r="M401" s="44" t="s">
        <v>104</v>
      </c>
      <c r="N401" s="43"/>
      <c r="O401" s="45">
        <f t="shared" si="31"/>
        <v>0</v>
      </c>
    </row>
    <row r="402" spans="1:15" ht="20.100000000000001" customHeight="1">
      <c r="A402" s="876"/>
      <c r="B402" s="877"/>
      <c r="C402" s="877"/>
      <c r="D402" s="43"/>
      <c r="E402" s="44" t="s">
        <v>104</v>
      </c>
      <c r="F402" s="43"/>
      <c r="G402" s="45">
        <f t="shared" si="30"/>
        <v>0</v>
      </c>
      <c r="H402" s="27"/>
      <c r="I402" s="876"/>
      <c r="J402" s="877"/>
      <c r="K402" s="877"/>
      <c r="L402" s="43"/>
      <c r="M402" s="44" t="s">
        <v>104</v>
      </c>
      <c r="N402" s="43"/>
      <c r="O402" s="45">
        <f t="shared" si="31"/>
        <v>0</v>
      </c>
    </row>
    <row r="403" spans="1:15" ht="20.100000000000001" customHeight="1">
      <c r="A403" s="880" t="s">
        <v>132</v>
      </c>
      <c r="B403" s="881"/>
      <c r="C403" s="882"/>
      <c r="D403" s="46"/>
      <c r="E403" s="47" t="s">
        <v>104</v>
      </c>
      <c r="F403" s="48"/>
      <c r="G403" s="49">
        <f>D403*F403</f>
        <v>0</v>
      </c>
      <c r="H403" s="27"/>
      <c r="I403" s="880" t="s">
        <v>132</v>
      </c>
      <c r="J403" s="881"/>
      <c r="K403" s="882"/>
      <c r="L403" s="46"/>
      <c r="M403" s="47" t="s">
        <v>104</v>
      </c>
      <c r="N403" s="48"/>
      <c r="O403" s="49">
        <f>L403*N403</f>
        <v>0</v>
      </c>
    </row>
    <row r="404" spans="1:15" ht="20.100000000000001" customHeight="1">
      <c r="A404" s="883" t="s">
        <v>133</v>
      </c>
      <c r="B404" s="884"/>
      <c r="C404" s="884"/>
      <c r="D404" s="884"/>
      <c r="E404" s="884"/>
      <c r="F404" s="885"/>
      <c r="G404" s="50">
        <f>SUM(G393:G403)</f>
        <v>0</v>
      </c>
      <c r="H404" s="27"/>
      <c r="I404" s="883" t="s">
        <v>133</v>
      </c>
      <c r="J404" s="884"/>
      <c r="K404" s="884"/>
      <c r="L404" s="884"/>
      <c r="M404" s="884"/>
      <c r="N404" s="885"/>
      <c r="O404" s="50">
        <f>SUM(O393:O403)</f>
        <v>0</v>
      </c>
    </row>
    <row r="405" spans="1:15" ht="20.100000000000001" customHeight="1">
      <c r="A405" s="886" t="s">
        <v>288</v>
      </c>
      <c r="B405" s="887"/>
      <c r="C405" s="887"/>
      <c r="D405" s="887"/>
      <c r="E405" s="887"/>
      <c r="F405" s="887"/>
      <c r="G405" s="52"/>
      <c r="H405" s="27"/>
      <c r="I405" s="886" t="s">
        <v>288</v>
      </c>
      <c r="J405" s="887"/>
      <c r="K405" s="887"/>
      <c r="L405" s="887"/>
      <c r="M405" s="887"/>
      <c r="N405" s="887"/>
      <c r="O405" s="52"/>
    </row>
    <row r="406" spans="1:15" ht="20.100000000000001" customHeight="1">
      <c r="A406" s="878" t="s">
        <v>102</v>
      </c>
      <c r="B406" s="879"/>
      <c r="C406" s="879"/>
      <c r="D406" s="879"/>
      <c r="E406" s="879"/>
      <c r="F406" s="879"/>
      <c r="G406" s="50">
        <f>G404+G405</f>
        <v>0</v>
      </c>
      <c r="H406" s="27"/>
      <c r="I406" s="878" t="s">
        <v>102</v>
      </c>
      <c r="J406" s="879"/>
      <c r="K406" s="879"/>
      <c r="L406" s="879"/>
      <c r="M406" s="879"/>
      <c r="N406" s="879"/>
      <c r="O406" s="50">
        <f>O404+O405</f>
        <v>0</v>
      </c>
    </row>
    <row r="408" spans="1:15" ht="20.100000000000001" customHeight="1">
      <c r="A408" s="915" t="s">
        <v>118</v>
      </c>
      <c r="B408" s="916"/>
      <c r="C408" s="921"/>
      <c r="D408" s="921"/>
      <c r="E408" s="921"/>
      <c r="F408" s="921"/>
      <c r="G408" s="922"/>
      <c r="H408" s="27"/>
      <c r="I408" s="915" t="s">
        <v>118</v>
      </c>
      <c r="J408" s="916"/>
      <c r="K408" s="921"/>
      <c r="L408" s="921"/>
      <c r="M408" s="921"/>
      <c r="N408" s="921"/>
      <c r="O408" s="922"/>
    </row>
    <row r="409" spans="1:15" ht="20.100000000000001" customHeight="1">
      <c r="A409" s="907" t="s">
        <v>119</v>
      </c>
      <c r="B409" s="908"/>
      <c r="C409" s="909"/>
      <c r="D409" s="909"/>
      <c r="E409" s="909"/>
      <c r="F409" s="909"/>
      <c r="G409" s="910"/>
      <c r="H409" s="27"/>
      <c r="I409" s="907" t="s">
        <v>119</v>
      </c>
      <c r="J409" s="908"/>
      <c r="K409" s="909"/>
      <c r="L409" s="909"/>
      <c r="M409" s="909"/>
      <c r="N409" s="909"/>
      <c r="O409" s="910"/>
    </row>
    <row r="410" spans="1:15" ht="20.100000000000001" customHeight="1">
      <c r="A410" s="888" t="s">
        <v>120</v>
      </c>
      <c r="B410" s="889"/>
      <c r="C410" s="911"/>
      <c r="D410" s="911"/>
      <c r="E410" s="912"/>
      <c r="F410" s="912"/>
      <c r="G410" s="913"/>
      <c r="H410" s="27"/>
      <c r="I410" s="888" t="s">
        <v>120</v>
      </c>
      <c r="J410" s="889"/>
      <c r="K410" s="911"/>
      <c r="L410" s="911"/>
      <c r="M410" s="912"/>
      <c r="N410" s="912"/>
      <c r="O410" s="913"/>
    </row>
    <row r="411" spans="1:15" ht="20.100000000000001" customHeight="1">
      <c r="A411" s="28" t="s">
        <v>121</v>
      </c>
      <c r="B411" s="879" t="s">
        <v>122</v>
      </c>
      <c r="C411" s="879"/>
      <c r="D411" s="914"/>
      <c r="E411" s="914"/>
      <c r="F411" s="29" t="s">
        <v>3</v>
      </c>
      <c r="G411" s="30"/>
      <c r="I411" s="28" t="s">
        <v>121</v>
      </c>
      <c r="J411" s="879" t="s">
        <v>122</v>
      </c>
      <c r="K411" s="879"/>
      <c r="L411" s="914"/>
      <c r="M411" s="914"/>
      <c r="N411" s="29" t="s">
        <v>3</v>
      </c>
      <c r="O411" s="30"/>
    </row>
    <row r="412" spans="1:15" ht="20.100000000000001" customHeight="1">
      <c r="A412" s="915" t="s">
        <v>123</v>
      </c>
      <c r="B412" s="916"/>
      <c r="C412" s="917">
        <f>C410-D411-G411</f>
        <v>0</v>
      </c>
      <c r="D412" s="918"/>
      <c r="E412" s="919" t="s">
        <v>124</v>
      </c>
      <c r="F412" s="920"/>
      <c r="G412" s="31" t="str">
        <f>IF(C412*C413=0,"",C412*C413)</f>
        <v/>
      </c>
      <c r="H412" s="27"/>
      <c r="I412" s="915" t="s">
        <v>123</v>
      </c>
      <c r="J412" s="916"/>
      <c r="K412" s="917">
        <f>K410-L411-O411</f>
        <v>0</v>
      </c>
      <c r="L412" s="918"/>
      <c r="M412" s="919" t="s">
        <v>124</v>
      </c>
      <c r="N412" s="920"/>
      <c r="O412" s="31" t="str">
        <f>IF(K412*K413=0,"",K412*K413)</f>
        <v/>
      </c>
    </row>
    <row r="413" spans="1:15" ht="20.100000000000001" customHeight="1">
      <c r="A413" s="888" t="s">
        <v>125</v>
      </c>
      <c r="B413" s="889"/>
      <c r="C413" s="890"/>
      <c r="D413" s="891"/>
      <c r="E413" s="32"/>
      <c r="F413" s="33"/>
      <c r="G413" s="34"/>
      <c r="H413" s="27"/>
      <c r="I413" s="888" t="s">
        <v>125</v>
      </c>
      <c r="J413" s="889"/>
      <c r="K413" s="890"/>
      <c r="L413" s="891"/>
      <c r="M413" s="32"/>
      <c r="N413" s="33"/>
      <c r="O413" s="34"/>
    </row>
    <row r="414" spans="1:15" ht="20.100000000000001" customHeight="1">
      <c r="A414" s="878" t="s">
        <v>126</v>
      </c>
      <c r="B414" s="879"/>
      <c r="C414" s="892" t="str">
        <f>IF(G412="","",SUM(F418:F427))</f>
        <v/>
      </c>
      <c r="D414" s="893"/>
      <c r="E414" s="894" t="s">
        <v>127</v>
      </c>
      <c r="F414" s="895"/>
      <c r="G414" s="35" t="str">
        <f>IF(G412="","",C414/G412)</f>
        <v/>
      </c>
      <c r="H414" s="27"/>
      <c r="I414" s="878" t="s">
        <v>126</v>
      </c>
      <c r="J414" s="879"/>
      <c r="K414" s="892" t="str">
        <f>IF(O412="","",SUM(N418:N427))</f>
        <v/>
      </c>
      <c r="L414" s="893"/>
      <c r="M414" s="894" t="s">
        <v>127</v>
      </c>
      <c r="N414" s="895"/>
      <c r="O414" s="35" t="str">
        <f>IF(O412="","",K414/O412)</f>
        <v/>
      </c>
    </row>
    <row r="415" spans="1:15" ht="20.100000000000001" customHeight="1">
      <c r="A415" s="901" t="s">
        <v>128</v>
      </c>
      <c r="B415" s="902"/>
      <c r="C415" s="903" t="str">
        <f>IF(G412="","",SUM(F418:F428))</f>
        <v/>
      </c>
      <c r="D415" s="904"/>
      <c r="E415" s="905" t="s">
        <v>129</v>
      </c>
      <c r="F415" s="906"/>
      <c r="G415" s="36" t="str">
        <f>IF(G412="","",C415/G412)</f>
        <v/>
      </c>
      <c r="H415" s="27"/>
      <c r="I415" s="901" t="s">
        <v>128</v>
      </c>
      <c r="J415" s="902"/>
      <c r="K415" s="903" t="str">
        <f>IF(O412="","",SUM(N418:N428))</f>
        <v/>
      </c>
      <c r="L415" s="904"/>
      <c r="M415" s="905" t="s">
        <v>129</v>
      </c>
      <c r="N415" s="906"/>
      <c r="O415" s="36" t="str">
        <f>IF(O412="","",K415/O412)</f>
        <v/>
      </c>
    </row>
    <row r="416" spans="1:15" ht="20.100000000000001" customHeight="1">
      <c r="A416" s="896" t="s">
        <v>311</v>
      </c>
      <c r="B416" s="897"/>
      <c r="C416" s="897"/>
      <c r="D416" s="897"/>
      <c r="E416" s="897"/>
      <c r="F416" s="897"/>
      <c r="G416" s="898"/>
      <c r="H416" s="27"/>
      <c r="I416" s="896" t="s">
        <v>311</v>
      </c>
      <c r="J416" s="897"/>
      <c r="K416" s="897"/>
      <c r="L416" s="897"/>
      <c r="M416" s="897"/>
      <c r="N416" s="897"/>
      <c r="O416" s="898"/>
    </row>
    <row r="417" spans="1:15" ht="20.100000000000001" customHeight="1">
      <c r="A417" s="878" t="s">
        <v>130</v>
      </c>
      <c r="B417" s="879"/>
      <c r="C417" s="879"/>
      <c r="D417" s="37" t="s">
        <v>319</v>
      </c>
      <c r="E417" s="37" t="s">
        <v>104</v>
      </c>
      <c r="F417" s="37" t="s">
        <v>131</v>
      </c>
      <c r="G417" s="38" t="s">
        <v>322</v>
      </c>
      <c r="H417" s="27"/>
      <c r="I417" s="878" t="s">
        <v>130</v>
      </c>
      <c r="J417" s="879"/>
      <c r="K417" s="879"/>
      <c r="L417" s="37" t="s">
        <v>319</v>
      </c>
      <c r="M417" s="37" t="s">
        <v>104</v>
      </c>
      <c r="N417" s="37" t="s">
        <v>131</v>
      </c>
      <c r="O417" s="38" t="s">
        <v>322</v>
      </c>
    </row>
    <row r="418" spans="1:15" ht="20.100000000000001" customHeight="1">
      <c r="A418" s="899"/>
      <c r="B418" s="900"/>
      <c r="C418" s="900"/>
      <c r="D418" s="39"/>
      <c r="E418" s="40" t="s">
        <v>104</v>
      </c>
      <c r="F418" s="41"/>
      <c r="G418" s="42">
        <f>D418*F418</f>
        <v>0</v>
      </c>
      <c r="H418" s="27"/>
      <c r="I418" s="899"/>
      <c r="J418" s="900"/>
      <c r="K418" s="900"/>
      <c r="L418" s="39"/>
      <c r="M418" s="40" t="s">
        <v>104</v>
      </c>
      <c r="N418" s="41"/>
      <c r="O418" s="42">
        <f>L418*N418</f>
        <v>0</v>
      </c>
    </row>
    <row r="419" spans="1:15" ht="20.100000000000001" customHeight="1">
      <c r="A419" s="876"/>
      <c r="B419" s="877"/>
      <c r="C419" s="877"/>
      <c r="D419" s="43"/>
      <c r="E419" s="44" t="s">
        <v>104</v>
      </c>
      <c r="F419" s="43"/>
      <c r="G419" s="45">
        <f t="shared" ref="G419:G427" si="32">D419*F419</f>
        <v>0</v>
      </c>
      <c r="H419" s="27"/>
      <c r="I419" s="876"/>
      <c r="J419" s="877"/>
      <c r="K419" s="877"/>
      <c r="L419" s="43"/>
      <c r="M419" s="44" t="s">
        <v>104</v>
      </c>
      <c r="N419" s="43"/>
      <c r="O419" s="45">
        <f t="shared" ref="O419:O427" si="33">L419*N419</f>
        <v>0</v>
      </c>
    </row>
    <row r="420" spans="1:15" ht="20.100000000000001" customHeight="1">
      <c r="A420" s="876"/>
      <c r="B420" s="877"/>
      <c r="C420" s="877"/>
      <c r="D420" s="43"/>
      <c r="E420" s="44" t="s">
        <v>104</v>
      </c>
      <c r="F420" s="43"/>
      <c r="G420" s="45">
        <f t="shared" si="32"/>
        <v>0</v>
      </c>
      <c r="H420" s="27"/>
      <c r="I420" s="876"/>
      <c r="J420" s="877"/>
      <c r="K420" s="877"/>
      <c r="L420" s="43"/>
      <c r="M420" s="44" t="s">
        <v>104</v>
      </c>
      <c r="N420" s="43"/>
      <c r="O420" s="45">
        <f t="shared" si="33"/>
        <v>0</v>
      </c>
    </row>
    <row r="421" spans="1:15" ht="20.100000000000001" customHeight="1">
      <c r="A421" s="876"/>
      <c r="B421" s="877"/>
      <c r="C421" s="877"/>
      <c r="D421" s="43"/>
      <c r="E421" s="44" t="s">
        <v>104</v>
      </c>
      <c r="F421" s="43"/>
      <c r="G421" s="45">
        <f t="shared" si="32"/>
        <v>0</v>
      </c>
      <c r="H421" s="27"/>
      <c r="I421" s="876"/>
      <c r="J421" s="877"/>
      <c r="K421" s="877"/>
      <c r="L421" s="43"/>
      <c r="M421" s="44" t="s">
        <v>104</v>
      </c>
      <c r="N421" s="43"/>
      <c r="O421" s="45">
        <f t="shared" si="33"/>
        <v>0</v>
      </c>
    </row>
    <row r="422" spans="1:15" ht="20.100000000000001" customHeight="1">
      <c r="A422" s="876"/>
      <c r="B422" s="877"/>
      <c r="C422" s="877"/>
      <c r="D422" s="43"/>
      <c r="E422" s="44" t="s">
        <v>104</v>
      </c>
      <c r="F422" s="43"/>
      <c r="G422" s="45">
        <f t="shared" si="32"/>
        <v>0</v>
      </c>
      <c r="H422" s="27"/>
      <c r="I422" s="876"/>
      <c r="J422" s="877"/>
      <c r="K422" s="877"/>
      <c r="L422" s="43"/>
      <c r="M422" s="44" t="s">
        <v>104</v>
      </c>
      <c r="N422" s="43"/>
      <c r="O422" s="45">
        <f t="shared" si="33"/>
        <v>0</v>
      </c>
    </row>
    <row r="423" spans="1:15" ht="20.100000000000001" customHeight="1">
      <c r="A423" s="876"/>
      <c r="B423" s="877"/>
      <c r="C423" s="877"/>
      <c r="D423" s="43"/>
      <c r="E423" s="44" t="s">
        <v>104</v>
      </c>
      <c r="F423" s="43"/>
      <c r="G423" s="45">
        <f t="shared" si="32"/>
        <v>0</v>
      </c>
      <c r="H423" s="27"/>
      <c r="I423" s="876"/>
      <c r="J423" s="877"/>
      <c r="K423" s="877"/>
      <c r="L423" s="43"/>
      <c r="M423" s="44" t="s">
        <v>104</v>
      </c>
      <c r="N423" s="43"/>
      <c r="O423" s="45">
        <f t="shared" si="33"/>
        <v>0</v>
      </c>
    </row>
    <row r="424" spans="1:15" ht="20.100000000000001" customHeight="1">
      <c r="A424" s="876"/>
      <c r="B424" s="877"/>
      <c r="C424" s="877"/>
      <c r="D424" s="43"/>
      <c r="E424" s="44" t="s">
        <v>104</v>
      </c>
      <c r="F424" s="43"/>
      <c r="G424" s="45">
        <f t="shared" si="32"/>
        <v>0</v>
      </c>
      <c r="H424" s="27"/>
      <c r="I424" s="876"/>
      <c r="J424" s="877"/>
      <c r="K424" s="877"/>
      <c r="L424" s="43"/>
      <c r="M424" s="44" t="s">
        <v>104</v>
      </c>
      <c r="N424" s="43"/>
      <c r="O424" s="45">
        <f t="shared" si="33"/>
        <v>0</v>
      </c>
    </row>
    <row r="425" spans="1:15" ht="20.100000000000001" customHeight="1">
      <c r="A425" s="876"/>
      <c r="B425" s="877"/>
      <c r="C425" s="877"/>
      <c r="D425" s="43"/>
      <c r="E425" s="44" t="s">
        <v>104</v>
      </c>
      <c r="F425" s="43"/>
      <c r="G425" s="45">
        <f t="shared" si="32"/>
        <v>0</v>
      </c>
      <c r="H425" s="27"/>
      <c r="I425" s="876"/>
      <c r="J425" s="877"/>
      <c r="K425" s="877"/>
      <c r="L425" s="43"/>
      <c r="M425" s="44" t="s">
        <v>104</v>
      </c>
      <c r="N425" s="43"/>
      <c r="O425" s="45">
        <f t="shared" si="33"/>
        <v>0</v>
      </c>
    </row>
    <row r="426" spans="1:15" ht="20.100000000000001" customHeight="1">
      <c r="A426" s="876"/>
      <c r="B426" s="877"/>
      <c r="C426" s="877"/>
      <c r="D426" s="43"/>
      <c r="E426" s="44" t="s">
        <v>104</v>
      </c>
      <c r="F426" s="43"/>
      <c r="G426" s="45">
        <f t="shared" si="32"/>
        <v>0</v>
      </c>
      <c r="H426" s="27"/>
      <c r="I426" s="876"/>
      <c r="J426" s="877"/>
      <c r="K426" s="877"/>
      <c r="L426" s="43"/>
      <c r="M426" s="44" t="s">
        <v>104</v>
      </c>
      <c r="N426" s="43"/>
      <c r="O426" s="45">
        <f t="shared" si="33"/>
        <v>0</v>
      </c>
    </row>
    <row r="427" spans="1:15" ht="20.100000000000001" customHeight="1">
      <c r="A427" s="876"/>
      <c r="B427" s="877"/>
      <c r="C427" s="877"/>
      <c r="D427" s="43"/>
      <c r="E427" s="44" t="s">
        <v>104</v>
      </c>
      <c r="F427" s="43"/>
      <c r="G427" s="45">
        <f t="shared" si="32"/>
        <v>0</v>
      </c>
      <c r="H427" s="27"/>
      <c r="I427" s="876"/>
      <c r="J427" s="877"/>
      <c r="K427" s="877"/>
      <c r="L427" s="43"/>
      <c r="M427" s="44" t="s">
        <v>104</v>
      </c>
      <c r="N427" s="43"/>
      <c r="O427" s="45">
        <f t="shared" si="33"/>
        <v>0</v>
      </c>
    </row>
    <row r="428" spans="1:15" ht="20.100000000000001" customHeight="1">
      <c r="A428" s="880" t="s">
        <v>132</v>
      </c>
      <c r="B428" s="881"/>
      <c r="C428" s="882"/>
      <c r="D428" s="46"/>
      <c r="E428" s="47" t="s">
        <v>104</v>
      </c>
      <c r="F428" s="48"/>
      <c r="G428" s="49">
        <f>D428*F428</f>
        <v>0</v>
      </c>
      <c r="H428" s="27"/>
      <c r="I428" s="880" t="s">
        <v>132</v>
      </c>
      <c r="J428" s="881"/>
      <c r="K428" s="882"/>
      <c r="L428" s="46"/>
      <c r="M428" s="47" t="s">
        <v>104</v>
      </c>
      <c r="N428" s="48"/>
      <c r="O428" s="49">
        <f>L428*N428</f>
        <v>0</v>
      </c>
    </row>
    <row r="429" spans="1:15" ht="20.100000000000001" customHeight="1">
      <c r="A429" s="883" t="s">
        <v>133</v>
      </c>
      <c r="B429" s="884"/>
      <c r="C429" s="884"/>
      <c r="D429" s="884"/>
      <c r="E429" s="884"/>
      <c r="F429" s="885"/>
      <c r="G429" s="50">
        <f>SUM(G418:G428)</f>
        <v>0</v>
      </c>
      <c r="H429" s="27"/>
      <c r="I429" s="883" t="s">
        <v>133</v>
      </c>
      <c r="J429" s="884"/>
      <c r="K429" s="884"/>
      <c r="L429" s="884"/>
      <c r="M429" s="884"/>
      <c r="N429" s="885"/>
      <c r="O429" s="50">
        <f>SUM(O418:O428)</f>
        <v>0</v>
      </c>
    </row>
    <row r="430" spans="1:15" ht="20.100000000000001" customHeight="1">
      <c r="A430" s="886" t="s">
        <v>288</v>
      </c>
      <c r="B430" s="887"/>
      <c r="C430" s="887"/>
      <c r="D430" s="887"/>
      <c r="E430" s="887"/>
      <c r="F430" s="887"/>
      <c r="G430" s="52"/>
      <c r="H430" s="27"/>
      <c r="I430" s="886" t="s">
        <v>288</v>
      </c>
      <c r="J430" s="887"/>
      <c r="K430" s="887"/>
      <c r="L430" s="887"/>
      <c r="M430" s="887"/>
      <c r="N430" s="887"/>
      <c r="O430" s="52"/>
    </row>
    <row r="431" spans="1:15" ht="20.100000000000001" customHeight="1">
      <c r="A431" s="878" t="s">
        <v>102</v>
      </c>
      <c r="B431" s="879"/>
      <c r="C431" s="879"/>
      <c r="D431" s="879"/>
      <c r="E431" s="879"/>
      <c r="F431" s="879"/>
      <c r="G431" s="50">
        <f>G429+G430</f>
        <v>0</v>
      </c>
      <c r="H431" s="27"/>
      <c r="I431" s="878" t="s">
        <v>102</v>
      </c>
      <c r="J431" s="879"/>
      <c r="K431" s="879"/>
      <c r="L431" s="879"/>
      <c r="M431" s="879"/>
      <c r="N431" s="879"/>
      <c r="O431" s="50">
        <f>O429+O430</f>
        <v>0</v>
      </c>
    </row>
    <row r="433" spans="1:15" ht="20.100000000000001" customHeight="1">
      <c r="A433" s="915" t="s">
        <v>118</v>
      </c>
      <c r="B433" s="916"/>
      <c r="C433" s="921"/>
      <c r="D433" s="921"/>
      <c r="E433" s="921"/>
      <c r="F433" s="921"/>
      <c r="G433" s="922"/>
      <c r="H433" s="27"/>
      <c r="I433" s="915" t="s">
        <v>118</v>
      </c>
      <c r="J433" s="916"/>
      <c r="K433" s="921"/>
      <c r="L433" s="921"/>
      <c r="M433" s="921"/>
      <c r="N433" s="921"/>
      <c r="O433" s="922"/>
    </row>
    <row r="434" spans="1:15" ht="20.100000000000001" customHeight="1">
      <c r="A434" s="907" t="s">
        <v>119</v>
      </c>
      <c r="B434" s="908"/>
      <c r="C434" s="909"/>
      <c r="D434" s="909"/>
      <c r="E434" s="909"/>
      <c r="F434" s="909"/>
      <c r="G434" s="910"/>
      <c r="H434" s="27"/>
      <c r="I434" s="907" t="s">
        <v>119</v>
      </c>
      <c r="J434" s="908"/>
      <c r="K434" s="909"/>
      <c r="L434" s="909"/>
      <c r="M434" s="909"/>
      <c r="N434" s="909"/>
      <c r="O434" s="910"/>
    </row>
    <row r="435" spans="1:15" ht="20.100000000000001" customHeight="1">
      <c r="A435" s="888" t="s">
        <v>120</v>
      </c>
      <c r="B435" s="889"/>
      <c r="C435" s="911"/>
      <c r="D435" s="911"/>
      <c r="E435" s="912"/>
      <c r="F435" s="912"/>
      <c r="G435" s="913"/>
      <c r="H435" s="27"/>
      <c r="I435" s="888" t="s">
        <v>120</v>
      </c>
      <c r="J435" s="889"/>
      <c r="K435" s="911"/>
      <c r="L435" s="911"/>
      <c r="M435" s="912"/>
      <c r="N435" s="912"/>
      <c r="O435" s="913"/>
    </row>
    <row r="436" spans="1:15" ht="20.100000000000001" customHeight="1">
      <c r="A436" s="28" t="s">
        <v>121</v>
      </c>
      <c r="B436" s="879" t="s">
        <v>122</v>
      </c>
      <c r="C436" s="879"/>
      <c r="D436" s="914"/>
      <c r="E436" s="914"/>
      <c r="F436" s="29" t="s">
        <v>3</v>
      </c>
      <c r="G436" s="30"/>
      <c r="I436" s="28" t="s">
        <v>121</v>
      </c>
      <c r="J436" s="879" t="s">
        <v>122</v>
      </c>
      <c r="K436" s="879"/>
      <c r="L436" s="914"/>
      <c r="M436" s="914"/>
      <c r="N436" s="29" t="s">
        <v>3</v>
      </c>
      <c r="O436" s="30"/>
    </row>
    <row r="437" spans="1:15" ht="20.100000000000001" customHeight="1">
      <c r="A437" s="915" t="s">
        <v>123</v>
      </c>
      <c r="B437" s="916"/>
      <c r="C437" s="917">
        <f>C435-D436-G436</f>
        <v>0</v>
      </c>
      <c r="D437" s="918"/>
      <c r="E437" s="919" t="s">
        <v>124</v>
      </c>
      <c r="F437" s="920"/>
      <c r="G437" s="31" t="str">
        <f>IF(C437*C438=0,"",C437*C438)</f>
        <v/>
      </c>
      <c r="H437" s="27"/>
      <c r="I437" s="915" t="s">
        <v>123</v>
      </c>
      <c r="J437" s="916"/>
      <c r="K437" s="917">
        <f>K435-L436-O436</f>
        <v>0</v>
      </c>
      <c r="L437" s="918"/>
      <c r="M437" s="919" t="s">
        <v>124</v>
      </c>
      <c r="N437" s="920"/>
      <c r="O437" s="31" t="str">
        <f>IF(K437*K438=0,"",K437*K438)</f>
        <v/>
      </c>
    </row>
    <row r="438" spans="1:15" ht="20.100000000000001" customHeight="1">
      <c r="A438" s="888" t="s">
        <v>125</v>
      </c>
      <c r="B438" s="889"/>
      <c r="C438" s="890"/>
      <c r="D438" s="891"/>
      <c r="E438" s="32"/>
      <c r="F438" s="33"/>
      <c r="G438" s="34"/>
      <c r="H438" s="27"/>
      <c r="I438" s="888" t="s">
        <v>125</v>
      </c>
      <c r="J438" s="889"/>
      <c r="K438" s="890"/>
      <c r="L438" s="891"/>
      <c r="M438" s="32"/>
      <c r="N438" s="33"/>
      <c r="O438" s="34"/>
    </row>
    <row r="439" spans="1:15" ht="20.100000000000001" customHeight="1">
      <c r="A439" s="878" t="s">
        <v>126</v>
      </c>
      <c r="B439" s="879"/>
      <c r="C439" s="892" t="str">
        <f>IF(G437="","",SUM(F443:F452))</f>
        <v/>
      </c>
      <c r="D439" s="893"/>
      <c r="E439" s="894" t="s">
        <v>127</v>
      </c>
      <c r="F439" s="895"/>
      <c r="G439" s="35" t="str">
        <f>IF(G437="","",C439/G437)</f>
        <v/>
      </c>
      <c r="H439" s="27"/>
      <c r="I439" s="878" t="s">
        <v>126</v>
      </c>
      <c r="J439" s="879"/>
      <c r="K439" s="892" t="str">
        <f>IF(O437="","",SUM(N443:N452))</f>
        <v/>
      </c>
      <c r="L439" s="893"/>
      <c r="M439" s="894" t="s">
        <v>127</v>
      </c>
      <c r="N439" s="895"/>
      <c r="O439" s="35" t="str">
        <f>IF(O437="","",K439/O437)</f>
        <v/>
      </c>
    </row>
    <row r="440" spans="1:15" ht="20.100000000000001" customHeight="1">
      <c r="A440" s="901" t="s">
        <v>128</v>
      </c>
      <c r="B440" s="902"/>
      <c r="C440" s="903" t="str">
        <f>IF(G437="","",SUM(F443:F453))</f>
        <v/>
      </c>
      <c r="D440" s="904"/>
      <c r="E440" s="905" t="s">
        <v>129</v>
      </c>
      <c r="F440" s="906"/>
      <c r="G440" s="36" t="str">
        <f>IF(G437="","",C440/G437)</f>
        <v/>
      </c>
      <c r="H440" s="27"/>
      <c r="I440" s="901" t="s">
        <v>128</v>
      </c>
      <c r="J440" s="902"/>
      <c r="K440" s="903" t="str">
        <f>IF(O437="","",SUM(N443:N453))</f>
        <v/>
      </c>
      <c r="L440" s="904"/>
      <c r="M440" s="905" t="s">
        <v>129</v>
      </c>
      <c r="N440" s="906"/>
      <c r="O440" s="36" t="str">
        <f>IF(O437="","",K440/O437)</f>
        <v/>
      </c>
    </row>
    <row r="441" spans="1:15" ht="20.100000000000001" customHeight="1">
      <c r="A441" s="896" t="s">
        <v>311</v>
      </c>
      <c r="B441" s="897"/>
      <c r="C441" s="897"/>
      <c r="D441" s="897"/>
      <c r="E441" s="897"/>
      <c r="F441" s="897"/>
      <c r="G441" s="898"/>
      <c r="H441" s="27"/>
      <c r="I441" s="896" t="s">
        <v>311</v>
      </c>
      <c r="J441" s="897"/>
      <c r="K441" s="897"/>
      <c r="L441" s="897"/>
      <c r="M441" s="897"/>
      <c r="N441" s="897"/>
      <c r="O441" s="898"/>
    </row>
    <row r="442" spans="1:15" ht="20.100000000000001" customHeight="1">
      <c r="A442" s="878" t="s">
        <v>130</v>
      </c>
      <c r="B442" s="879"/>
      <c r="C442" s="879"/>
      <c r="D442" s="37" t="s">
        <v>319</v>
      </c>
      <c r="E442" s="37" t="s">
        <v>104</v>
      </c>
      <c r="F442" s="37" t="s">
        <v>131</v>
      </c>
      <c r="G442" s="38" t="s">
        <v>322</v>
      </c>
      <c r="H442" s="27"/>
      <c r="I442" s="878" t="s">
        <v>130</v>
      </c>
      <c r="J442" s="879"/>
      <c r="K442" s="879"/>
      <c r="L442" s="37" t="s">
        <v>319</v>
      </c>
      <c r="M442" s="37" t="s">
        <v>104</v>
      </c>
      <c r="N442" s="37" t="s">
        <v>131</v>
      </c>
      <c r="O442" s="38" t="s">
        <v>322</v>
      </c>
    </row>
    <row r="443" spans="1:15" ht="20.100000000000001" customHeight="1">
      <c r="A443" s="899"/>
      <c r="B443" s="900"/>
      <c r="C443" s="900"/>
      <c r="D443" s="39"/>
      <c r="E443" s="40" t="s">
        <v>104</v>
      </c>
      <c r="F443" s="41"/>
      <c r="G443" s="42">
        <f>D443*F443</f>
        <v>0</v>
      </c>
      <c r="H443" s="27"/>
      <c r="I443" s="899"/>
      <c r="J443" s="900"/>
      <c r="K443" s="900"/>
      <c r="L443" s="39"/>
      <c r="M443" s="40" t="s">
        <v>104</v>
      </c>
      <c r="N443" s="41"/>
      <c r="O443" s="42">
        <f>L443*N443</f>
        <v>0</v>
      </c>
    </row>
    <row r="444" spans="1:15" ht="20.100000000000001" customHeight="1">
      <c r="A444" s="876"/>
      <c r="B444" s="877"/>
      <c r="C444" s="877"/>
      <c r="D444" s="43"/>
      <c r="E444" s="44" t="s">
        <v>104</v>
      </c>
      <c r="F444" s="43"/>
      <c r="G444" s="45">
        <f t="shared" ref="G444:G452" si="34">D444*F444</f>
        <v>0</v>
      </c>
      <c r="H444" s="27"/>
      <c r="I444" s="876"/>
      <c r="J444" s="877"/>
      <c r="K444" s="877"/>
      <c r="L444" s="43"/>
      <c r="M444" s="44" t="s">
        <v>104</v>
      </c>
      <c r="N444" s="43"/>
      <c r="O444" s="45">
        <f t="shared" ref="O444:O452" si="35">L444*N444</f>
        <v>0</v>
      </c>
    </row>
    <row r="445" spans="1:15" ht="20.100000000000001" customHeight="1">
      <c r="A445" s="876"/>
      <c r="B445" s="877"/>
      <c r="C445" s="877"/>
      <c r="D445" s="43"/>
      <c r="E445" s="44" t="s">
        <v>104</v>
      </c>
      <c r="F445" s="43"/>
      <c r="G445" s="45">
        <f t="shared" si="34"/>
        <v>0</v>
      </c>
      <c r="H445" s="27"/>
      <c r="I445" s="876"/>
      <c r="J445" s="877"/>
      <c r="K445" s="877"/>
      <c r="L445" s="43"/>
      <c r="M445" s="44" t="s">
        <v>104</v>
      </c>
      <c r="N445" s="43"/>
      <c r="O445" s="45">
        <f t="shared" si="35"/>
        <v>0</v>
      </c>
    </row>
    <row r="446" spans="1:15" ht="20.100000000000001" customHeight="1">
      <c r="A446" s="876"/>
      <c r="B446" s="877"/>
      <c r="C446" s="877"/>
      <c r="D446" s="43"/>
      <c r="E446" s="44" t="s">
        <v>104</v>
      </c>
      <c r="F446" s="43"/>
      <c r="G446" s="45">
        <f t="shared" si="34"/>
        <v>0</v>
      </c>
      <c r="H446" s="27"/>
      <c r="I446" s="876"/>
      <c r="J446" s="877"/>
      <c r="K446" s="877"/>
      <c r="L446" s="43"/>
      <c r="M446" s="44" t="s">
        <v>104</v>
      </c>
      <c r="N446" s="43"/>
      <c r="O446" s="45">
        <f t="shared" si="35"/>
        <v>0</v>
      </c>
    </row>
    <row r="447" spans="1:15" ht="20.100000000000001" customHeight="1">
      <c r="A447" s="876"/>
      <c r="B447" s="877"/>
      <c r="C447" s="877"/>
      <c r="D447" s="43"/>
      <c r="E447" s="44" t="s">
        <v>104</v>
      </c>
      <c r="F447" s="43"/>
      <c r="G447" s="45">
        <f t="shared" si="34"/>
        <v>0</v>
      </c>
      <c r="H447" s="27"/>
      <c r="I447" s="876"/>
      <c r="J447" s="877"/>
      <c r="K447" s="877"/>
      <c r="L447" s="43"/>
      <c r="M447" s="44" t="s">
        <v>104</v>
      </c>
      <c r="N447" s="43"/>
      <c r="O447" s="45">
        <f t="shared" si="35"/>
        <v>0</v>
      </c>
    </row>
    <row r="448" spans="1:15" ht="20.100000000000001" customHeight="1">
      <c r="A448" s="876"/>
      <c r="B448" s="877"/>
      <c r="C448" s="877"/>
      <c r="D448" s="43"/>
      <c r="E448" s="44" t="s">
        <v>104</v>
      </c>
      <c r="F448" s="43"/>
      <c r="G448" s="45">
        <f t="shared" si="34"/>
        <v>0</v>
      </c>
      <c r="H448" s="27"/>
      <c r="I448" s="876"/>
      <c r="J448" s="877"/>
      <c r="K448" s="877"/>
      <c r="L448" s="43"/>
      <c r="M448" s="44" t="s">
        <v>104</v>
      </c>
      <c r="N448" s="43"/>
      <c r="O448" s="45">
        <f t="shared" si="35"/>
        <v>0</v>
      </c>
    </row>
    <row r="449" spans="1:15" ht="20.100000000000001" customHeight="1">
      <c r="A449" s="876"/>
      <c r="B449" s="877"/>
      <c r="C449" s="877"/>
      <c r="D449" s="43"/>
      <c r="E449" s="44" t="s">
        <v>104</v>
      </c>
      <c r="F449" s="43"/>
      <c r="G449" s="45">
        <f t="shared" si="34"/>
        <v>0</v>
      </c>
      <c r="H449" s="27"/>
      <c r="I449" s="876"/>
      <c r="J449" s="877"/>
      <c r="K449" s="877"/>
      <c r="L449" s="43"/>
      <c r="M449" s="44" t="s">
        <v>104</v>
      </c>
      <c r="N449" s="43"/>
      <c r="O449" s="45">
        <f t="shared" si="35"/>
        <v>0</v>
      </c>
    </row>
    <row r="450" spans="1:15" ht="20.100000000000001" customHeight="1">
      <c r="A450" s="876"/>
      <c r="B450" s="877"/>
      <c r="C450" s="877"/>
      <c r="D450" s="43"/>
      <c r="E450" s="44" t="s">
        <v>104</v>
      </c>
      <c r="F450" s="43"/>
      <c r="G450" s="45">
        <f t="shared" si="34"/>
        <v>0</v>
      </c>
      <c r="H450" s="27"/>
      <c r="I450" s="876"/>
      <c r="J450" s="877"/>
      <c r="K450" s="877"/>
      <c r="L450" s="43"/>
      <c r="M450" s="44" t="s">
        <v>104</v>
      </c>
      <c r="N450" s="43"/>
      <c r="O450" s="45">
        <f t="shared" si="35"/>
        <v>0</v>
      </c>
    </row>
    <row r="451" spans="1:15" ht="20.100000000000001" customHeight="1">
      <c r="A451" s="876"/>
      <c r="B451" s="877"/>
      <c r="C451" s="877"/>
      <c r="D451" s="43"/>
      <c r="E451" s="44" t="s">
        <v>104</v>
      </c>
      <c r="F451" s="43"/>
      <c r="G451" s="45">
        <f t="shared" si="34"/>
        <v>0</v>
      </c>
      <c r="H451" s="27"/>
      <c r="I451" s="876"/>
      <c r="J451" s="877"/>
      <c r="K451" s="877"/>
      <c r="L451" s="43"/>
      <c r="M451" s="44" t="s">
        <v>104</v>
      </c>
      <c r="N451" s="43"/>
      <c r="O451" s="45">
        <f t="shared" si="35"/>
        <v>0</v>
      </c>
    </row>
    <row r="452" spans="1:15" ht="20.100000000000001" customHeight="1">
      <c r="A452" s="876"/>
      <c r="B452" s="877"/>
      <c r="C452" s="877"/>
      <c r="D452" s="43"/>
      <c r="E452" s="44" t="s">
        <v>104</v>
      </c>
      <c r="F452" s="43"/>
      <c r="G452" s="45">
        <f t="shared" si="34"/>
        <v>0</v>
      </c>
      <c r="H452" s="27"/>
      <c r="I452" s="876"/>
      <c r="J452" s="877"/>
      <c r="K452" s="877"/>
      <c r="L452" s="43"/>
      <c r="M452" s="44" t="s">
        <v>104</v>
      </c>
      <c r="N452" s="43"/>
      <c r="O452" s="45">
        <f t="shared" si="35"/>
        <v>0</v>
      </c>
    </row>
    <row r="453" spans="1:15" ht="20.100000000000001" customHeight="1">
      <c r="A453" s="880" t="s">
        <v>132</v>
      </c>
      <c r="B453" s="881"/>
      <c r="C453" s="882"/>
      <c r="D453" s="46"/>
      <c r="E453" s="47" t="s">
        <v>104</v>
      </c>
      <c r="F453" s="48"/>
      <c r="G453" s="49">
        <f>D453*F453</f>
        <v>0</v>
      </c>
      <c r="H453" s="27"/>
      <c r="I453" s="880" t="s">
        <v>132</v>
      </c>
      <c r="J453" s="881"/>
      <c r="K453" s="882"/>
      <c r="L453" s="46"/>
      <c r="M453" s="47" t="s">
        <v>104</v>
      </c>
      <c r="N453" s="48"/>
      <c r="O453" s="49">
        <f>L453*N453</f>
        <v>0</v>
      </c>
    </row>
    <row r="454" spans="1:15" ht="20.100000000000001" customHeight="1">
      <c r="A454" s="883" t="s">
        <v>133</v>
      </c>
      <c r="B454" s="884"/>
      <c r="C454" s="884"/>
      <c r="D454" s="884"/>
      <c r="E454" s="884"/>
      <c r="F454" s="885"/>
      <c r="G454" s="50">
        <f>SUM(G443:G453)</f>
        <v>0</v>
      </c>
      <c r="H454" s="27"/>
      <c r="I454" s="883" t="s">
        <v>133</v>
      </c>
      <c r="J454" s="884"/>
      <c r="K454" s="884"/>
      <c r="L454" s="884"/>
      <c r="M454" s="884"/>
      <c r="N454" s="885"/>
      <c r="O454" s="50">
        <f>SUM(O443:O453)</f>
        <v>0</v>
      </c>
    </row>
    <row r="455" spans="1:15" ht="20.100000000000001" customHeight="1">
      <c r="A455" s="886" t="s">
        <v>288</v>
      </c>
      <c r="B455" s="887"/>
      <c r="C455" s="887"/>
      <c r="D455" s="887"/>
      <c r="E455" s="887"/>
      <c r="F455" s="887"/>
      <c r="G455" s="52"/>
      <c r="H455" s="27"/>
      <c r="I455" s="886" t="s">
        <v>288</v>
      </c>
      <c r="J455" s="887"/>
      <c r="K455" s="887"/>
      <c r="L455" s="887"/>
      <c r="M455" s="887"/>
      <c r="N455" s="887"/>
      <c r="O455" s="52"/>
    </row>
    <row r="456" spans="1:15" ht="20.100000000000001" customHeight="1">
      <c r="A456" s="878" t="s">
        <v>102</v>
      </c>
      <c r="B456" s="879"/>
      <c r="C456" s="879"/>
      <c r="D456" s="879"/>
      <c r="E456" s="879"/>
      <c r="F456" s="879"/>
      <c r="G456" s="50">
        <f>G454+G455</f>
        <v>0</v>
      </c>
      <c r="H456" s="27"/>
      <c r="I456" s="878" t="s">
        <v>102</v>
      </c>
      <c r="J456" s="879"/>
      <c r="K456" s="879"/>
      <c r="L456" s="879"/>
      <c r="M456" s="879"/>
      <c r="N456" s="879"/>
      <c r="O456" s="50">
        <f>O454+O455</f>
        <v>0</v>
      </c>
    </row>
  </sheetData>
  <mergeCells count="1313">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I309:J309"/>
    <mergeCell ref="K309:O309"/>
    <mergeCell ref="A310:B310"/>
    <mergeCell ref="C310:D310"/>
    <mergeCell ref="E310:G310"/>
    <mergeCell ref="I310:J310"/>
    <mergeCell ref="K310:L310"/>
    <mergeCell ref="M310:O310"/>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83:B383"/>
    <mergeCell ref="C383:G383"/>
    <mergeCell ref="I383:J383"/>
    <mergeCell ref="K383:O383"/>
    <mergeCell ref="A384:B384"/>
    <mergeCell ref="C384:G384"/>
    <mergeCell ref="I384:J384"/>
    <mergeCell ref="K384:O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8:B358"/>
    <mergeCell ref="C358:G358"/>
    <mergeCell ref="I358:J358"/>
    <mergeCell ref="K358:O358"/>
    <mergeCell ref="A359:B359"/>
    <mergeCell ref="C359:G359"/>
    <mergeCell ref="I359:J359"/>
    <mergeCell ref="K359:O359"/>
    <mergeCell ref="A360:B360"/>
    <mergeCell ref="C360:D360"/>
    <mergeCell ref="E360:G360"/>
    <mergeCell ref="I360:J360"/>
    <mergeCell ref="K360:L360"/>
    <mergeCell ref="M360:O360"/>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163:B163"/>
    <mergeCell ref="C163:D163"/>
    <mergeCell ref="I163:J163"/>
    <mergeCell ref="K163:L163"/>
    <mergeCell ref="A164:B164"/>
    <mergeCell ref="C164:D164"/>
    <mergeCell ref="E164:F164"/>
    <mergeCell ref="I164:J164"/>
    <mergeCell ref="K164:L164"/>
    <mergeCell ref="A167:C167"/>
    <mergeCell ref="I167:K167"/>
    <mergeCell ref="A168:C168"/>
    <mergeCell ref="I168:K168"/>
    <mergeCell ref="A169:C169"/>
    <mergeCell ref="I169:K169"/>
    <mergeCell ref="A170:C170"/>
    <mergeCell ref="A196:C196"/>
    <mergeCell ref="I196:K19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02:C202"/>
    <mergeCell ref="I202:K202"/>
    <mergeCell ref="B161:C161"/>
    <mergeCell ref="D161:E161"/>
    <mergeCell ref="J161:K161"/>
    <mergeCell ref="L161:M161"/>
    <mergeCell ref="A162:B162"/>
    <mergeCell ref="C162:D162"/>
    <mergeCell ref="E162:F162"/>
    <mergeCell ref="I162:J162"/>
    <mergeCell ref="K162:L162"/>
    <mergeCell ref="M162:N162"/>
    <mergeCell ref="I170:K170"/>
    <mergeCell ref="A171:C171"/>
    <mergeCell ref="I171:K171"/>
    <mergeCell ref="M164:N164"/>
    <mergeCell ref="I184:J184"/>
    <mergeCell ref="K184:O184"/>
    <mergeCell ref="A185:B185"/>
    <mergeCell ref="C185:D185"/>
    <mergeCell ref="E185:G185"/>
    <mergeCell ref="I185:J185"/>
    <mergeCell ref="K185:L185"/>
    <mergeCell ref="M185:O185"/>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428:C428"/>
    <mergeCell ref="I428:K428"/>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M414:N414"/>
    <mergeCell ref="A415:B415"/>
    <mergeCell ref="C415:D415"/>
    <mergeCell ref="E415:F415"/>
    <mergeCell ref="I415:J415"/>
    <mergeCell ref="K415:L415"/>
    <mergeCell ref="M415:N415"/>
    <mergeCell ref="A416:G416"/>
    <mergeCell ref="I416:O416"/>
    <mergeCell ref="A427:C427"/>
    <mergeCell ref="I427:K427"/>
    <mergeCell ref="K414:L414"/>
    <mergeCell ref="A412:B412"/>
    <mergeCell ref="C412:D412"/>
    <mergeCell ref="E412:F412"/>
    <mergeCell ref="I412:J412"/>
    <mergeCell ref="K412:L41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C134:G134"/>
    <mergeCell ref="I134:J134"/>
    <mergeCell ref="K134:O134"/>
    <mergeCell ref="A135:B135"/>
    <mergeCell ref="C135:D135"/>
    <mergeCell ref="E135:G135"/>
    <mergeCell ref="I135:J135"/>
    <mergeCell ref="C189:D189"/>
    <mergeCell ref="E189:F189"/>
    <mergeCell ref="I189:J189"/>
    <mergeCell ref="K189:L189"/>
    <mergeCell ref="B186:C186"/>
    <mergeCell ref="D186:E186"/>
    <mergeCell ref="I120:K120"/>
    <mergeCell ref="A121:C121"/>
    <mergeCell ref="I121:K121"/>
    <mergeCell ref="M114:N114"/>
    <mergeCell ref="A115:B115"/>
    <mergeCell ref="C115:D115"/>
    <mergeCell ref="E115:F115"/>
    <mergeCell ref="I115:J115"/>
    <mergeCell ref="K115:L115"/>
    <mergeCell ref="M115:N115"/>
    <mergeCell ref="A116:G116"/>
    <mergeCell ref="I116:O116"/>
    <mergeCell ref="K410:L410"/>
    <mergeCell ref="M410:O410"/>
    <mergeCell ref="B411:C411"/>
    <mergeCell ref="D411:E411"/>
    <mergeCell ref="J411:K411"/>
    <mergeCell ref="L411:M411"/>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A127:C127"/>
    <mergeCell ref="I127:K127"/>
    <mergeCell ref="K114:L114"/>
    <mergeCell ref="K110:L110"/>
    <mergeCell ref="M110:O110"/>
    <mergeCell ref="B111:C111"/>
    <mergeCell ref="D111:E111"/>
    <mergeCell ref="J111:K111"/>
    <mergeCell ref="L111:M111"/>
    <mergeCell ref="A112:B112"/>
    <mergeCell ref="C112:D112"/>
    <mergeCell ref="E112:F112"/>
    <mergeCell ref="I112:J112"/>
    <mergeCell ref="K112:L112"/>
    <mergeCell ref="M112:N112"/>
    <mergeCell ref="A117:C117"/>
    <mergeCell ref="I117:K117"/>
    <mergeCell ref="A118:C118"/>
    <mergeCell ref="I118:K118"/>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A3:D3"/>
    <mergeCell ref="E3:G3"/>
    <mergeCell ref="I3:J3"/>
    <mergeCell ref="K3:M3"/>
    <mergeCell ref="A4:B4"/>
    <mergeCell ref="C4:D4"/>
    <mergeCell ref="E4:F4"/>
    <mergeCell ref="I6:J6"/>
    <mergeCell ref="K6:M6"/>
    <mergeCell ref="N6:O6"/>
    <mergeCell ref="A8:B8"/>
    <mergeCell ref="C8:G8"/>
    <mergeCell ref="I8:J8"/>
    <mergeCell ref="K8:O8"/>
    <mergeCell ref="A5:B5"/>
    <mergeCell ref="C5:D5"/>
    <mergeCell ref="E5:F5"/>
    <mergeCell ref="A6:B6"/>
    <mergeCell ref="C6:D6"/>
    <mergeCell ref="E6:F6"/>
    <mergeCell ref="P8:P28"/>
    <mergeCell ref="A9:B9"/>
    <mergeCell ref="C9:G9"/>
    <mergeCell ref="I9:J9"/>
    <mergeCell ref="K9:O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E14:F14"/>
    <mergeCell ref="I14:J14"/>
    <mergeCell ref="K14:L14"/>
    <mergeCell ref="A19:C19"/>
    <mergeCell ref="I19:K19"/>
    <mergeCell ref="A20:C20"/>
    <mergeCell ref="I20:K20"/>
    <mergeCell ref="A21:C21"/>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A31:F31"/>
    <mergeCell ref="I31:N31"/>
    <mergeCell ref="A33:B33"/>
    <mergeCell ref="C33:G33"/>
    <mergeCell ref="I33:J33"/>
    <mergeCell ref="K33:O33"/>
    <mergeCell ref="A28:C28"/>
    <mergeCell ref="I28:K28"/>
    <mergeCell ref="A29:F29"/>
    <mergeCell ref="I29:N29"/>
    <mergeCell ref="A30:F30"/>
    <mergeCell ref="I30:N30"/>
    <mergeCell ref="A34:B34"/>
    <mergeCell ref="C34:G34"/>
    <mergeCell ref="I34:J34"/>
    <mergeCell ref="K34:O34"/>
    <mergeCell ref="A35:B35"/>
    <mergeCell ref="C35:D35"/>
    <mergeCell ref="E35:G35"/>
    <mergeCell ref="I35:J35"/>
    <mergeCell ref="K35:L35"/>
    <mergeCell ref="M35:O35"/>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A56:F56"/>
    <mergeCell ref="I56:N56"/>
    <mergeCell ref="A58:B58"/>
    <mergeCell ref="C58:G58"/>
    <mergeCell ref="I58:J58"/>
    <mergeCell ref="K58:O58"/>
    <mergeCell ref="A53:C53"/>
    <mergeCell ref="I53:K53"/>
    <mergeCell ref="A54:F54"/>
    <mergeCell ref="I54:N54"/>
    <mergeCell ref="A55:F55"/>
    <mergeCell ref="I55:N55"/>
    <mergeCell ref="A59:B59"/>
    <mergeCell ref="C59:G59"/>
    <mergeCell ref="I59:J59"/>
    <mergeCell ref="K59:O59"/>
    <mergeCell ref="A60:B60"/>
    <mergeCell ref="C60:D60"/>
    <mergeCell ref="E60:G60"/>
    <mergeCell ref="I60:J60"/>
    <mergeCell ref="K60:L60"/>
    <mergeCell ref="M60:O60"/>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A81:F81"/>
    <mergeCell ref="I81:N81"/>
    <mergeCell ref="A83:B83"/>
    <mergeCell ref="C83:G83"/>
    <mergeCell ref="I83:J83"/>
    <mergeCell ref="K83:O83"/>
    <mergeCell ref="A78:C78"/>
    <mergeCell ref="I78:K78"/>
    <mergeCell ref="A79:F79"/>
    <mergeCell ref="I79:N79"/>
    <mergeCell ref="A80:F80"/>
    <mergeCell ref="I80:N80"/>
    <mergeCell ref="A84:B84"/>
    <mergeCell ref="C84:G84"/>
    <mergeCell ref="I84:J84"/>
    <mergeCell ref="K84:O84"/>
    <mergeCell ref="A85:B85"/>
    <mergeCell ref="C85:D85"/>
    <mergeCell ref="E85:G85"/>
    <mergeCell ref="I85:J85"/>
    <mergeCell ref="K85:L85"/>
    <mergeCell ref="M85:O85"/>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A106:F106"/>
    <mergeCell ref="I106:N106"/>
    <mergeCell ref="A133:B133"/>
    <mergeCell ref="C133:G133"/>
    <mergeCell ref="I133:J133"/>
    <mergeCell ref="K133:O133"/>
    <mergeCell ref="A103:C103"/>
    <mergeCell ref="I103:K103"/>
    <mergeCell ref="A104:F104"/>
    <mergeCell ref="I104:N104"/>
    <mergeCell ref="A105:F105"/>
    <mergeCell ref="I105:N105"/>
    <mergeCell ref="A108:B108"/>
    <mergeCell ref="C108:G108"/>
    <mergeCell ref="I108:J108"/>
    <mergeCell ref="K108:O108"/>
    <mergeCell ref="A109:B109"/>
    <mergeCell ref="C109:G109"/>
    <mergeCell ref="I109:J109"/>
    <mergeCell ref="K109:O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K135:L135"/>
    <mergeCell ref="M135:O135"/>
    <mergeCell ref="B136:C136"/>
    <mergeCell ref="D136:E136"/>
    <mergeCell ref="J136:K136"/>
    <mergeCell ref="L136:M136"/>
    <mergeCell ref="A137:B137"/>
    <mergeCell ref="C137:D137"/>
    <mergeCell ref="E137:F137"/>
    <mergeCell ref="I137:J137"/>
    <mergeCell ref="K137:L137"/>
    <mergeCell ref="M137:N137"/>
    <mergeCell ref="M139:N139"/>
    <mergeCell ref="A140:B140"/>
    <mergeCell ref="C140:D140"/>
    <mergeCell ref="E140:F140"/>
    <mergeCell ref="I140:J140"/>
    <mergeCell ref="K140:L140"/>
    <mergeCell ref="M140:N140"/>
    <mergeCell ref="A138:B138"/>
    <mergeCell ref="C138:D138"/>
    <mergeCell ref="I138:J138"/>
    <mergeCell ref="K138:L138"/>
    <mergeCell ref="A139:B139"/>
    <mergeCell ref="C139:D139"/>
    <mergeCell ref="E139:F139"/>
    <mergeCell ref="I139:J139"/>
    <mergeCell ref="K139:L139"/>
    <mergeCell ref="A144:C144"/>
    <mergeCell ref="I144:K144"/>
    <mergeCell ref="A145:C145"/>
    <mergeCell ref="I145:K145"/>
    <mergeCell ref="A146:C146"/>
    <mergeCell ref="I146:K146"/>
    <mergeCell ref="A141:G141"/>
    <mergeCell ref="I141:O141"/>
    <mergeCell ref="A142:C142"/>
    <mergeCell ref="I142:K142"/>
    <mergeCell ref="A143:C143"/>
    <mergeCell ref="I143:K143"/>
    <mergeCell ref="A150:C150"/>
    <mergeCell ref="I150:K150"/>
    <mergeCell ref="A151:C151"/>
    <mergeCell ref="I151:K151"/>
    <mergeCell ref="A152:C152"/>
    <mergeCell ref="I152:K152"/>
    <mergeCell ref="A147:C147"/>
    <mergeCell ref="I147:K147"/>
    <mergeCell ref="A148:C148"/>
    <mergeCell ref="I148:K148"/>
    <mergeCell ref="A149:C149"/>
    <mergeCell ref="I149:K149"/>
    <mergeCell ref="A156:F156"/>
    <mergeCell ref="I156:N156"/>
    <mergeCell ref="A433:B433"/>
    <mergeCell ref="C433:G433"/>
    <mergeCell ref="I433:J433"/>
    <mergeCell ref="K433:O433"/>
    <mergeCell ref="A153:C153"/>
    <mergeCell ref="I153:K153"/>
    <mergeCell ref="A154:F154"/>
    <mergeCell ref="I154:N154"/>
    <mergeCell ref="A155:F155"/>
    <mergeCell ref="I155:N155"/>
    <mergeCell ref="A408:B408"/>
    <mergeCell ref="C408:G408"/>
    <mergeCell ref="I408:J408"/>
    <mergeCell ref="K408:O408"/>
    <mergeCell ref="A409:B409"/>
    <mergeCell ref="C409:G409"/>
    <mergeCell ref="I409:J409"/>
    <mergeCell ref="K409:O409"/>
    <mergeCell ref="A410:B410"/>
    <mergeCell ref="C410:D410"/>
    <mergeCell ref="E410:G410"/>
    <mergeCell ref="I410:J410"/>
    <mergeCell ref="A413:B413"/>
    <mergeCell ref="C413:D413"/>
    <mergeCell ref="I413:J413"/>
    <mergeCell ref="K413:L413"/>
    <mergeCell ref="A414:B414"/>
    <mergeCell ref="C414:D414"/>
    <mergeCell ref="E414:F414"/>
    <mergeCell ref="I414:J414"/>
    <mergeCell ref="A434:B434"/>
    <mergeCell ref="C434:G434"/>
    <mergeCell ref="I434:J434"/>
    <mergeCell ref="K434:O434"/>
    <mergeCell ref="A435:B435"/>
    <mergeCell ref="C435:D435"/>
    <mergeCell ref="E435:G435"/>
    <mergeCell ref="I435:J435"/>
    <mergeCell ref="K435:L435"/>
    <mergeCell ref="M435:O435"/>
    <mergeCell ref="B436:C436"/>
    <mergeCell ref="D436:E436"/>
    <mergeCell ref="J436:K436"/>
    <mergeCell ref="L436:M436"/>
    <mergeCell ref="A437:B437"/>
    <mergeCell ref="C437:D437"/>
    <mergeCell ref="E437:F437"/>
    <mergeCell ref="I437:J437"/>
    <mergeCell ref="K437:L437"/>
    <mergeCell ref="M437:N437"/>
    <mergeCell ref="A438:B438"/>
    <mergeCell ref="C438:D438"/>
    <mergeCell ref="I438:J438"/>
    <mergeCell ref="K438:L438"/>
    <mergeCell ref="A439:B439"/>
    <mergeCell ref="C439:D439"/>
    <mergeCell ref="E439:F439"/>
    <mergeCell ref="I439:J439"/>
    <mergeCell ref="K439:L439"/>
    <mergeCell ref="A441:G441"/>
    <mergeCell ref="I441:O441"/>
    <mergeCell ref="A442:C442"/>
    <mergeCell ref="I442:K442"/>
    <mergeCell ref="A443:C443"/>
    <mergeCell ref="I443:K443"/>
    <mergeCell ref="M439:N439"/>
    <mergeCell ref="A440:B440"/>
    <mergeCell ref="C440:D440"/>
    <mergeCell ref="E440:F440"/>
    <mergeCell ref="I440:J440"/>
    <mergeCell ref="K440:L440"/>
    <mergeCell ref="M440:N440"/>
    <mergeCell ref="A447:C447"/>
    <mergeCell ref="I447:K447"/>
    <mergeCell ref="A448:C448"/>
    <mergeCell ref="I448:K448"/>
    <mergeCell ref="A449:C449"/>
    <mergeCell ref="I449:K449"/>
    <mergeCell ref="A444:C444"/>
    <mergeCell ref="I444:K444"/>
    <mergeCell ref="A445:C445"/>
    <mergeCell ref="I445:K445"/>
    <mergeCell ref="A446:C446"/>
    <mergeCell ref="I446:K446"/>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s>
  <phoneticPr fontId="6"/>
  <conditionalFormatting sqref="F18 A18:B27">
    <cfRule type="expression" dxfId="38" priority="72" stopIfTrue="1">
      <formula>#REF!=TRUE</formula>
    </cfRule>
  </conditionalFormatting>
  <conditionalFormatting sqref="N18 I18:J27">
    <cfRule type="expression" dxfId="37" priority="36" stopIfTrue="1">
      <formula>#REF!=TRUE</formula>
    </cfRule>
  </conditionalFormatting>
  <conditionalFormatting sqref="F43 A43:B52">
    <cfRule type="expression" dxfId="36" priority="35" stopIfTrue="1">
      <formula>#REF!=TRUE</formula>
    </cfRule>
  </conditionalFormatting>
  <conditionalFormatting sqref="N43 I43:J52">
    <cfRule type="expression" dxfId="35" priority="34" stopIfTrue="1">
      <formula>#REF!=TRUE</formula>
    </cfRule>
  </conditionalFormatting>
  <conditionalFormatting sqref="F68 A68:B77">
    <cfRule type="expression" dxfId="34" priority="33" stopIfTrue="1">
      <formula>#REF!=TRUE</formula>
    </cfRule>
  </conditionalFormatting>
  <conditionalFormatting sqref="N68 I68:J77">
    <cfRule type="expression" dxfId="33" priority="32" stopIfTrue="1">
      <formula>#REF!=TRUE</formula>
    </cfRule>
  </conditionalFormatting>
  <conditionalFormatting sqref="F93 A93:B102">
    <cfRule type="expression" dxfId="32" priority="31" stopIfTrue="1">
      <formula>#REF!=TRUE</formula>
    </cfRule>
  </conditionalFormatting>
  <conditionalFormatting sqref="N93 I93:J102">
    <cfRule type="expression" dxfId="31" priority="30" stopIfTrue="1">
      <formula>#REF!=TRUE</formula>
    </cfRule>
  </conditionalFormatting>
  <conditionalFormatting sqref="F118 A118:B127">
    <cfRule type="expression" dxfId="30" priority="29" stopIfTrue="1">
      <formula>#REF!=TRUE</formula>
    </cfRule>
  </conditionalFormatting>
  <conditionalFormatting sqref="N118 I118:J127">
    <cfRule type="expression" dxfId="29" priority="28" stopIfTrue="1">
      <formula>#REF!=TRUE</formula>
    </cfRule>
  </conditionalFormatting>
  <conditionalFormatting sqref="F143 A143:B152">
    <cfRule type="expression" dxfId="28" priority="27" stopIfTrue="1">
      <formula>#REF!=TRUE</formula>
    </cfRule>
  </conditionalFormatting>
  <conditionalFormatting sqref="N143 I143:J152">
    <cfRule type="expression" dxfId="27" priority="26" stopIfTrue="1">
      <formula>#REF!=TRUE</formula>
    </cfRule>
  </conditionalFormatting>
  <conditionalFormatting sqref="F168 A168:B177">
    <cfRule type="expression" dxfId="26" priority="25" stopIfTrue="1">
      <formula>#REF!=TRUE</formula>
    </cfRule>
  </conditionalFormatting>
  <conditionalFormatting sqref="N168 I168:J177">
    <cfRule type="expression" dxfId="25" priority="24" stopIfTrue="1">
      <formula>#REF!=TRUE</formula>
    </cfRule>
  </conditionalFormatting>
  <conditionalFormatting sqref="F193 A193:B202">
    <cfRule type="expression" dxfId="24" priority="23" stopIfTrue="1">
      <formula>#REF!=TRUE</formula>
    </cfRule>
  </conditionalFormatting>
  <conditionalFormatting sqref="N193 I193:J202">
    <cfRule type="expression" dxfId="23" priority="22" stopIfTrue="1">
      <formula>#REF!=TRUE</formula>
    </cfRule>
  </conditionalFormatting>
  <conditionalFormatting sqref="F218 A218:B227">
    <cfRule type="expression" dxfId="22" priority="21" stopIfTrue="1">
      <formula>#REF!=TRUE</formula>
    </cfRule>
  </conditionalFormatting>
  <conditionalFormatting sqref="N218 I218:J227">
    <cfRule type="expression" dxfId="21" priority="20" stopIfTrue="1">
      <formula>#REF!=TRUE</formula>
    </cfRule>
  </conditionalFormatting>
  <conditionalFormatting sqref="F243 A243:B252">
    <cfRule type="expression" dxfId="20" priority="19" stopIfTrue="1">
      <formula>#REF!=TRUE</formula>
    </cfRule>
  </conditionalFormatting>
  <conditionalFormatting sqref="N243 I243:J252">
    <cfRule type="expression" dxfId="19" priority="18" stopIfTrue="1">
      <formula>#REF!=TRUE</formula>
    </cfRule>
  </conditionalFormatting>
  <conditionalFormatting sqref="F268 A268:B277">
    <cfRule type="expression" dxfId="18" priority="17" stopIfTrue="1">
      <formula>#REF!=TRUE</formula>
    </cfRule>
  </conditionalFormatting>
  <conditionalFormatting sqref="N268 I268:J277">
    <cfRule type="expression" dxfId="17" priority="16" stopIfTrue="1">
      <formula>#REF!=TRUE</formula>
    </cfRule>
  </conditionalFormatting>
  <conditionalFormatting sqref="F293 A293:B302">
    <cfRule type="expression" dxfId="16" priority="15" stopIfTrue="1">
      <formula>#REF!=TRUE</formula>
    </cfRule>
  </conditionalFormatting>
  <conditionalFormatting sqref="N293 I293:J302">
    <cfRule type="expression" dxfId="15" priority="14" stopIfTrue="1">
      <formula>#REF!=TRUE</formula>
    </cfRule>
  </conditionalFormatting>
  <conditionalFormatting sqref="F318 A318:B327">
    <cfRule type="expression" dxfId="14" priority="13" stopIfTrue="1">
      <formula>#REF!=TRUE</formula>
    </cfRule>
  </conditionalFormatting>
  <conditionalFormatting sqref="N318 I318:J327">
    <cfRule type="expression" dxfId="13" priority="12" stopIfTrue="1">
      <formula>#REF!=TRUE</formula>
    </cfRule>
  </conditionalFormatting>
  <conditionalFormatting sqref="F343 A343:B352">
    <cfRule type="expression" dxfId="12" priority="11" stopIfTrue="1">
      <formula>#REF!=TRUE</formula>
    </cfRule>
  </conditionalFormatting>
  <conditionalFormatting sqref="N343 I343:J352">
    <cfRule type="expression" dxfId="11" priority="10" stopIfTrue="1">
      <formula>#REF!=TRUE</formula>
    </cfRule>
  </conditionalFormatting>
  <conditionalFormatting sqref="F368 A368:B377">
    <cfRule type="expression" dxfId="10" priority="9" stopIfTrue="1">
      <formula>#REF!=TRUE</formula>
    </cfRule>
  </conditionalFormatting>
  <conditionalFormatting sqref="N368 I368:J377">
    <cfRule type="expression" dxfId="9" priority="8" stopIfTrue="1">
      <formula>#REF!=TRUE</formula>
    </cfRule>
  </conditionalFormatting>
  <conditionalFormatting sqref="F393 A393:B402">
    <cfRule type="expression" dxfId="8" priority="7" stopIfTrue="1">
      <formula>#REF!=TRUE</formula>
    </cfRule>
  </conditionalFormatting>
  <conditionalFormatting sqref="N393 I393:J402">
    <cfRule type="expression" dxfId="7" priority="6" stopIfTrue="1">
      <formula>#REF!=TRUE</formula>
    </cfRule>
  </conditionalFormatting>
  <conditionalFormatting sqref="F418 A418:B427">
    <cfRule type="expression" dxfId="6" priority="5" stopIfTrue="1">
      <formula>#REF!=TRUE</formula>
    </cfRule>
  </conditionalFormatting>
  <conditionalFormatting sqref="N418 I418:J427">
    <cfRule type="expression" dxfId="5" priority="4" stopIfTrue="1">
      <formula>#REF!=TRUE</formula>
    </cfRule>
  </conditionalFormatting>
  <conditionalFormatting sqref="F443 A443:B452">
    <cfRule type="expression" dxfId="4" priority="3" stopIfTrue="1">
      <formula>#REF!=TRUE</formula>
    </cfRule>
  </conditionalFormatting>
  <conditionalFormatting sqref="N443 I443:J452">
    <cfRule type="expression" dxfId="3" priority="2" stopIfTrue="1">
      <formula>#REF!=TRUE</formula>
    </cfRule>
  </conditionalFormatting>
  <conditionalFormatting sqref="C10:D10 D11:E11 C13:D13 G11 K10:L10 L11:M11 K13:L13 O11 C35:D35 D36:E36 C38:D38 G36 K35:L35 L36:M36 K38:L38 O36 C60:D60 D61:E61 C63:D63 G61 K60:L60 L61:M61 K63:L63 O61 C85:D85 D86:E86 C88:D88 G86 K85:L85 L86:M86 K88:L88 O86 C110:D110 D111:E111 C113:D113 G111 K110:L110 L111:M111 K113:L113 O111 C135:D135 D136:E136 C138:D138 G136 K135:L135 L136:M136 K138:L138 O136">
    <cfRule type="cellIs" dxfId="2" priority="1" operator="equal">
      <formula>""</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8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800-000001000000}">
      <formula1>0</formula1>
    </dataValidation>
  </dataValidations>
  <printOptions horizontalCentered="1"/>
  <pageMargins left="0.70866141732283472" right="0.70866141732283472" top="0.39370078740157483" bottom="0.39370078740157483" header="0" footer="0"/>
  <pageSetup paperSize="9" scale="61" orientation="portrait" r:id="rId1"/>
  <headerFooter scaleWithDoc="0">
    <oddFooter>&amp;R&amp;"MSゴシック,標準"&amp;12整理番号：（事務局記入欄）</oddFooter>
  </headerFooter>
  <rowBreaks count="8" manualBreakCount="8">
    <brk id="57" max="14" man="1"/>
    <brk id="107" max="14" man="1"/>
    <brk id="157" max="14" man="1"/>
    <brk id="207" max="14" man="1"/>
    <brk id="257" max="14" man="1"/>
    <brk id="307" max="14" man="1"/>
    <brk id="357" max="14" man="1"/>
    <brk id="40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27</vt:i4>
      </vt:variant>
    </vt:vector>
  </HeadingPairs>
  <TitlesOfParts>
    <vt:vector size="39" baseType="lpstr">
      <vt:lpstr>はじめにお読みください</vt:lpstr>
      <vt:lpstr>交付申請書総表貼り付け欄</vt:lpstr>
      <vt:lpstr>総表</vt:lpstr>
      <vt:lpstr>個表(1)</vt:lpstr>
      <vt:lpstr>個表(2)</vt:lpstr>
      <vt:lpstr>支出決算書</vt:lpstr>
      <vt:lpstr>【非表示】経費一覧</vt:lpstr>
      <vt:lpstr>収支報告書</vt:lpstr>
      <vt:lpstr>別紙1 入場料詳細</vt:lpstr>
      <vt:lpstr>別紙2 当日来場者数内訳</vt:lpstr>
      <vt:lpstr>支払申請書</vt:lpstr>
      <vt:lpstr>【非表示】分野・ジャンル</vt:lpstr>
      <vt:lpstr>【非表示】経費一覧!Print_Area</vt:lpstr>
      <vt:lpstr>'個表(1)'!Print_Area</vt:lpstr>
      <vt:lpstr>'個表(2)'!Print_Area</vt:lpstr>
      <vt:lpstr>交付申請書総表貼り付け欄!Print_Area</vt:lpstr>
      <vt:lpstr>支出決算書!Print_Area</vt:lpstr>
      <vt:lpstr>支払申請書!Print_Area</vt:lpstr>
      <vt:lpstr>収支報告書!Print_Area</vt:lpstr>
      <vt:lpstr>総表!Print_Area</vt:lpstr>
      <vt:lpstr>'別紙1 入場料詳細'!Print_Area</vt:lpstr>
      <vt:lpstr>支出決算書!Print_Titles</vt:lpstr>
      <vt:lpstr>'別紙2 当日来場者数内訳'!Print_Titles</vt:lpstr>
      <vt:lpstr>演劇</vt:lpstr>
      <vt:lpstr>応募分野</vt:lpstr>
      <vt:lpstr>音楽</vt:lpstr>
      <vt:lpstr>音楽費</vt:lpstr>
      <vt:lpstr>会場費</vt:lpstr>
      <vt:lpstr>活動区分</vt:lpstr>
      <vt:lpstr>感染症対策経費</vt:lpstr>
      <vt:lpstr>稽古費</vt:lpstr>
      <vt:lpstr>国際共同制作・海外公演_旅費</vt:lpstr>
      <vt:lpstr>国際共同制作・国内公演_旅費</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suzuki haruna</cp:lastModifiedBy>
  <cp:lastPrinted>2023-05-17T04:14:52Z</cp:lastPrinted>
  <dcterms:created xsi:type="dcterms:W3CDTF">2020-08-12T01:57:30Z</dcterms:created>
  <dcterms:modified xsi:type="dcterms:W3CDTF">2023-05-17T04:19:26Z</dcterms:modified>
</cp:coreProperties>
</file>