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ISHI~1\AppData\Local\Temp\MicrosoftEdgeDownloads\b30219cc-213d-47f4-b2b5-9864090d56d3\"/>
    </mc:Choice>
  </mc:AlternateContent>
  <xr:revisionPtr revIDLastSave="0" documentId="13_ncr:1_{B2828E43-08C4-467D-9145-C4B0D878F167}" xr6:coauthVersionLast="47" xr6:coauthVersionMax="47" xr10:uidLastSave="{00000000-0000-0000-0000-000000000000}"/>
  <bookViews>
    <workbookView xWindow="-110" yWindow="-110" windowWidth="19420" windowHeight="11020" tabRatio="909" xr2:uid="{00000000-000D-0000-FFFF-FFFF00000000}"/>
  </bookViews>
  <sheets>
    <sheet name="総表" sheetId="12" r:id="rId1"/>
    <sheet name="個表" sheetId="36" r:id="rId2"/>
    <sheet name="収入" sheetId="28" r:id="rId3"/>
    <sheet name="別紙　入場料詳細" sheetId="26" r:id="rId4"/>
    <sheet name="支出" sheetId="24" r:id="rId5"/>
    <sheet name="《非表示》記載可能経費一覧" sheetId="15" state="hidden" r:id="rId6"/>
    <sheet name="《非表示》分野・ジャンル" sheetId="41" state="hidden" r:id="rId7"/>
  </sheets>
  <definedNames>
    <definedName name="_xlnm._FilterDatabase" localSheetId="5" hidden="1">《非表示》記載可能経費一覧!$A$1:$C$197</definedName>
    <definedName name="_xlnm._FilterDatabase" localSheetId="4" hidden="1">支出!$A$24:$M$256</definedName>
    <definedName name="_xlnm.Print_Area" localSheetId="5">《非表示》記載可能経費一覧!$A$1:$C$197</definedName>
    <definedName name="_xlnm.Print_Area" localSheetId="1">個表!$B$1:$M$74</definedName>
    <definedName name="_xlnm.Print_Area" localSheetId="4">支出!$B$1:$M$257</definedName>
    <definedName name="_xlnm.Print_Area" localSheetId="2">収入!$A$1:$I$89</definedName>
    <definedName name="_xlnm.Print_Area" localSheetId="0">総表!$A$1:$J$53</definedName>
    <definedName name="_xlnm.Print_Area" localSheetId="3">'別紙　入場料詳細'!$A$1:$O$406</definedName>
    <definedName name="_xlnm.Print_Titles" localSheetId="2">収入!$18:$18</definedName>
    <definedName name="Z_1931C2DD_0477_40D3_ABFA_7C96E25F8814_.wvu.Cols" localSheetId="4" hidden="1">支出!#REF!</definedName>
    <definedName name="Z_1931C2DD_0477_40D3_ABFA_7C96E25F8814_.wvu.Cols" localSheetId="0" hidden="1">総表!$M:$S</definedName>
    <definedName name="Z_1931C2DD_0477_40D3_ABFA_7C96E25F8814_.wvu.FilterData" localSheetId="5" hidden="1">《非表示》記載可能経費一覧!$A$1:$C$197</definedName>
    <definedName name="Z_1931C2DD_0477_40D3_ABFA_7C96E25F8814_.wvu.PrintArea" localSheetId="5" hidden="1">《非表示》記載可能経費一覧!$A$1:$C$197</definedName>
    <definedName name="Z_1931C2DD_0477_40D3_ABFA_7C96E25F8814_.wvu.PrintArea" localSheetId="1" hidden="1">個表!$B$3:$M$74</definedName>
    <definedName name="Z_1931C2DD_0477_40D3_ABFA_7C96E25F8814_.wvu.PrintArea" localSheetId="4" hidden="1">支出!$B$6:$M$257</definedName>
    <definedName name="Z_1931C2DD_0477_40D3_ABFA_7C96E25F8814_.wvu.PrintArea" localSheetId="2" hidden="1">収入!$A$5:$I$89</definedName>
    <definedName name="Z_1931C2DD_0477_40D3_ABFA_7C96E25F8814_.wvu.PrintArea" localSheetId="0" hidden="1">総表!$A$4:$J$54</definedName>
    <definedName name="Z_1931C2DD_0477_40D3_ABFA_7C96E25F8814_.wvu.PrintArea" localSheetId="3" hidden="1">'別紙　入場料詳細'!$A$1:$O$406</definedName>
    <definedName name="Z_1931C2DD_0477_40D3_ABFA_7C96E25F8814_.wvu.PrintTitles" localSheetId="4" hidden="1">支出!$25:$25</definedName>
    <definedName name="Z_1931C2DD_0477_40D3_ABFA_7C96E25F8814_.wvu.PrintTitles" localSheetId="2" hidden="1">収入!$18:$18</definedName>
    <definedName name="Z_1931C2DD_0477_40D3_ABFA_7C96E25F8814_.wvu.Rows" localSheetId="4" hidden="1">支出!#REF!</definedName>
    <definedName name="運搬費" localSheetId="4">《非表示》記載可能経費一覧!$B$168:$B$169</definedName>
    <definedName name="演_音楽費" localSheetId="4">《非表示》記載可能経費一覧!$B$44:$B$54</definedName>
    <definedName name="演_出演費" localSheetId="4">《非表示》記載可能経費一覧!$B$10:$B$14</definedName>
    <definedName name="演_文芸費" localSheetId="4">《非表示》記載可能経費一覧!$B$115:$B$167</definedName>
    <definedName name="音_音楽費" localSheetId="4">《非表示》記載可能経費一覧!$B$15:$B$29</definedName>
    <definedName name="音_出演費" localSheetId="4">《非表示》記載可能経費一覧!$B$2:$B$6</definedName>
    <definedName name="音_文芸費" localSheetId="4">《非表示》記載可能経費一覧!$B$55:$B$85</definedName>
    <definedName name="会場費" localSheetId="4">《非表示》記載可能経費一覧!$B$147:$B$149</definedName>
    <definedName name="活動区分">《非表示》分野・ジャンル!$A$1:$B$1</definedName>
    <definedName name="感染症対策費" localSheetId="4">《非表示》記載可能経費一覧!$B$198:$B$202</definedName>
    <definedName name="記録・配信費" localSheetId="4">《非表示》記載可能経費一覧!$B$192:$B$197</definedName>
    <definedName name="現代舞台芸術創造普及活動・演劇">《非表示》分野・ジャンル!$C$4:$C$8</definedName>
    <definedName name="現代舞台芸術創造普及活動・演劇__①一般枠">《非表示》分野・ジャンル!$C$4:$C$8</definedName>
    <definedName name="現代舞台芸術創造普及活動・演劇__②ネクストステージ_観客拡充_枠">《非表示》分野・ジャンル!$D$4:$D$8</definedName>
    <definedName name="現代舞台芸術創造普及活動・演劇__③新設劇団枠">《非表示》分野・ジャンル!$E$4:$E$8</definedName>
    <definedName name="現代舞台芸術創造普及活動・演劇__④全国普及枠">《非表示》分野・ジャンル!$F$4:$F$8</definedName>
    <definedName name="現代舞台芸術創造普及活動・音楽">《非表示》分野・ジャンル!$A$4:$A$9</definedName>
    <definedName name="現代舞台芸術創造普及活動・音楽_音楽費">《非表示》記載可能経費一覧!$B$15:$B$29</definedName>
    <definedName name="現代舞台芸術創造普及活動・音楽_出演費">《非表示》記載可能経費一覧!$B$2:$B$6</definedName>
    <definedName name="現代舞台芸術創造普及活動・音楽_文芸費">《非表示》記載可能経費一覧!$B$55:$B$85</definedName>
    <definedName name="現代舞台芸術創造普及活動・舞踊">《非表示》分野・ジャンル!$B$4:$B$8</definedName>
    <definedName name="現代舞台芸術創造普及活動・舞踊_音楽費">《非表示》記載可能経費一覧!$B$30:$B$43</definedName>
    <definedName name="現代舞台芸術創造普及活動・舞踊_出演費">《非表示》記載可能経費一覧!$B$7:$B$9</definedName>
    <definedName name="現代舞台芸術創造普及活動・舞踊_文芸費">《非表示》記載可能経費一覧!$B$86:$B$114</definedName>
    <definedName name="謝金" localSheetId="4">《非表示》記載可能経費一覧!$B$170:$B$177</definedName>
    <definedName name="宣伝・印刷費" localSheetId="4">《非表示》記載可能経費一覧!$B$183:$B$191</definedName>
    <definedName name="多分野共同等芸術創造活動">《非表示》分野・ジャンル!$I$4:$I$5</definedName>
    <definedName name="伝統芸能の公開活動【①一般枠】">《非表示》分野・ジャンル!$G$4:$G$19</definedName>
    <definedName name="伝統芸能の公開活動【②全国普及枠】">《非表示》分野・ジャンル!$H$4:$H$12</definedName>
    <definedName name="舞_音楽費" localSheetId="4">《非表示》記載可能経費一覧!$B$30:$B$43</definedName>
    <definedName name="舞_出演費" localSheetId="4">《非表示》記載可能経費一覧!$B$7:$B$9</definedName>
    <definedName name="舞_文芸費" localSheetId="4">《非表示》記載可能経費一覧!$B$86:$B$114</definedName>
    <definedName name="舞台費" localSheetId="4">《非表示》記載可能経費一覧!$B$150:$B$167</definedName>
    <definedName name="旅費" localSheetId="4">《非表示》記載可能経費一覧!$B$178:$B$182</definedName>
  </definedNames>
  <calcPr calcId="191029"/>
  <customWorkbookViews>
    <customWorkbookView name="日本芸術文化振興会 - 個人用ビュー" guid="{1931C2DD-0477-40D3-ABFA-7C96E25F8814}" mergeInterval="0" personalView="1" maximized="1" xWindow="-8" yWindow="-8" windowWidth="1382" windowHeight="744" tabRatio="909" activeSheetId="1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4" l="1"/>
  <c r="B60" i="12"/>
  <c r="B58" i="12"/>
  <c r="F27" i="12" l="1"/>
  <c r="J27" i="12" l="1"/>
  <c r="E3" i="24"/>
  <c r="D3" i="28"/>
  <c r="E2" i="36"/>
  <c r="K30" i="36" l="1"/>
  <c r="F21" i="24" l="1"/>
  <c r="L240" i="24" l="1"/>
  <c r="L239" i="24"/>
  <c r="B215" i="24" l="1"/>
  <c r="B194" i="24"/>
  <c r="B173" i="24"/>
  <c r="B152" i="24"/>
  <c r="B131" i="24"/>
  <c r="B110" i="24"/>
  <c r="B89" i="24"/>
  <c r="B68" i="24"/>
  <c r="B47" i="24"/>
  <c r="B26" i="24"/>
  <c r="G3" i="24"/>
  <c r="F3" i="28"/>
  <c r="H27" i="12" l="1"/>
  <c r="F22" i="24" l="1"/>
  <c r="F20" i="24"/>
  <c r="F18" i="24" l="1"/>
  <c r="G51" i="12" l="1"/>
  <c r="G50" i="12"/>
  <c r="G49" i="12"/>
  <c r="G48" i="12"/>
  <c r="G47" i="12"/>
  <c r="G46" i="12"/>
  <c r="G45" i="12"/>
  <c r="G44" i="12"/>
  <c r="G43" i="12"/>
  <c r="G42" i="12"/>
  <c r="G41" i="12"/>
  <c r="H20" i="24" l="1"/>
  <c r="H21" i="24" s="1"/>
  <c r="L48" i="24"/>
  <c r="L88" i="24"/>
  <c r="L87" i="24"/>
  <c r="L86" i="24"/>
  <c r="L85" i="24"/>
  <c r="L84" i="24"/>
  <c r="L83" i="24"/>
  <c r="L82" i="24"/>
  <c r="L81" i="24"/>
  <c r="L80" i="24"/>
  <c r="L79" i="24"/>
  <c r="L78" i="24"/>
  <c r="L77" i="24"/>
  <c r="L76" i="24"/>
  <c r="L75" i="24"/>
  <c r="L74" i="24"/>
  <c r="L73" i="24"/>
  <c r="L72" i="24"/>
  <c r="L71" i="24"/>
  <c r="L70" i="24"/>
  <c r="L69" i="24"/>
  <c r="L109" i="24"/>
  <c r="L108" i="24"/>
  <c r="L107" i="24"/>
  <c r="L106" i="24"/>
  <c r="L105" i="24"/>
  <c r="L104" i="24"/>
  <c r="L103" i="24"/>
  <c r="L102" i="24"/>
  <c r="L101" i="24"/>
  <c r="L100" i="24"/>
  <c r="L99" i="24"/>
  <c r="L98" i="24"/>
  <c r="L97" i="24"/>
  <c r="L96" i="24"/>
  <c r="L95" i="24"/>
  <c r="L94" i="24"/>
  <c r="L93" i="24"/>
  <c r="L92" i="24"/>
  <c r="L91" i="24"/>
  <c r="L90" i="24"/>
  <c r="L130" i="24"/>
  <c r="L129" i="24"/>
  <c r="L128" i="24"/>
  <c r="L127" i="24"/>
  <c r="L126" i="24"/>
  <c r="L125" i="24"/>
  <c r="L124" i="24"/>
  <c r="L123" i="24"/>
  <c r="L122" i="24"/>
  <c r="L121" i="24"/>
  <c r="L120" i="24"/>
  <c r="L119" i="24"/>
  <c r="L118" i="24"/>
  <c r="L117" i="24"/>
  <c r="L116" i="24"/>
  <c r="L115" i="24"/>
  <c r="L114" i="24"/>
  <c r="L113" i="24"/>
  <c r="L112" i="24"/>
  <c r="L111" i="24"/>
  <c r="L151" i="24"/>
  <c r="L150" i="24"/>
  <c r="L149" i="24"/>
  <c r="L148" i="24"/>
  <c r="L147" i="24"/>
  <c r="L146" i="24"/>
  <c r="L145" i="24"/>
  <c r="L144" i="24"/>
  <c r="L143" i="24"/>
  <c r="L142" i="24"/>
  <c r="L141" i="24"/>
  <c r="L140" i="24"/>
  <c r="L139" i="24"/>
  <c r="L138" i="24"/>
  <c r="L137" i="24"/>
  <c r="L136" i="24"/>
  <c r="L135" i="24"/>
  <c r="L134" i="24"/>
  <c r="L133" i="24"/>
  <c r="L132" i="24"/>
  <c r="L172" i="24"/>
  <c r="L171" i="24"/>
  <c r="L170" i="24"/>
  <c r="L169" i="24"/>
  <c r="L168" i="24"/>
  <c r="L167" i="24"/>
  <c r="L166" i="24"/>
  <c r="L165" i="24"/>
  <c r="L164" i="24"/>
  <c r="L163" i="24"/>
  <c r="L162" i="24"/>
  <c r="L161" i="24"/>
  <c r="L160" i="24"/>
  <c r="L159" i="24"/>
  <c r="L158" i="24"/>
  <c r="L157" i="24"/>
  <c r="L156" i="24"/>
  <c r="L155" i="24"/>
  <c r="L154" i="24"/>
  <c r="L153" i="24"/>
  <c r="L193" i="24"/>
  <c r="L192" i="24"/>
  <c r="L191" i="24"/>
  <c r="L190" i="24"/>
  <c r="L189" i="24"/>
  <c r="L188" i="24"/>
  <c r="L187" i="24"/>
  <c r="L186" i="24"/>
  <c r="L185" i="24"/>
  <c r="L184" i="24"/>
  <c r="L183" i="24"/>
  <c r="L182" i="24"/>
  <c r="L181" i="24"/>
  <c r="L180" i="24"/>
  <c r="L179" i="24"/>
  <c r="L178" i="24"/>
  <c r="L177" i="24"/>
  <c r="L176" i="24"/>
  <c r="L175" i="24"/>
  <c r="L174" i="24"/>
  <c r="L214" i="24"/>
  <c r="L213" i="24"/>
  <c r="L212" i="24"/>
  <c r="L211" i="24"/>
  <c r="L210" i="24"/>
  <c r="L209" i="24"/>
  <c r="L208" i="24"/>
  <c r="L207" i="24"/>
  <c r="L206" i="24"/>
  <c r="L205" i="24"/>
  <c r="L204" i="24"/>
  <c r="L203" i="24"/>
  <c r="L202" i="24"/>
  <c r="L201" i="24"/>
  <c r="L200" i="24"/>
  <c r="L199" i="24"/>
  <c r="L198" i="24"/>
  <c r="L197" i="24"/>
  <c r="L196" i="24"/>
  <c r="L195" i="24"/>
  <c r="L235" i="24"/>
  <c r="L234" i="24"/>
  <c r="L233" i="24"/>
  <c r="L232" i="24"/>
  <c r="L231" i="24"/>
  <c r="L230" i="24"/>
  <c r="L229" i="24"/>
  <c r="L228" i="24"/>
  <c r="L227" i="24"/>
  <c r="L226" i="24"/>
  <c r="L225" i="24"/>
  <c r="L224" i="24"/>
  <c r="L223" i="24"/>
  <c r="L222" i="24"/>
  <c r="L221" i="24"/>
  <c r="L220" i="24"/>
  <c r="L219" i="24"/>
  <c r="L218" i="24"/>
  <c r="L217" i="24"/>
  <c r="L216" i="24"/>
  <c r="L256" i="24"/>
  <c r="L255" i="24"/>
  <c r="L254" i="24"/>
  <c r="L253" i="24"/>
  <c r="L252" i="24"/>
  <c r="L251" i="24"/>
  <c r="L250" i="24"/>
  <c r="L249" i="24"/>
  <c r="L248" i="24"/>
  <c r="L247" i="24"/>
  <c r="L246" i="24"/>
  <c r="L245" i="24"/>
  <c r="L244" i="24"/>
  <c r="L243" i="24"/>
  <c r="L242" i="24"/>
  <c r="L241" i="24"/>
  <c r="L238" i="24"/>
  <c r="L237" i="24"/>
  <c r="M237" i="24" s="1"/>
  <c r="L67" i="24"/>
  <c r="L66" i="24"/>
  <c r="L65" i="24"/>
  <c r="L64" i="24"/>
  <c r="L63" i="24"/>
  <c r="L62" i="24"/>
  <c r="L61" i="24"/>
  <c r="L60" i="24"/>
  <c r="L59" i="24"/>
  <c r="L58" i="24"/>
  <c r="L57" i="24"/>
  <c r="L56" i="24"/>
  <c r="L55" i="24"/>
  <c r="L54" i="24"/>
  <c r="L53" i="24"/>
  <c r="L52" i="24"/>
  <c r="L51" i="24"/>
  <c r="L50" i="24"/>
  <c r="L49" i="24"/>
  <c r="L46" i="24"/>
  <c r="L45" i="24"/>
  <c r="L44" i="24"/>
  <c r="L43" i="24"/>
  <c r="L42" i="24"/>
  <c r="L41" i="24"/>
  <c r="L40" i="24"/>
  <c r="L39" i="24"/>
  <c r="L38" i="24"/>
  <c r="L37" i="24"/>
  <c r="L36" i="24"/>
  <c r="L35" i="24"/>
  <c r="L34" i="24"/>
  <c r="L33" i="24"/>
  <c r="L32" i="24"/>
  <c r="L31" i="24"/>
  <c r="L30" i="24"/>
  <c r="L29" i="24"/>
  <c r="L28" i="24"/>
  <c r="L27" i="24"/>
  <c r="M90" i="24" l="1"/>
  <c r="F10" i="24" s="1"/>
  <c r="I44" i="12" s="1"/>
  <c r="M195" i="24"/>
  <c r="M111" i="24"/>
  <c r="F11" i="24" s="1"/>
  <c r="I45" i="12" s="1"/>
  <c r="M27" i="24"/>
  <c r="F7" i="24" s="1"/>
  <c r="M174" i="24"/>
  <c r="F14" i="24" s="1"/>
  <c r="I48" i="12" s="1"/>
  <c r="M132" i="24"/>
  <c r="F12" i="24" s="1"/>
  <c r="I46" i="12" s="1"/>
  <c r="M69" i="24"/>
  <c r="F9" i="24" s="1"/>
  <c r="I43" i="12" s="1"/>
  <c r="M48" i="24"/>
  <c r="M153" i="24"/>
  <c r="F13" i="24" s="1"/>
  <c r="I47" i="12" s="1"/>
  <c r="M216" i="24"/>
  <c r="F16" i="24" s="1"/>
  <c r="I50" i="12" l="1"/>
  <c r="F15" i="24"/>
  <c r="I49" i="12" s="1"/>
  <c r="F8" i="24"/>
  <c r="I42" i="12" s="1"/>
  <c r="I41" i="12"/>
  <c r="F6" i="24" l="1"/>
  <c r="I53" i="12" s="1"/>
  <c r="I52" i="12"/>
  <c r="I50" i="28"/>
  <c r="I51" i="12" l="1"/>
  <c r="K134" i="26"/>
  <c r="C134" i="26"/>
  <c r="K133" i="26"/>
  <c r="C133" i="26"/>
  <c r="I2" i="36" l="1"/>
  <c r="E7" i="28" l="1"/>
  <c r="E42" i="12" s="1"/>
  <c r="O203" i="26" l="1"/>
  <c r="G203" i="26"/>
  <c r="O202" i="26"/>
  <c r="G202" i="26"/>
  <c r="O201" i="26"/>
  <c r="G201" i="26"/>
  <c r="O200" i="26"/>
  <c r="G200" i="26"/>
  <c r="O199" i="26"/>
  <c r="G199" i="26"/>
  <c r="O198" i="26"/>
  <c r="G198" i="26"/>
  <c r="O197" i="26"/>
  <c r="G197" i="26"/>
  <c r="O196" i="26"/>
  <c r="G196" i="26"/>
  <c r="O195" i="26"/>
  <c r="G195" i="26"/>
  <c r="O194" i="26"/>
  <c r="G194" i="26"/>
  <c r="O193" i="26"/>
  <c r="G193" i="26"/>
  <c r="K187" i="26"/>
  <c r="O187" i="26" s="1"/>
  <c r="C187" i="26"/>
  <c r="G187" i="26" s="1"/>
  <c r="O178" i="26"/>
  <c r="G178" i="26"/>
  <c r="O177" i="26"/>
  <c r="G177" i="26"/>
  <c r="O176" i="26"/>
  <c r="G176" i="26"/>
  <c r="O175" i="26"/>
  <c r="G175" i="26"/>
  <c r="O174" i="26"/>
  <c r="G174" i="26"/>
  <c r="O173" i="26"/>
  <c r="G173" i="26"/>
  <c r="O172" i="26"/>
  <c r="G172" i="26"/>
  <c r="O171" i="26"/>
  <c r="G171" i="26"/>
  <c r="O170" i="26"/>
  <c r="G170" i="26"/>
  <c r="O169" i="26"/>
  <c r="G169" i="26"/>
  <c r="O168" i="26"/>
  <c r="G168" i="26"/>
  <c r="K162" i="26"/>
  <c r="O162" i="26" s="1"/>
  <c r="C162" i="26"/>
  <c r="G162" i="26" s="1"/>
  <c r="O253" i="26"/>
  <c r="G253" i="26"/>
  <c r="O252" i="26"/>
  <c r="G252" i="26"/>
  <c r="O251" i="26"/>
  <c r="G251" i="26"/>
  <c r="O250" i="26"/>
  <c r="G250" i="26"/>
  <c r="O249" i="26"/>
  <c r="G249" i="26"/>
  <c r="O248" i="26"/>
  <c r="G248" i="26"/>
  <c r="O247" i="26"/>
  <c r="G247" i="26"/>
  <c r="O246" i="26"/>
  <c r="G246" i="26"/>
  <c r="O245" i="26"/>
  <c r="G245" i="26"/>
  <c r="O244" i="26"/>
  <c r="G244" i="26"/>
  <c r="O243" i="26"/>
  <c r="G243" i="26"/>
  <c r="K237" i="26"/>
  <c r="O237" i="26" s="1"/>
  <c r="C237" i="26"/>
  <c r="G237" i="26" s="1"/>
  <c r="O228" i="26"/>
  <c r="G228" i="26"/>
  <c r="O227" i="26"/>
  <c r="G227" i="26"/>
  <c r="O226" i="26"/>
  <c r="G226" i="26"/>
  <c r="O225" i="26"/>
  <c r="G225" i="26"/>
  <c r="O224" i="26"/>
  <c r="G224" i="26"/>
  <c r="O223" i="26"/>
  <c r="G223" i="26"/>
  <c r="O222" i="26"/>
  <c r="G222" i="26"/>
  <c r="O221" i="26"/>
  <c r="G221" i="26"/>
  <c r="O220" i="26"/>
  <c r="G220" i="26"/>
  <c r="O219" i="26"/>
  <c r="G219" i="26"/>
  <c r="O218" i="26"/>
  <c r="G218" i="26"/>
  <c r="K212" i="26"/>
  <c r="O212" i="26" s="1"/>
  <c r="C212" i="26"/>
  <c r="G212" i="26" s="1"/>
  <c r="O303" i="26"/>
  <c r="G303" i="26"/>
  <c r="O302" i="26"/>
  <c r="G302" i="26"/>
  <c r="O301" i="26"/>
  <c r="G301" i="26"/>
  <c r="O300" i="26"/>
  <c r="G300" i="26"/>
  <c r="O299" i="26"/>
  <c r="G299" i="26"/>
  <c r="O298" i="26"/>
  <c r="G298" i="26"/>
  <c r="O297" i="26"/>
  <c r="G297" i="26"/>
  <c r="O296" i="26"/>
  <c r="G296" i="26"/>
  <c r="O295" i="26"/>
  <c r="G295" i="26"/>
  <c r="O294" i="26"/>
  <c r="G294" i="26"/>
  <c r="O293" i="26"/>
  <c r="G293" i="26"/>
  <c r="K287" i="26"/>
  <c r="O287" i="26" s="1"/>
  <c r="C287" i="26"/>
  <c r="G287" i="26" s="1"/>
  <c r="O278" i="26"/>
  <c r="G278" i="26"/>
  <c r="O277" i="26"/>
  <c r="G277" i="26"/>
  <c r="O276" i="26"/>
  <c r="G276" i="26"/>
  <c r="O275" i="26"/>
  <c r="G275" i="26"/>
  <c r="O274" i="26"/>
  <c r="G274" i="26"/>
  <c r="O273" i="26"/>
  <c r="G273" i="26"/>
  <c r="O272" i="26"/>
  <c r="G272" i="26"/>
  <c r="O271" i="26"/>
  <c r="G271" i="26"/>
  <c r="O270" i="26"/>
  <c r="G270" i="26"/>
  <c r="O269" i="26"/>
  <c r="G269" i="26"/>
  <c r="O268" i="26"/>
  <c r="G268" i="26"/>
  <c r="K262" i="26"/>
  <c r="O262" i="26" s="1"/>
  <c r="C262" i="26"/>
  <c r="G262" i="26" s="1"/>
  <c r="O254" i="26" l="1"/>
  <c r="O256" i="26" s="1"/>
  <c r="G229" i="26"/>
  <c r="G231" i="26" s="1"/>
  <c r="G304" i="26"/>
  <c r="G306" i="26" s="1"/>
  <c r="O304" i="26"/>
  <c r="O306" i="26" s="1"/>
  <c r="O229" i="26"/>
  <c r="O231" i="26" s="1"/>
  <c r="G179" i="26"/>
  <c r="G181" i="26" s="1"/>
  <c r="G279" i="26"/>
  <c r="G281" i="26" s="1"/>
  <c r="G254" i="26"/>
  <c r="G256" i="26" s="1"/>
  <c r="O179" i="26"/>
  <c r="O181" i="26" s="1"/>
  <c r="O279" i="26"/>
  <c r="O281" i="26" s="1"/>
  <c r="G204" i="26"/>
  <c r="G206" i="26" s="1"/>
  <c r="O204" i="26"/>
  <c r="O206" i="26" s="1"/>
  <c r="G165" i="26"/>
  <c r="G164" i="26"/>
  <c r="C165" i="26"/>
  <c r="C164" i="26"/>
  <c r="O190" i="26"/>
  <c r="K189" i="26"/>
  <c r="O189" i="26"/>
  <c r="K190" i="26"/>
  <c r="G190" i="26"/>
  <c r="G189" i="26"/>
  <c r="C190" i="26"/>
  <c r="C189" i="26"/>
  <c r="O165" i="26"/>
  <c r="O164" i="26"/>
  <c r="K165" i="26"/>
  <c r="K164" i="26"/>
  <c r="O240" i="26"/>
  <c r="O239" i="26"/>
  <c r="K240" i="26"/>
  <c r="K239" i="26"/>
  <c r="O215" i="26"/>
  <c r="O214" i="26"/>
  <c r="K215" i="26"/>
  <c r="K214" i="26"/>
  <c r="C215" i="26"/>
  <c r="C214" i="26"/>
  <c r="G215" i="26"/>
  <c r="G214" i="26"/>
  <c r="G240" i="26"/>
  <c r="G239" i="26"/>
  <c r="C240" i="26"/>
  <c r="C239" i="26"/>
  <c r="O290" i="26"/>
  <c r="O289" i="26"/>
  <c r="K290" i="26"/>
  <c r="K289" i="26"/>
  <c r="C290" i="26"/>
  <c r="C289" i="26"/>
  <c r="G290" i="26"/>
  <c r="G289" i="26"/>
  <c r="G265" i="26"/>
  <c r="G264" i="26"/>
  <c r="C265" i="26"/>
  <c r="C264" i="26"/>
  <c r="K264" i="26"/>
  <c r="O265" i="26"/>
  <c r="O264" i="26"/>
  <c r="K265" i="26"/>
  <c r="O353" i="26"/>
  <c r="G353" i="26"/>
  <c r="O352" i="26"/>
  <c r="G352" i="26"/>
  <c r="O351" i="26"/>
  <c r="G351" i="26"/>
  <c r="O350" i="26"/>
  <c r="G350" i="26"/>
  <c r="O349" i="26"/>
  <c r="G349" i="26"/>
  <c r="O348" i="26"/>
  <c r="G348" i="26"/>
  <c r="O347" i="26"/>
  <c r="G347" i="26"/>
  <c r="O346" i="26"/>
  <c r="G346" i="26"/>
  <c r="O345" i="26"/>
  <c r="G345" i="26"/>
  <c r="O344" i="26"/>
  <c r="G344" i="26"/>
  <c r="O343" i="26"/>
  <c r="G343" i="26"/>
  <c r="K337" i="26"/>
  <c r="O337" i="26" s="1"/>
  <c r="C337" i="26"/>
  <c r="G337" i="26" s="1"/>
  <c r="O328" i="26"/>
  <c r="G328" i="26"/>
  <c r="O327" i="26"/>
  <c r="G327" i="26"/>
  <c r="O326" i="26"/>
  <c r="G326" i="26"/>
  <c r="O325" i="26"/>
  <c r="G325" i="26"/>
  <c r="O324" i="26"/>
  <c r="G324" i="26"/>
  <c r="O323" i="26"/>
  <c r="G323" i="26"/>
  <c r="O322" i="26"/>
  <c r="G322" i="26"/>
  <c r="O321" i="26"/>
  <c r="G321" i="26"/>
  <c r="O320" i="26"/>
  <c r="G320" i="26"/>
  <c r="O319" i="26"/>
  <c r="G319" i="26"/>
  <c r="O318" i="26"/>
  <c r="G318" i="26"/>
  <c r="K312" i="26"/>
  <c r="O312" i="26" s="1"/>
  <c r="C312" i="26"/>
  <c r="G312" i="26" s="1"/>
  <c r="O378" i="26"/>
  <c r="G378" i="26"/>
  <c r="O377" i="26"/>
  <c r="G377" i="26"/>
  <c r="O376" i="26"/>
  <c r="G376" i="26"/>
  <c r="O375" i="26"/>
  <c r="G375" i="26"/>
  <c r="O374" i="26"/>
  <c r="G374" i="26"/>
  <c r="O373" i="26"/>
  <c r="G373" i="26"/>
  <c r="O372" i="26"/>
  <c r="G372" i="26"/>
  <c r="O371" i="26"/>
  <c r="G371" i="26"/>
  <c r="O370" i="26"/>
  <c r="G370" i="26"/>
  <c r="O369" i="26"/>
  <c r="G369" i="26"/>
  <c r="O368" i="26"/>
  <c r="G368" i="26"/>
  <c r="K362" i="26"/>
  <c r="O362" i="26" s="1"/>
  <c r="C362" i="26"/>
  <c r="G362" i="26" s="1"/>
  <c r="O153" i="26"/>
  <c r="G153" i="26"/>
  <c r="O152" i="26"/>
  <c r="G152" i="26"/>
  <c r="O151" i="26"/>
  <c r="G151" i="26"/>
  <c r="O150" i="26"/>
  <c r="G150" i="26"/>
  <c r="O149" i="26"/>
  <c r="G149" i="26"/>
  <c r="O148" i="26"/>
  <c r="G148" i="26"/>
  <c r="O147" i="26"/>
  <c r="G147" i="26"/>
  <c r="O146" i="26"/>
  <c r="G146" i="26"/>
  <c r="O145" i="26"/>
  <c r="G145" i="26"/>
  <c r="O144" i="26"/>
  <c r="G144" i="26"/>
  <c r="O143" i="26"/>
  <c r="G143" i="26"/>
  <c r="K137" i="26"/>
  <c r="O137" i="26" s="1"/>
  <c r="C137" i="26"/>
  <c r="G137" i="26" s="1"/>
  <c r="C140" i="26" s="1"/>
  <c r="O354" i="26" l="1"/>
  <c r="O356" i="26" s="1"/>
  <c r="O379" i="26"/>
  <c r="O381" i="26" s="1"/>
  <c r="O329" i="26"/>
  <c r="O331" i="26" s="1"/>
  <c r="G154" i="26"/>
  <c r="G156" i="26" s="1"/>
  <c r="G379" i="26"/>
  <c r="G381" i="26" s="1"/>
  <c r="G354" i="26"/>
  <c r="G356" i="26" s="1"/>
  <c r="O154" i="26"/>
  <c r="O156" i="26" s="1"/>
  <c r="G329" i="26"/>
  <c r="G331" i="26" s="1"/>
  <c r="G340" i="26"/>
  <c r="G339" i="26"/>
  <c r="C340" i="26"/>
  <c r="C339" i="26"/>
  <c r="O315" i="26"/>
  <c r="O314" i="26"/>
  <c r="K315" i="26"/>
  <c r="K314" i="26"/>
  <c r="K339" i="26"/>
  <c r="O340" i="26"/>
  <c r="O339" i="26"/>
  <c r="K340" i="26"/>
  <c r="C315" i="26"/>
  <c r="G315" i="26"/>
  <c r="G314" i="26"/>
  <c r="C314" i="26"/>
  <c r="O365" i="26"/>
  <c r="O364" i="26"/>
  <c r="K365" i="26"/>
  <c r="K364" i="26"/>
  <c r="G365" i="26"/>
  <c r="G364" i="26"/>
  <c r="C365" i="26"/>
  <c r="C364" i="26"/>
  <c r="O140" i="26"/>
  <c r="O139" i="26"/>
  <c r="K140" i="26"/>
  <c r="K139" i="26"/>
  <c r="G139" i="26"/>
  <c r="G140" i="26"/>
  <c r="C139" i="26"/>
  <c r="I27" i="12" l="1"/>
  <c r="E27" i="28" l="1"/>
  <c r="I27" i="28" s="1"/>
  <c r="E23" i="28"/>
  <c r="K19" i="36" l="1"/>
  <c r="K20" i="36"/>
  <c r="K21" i="36"/>
  <c r="K22" i="36"/>
  <c r="K23" i="36"/>
  <c r="K24" i="36"/>
  <c r="K25" i="36"/>
  <c r="K26" i="36"/>
  <c r="K27" i="36"/>
  <c r="K28" i="36"/>
  <c r="K29" i="36"/>
  <c r="G19" i="36"/>
  <c r="G20" i="36"/>
  <c r="G21" i="36"/>
  <c r="G22" i="36"/>
  <c r="G23" i="36"/>
  <c r="G24" i="36"/>
  <c r="G25" i="36"/>
  <c r="G26" i="36"/>
  <c r="G27" i="36"/>
  <c r="G28" i="36"/>
  <c r="G29" i="36"/>
  <c r="F19" i="36"/>
  <c r="F20" i="36"/>
  <c r="F21" i="36"/>
  <c r="F22" i="36"/>
  <c r="F23" i="36"/>
  <c r="F24" i="36"/>
  <c r="F25" i="36"/>
  <c r="F26" i="36"/>
  <c r="F27" i="36"/>
  <c r="F28" i="36"/>
  <c r="F29" i="36"/>
  <c r="K18" i="36"/>
  <c r="F18" i="36"/>
  <c r="G18" i="36"/>
  <c r="K59" i="26" l="1"/>
  <c r="K58" i="26"/>
  <c r="K109" i="26"/>
  <c r="K112" i="26"/>
  <c r="O112" i="26" s="1"/>
  <c r="C109" i="26"/>
  <c r="K84" i="26"/>
  <c r="K108" i="26"/>
  <c r="C108" i="26"/>
  <c r="K83" i="26"/>
  <c r="C84" i="26"/>
  <c r="C83" i="26"/>
  <c r="C59" i="26"/>
  <c r="C58" i="26"/>
  <c r="J30" i="36" l="1"/>
  <c r="K34" i="26" l="1"/>
  <c r="K33" i="26"/>
  <c r="C34" i="26"/>
  <c r="C33" i="26"/>
  <c r="K9" i="26"/>
  <c r="K8" i="26"/>
  <c r="C9" i="26"/>
  <c r="C8" i="26"/>
  <c r="E53" i="12" l="1"/>
  <c r="O403" i="26"/>
  <c r="G403" i="26"/>
  <c r="O402" i="26"/>
  <c r="G402" i="26"/>
  <c r="O401" i="26"/>
  <c r="G401" i="26"/>
  <c r="O400" i="26"/>
  <c r="G400" i="26"/>
  <c r="O399" i="26"/>
  <c r="G399" i="26"/>
  <c r="O398" i="26"/>
  <c r="G398" i="26"/>
  <c r="O397" i="26"/>
  <c r="G397" i="26"/>
  <c r="O396" i="26"/>
  <c r="G396" i="26"/>
  <c r="O395" i="26"/>
  <c r="G395" i="26"/>
  <c r="O394" i="26"/>
  <c r="G394" i="26"/>
  <c r="O393" i="26"/>
  <c r="G393" i="26"/>
  <c r="K387" i="26"/>
  <c r="O387" i="26" s="1"/>
  <c r="C387" i="26"/>
  <c r="G387" i="26" s="1"/>
  <c r="C389" i="26" s="1"/>
  <c r="O128" i="26"/>
  <c r="G128" i="26"/>
  <c r="O127" i="26"/>
  <c r="G127" i="26"/>
  <c r="O126" i="26"/>
  <c r="G126" i="26"/>
  <c r="O125" i="26"/>
  <c r="G125" i="26"/>
  <c r="O124" i="26"/>
  <c r="G124" i="26"/>
  <c r="O123" i="26"/>
  <c r="G123" i="26"/>
  <c r="O122" i="26"/>
  <c r="G122" i="26"/>
  <c r="O121" i="26"/>
  <c r="G121" i="26"/>
  <c r="O120" i="26"/>
  <c r="G120" i="26"/>
  <c r="O119" i="26"/>
  <c r="G119" i="26"/>
  <c r="O118" i="26"/>
  <c r="G118" i="26"/>
  <c r="C112" i="26"/>
  <c r="G112" i="26" s="1"/>
  <c r="O103" i="26"/>
  <c r="G103" i="26"/>
  <c r="O102" i="26"/>
  <c r="G102" i="26"/>
  <c r="O101" i="26"/>
  <c r="G101" i="26"/>
  <c r="O100" i="26"/>
  <c r="G100" i="26"/>
  <c r="O99" i="26"/>
  <c r="G99" i="26"/>
  <c r="O98" i="26"/>
  <c r="G98" i="26"/>
  <c r="O97" i="26"/>
  <c r="G97" i="26"/>
  <c r="O96" i="26"/>
  <c r="G96" i="26"/>
  <c r="O95" i="26"/>
  <c r="G95" i="26"/>
  <c r="O94" i="26"/>
  <c r="G94" i="26"/>
  <c r="O93" i="26"/>
  <c r="G93" i="26"/>
  <c r="K87" i="26"/>
  <c r="O87" i="26" s="1"/>
  <c r="C87" i="26"/>
  <c r="G87" i="26" s="1"/>
  <c r="O78" i="26"/>
  <c r="G78" i="26"/>
  <c r="O77" i="26"/>
  <c r="G77" i="26"/>
  <c r="O76" i="26"/>
  <c r="G76" i="26"/>
  <c r="O75" i="26"/>
  <c r="G75" i="26"/>
  <c r="O74" i="26"/>
  <c r="G74" i="26"/>
  <c r="O73" i="26"/>
  <c r="G73" i="26"/>
  <c r="O72" i="26"/>
  <c r="G72" i="26"/>
  <c r="O71" i="26"/>
  <c r="G71" i="26"/>
  <c r="O70" i="26"/>
  <c r="G70" i="26"/>
  <c r="O69" i="26"/>
  <c r="G69" i="26"/>
  <c r="O68" i="26"/>
  <c r="G68" i="26"/>
  <c r="K62" i="26"/>
  <c r="O62" i="26" s="1"/>
  <c r="C62" i="26"/>
  <c r="G62" i="26" s="1"/>
  <c r="O53" i="26"/>
  <c r="G53" i="26"/>
  <c r="O52" i="26"/>
  <c r="G52" i="26"/>
  <c r="O51" i="26"/>
  <c r="G51" i="26"/>
  <c r="O50" i="26"/>
  <c r="G50" i="26"/>
  <c r="O49" i="26"/>
  <c r="G49" i="26"/>
  <c r="O48" i="26"/>
  <c r="G48" i="26"/>
  <c r="O47" i="26"/>
  <c r="G47" i="26"/>
  <c r="O46" i="26"/>
  <c r="G46" i="26"/>
  <c r="O45" i="26"/>
  <c r="G45" i="26"/>
  <c r="O44" i="26"/>
  <c r="G44" i="26"/>
  <c r="O43" i="26"/>
  <c r="G43" i="26"/>
  <c r="K37" i="26"/>
  <c r="O37" i="26" s="1"/>
  <c r="C37" i="26"/>
  <c r="G37" i="26" s="1"/>
  <c r="O28" i="26"/>
  <c r="O27" i="26"/>
  <c r="O26" i="26"/>
  <c r="O25" i="26"/>
  <c r="O24" i="26"/>
  <c r="O23" i="26"/>
  <c r="O22" i="26"/>
  <c r="O21" i="26"/>
  <c r="O20" i="26"/>
  <c r="O19" i="26"/>
  <c r="O18" i="26"/>
  <c r="K12" i="26"/>
  <c r="O12" i="26" s="1"/>
  <c r="K14" i="26" s="1"/>
  <c r="C12" i="26"/>
  <c r="G28" i="26"/>
  <c r="G27" i="26"/>
  <c r="G26" i="26"/>
  <c r="G25" i="26"/>
  <c r="G24" i="26"/>
  <c r="G23" i="26"/>
  <c r="G22" i="26"/>
  <c r="G21" i="26"/>
  <c r="G20" i="26"/>
  <c r="G19" i="26"/>
  <c r="G18" i="26"/>
  <c r="G129" i="26" l="1"/>
  <c r="G131" i="26" s="1"/>
  <c r="G104" i="26"/>
  <c r="G106" i="26" s="1"/>
  <c r="G54" i="26"/>
  <c r="G56" i="26" s="1"/>
  <c r="G79" i="26"/>
  <c r="G81" i="26" s="1"/>
  <c r="O104" i="26"/>
  <c r="O106" i="26" s="1"/>
  <c r="O79" i="26"/>
  <c r="O81" i="26" s="1"/>
  <c r="O404" i="26"/>
  <c r="O406" i="26" s="1"/>
  <c r="G404" i="26"/>
  <c r="G406" i="26" s="1"/>
  <c r="O54" i="26"/>
  <c r="O56" i="26" s="1"/>
  <c r="O129" i="26"/>
  <c r="O131" i="26" s="1"/>
  <c r="K390" i="26"/>
  <c r="O390" i="26" s="1"/>
  <c r="K389" i="26"/>
  <c r="O389" i="26" s="1"/>
  <c r="G390" i="26"/>
  <c r="G389" i="26"/>
  <c r="C390" i="26"/>
  <c r="K114" i="26"/>
  <c r="O115" i="26"/>
  <c r="O114" i="26"/>
  <c r="K115" i="26"/>
  <c r="G115" i="26"/>
  <c r="G114" i="26"/>
  <c r="C115" i="26"/>
  <c r="C114" i="26"/>
  <c r="K89" i="26"/>
  <c r="O90" i="26"/>
  <c r="O89" i="26"/>
  <c r="K90" i="26"/>
  <c r="G90" i="26"/>
  <c r="G89" i="26"/>
  <c r="C90" i="26"/>
  <c r="C89" i="26"/>
  <c r="K65" i="26"/>
  <c r="O65" i="26"/>
  <c r="O64" i="26"/>
  <c r="K64" i="26"/>
  <c r="G65" i="26"/>
  <c r="G64" i="26"/>
  <c r="C65" i="26"/>
  <c r="C64" i="26"/>
  <c r="O39" i="26"/>
  <c r="O40" i="26"/>
  <c r="K39" i="26"/>
  <c r="K40" i="26"/>
  <c r="G40" i="26"/>
  <c r="C40" i="26"/>
  <c r="C39" i="26"/>
  <c r="G39" i="26" s="1"/>
  <c r="O29" i="26"/>
  <c r="O31" i="26" s="1"/>
  <c r="K15" i="26"/>
  <c r="O15" i="26" s="1"/>
  <c r="O14" i="26"/>
  <c r="G29" i="26"/>
  <c r="G31" i="26" s="1"/>
  <c r="H31" i="28" l="1"/>
  <c r="H21" i="28"/>
  <c r="F42" i="28" l="1"/>
  <c r="H42" i="28"/>
  <c r="F43" i="28"/>
  <c r="H43" i="28"/>
  <c r="E29" i="28" l="1"/>
  <c r="I29" i="28" s="1"/>
  <c r="E30" i="28" l="1"/>
  <c r="I30" i="28" s="1"/>
  <c r="H45" i="28"/>
  <c r="I68" i="28" l="1"/>
  <c r="E11" i="28" s="1"/>
  <c r="E45" i="12" s="1"/>
  <c r="I58" i="28" l="1"/>
  <c r="E9" i="28" s="1"/>
  <c r="E43" i="12" s="1"/>
  <c r="E27" i="12" l="1"/>
  <c r="C27" i="12"/>
  <c r="I85" i="28" l="1"/>
  <c r="E14" i="28" s="1"/>
  <c r="E48" i="12" s="1"/>
  <c r="I74" i="28"/>
  <c r="E12" i="28" s="1"/>
  <c r="E46" i="12" s="1"/>
  <c r="I63" i="28"/>
  <c r="E10" i="28" s="1"/>
  <c r="E44" i="12" s="1"/>
  <c r="F45" i="28"/>
  <c r="H44" i="28"/>
  <c r="F44" i="28"/>
  <c r="H41" i="28"/>
  <c r="F41" i="28"/>
  <c r="H40" i="28"/>
  <c r="F40" i="28"/>
  <c r="H39" i="28"/>
  <c r="F39" i="28"/>
  <c r="H38" i="28"/>
  <c r="F38" i="28"/>
  <c r="H37" i="28"/>
  <c r="F37" i="28"/>
  <c r="H36" i="28"/>
  <c r="F36" i="28"/>
  <c r="H35" i="28"/>
  <c r="F35" i="28"/>
  <c r="H34" i="28"/>
  <c r="F34" i="28"/>
  <c r="I80" i="28"/>
  <c r="E13" i="28" s="1"/>
  <c r="E47" i="12" s="1"/>
  <c r="E8" i="28" l="1"/>
  <c r="F33" i="28" l="1"/>
  <c r="H33" i="28"/>
  <c r="H46" i="28" s="1"/>
  <c r="H48" i="28" s="1"/>
  <c r="G12" i="26" l="1"/>
  <c r="C14" i="26" s="1"/>
  <c r="G14" i="26" l="1"/>
  <c r="C15" i="26"/>
  <c r="G15" i="26" s="1"/>
  <c r="C6" i="26" l="1"/>
  <c r="E3" i="26"/>
  <c r="C4" i="26"/>
  <c r="C5" i="26" l="1"/>
  <c r="G4" i="26"/>
  <c r="G6" i="26" s="1"/>
  <c r="I34" i="28"/>
  <c r="I33" i="28" s="1"/>
  <c r="E6" i="28" s="1"/>
  <c r="E41" i="12" s="1"/>
  <c r="E5" i="28" l="1"/>
  <c r="E49" i="12" s="1"/>
  <c r="E51" i="12" s="1"/>
  <c r="G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27" authorId="0" shapeId="0" xr:uid="{00000000-0006-0000-0200-000001000000}">
      <text>
        <r>
          <rPr>
            <b/>
            <sz val="10"/>
            <color indexed="81"/>
            <rFont val="MS P ゴシック"/>
            <family val="3"/>
            <charset val="128"/>
          </rPr>
          <t>12か所を超える公演地があり、別紙を用いる場合には、当該セルの計算式を消去して、個所数の数値を入力してください。
「外」「件」は自動表示されます。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E31" authorId="0" shapeId="0" xr:uid="{00000000-0006-0000-0800-000001000000}">
      <text>
        <r>
          <rPr>
            <sz val="14"/>
            <color indexed="81"/>
            <rFont val="MS P ゴシック"/>
            <family val="3"/>
            <charset val="128"/>
          </rPr>
          <t xml:space="preserve">要選択・要入力
</t>
        </r>
      </text>
    </comment>
  </commentList>
</comments>
</file>

<file path=xl/sharedStrings.xml><?xml version="1.0" encoding="utf-8"?>
<sst xmlns="http://schemas.openxmlformats.org/spreadsheetml/2006/main" count="1876" uniqueCount="495">
  <si>
    <t>活動名（フリガナ）</t>
    <rPh sb="0" eb="2">
      <t>カツドウ</t>
    </rPh>
    <rPh sb="2" eb="3">
      <t>メイ</t>
    </rPh>
    <phoneticPr fontId="6"/>
  </si>
  <si>
    <t>活動名</t>
    <rPh sb="0" eb="2">
      <t>カツドウ</t>
    </rPh>
    <rPh sb="2" eb="3">
      <t>メイ</t>
    </rPh>
    <phoneticPr fontId="6"/>
  </si>
  <si>
    <t>活動区分</t>
  </si>
  <si>
    <t>-</t>
  </si>
  <si>
    <t>代表者役職名</t>
  </si>
  <si>
    <t>代表者氏名</t>
  </si>
  <si>
    <t>細目</t>
    <rPh sb="0" eb="2">
      <t>サイモク</t>
    </rPh>
    <phoneticPr fontId="6"/>
  </si>
  <si>
    <t>項目名</t>
    <rPh sb="0" eb="2">
      <t>コウモク</t>
    </rPh>
    <rPh sb="2" eb="3">
      <t>メイ</t>
    </rPh>
    <phoneticPr fontId="6"/>
  </si>
  <si>
    <t>記入要領</t>
    <phoneticPr fontId="6"/>
  </si>
  <si>
    <t>医師・看護師謝金</t>
  </si>
  <si>
    <t>要約筆記謝金</t>
  </si>
  <si>
    <t>案内状送付料</t>
  </si>
  <si>
    <t>広告宣伝費</t>
  </si>
  <si>
    <t>録画費</t>
  </si>
  <si>
    <t>写真費</t>
  </si>
  <si>
    <t>活動の目的及び内容</t>
    <rPh sb="0" eb="2">
      <t>カツドウ</t>
    </rPh>
    <rPh sb="3" eb="5">
      <t>モクテキ</t>
    </rPh>
    <rPh sb="5" eb="6">
      <t>オヨ</t>
    </rPh>
    <rPh sb="7" eb="9">
      <t>ナイヨウ</t>
    </rPh>
    <phoneticPr fontId="5"/>
  </si>
  <si>
    <t>本活動の観客層拡充等に関する取組</t>
    <phoneticPr fontId="5"/>
  </si>
  <si>
    <t>実施時期</t>
    <rPh sb="0" eb="2">
      <t>ジッシ</t>
    </rPh>
    <rPh sb="2" eb="4">
      <t>ジキ</t>
    </rPh>
    <phoneticPr fontId="5"/>
  </si>
  <si>
    <t>小計（千円）</t>
    <phoneticPr fontId="5"/>
  </si>
  <si>
    <t>～</t>
    <phoneticPr fontId="5"/>
  </si>
  <si>
    <t>単価</t>
  </si>
  <si>
    <t>（別紙　入場料詳細）</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</si>
  <si>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</si>
  <si>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</si>
  <si>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</si>
  <si>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</si>
  <si>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</si>
  <si>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金額（円）</t>
    <rPh sb="0" eb="2">
      <t>キンガク</t>
    </rPh>
    <rPh sb="3" eb="4">
      <t>エン</t>
    </rPh>
    <phoneticPr fontId="5"/>
  </si>
  <si>
    <t>小計（千円）</t>
    <rPh sb="0" eb="2">
      <t>ショウケイ</t>
    </rPh>
    <rPh sb="3" eb="5">
      <t>センエン</t>
    </rPh>
    <phoneticPr fontId="5"/>
  </si>
  <si>
    <t>記入要領</t>
    <rPh sb="0" eb="2">
      <t>キニュウ</t>
    </rPh>
    <rPh sb="2" eb="4">
      <t>ヨウリョウ</t>
    </rPh>
    <phoneticPr fontId="5"/>
  </si>
  <si>
    <t>入場料収入</t>
    <phoneticPr fontId="5"/>
  </si>
  <si>
    <t>×</t>
    <phoneticPr fontId="5"/>
  </si>
  <si>
    <t>枚数</t>
    <rPh sb="0" eb="2">
      <t>マイスウ</t>
    </rPh>
    <phoneticPr fontId="5"/>
  </si>
  <si>
    <t>単価×枚数</t>
    <rPh sb="0" eb="2">
      <t>タンカ</t>
    </rPh>
    <rPh sb="3" eb="5">
      <t>マイスウ</t>
    </rPh>
    <phoneticPr fontId="5"/>
  </si>
  <si>
    <t>その他の収入</t>
    <rPh sb="2" eb="3">
      <t>タ</t>
    </rPh>
    <rPh sb="4" eb="6">
      <t>シュウニュウ</t>
    </rPh>
    <phoneticPr fontId="5"/>
  </si>
  <si>
    <t>共催者負担金</t>
    <phoneticPr fontId="5"/>
  </si>
  <si>
    <t>寄付金・協賛金</t>
    <phoneticPr fontId="5"/>
  </si>
  <si>
    <t>広告料・その他の収入</t>
    <phoneticPr fontId="5"/>
  </si>
  <si>
    <t>会場名</t>
  </si>
  <si>
    <t>×</t>
  </si>
  <si>
    <t>枚数</t>
  </si>
  <si>
    <t>単価×枚数</t>
  </si>
  <si>
    <t>障害者対応に係る経費を含む</t>
    <rPh sb="0" eb="3">
      <t>ショウガイシャ</t>
    </rPh>
    <rPh sb="3" eb="5">
      <t>タイオウ</t>
    </rPh>
    <rPh sb="6" eb="7">
      <t>カカ</t>
    </rPh>
    <rPh sb="8" eb="10">
      <t>ケイヒ</t>
    </rPh>
    <rPh sb="11" eb="12">
      <t>フク</t>
    </rPh>
    <phoneticPr fontId="5"/>
  </si>
  <si>
    <t>共催者負担金</t>
    <rPh sb="0" eb="2">
      <t>キョウサイ</t>
    </rPh>
    <rPh sb="2" eb="3">
      <t>シャ</t>
    </rPh>
    <rPh sb="3" eb="6">
      <t>フタンキン</t>
    </rPh>
    <phoneticPr fontId="5"/>
  </si>
  <si>
    <t>寄付金・協賛金</t>
    <rPh sb="0" eb="3">
      <t>キフキン</t>
    </rPh>
    <rPh sb="4" eb="7">
      <t>キョウサンキン</t>
    </rPh>
    <phoneticPr fontId="5"/>
  </si>
  <si>
    <t>開始日</t>
    <rPh sb="0" eb="3">
      <t>カイシビ</t>
    </rPh>
    <phoneticPr fontId="5"/>
  </si>
  <si>
    <t>終了日</t>
    <rPh sb="0" eb="2">
      <t>シュウリョウ</t>
    </rPh>
    <rPh sb="2" eb="3">
      <t>ビ</t>
    </rPh>
    <phoneticPr fontId="5"/>
  </si>
  <si>
    <t>都道府県</t>
    <rPh sb="0" eb="4">
      <t>トドウフケン</t>
    </rPh>
    <phoneticPr fontId="5"/>
  </si>
  <si>
    <t>実施会場　</t>
    <rPh sb="0" eb="2">
      <t>ジッシ</t>
    </rPh>
    <rPh sb="2" eb="4">
      <t>カイジョウ</t>
    </rPh>
    <phoneticPr fontId="5"/>
  </si>
  <si>
    <t>市区町村）</t>
    <rPh sb="0" eb="2">
      <t>シク</t>
    </rPh>
    <rPh sb="2" eb="4">
      <t>チョウソン</t>
    </rPh>
    <phoneticPr fontId="5"/>
  </si>
  <si>
    <t>　席種　ペアチケット（5000円）</t>
  </si>
  <si>
    <t>　単価　2500</t>
  </si>
  <si>
    <t>　枚数　40</t>
  </si>
  <si>
    <t>券種</t>
  </si>
  <si>
    <t>券種</t>
    <phoneticPr fontId="5"/>
  </si>
  <si>
    <t>企画制作料</t>
    <rPh sb="0" eb="2">
      <t>キカク</t>
    </rPh>
    <rPh sb="2" eb="4">
      <t>セイサク</t>
    </rPh>
    <rPh sb="4" eb="5">
      <t>リョウ</t>
    </rPh>
    <phoneticPr fontId="5"/>
  </si>
  <si>
    <t>会場費</t>
    <rPh sb="0" eb="2">
      <t>カイジョウ</t>
    </rPh>
    <rPh sb="2" eb="3">
      <t>ヒ</t>
    </rPh>
    <phoneticPr fontId="5"/>
  </si>
  <si>
    <t>会場使用料</t>
    <rPh sb="0" eb="2">
      <t>カイジョウ</t>
    </rPh>
    <rPh sb="2" eb="5">
      <t>シヨウリョウ</t>
    </rPh>
    <phoneticPr fontId="5"/>
  </si>
  <si>
    <t>機材借料</t>
    <rPh sb="0" eb="2">
      <t>キザイ</t>
    </rPh>
    <rPh sb="2" eb="4">
      <t>シャクリョウ</t>
    </rPh>
    <phoneticPr fontId="5"/>
  </si>
  <si>
    <t>運搬費</t>
    <rPh sb="0" eb="2">
      <t>ウンパン</t>
    </rPh>
    <rPh sb="2" eb="3">
      <t>ヒ</t>
    </rPh>
    <phoneticPr fontId="5"/>
  </si>
  <si>
    <t>謝金</t>
    <rPh sb="0" eb="2">
      <t>シャキン</t>
    </rPh>
    <phoneticPr fontId="5"/>
  </si>
  <si>
    <t>託児謝金</t>
    <rPh sb="0" eb="2">
      <t>タクジ</t>
    </rPh>
    <rPh sb="2" eb="4">
      <t>シャキン</t>
    </rPh>
    <phoneticPr fontId="5"/>
  </si>
  <si>
    <t>講演謝金</t>
    <rPh sb="0" eb="2">
      <t>コウエン</t>
    </rPh>
    <rPh sb="2" eb="4">
      <t>シャキン</t>
    </rPh>
    <phoneticPr fontId="5"/>
  </si>
  <si>
    <t>手話通訳謝金</t>
    <rPh sb="0" eb="2">
      <t>シュワ</t>
    </rPh>
    <rPh sb="2" eb="4">
      <t>ツウヤク</t>
    </rPh>
    <phoneticPr fontId="5"/>
  </si>
  <si>
    <t>旅費</t>
    <rPh sb="0" eb="2">
      <t>リョヒ</t>
    </rPh>
    <phoneticPr fontId="5"/>
  </si>
  <si>
    <t>交通費</t>
    <rPh sb="0" eb="3">
      <t>コウツウヒ</t>
    </rPh>
    <phoneticPr fontId="5"/>
  </si>
  <si>
    <t>日当</t>
    <rPh sb="0" eb="2">
      <t>ニットウ</t>
    </rPh>
    <phoneticPr fontId="5"/>
  </si>
  <si>
    <t>チラシ印刷費</t>
    <rPh sb="3" eb="5">
      <t>インサツ</t>
    </rPh>
    <rPh sb="5" eb="6">
      <t>ヒ</t>
    </rPh>
    <phoneticPr fontId="5"/>
  </si>
  <si>
    <t>ポスター印刷費</t>
    <rPh sb="4" eb="6">
      <t>インサツ</t>
    </rPh>
    <rPh sb="6" eb="7">
      <t>ヒ</t>
    </rPh>
    <phoneticPr fontId="5"/>
  </si>
  <si>
    <t>入場券印刷費</t>
    <rPh sb="0" eb="3">
      <t>ニュウジョウケン</t>
    </rPh>
    <phoneticPr fontId="5"/>
  </si>
  <si>
    <t>アンケート用紙印刷費</t>
    <rPh sb="5" eb="7">
      <t>ヨウシ</t>
    </rPh>
    <phoneticPr fontId="5"/>
  </si>
  <si>
    <t>当該活動の成果として記録するものに限る</t>
    <rPh sb="0" eb="2">
      <t>トウガイ</t>
    </rPh>
    <rPh sb="2" eb="4">
      <t>カツドウ</t>
    </rPh>
    <rPh sb="5" eb="7">
      <t>セイカ</t>
    </rPh>
    <rPh sb="10" eb="12">
      <t>キロク</t>
    </rPh>
    <rPh sb="17" eb="18">
      <t>カギ</t>
    </rPh>
    <phoneticPr fontId="5"/>
  </si>
  <si>
    <t>市区町村～番地</t>
    <rPh sb="0" eb="4">
      <t>シクチョウソン</t>
    </rPh>
    <rPh sb="5" eb="7">
      <t>バンチ</t>
    </rPh>
    <phoneticPr fontId="5"/>
  </si>
  <si>
    <t>ジャンル</t>
    <phoneticPr fontId="5"/>
  </si>
  <si>
    <t>実施回数</t>
    <phoneticPr fontId="5"/>
  </si>
  <si>
    <t>活動に附帯するワークショップ・シンポジウム等収入</t>
    <rPh sb="0" eb="2">
      <t>カツドウ</t>
    </rPh>
    <rPh sb="3" eb="5">
      <t>フタイ</t>
    </rPh>
    <rPh sb="21" eb="22">
      <t>トウ</t>
    </rPh>
    <rPh sb="22" eb="24">
      <t>シュウニュウ</t>
    </rPh>
    <phoneticPr fontId="5"/>
  </si>
  <si>
    <t>会場費</t>
    <rPh sb="0" eb="3">
      <t>カイジョウヒ</t>
    </rPh>
    <phoneticPr fontId="5"/>
  </si>
  <si>
    <t>稽古場借料</t>
    <rPh sb="0" eb="2">
      <t>ケイコ</t>
    </rPh>
    <rPh sb="2" eb="3">
      <t>ジョウ</t>
    </rPh>
    <rPh sb="3" eb="5">
      <t>シャクリョウ</t>
    </rPh>
    <phoneticPr fontId="5"/>
  </si>
  <si>
    <t>道具運搬費</t>
    <rPh sb="0" eb="2">
      <t>ドウグ</t>
    </rPh>
    <rPh sb="2" eb="4">
      <t>ウンパン</t>
    </rPh>
    <rPh sb="4" eb="5">
      <t>ヒ</t>
    </rPh>
    <phoneticPr fontId="5"/>
  </si>
  <si>
    <t>楽器運搬費</t>
    <rPh sb="0" eb="2">
      <t>ガッキ</t>
    </rPh>
    <rPh sb="2" eb="4">
      <t>ウンパン</t>
    </rPh>
    <rPh sb="4" eb="5">
      <t>ヒ</t>
    </rPh>
    <phoneticPr fontId="5"/>
  </si>
  <si>
    <t>舞台費</t>
    <rPh sb="0" eb="2">
      <t>ブタイ</t>
    </rPh>
    <rPh sb="2" eb="3">
      <t>ヒ</t>
    </rPh>
    <phoneticPr fontId="5"/>
  </si>
  <si>
    <t>映像費</t>
    <rPh sb="0" eb="2">
      <t>エイゾウ</t>
    </rPh>
    <rPh sb="2" eb="3">
      <t>ヒ</t>
    </rPh>
    <phoneticPr fontId="5"/>
  </si>
  <si>
    <t>音響費</t>
    <rPh sb="0" eb="2">
      <t>オンキョウ</t>
    </rPh>
    <rPh sb="2" eb="3">
      <t>ヒ</t>
    </rPh>
    <phoneticPr fontId="5"/>
  </si>
  <si>
    <t>大道具費</t>
    <rPh sb="0" eb="3">
      <t>オオドウグ</t>
    </rPh>
    <rPh sb="3" eb="4">
      <t>ヒ</t>
    </rPh>
    <phoneticPr fontId="5"/>
  </si>
  <si>
    <t>小道具費</t>
    <rPh sb="0" eb="3">
      <t>コドウグ</t>
    </rPh>
    <rPh sb="3" eb="4">
      <t>ヒ</t>
    </rPh>
    <phoneticPr fontId="5"/>
  </si>
  <si>
    <t>衣装費</t>
    <rPh sb="0" eb="2">
      <t>イショウ</t>
    </rPh>
    <rPh sb="2" eb="3">
      <t>ヒ</t>
    </rPh>
    <phoneticPr fontId="5"/>
  </si>
  <si>
    <t>メイク費</t>
    <rPh sb="3" eb="4">
      <t>ヒ</t>
    </rPh>
    <phoneticPr fontId="5"/>
  </si>
  <si>
    <t>履物費</t>
    <rPh sb="0" eb="2">
      <t>ハキモノ</t>
    </rPh>
    <rPh sb="2" eb="3">
      <t>ヒ</t>
    </rPh>
    <phoneticPr fontId="5"/>
  </si>
  <si>
    <t>照明費</t>
    <rPh sb="0" eb="2">
      <t>ショウメイ</t>
    </rPh>
    <rPh sb="2" eb="3">
      <t>ヒ</t>
    </rPh>
    <phoneticPr fontId="5"/>
  </si>
  <si>
    <t>演奏料</t>
    <rPh sb="0" eb="2">
      <t>エンソウ</t>
    </rPh>
    <rPh sb="2" eb="3">
      <t>リョウ</t>
    </rPh>
    <phoneticPr fontId="5"/>
  </si>
  <si>
    <t>合唱料</t>
    <rPh sb="0" eb="2">
      <t>ガッショウ</t>
    </rPh>
    <rPh sb="2" eb="3">
      <t>リョウ</t>
    </rPh>
    <phoneticPr fontId="5"/>
  </si>
  <si>
    <t>指揮料</t>
    <rPh sb="0" eb="2">
      <t>シキ</t>
    </rPh>
    <rPh sb="2" eb="3">
      <t>リョウ</t>
    </rPh>
    <phoneticPr fontId="5"/>
  </si>
  <si>
    <t>副指揮料</t>
    <rPh sb="0" eb="1">
      <t>フク</t>
    </rPh>
    <rPh sb="1" eb="3">
      <t>シキ</t>
    </rPh>
    <rPh sb="3" eb="4">
      <t>リョウ</t>
    </rPh>
    <phoneticPr fontId="5"/>
  </si>
  <si>
    <t>作曲料</t>
    <rPh sb="0" eb="2">
      <t>サッキョク</t>
    </rPh>
    <rPh sb="2" eb="3">
      <t>リョウ</t>
    </rPh>
    <phoneticPr fontId="5"/>
  </si>
  <si>
    <t>編曲料</t>
    <rPh sb="0" eb="2">
      <t>ヘンキョク</t>
    </rPh>
    <rPh sb="2" eb="3">
      <t>リョウ</t>
    </rPh>
    <phoneticPr fontId="5"/>
  </si>
  <si>
    <t>作詞料</t>
    <rPh sb="0" eb="2">
      <t>サクシ</t>
    </rPh>
    <rPh sb="2" eb="3">
      <t>リョウ</t>
    </rPh>
    <phoneticPr fontId="5"/>
  </si>
  <si>
    <t>訳詞料</t>
    <rPh sb="0" eb="2">
      <t>ヤクシ</t>
    </rPh>
    <rPh sb="2" eb="3">
      <t>リョウ</t>
    </rPh>
    <phoneticPr fontId="5"/>
  </si>
  <si>
    <t>音楽制作料</t>
    <rPh sb="0" eb="2">
      <t>オンガク</t>
    </rPh>
    <rPh sb="2" eb="4">
      <t>セイサク</t>
    </rPh>
    <rPh sb="4" eb="5">
      <t>リョウ</t>
    </rPh>
    <phoneticPr fontId="5"/>
  </si>
  <si>
    <t>調律料</t>
    <rPh sb="0" eb="2">
      <t>チョウリツ</t>
    </rPh>
    <rPh sb="2" eb="3">
      <t>リョウ</t>
    </rPh>
    <phoneticPr fontId="5"/>
  </si>
  <si>
    <t>楽器借料</t>
    <rPh sb="0" eb="2">
      <t>ガッキ</t>
    </rPh>
    <rPh sb="2" eb="4">
      <t>シャクリョウ</t>
    </rPh>
    <phoneticPr fontId="5"/>
  </si>
  <si>
    <t>楽譜借料</t>
    <rPh sb="0" eb="2">
      <t>ガクフ</t>
    </rPh>
    <rPh sb="2" eb="4">
      <t>シャクリョウ</t>
    </rPh>
    <phoneticPr fontId="5"/>
  </si>
  <si>
    <t>写譜料</t>
    <rPh sb="0" eb="2">
      <t>シャフ</t>
    </rPh>
    <rPh sb="2" eb="3">
      <t>リョウ</t>
    </rPh>
    <phoneticPr fontId="5"/>
  </si>
  <si>
    <t>定期的な練習は除く</t>
    <rPh sb="0" eb="3">
      <t>テイキテキ</t>
    </rPh>
    <rPh sb="4" eb="6">
      <t>レンシュウ</t>
    </rPh>
    <rPh sb="7" eb="8">
      <t>ノゾ</t>
    </rPh>
    <phoneticPr fontId="5"/>
  </si>
  <si>
    <t>演出料</t>
    <rPh sb="0" eb="2">
      <t>エンシュツ</t>
    </rPh>
    <rPh sb="2" eb="3">
      <t>リョウ</t>
    </rPh>
    <phoneticPr fontId="5"/>
  </si>
  <si>
    <t>監修料</t>
    <rPh sb="0" eb="2">
      <t>カンシュウ</t>
    </rPh>
    <rPh sb="2" eb="3">
      <t>リョウ</t>
    </rPh>
    <phoneticPr fontId="5"/>
  </si>
  <si>
    <t>振付料</t>
    <rPh sb="0" eb="2">
      <t>フリツケ</t>
    </rPh>
    <rPh sb="2" eb="3">
      <t>リョウ</t>
    </rPh>
    <phoneticPr fontId="5"/>
  </si>
  <si>
    <t>舞台監督料</t>
    <rPh sb="0" eb="2">
      <t>ブタイ</t>
    </rPh>
    <rPh sb="2" eb="4">
      <t>カントク</t>
    </rPh>
    <rPh sb="4" eb="5">
      <t>リョウ</t>
    </rPh>
    <phoneticPr fontId="5"/>
  </si>
  <si>
    <t>音響プラン料</t>
    <rPh sb="0" eb="2">
      <t>オンキョウ</t>
    </rPh>
    <rPh sb="5" eb="6">
      <t>リョウ</t>
    </rPh>
    <phoneticPr fontId="5"/>
  </si>
  <si>
    <t>照明プラン料</t>
    <rPh sb="0" eb="2">
      <t>ショウメイ</t>
    </rPh>
    <rPh sb="5" eb="6">
      <t>リョウ</t>
    </rPh>
    <phoneticPr fontId="5"/>
  </si>
  <si>
    <t>脚本料</t>
    <rPh sb="0" eb="2">
      <t>キャクホン</t>
    </rPh>
    <rPh sb="2" eb="3">
      <t>リョウ</t>
    </rPh>
    <phoneticPr fontId="5"/>
  </si>
  <si>
    <t>翻訳料</t>
    <rPh sb="0" eb="2">
      <t>ホンヤク</t>
    </rPh>
    <rPh sb="2" eb="3">
      <t>リョウ</t>
    </rPh>
    <phoneticPr fontId="5"/>
  </si>
  <si>
    <t>著作権使用料</t>
    <rPh sb="0" eb="6">
      <t>チョサクケンシヨウリョウ</t>
    </rPh>
    <phoneticPr fontId="5"/>
  </si>
  <si>
    <t>原稿執筆謝金</t>
    <rPh sb="0" eb="4">
      <t>ゲンコウシッピツ</t>
    </rPh>
    <rPh sb="4" eb="6">
      <t>シャキン</t>
    </rPh>
    <phoneticPr fontId="5"/>
  </si>
  <si>
    <t>翻訳謝金</t>
    <rPh sb="0" eb="2">
      <t>ホンヤク</t>
    </rPh>
    <rPh sb="2" eb="4">
      <t>シャキン</t>
    </rPh>
    <phoneticPr fontId="5"/>
  </si>
  <si>
    <t>会場整理員謝金</t>
    <rPh sb="0" eb="2">
      <t>カイジョウ</t>
    </rPh>
    <rPh sb="2" eb="4">
      <t>セイリ</t>
    </rPh>
    <rPh sb="4" eb="5">
      <t>イン</t>
    </rPh>
    <rPh sb="5" eb="7">
      <t>シャキン</t>
    </rPh>
    <phoneticPr fontId="5"/>
  </si>
  <si>
    <t>搬入（仕込み）から搬出（ばらし）までの期間で必要な場合のみ。</t>
    <rPh sb="0" eb="2">
      <t>ハンニュウ</t>
    </rPh>
    <rPh sb="3" eb="5">
      <t>シコミ</t>
    </rPh>
    <rPh sb="9" eb="11">
      <t>ハンシュツ</t>
    </rPh>
    <rPh sb="19" eb="21">
      <t>キカン</t>
    </rPh>
    <rPh sb="22" eb="24">
      <t>ヒツヨウ</t>
    </rPh>
    <rPh sb="25" eb="27">
      <t>バアイ</t>
    </rPh>
    <phoneticPr fontId="5"/>
  </si>
  <si>
    <t>プログラム印刷費</t>
    <rPh sb="5" eb="7">
      <t>インサツ</t>
    </rPh>
    <rPh sb="7" eb="8">
      <t>ヒ</t>
    </rPh>
    <phoneticPr fontId="5"/>
  </si>
  <si>
    <t>点字に係る経費を含む</t>
    <rPh sb="0" eb="2">
      <t>テンジ</t>
    </rPh>
    <rPh sb="3" eb="4">
      <t>カカ</t>
    </rPh>
    <rPh sb="5" eb="7">
      <t>ケイヒ</t>
    </rPh>
    <rPh sb="8" eb="9">
      <t>フク</t>
    </rPh>
    <phoneticPr fontId="5"/>
  </si>
  <si>
    <t>録音費</t>
    <rPh sb="0" eb="2">
      <t>ロクオン</t>
    </rPh>
    <rPh sb="2" eb="3">
      <t>ヒ</t>
    </rPh>
    <phoneticPr fontId="5"/>
  </si>
  <si>
    <t>プログラム・図録売上収入</t>
    <phoneticPr fontId="5"/>
  </si>
  <si>
    <t>会場情報</t>
  </si>
  <si>
    <t>会場名</t>
    <rPh sb="0" eb="2">
      <t>カイジョウ</t>
    </rPh>
    <rPh sb="2" eb="3">
      <t>メイ</t>
    </rPh>
    <phoneticPr fontId="5"/>
  </si>
  <si>
    <t xml:space="preserve">
</t>
    <phoneticPr fontId="5"/>
  </si>
  <si>
    <t>招待券枚数</t>
    <rPh sb="0" eb="5">
      <t>ショウタイケンマイスウ</t>
    </rPh>
    <phoneticPr fontId="5"/>
  </si>
  <si>
    <t>小計</t>
    <rPh sb="0" eb="2">
      <t>ショウケイ</t>
    </rPh>
    <phoneticPr fontId="10"/>
  </si>
  <si>
    <t>合計</t>
    <rPh sb="0" eb="2">
      <t>ゴウケイ</t>
    </rPh>
    <phoneticPr fontId="10"/>
  </si>
  <si>
    <t>左記以外（建物名等）</t>
    <phoneticPr fontId="5"/>
  </si>
  <si>
    <t>公演回数</t>
    <rPh sb="0" eb="4">
      <t>コウエンカイスウ</t>
    </rPh>
    <phoneticPr fontId="5"/>
  </si>
  <si>
    <t>販売枚数（b）</t>
    <rPh sb="0" eb="2">
      <t>ハンバイ</t>
    </rPh>
    <rPh sb="2" eb="4">
      <t>マイスウ</t>
    </rPh>
    <phoneticPr fontId="5"/>
  </si>
  <si>
    <t>総入場率（c/a）</t>
    <rPh sb="0" eb="1">
      <t>ソウ</t>
    </rPh>
    <rPh sb="1" eb="3">
      <t>ニュウジョウ</t>
    </rPh>
    <rPh sb="3" eb="4">
      <t>リツ</t>
    </rPh>
    <phoneticPr fontId="10"/>
  </si>
  <si>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5"/>
  </si>
  <si>
    <t>消毒関係消耗品購入費</t>
    <rPh sb="0" eb="2">
      <t>ショウドク</t>
    </rPh>
    <rPh sb="2" eb="4">
      <t>カンケイ</t>
    </rPh>
    <rPh sb="4" eb="6">
      <t>ショウモウ</t>
    </rPh>
    <rPh sb="6" eb="7">
      <t>ヒン</t>
    </rPh>
    <rPh sb="7" eb="10">
      <t>コウニュウヒ</t>
    </rPh>
    <phoneticPr fontId="14"/>
  </si>
  <si>
    <t>単価10万円未満のものに限る</t>
    <rPh sb="0" eb="2">
      <t>タンカ</t>
    </rPh>
    <rPh sb="4" eb="6">
      <t>マンエン</t>
    </rPh>
    <rPh sb="6" eb="8">
      <t>ミマン</t>
    </rPh>
    <rPh sb="12" eb="13">
      <t>カギ</t>
    </rPh>
    <phoneticPr fontId="14"/>
  </si>
  <si>
    <t>消毒作業費</t>
    <rPh sb="0" eb="2">
      <t>ショウドク</t>
    </rPh>
    <rPh sb="2" eb="4">
      <t>サギョウ</t>
    </rPh>
    <rPh sb="4" eb="5">
      <t>ヒ</t>
    </rPh>
    <phoneticPr fontId="14"/>
  </si>
  <si>
    <t>外注費含む</t>
    <rPh sb="0" eb="2">
      <t>ガイチュウ</t>
    </rPh>
    <rPh sb="2" eb="3">
      <t>ヒ</t>
    </rPh>
    <rPh sb="3" eb="4">
      <t>フク</t>
    </rPh>
    <phoneticPr fontId="14"/>
  </si>
  <si>
    <t>感染症対策機材購入・借用費</t>
    <rPh sb="0" eb="3">
      <t>カンセンショウ</t>
    </rPh>
    <rPh sb="3" eb="5">
      <t>タイサク</t>
    </rPh>
    <rPh sb="5" eb="7">
      <t>キザイ</t>
    </rPh>
    <rPh sb="7" eb="9">
      <t>コウニュウ</t>
    </rPh>
    <rPh sb="10" eb="12">
      <t>シャクヨウ</t>
    </rPh>
    <rPh sb="12" eb="13">
      <t>ヒ</t>
    </rPh>
    <phoneticPr fontId="14"/>
  </si>
  <si>
    <t>購入の場合、単価10万円未満のものに限る</t>
    <rPh sb="0" eb="2">
      <t>コウニュウ</t>
    </rPh>
    <rPh sb="3" eb="5">
      <t>バアイ</t>
    </rPh>
    <phoneticPr fontId="14"/>
  </si>
  <si>
    <t>検査費</t>
    <rPh sb="0" eb="2">
      <t>ケンサ</t>
    </rPh>
    <rPh sb="2" eb="3">
      <t>ヒ</t>
    </rPh>
    <phoneticPr fontId="14"/>
  </si>
  <si>
    <t>出演者・スタッフのPCR検査、抗原検査費用</t>
    <rPh sb="0" eb="3">
      <t>シュツエンシャ</t>
    </rPh>
    <rPh sb="12" eb="14">
      <t>ケンサ</t>
    </rPh>
    <rPh sb="15" eb="17">
      <t>コウゲン</t>
    </rPh>
    <rPh sb="17" eb="19">
      <t>ケンサ</t>
    </rPh>
    <rPh sb="19" eb="21">
      <t>ヒヨウ</t>
    </rPh>
    <phoneticPr fontId="14"/>
  </si>
  <si>
    <t>記録・配信費</t>
    <rPh sb="0" eb="2">
      <t>キロク</t>
    </rPh>
    <rPh sb="3" eb="5">
      <t>ハイシン</t>
    </rPh>
    <rPh sb="5" eb="6">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</si>
  <si>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</si>
  <si>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</si>
  <si>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配信用録音録画・編集費</t>
    <rPh sb="0" eb="2">
      <t>ハイシン</t>
    </rPh>
    <rPh sb="2" eb="3">
      <t>ヨウ</t>
    </rPh>
    <rPh sb="3" eb="5">
      <t>ロクオン</t>
    </rPh>
    <rPh sb="5" eb="7">
      <t>ロクガ</t>
    </rPh>
    <rPh sb="10" eb="11">
      <t>ヒ</t>
    </rPh>
    <phoneticPr fontId="5"/>
  </si>
  <si>
    <t>収入の区分</t>
    <rPh sb="0" eb="2">
      <t>シュウニュウ</t>
    </rPh>
    <rPh sb="3" eb="5">
      <t>クブン</t>
    </rPh>
    <phoneticPr fontId="5"/>
  </si>
  <si>
    <t>金額（千円）</t>
    <rPh sb="0" eb="2">
      <t>キンガク</t>
    </rPh>
    <rPh sb="3" eb="5">
      <t>センエン</t>
    </rPh>
    <phoneticPr fontId="5"/>
  </si>
  <si>
    <t>支出の区分</t>
    <rPh sb="0" eb="2">
      <t>シシュツ</t>
    </rPh>
    <rPh sb="3" eb="5">
      <t>クブン</t>
    </rPh>
    <phoneticPr fontId="5"/>
  </si>
  <si>
    <t>金額（千円）</t>
    <phoneticPr fontId="5"/>
  </si>
  <si>
    <t>実施時期及び
実施場所</t>
    <rPh sb="0" eb="2">
      <t>ジッシ</t>
    </rPh>
    <rPh sb="2" eb="4">
      <t>ジキ</t>
    </rPh>
    <rPh sb="4" eb="5">
      <t>オヨ</t>
    </rPh>
    <rPh sb="7" eb="9">
      <t>ジッシ</t>
    </rPh>
    <rPh sb="9" eb="11">
      <t>バショ</t>
    </rPh>
    <phoneticPr fontId="6"/>
  </si>
  <si>
    <t>席</t>
    <rPh sb="0" eb="1">
      <t>セキ</t>
    </rPh>
    <phoneticPr fontId="5"/>
  </si>
  <si>
    <t>使用席数</t>
    <rPh sb="0" eb="2">
      <t>シヨウ</t>
    </rPh>
    <rPh sb="2" eb="4">
      <t>セキスウ</t>
    </rPh>
    <phoneticPr fontId="5"/>
  </si>
  <si>
    <t>入場者数（c）</t>
    <rPh sb="0" eb="2">
      <t>ニュウジョウ</t>
    </rPh>
    <rPh sb="2" eb="3">
      <t>シャ</t>
    </rPh>
    <rPh sb="3" eb="4">
      <t>スウ</t>
    </rPh>
    <phoneticPr fontId="10"/>
  </si>
  <si>
    <t>単価/円</t>
    <rPh sb="0" eb="2">
      <t>タンカ</t>
    </rPh>
    <rPh sb="3" eb="4">
      <t>エン</t>
    </rPh>
    <phoneticPr fontId="5"/>
  </si>
  <si>
    <t>収入合計（千円）</t>
    <rPh sb="0" eb="2">
      <t>シュウニュウ</t>
    </rPh>
    <rPh sb="2" eb="4">
      <t>ゴウケイ</t>
    </rPh>
    <phoneticPr fontId="5"/>
  </si>
  <si>
    <t>収　　入</t>
    <rPh sb="0" eb="1">
      <t>オサム</t>
    </rPh>
    <rPh sb="3" eb="4">
      <t>ニュウ</t>
    </rPh>
    <phoneticPr fontId="5"/>
  </si>
  <si>
    <t>有料入場率（b/a）</t>
    <rPh sb="0" eb="2">
      <t>ユウリョウ</t>
    </rPh>
    <rPh sb="2" eb="4">
      <t>ニュウジョウ</t>
    </rPh>
    <rPh sb="4" eb="5">
      <t>リツ</t>
    </rPh>
    <phoneticPr fontId="10"/>
  </si>
  <si>
    <t>会場の席数（定員）</t>
    <rPh sb="0" eb="2">
      <t>カイジョウ</t>
    </rPh>
    <rPh sb="3" eb="5">
      <t>セキスウ</t>
    </rPh>
    <rPh sb="6" eb="8">
      <t>テイイン</t>
    </rPh>
    <phoneticPr fontId="5"/>
  </si>
  <si>
    <t>売止席数</t>
    <rPh sb="0" eb="1">
      <t>ウ</t>
    </rPh>
    <rPh sb="1" eb="2">
      <t>ド</t>
    </rPh>
    <rPh sb="2" eb="3">
      <t>セキ</t>
    </rPh>
    <rPh sb="3" eb="4">
      <t>スウ</t>
    </rPh>
    <phoneticPr fontId="5"/>
  </si>
  <si>
    <t>感染症対策による売止席数</t>
    <rPh sb="0" eb="3">
      <t>カンセンショウ</t>
    </rPh>
    <rPh sb="3" eb="5">
      <t>タイサク</t>
    </rPh>
    <rPh sb="8" eb="9">
      <t>ウ</t>
    </rPh>
    <rPh sb="9" eb="10">
      <t>ト</t>
    </rPh>
    <rPh sb="10" eb="11">
      <t>セキ</t>
    </rPh>
    <rPh sb="11" eb="12">
      <t>スウ</t>
    </rPh>
    <phoneticPr fontId="5"/>
  </si>
  <si>
    <t>その他売止席数</t>
    <rPh sb="3" eb="4">
      <t>バイ</t>
    </rPh>
    <rPh sb="4" eb="5">
      <t>ト</t>
    </rPh>
    <rPh sb="5" eb="7">
      <t>セキスウ</t>
    </rPh>
    <phoneticPr fontId="5"/>
  </si>
  <si>
    <t>公演日</t>
    <phoneticPr fontId="5"/>
  </si>
  <si>
    <t>公演回数</t>
    <phoneticPr fontId="5"/>
  </si>
  <si>
    <t>公演回数合計</t>
    <rPh sb="0" eb="2">
      <t>コウエン</t>
    </rPh>
    <rPh sb="2" eb="4">
      <t>カイスウ</t>
    </rPh>
    <rPh sb="4" eb="6">
      <t>ゴウケイ</t>
    </rPh>
    <phoneticPr fontId="5"/>
  </si>
  <si>
    <t>小計</t>
    <rPh sb="0" eb="2">
      <t>ショウケイ</t>
    </rPh>
    <phoneticPr fontId="5"/>
  </si>
  <si>
    <t>合計</t>
    <rPh sb="0" eb="2">
      <t>ゴウケイ</t>
    </rPh>
    <phoneticPr fontId="5"/>
  </si>
  <si>
    <t>売止席数</t>
    <rPh sb="0" eb="1">
      <t>ウリ</t>
    </rPh>
    <rPh sb="1" eb="2">
      <t>ドメ</t>
    </rPh>
    <rPh sb="2" eb="4">
      <t>セキスウ</t>
    </rPh>
    <phoneticPr fontId="9"/>
  </si>
  <si>
    <t>感染症対策</t>
    <rPh sb="0" eb="5">
      <t>カンセンショウタイサク</t>
    </rPh>
    <phoneticPr fontId="9"/>
  </si>
  <si>
    <t>その他</t>
    <rPh sb="2" eb="3">
      <t>タ</t>
    </rPh>
    <phoneticPr fontId="9"/>
  </si>
  <si>
    <t>会場の席数(定員)</t>
    <rPh sb="0" eb="2">
      <t>カイジョウ</t>
    </rPh>
    <rPh sb="3" eb="5">
      <t>セキスウ</t>
    </rPh>
    <rPh sb="6" eb="8">
      <t>テイイン</t>
    </rPh>
    <phoneticPr fontId="9"/>
  </si>
  <si>
    <t>販売枚数(b)</t>
    <rPh sb="0" eb="2">
      <t>ハンバイ</t>
    </rPh>
    <rPh sb="2" eb="4">
      <t>マイスウ</t>
    </rPh>
    <phoneticPr fontId="5"/>
  </si>
  <si>
    <t>総入場者数(c)</t>
    <rPh sb="0" eb="1">
      <t>ソウ</t>
    </rPh>
    <rPh sb="1" eb="3">
      <t>ニュウジョウ</t>
    </rPh>
    <rPh sb="3" eb="4">
      <t>シャ</t>
    </rPh>
    <rPh sb="4" eb="5">
      <t>スウ</t>
    </rPh>
    <phoneticPr fontId="5"/>
  </si>
  <si>
    <t>有料入場率(b/a)</t>
    <rPh sb="0" eb="2">
      <t>ユウリョウ</t>
    </rPh>
    <rPh sb="2" eb="4">
      <t>ニュウジョウ</t>
    </rPh>
    <rPh sb="4" eb="5">
      <t>リツ</t>
    </rPh>
    <phoneticPr fontId="5"/>
  </si>
  <si>
    <t>総入場率(c/a)</t>
    <rPh sb="0" eb="1">
      <t>ソウ</t>
    </rPh>
    <rPh sb="1" eb="3">
      <t>ニュウジョウ</t>
    </rPh>
    <rPh sb="3" eb="4">
      <t>リツ</t>
    </rPh>
    <phoneticPr fontId="5"/>
  </si>
  <si>
    <t>招待券枚数</t>
    <rPh sb="0" eb="3">
      <t>ショウタイケン</t>
    </rPh>
    <rPh sb="3" eb="5">
      <t>マイスウ</t>
    </rPh>
    <phoneticPr fontId="9"/>
  </si>
  <si>
    <t>総入場者数合計(c)</t>
    <rPh sb="5" eb="7">
      <t>ゴウケイ</t>
    </rPh>
    <phoneticPr fontId="5"/>
  </si>
  <si>
    <t>販売枚数合計(b)</t>
    <rPh sb="4" eb="6">
      <t>ゴウケイ</t>
    </rPh>
    <phoneticPr fontId="5"/>
  </si>
  <si>
    <t>総使用席数(a)</t>
    <rPh sb="0" eb="1">
      <t>ソウ</t>
    </rPh>
    <rPh sb="1" eb="3">
      <t>シヨウ</t>
    </rPh>
    <rPh sb="3" eb="5">
      <t>セキスウ</t>
    </rPh>
    <phoneticPr fontId="5"/>
  </si>
  <si>
    <t>有料入場率(b/a)</t>
    <rPh sb="2" eb="4">
      <t>ニュウジョウ</t>
    </rPh>
    <phoneticPr fontId="5"/>
  </si>
  <si>
    <t>総入場率(c/a)</t>
    <phoneticPr fontId="5"/>
  </si>
  <si>
    <t>入場料合計（円）</t>
    <rPh sb="0" eb="3">
      <t>ニュウジョウリョウ</t>
    </rPh>
    <rPh sb="3" eb="5">
      <t>ゴウケイ</t>
    </rPh>
    <rPh sb="6" eb="7">
      <t>エン</t>
    </rPh>
    <phoneticPr fontId="5"/>
  </si>
  <si>
    <t>使用席数</t>
    <rPh sb="0" eb="2">
      <t>シヨウ</t>
    </rPh>
    <rPh sb="2" eb="4">
      <t>セキスウ</t>
    </rPh>
    <rPh sb="3" eb="4">
      <t>スウ</t>
    </rPh>
    <phoneticPr fontId="5"/>
  </si>
  <si>
    <t>使用席数×公演回数(a)</t>
    <rPh sb="5" eb="7">
      <t>コウエン</t>
    </rPh>
    <rPh sb="7" eb="9">
      <t>カイスウ</t>
    </rPh>
    <phoneticPr fontId="5"/>
  </si>
  <si>
    <t>単価等(円)</t>
    <rPh sb="0" eb="2">
      <t>タンカ</t>
    </rPh>
    <rPh sb="2" eb="3">
      <t>トウ</t>
    </rPh>
    <rPh sb="4" eb="5">
      <t>エン</t>
    </rPh>
    <phoneticPr fontId="5"/>
  </si>
  <si>
    <t>消費税等</t>
    <rPh sb="0" eb="3">
      <t>ショウヒゼイ</t>
    </rPh>
    <rPh sb="3" eb="4">
      <t>トウ</t>
    </rPh>
    <phoneticPr fontId="5"/>
  </si>
  <si>
    <t>金額（円）</t>
    <rPh sb="3" eb="4">
      <t>エン</t>
    </rPh>
    <phoneticPr fontId="5"/>
  </si>
  <si>
    <t>支払先及び内容</t>
    <rPh sb="0" eb="2">
      <t>シハライ</t>
    </rPh>
    <rPh sb="2" eb="3">
      <t>サキ</t>
    </rPh>
    <rPh sb="3" eb="4">
      <t>オヨ</t>
    </rPh>
    <rPh sb="5" eb="7">
      <t>ナイヨウ</t>
    </rPh>
    <phoneticPr fontId="5"/>
  </si>
  <si>
    <t>仕込み</t>
    <phoneticPr fontId="5"/>
  </si>
  <si>
    <t>ゲネプロ</t>
    <phoneticPr fontId="5"/>
  </si>
  <si>
    <t>公演日（開始日・終了日）</t>
    <rPh sb="4" eb="6">
      <t>カイシ</t>
    </rPh>
    <rPh sb="6" eb="7">
      <t>ビ</t>
    </rPh>
    <rPh sb="8" eb="11">
      <t>シュウリョウビ</t>
    </rPh>
    <phoneticPr fontId="5"/>
  </si>
  <si>
    <t>ばらし</t>
    <phoneticPr fontId="5"/>
  </si>
  <si>
    <t>計</t>
    <rPh sb="0" eb="1">
      <t>ケイ</t>
    </rPh>
    <phoneticPr fontId="5"/>
  </si>
  <si>
    <t>その他（</t>
    <rPh sb="2" eb="3">
      <t>タ</t>
    </rPh>
    <phoneticPr fontId="5"/>
  </si>
  <si>
    <t>）</t>
    <phoneticPr fontId="5"/>
  </si>
  <si>
    <t>後援・協賛者名等とその役割</t>
    <rPh sb="0" eb="2">
      <t>コウエン</t>
    </rPh>
    <rPh sb="3" eb="5">
      <t>キョウサン</t>
    </rPh>
    <rPh sb="5" eb="6">
      <t>シャ</t>
    </rPh>
    <rPh sb="6" eb="7">
      <t>メイ</t>
    </rPh>
    <rPh sb="7" eb="8">
      <t>トウ</t>
    </rPh>
    <rPh sb="11" eb="13">
      <t>ヤクワリ</t>
    </rPh>
    <phoneticPr fontId="5"/>
  </si>
  <si>
    <t>該当する項目を全てプルダウンで選択してください。</t>
    <rPh sb="0" eb="2">
      <t>ガイトウ</t>
    </rPh>
    <rPh sb="4" eb="6">
      <t>コウモク</t>
    </rPh>
    <rPh sb="7" eb="8">
      <t>スベ</t>
    </rPh>
    <rPh sb="15" eb="17">
      <t>センタク</t>
    </rPh>
    <phoneticPr fontId="5"/>
  </si>
  <si>
    <t>補助金・助成金</t>
    <rPh sb="0" eb="3">
      <t>ホジョキン</t>
    </rPh>
    <rPh sb="4" eb="7">
      <t>ジョセイキン</t>
    </rPh>
    <phoneticPr fontId="5"/>
  </si>
  <si>
    <t>補助金・助成金</t>
    <phoneticPr fontId="5"/>
  </si>
  <si>
    <t>使用席数×公演回数（a）</t>
    <rPh sb="5" eb="7">
      <t>コウエン</t>
    </rPh>
    <rPh sb="7" eb="9">
      <t>カイスウ</t>
    </rPh>
    <phoneticPr fontId="10"/>
  </si>
  <si>
    <t>宣伝等を目的とした送付物の通信費に限る</t>
    <rPh sb="0" eb="2">
      <t>センデン</t>
    </rPh>
    <rPh sb="2" eb="3">
      <t>トウ</t>
    </rPh>
    <rPh sb="4" eb="6">
      <t>モクテキ</t>
    </rPh>
    <rPh sb="9" eb="11">
      <t>ソウフ</t>
    </rPh>
    <rPh sb="11" eb="12">
      <t>ブツ</t>
    </rPh>
    <rPh sb="13" eb="16">
      <t>ツウシンヒ</t>
    </rPh>
    <rPh sb="17" eb="18">
      <t>カギ</t>
    </rPh>
    <phoneticPr fontId="5"/>
  </si>
  <si>
    <t>点字に係る経費を含む</t>
    <phoneticPr fontId="5"/>
  </si>
  <si>
    <t>感染症予防用品購入費</t>
    <rPh sb="0" eb="3">
      <t>カンセンショウ</t>
    </rPh>
    <rPh sb="3" eb="5">
      <t>ヨボウ</t>
    </rPh>
    <rPh sb="5" eb="7">
      <t>ヨウヒン</t>
    </rPh>
    <rPh sb="7" eb="9">
      <t>コウニュウ</t>
    </rPh>
    <rPh sb="9" eb="10">
      <t>ヒ</t>
    </rPh>
    <phoneticPr fontId="14"/>
  </si>
  <si>
    <t>事務職員の給与や事務所維持費のような管理経費ではなく、助成対象公演における企画・制作等に直接関わるスタッフ人件費が対象となる。</t>
    <rPh sb="0" eb="2">
      <t>ジム</t>
    </rPh>
    <rPh sb="2" eb="4">
      <t>ショクイン</t>
    </rPh>
    <rPh sb="5" eb="7">
      <t>キュウヨ</t>
    </rPh>
    <rPh sb="8" eb="10">
      <t>ジム</t>
    </rPh>
    <rPh sb="10" eb="11">
      <t>ショ</t>
    </rPh>
    <rPh sb="11" eb="14">
      <t>イジヒ</t>
    </rPh>
    <rPh sb="18" eb="20">
      <t>カンリ</t>
    </rPh>
    <rPh sb="20" eb="22">
      <t>ケイヒ</t>
    </rPh>
    <rPh sb="27" eb="29">
      <t>ジョセイ</t>
    </rPh>
    <rPh sb="29" eb="31">
      <t>タイショウ</t>
    </rPh>
    <rPh sb="31" eb="33">
      <t>コウエン</t>
    </rPh>
    <rPh sb="37" eb="39">
      <t>キカク</t>
    </rPh>
    <rPh sb="40" eb="42">
      <t>セイサク</t>
    </rPh>
    <rPh sb="42" eb="43">
      <t>ナド</t>
    </rPh>
    <rPh sb="44" eb="46">
      <t>チョクセツ</t>
    </rPh>
    <rPh sb="46" eb="47">
      <t>カカ</t>
    </rPh>
    <rPh sb="53" eb="56">
      <t>ジンケンヒ</t>
    </rPh>
    <rPh sb="57" eb="59">
      <t>タイショウ</t>
    </rPh>
    <phoneticPr fontId="5"/>
  </si>
  <si>
    <t>入場券等販売手数料</t>
    <rPh sb="3" eb="4">
      <t>トウ</t>
    </rPh>
    <phoneticPr fontId="5"/>
  </si>
  <si>
    <t>ソリスト料</t>
    <rPh sb="4" eb="5">
      <t>リョウ</t>
    </rPh>
    <phoneticPr fontId="5"/>
  </si>
  <si>
    <t>舞台スタッフ費</t>
    <rPh sb="0" eb="2">
      <t>ブタイ</t>
    </rPh>
    <rPh sb="6" eb="7">
      <t>ヒ</t>
    </rPh>
    <phoneticPr fontId="5"/>
  </si>
  <si>
    <t>現代舞踊</t>
    <rPh sb="0" eb="2">
      <t>ゲンダイ</t>
    </rPh>
    <rPh sb="2" eb="4">
      <t>ブヨウ</t>
    </rPh>
    <phoneticPr fontId="5"/>
  </si>
  <si>
    <t>児童演劇</t>
    <rPh sb="0" eb="2">
      <t>ジドウ</t>
    </rPh>
    <rPh sb="2" eb="4">
      <t>エンゲキ</t>
    </rPh>
    <phoneticPr fontId="5"/>
  </si>
  <si>
    <t>声明</t>
    <rPh sb="0" eb="2">
      <t>セイメイ</t>
    </rPh>
    <phoneticPr fontId="5"/>
  </si>
  <si>
    <t>合唱</t>
    <rPh sb="0" eb="2">
      <t>ガッショウ</t>
    </rPh>
    <phoneticPr fontId="5"/>
  </si>
  <si>
    <t>舞踏</t>
    <rPh sb="0" eb="2">
      <t>ブトウ</t>
    </rPh>
    <phoneticPr fontId="5"/>
  </si>
  <si>
    <t>古典演劇（人形浄瑠璃）</t>
    <rPh sb="0" eb="2">
      <t>コテン</t>
    </rPh>
    <rPh sb="2" eb="4">
      <t>エンゲキ</t>
    </rPh>
    <rPh sb="5" eb="7">
      <t>ニンギョウ</t>
    </rPh>
    <rPh sb="7" eb="10">
      <t>ジョウルリ</t>
    </rPh>
    <phoneticPr fontId="5"/>
  </si>
  <si>
    <t>その他</t>
    <rPh sb="2" eb="3">
      <t>タ</t>
    </rPh>
    <phoneticPr fontId="5"/>
  </si>
  <si>
    <t>古典演劇（歌舞伎）</t>
    <rPh sb="0" eb="2">
      <t>コテン</t>
    </rPh>
    <rPh sb="2" eb="4">
      <t>エンゲキ</t>
    </rPh>
    <rPh sb="5" eb="8">
      <t>カブキ</t>
    </rPh>
    <phoneticPr fontId="5"/>
  </si>
  <si>
    <t>組踊</t>
    <rPh sb="0" eb="2">
      <t>クミオドリ</t>
    </rPh>
    <phoneticPr fontId="5"/>
  </si>
  <si>
    <t>邦楽</t>
    <rPh sb="0" eb="2">
      <t>ホウガク</t>
    </rPh>
    <phoneticPr fontId="5"/>
  </si>
  <si>
    <t>邦舞</t>
    <rPh sb="0" eb="1">
      <t>ホウ</t>
    </rPh>
    <rPh sb="1" eb="2">
      <t>ブ</t>
    </rPh>
    <phoneticPr fontId="5"/>
  </si>
  <si>
    <t>その他伝統芸能</t>
    <rPh sb="2" eb="3">
      <t>タ</t>
    </rPh>
    <rPh sb="3" eb="5">
      <t>デントウ</t>
    </rPh>
    <rPh sb="5" eb="7">
      <t>ゲイノウ</t>
    </rPh>
    <phoneticPr fontId="5"/>
  </si>
  <si>
    <t>落語</t>
    <rPh sb="0" eb="2">
      <t>ラクゴ</t>
    </rPh>
    <phoneticPr fontId="5"/>
  </si>
  <si>
    <t>講談</t>
    <rPh sb="0" eb="2">
      <t>コウダン</t>
    </rPh>
    <phoneticPr fontId="5"/>
  </si>
  <si>
    <t>浪曲</t>
    <rPh sb="0" eb="2">
      <t>ロウキョク</t>
    </rPh>
    <phoneticPr fontId="5"/>
  </si>
  <si>
    <t>漫才</t>
    <rPh sb="0" eb="2">
      <t>マンザイ</t>
    </rPh>
    <phoneticPr fontId="5"/>
  </si>
  <si>
    <t>奇術</t>
    <rPh sb="0" eb="2">
      <t>キジュツ</t>
    </rPh>
    <phoneticPr fontId="5"/>
  </si>
  <si>
    <t>太神楽</t>
    <rPh sb="0" eb="3">
      <t>ダイカグラ</t>
    </rPh>
    <phoneticPr fontId="5"/>
  </si>
  <si>
    <t>その他大衆芸能</t>
    <rPh sb="2" eb="3">
      <t>タ</t>
    </rPh>
    <rPh sb="3" eb="5">
      <t>タイシュウ</t>
    </rPh>
    <rPh sb="5" eb="7">
      <t>ゲイノウ</t>
    </rPh>
    <phoneticPr fontId="5"/>
  </si>
  <si>
    <t>現代舞台芸術創造普及活動・音楽</t>
    <phoneticPr fontId="5"/>
  </si>
  <si>
    <t>現代舞台芸術創造普及活動・舞踊</t>
    <phoneticPr fontId="5"/>
  </si>
  <si>
    <t>多分野共同等芸術創造活動</t>
    <phoneticPr fontId="5"/>
  </si>
  <si>
    <t>オペラ</t>
    <phoneticPr fontId="5"/>
  </si>
  <si>
    <t>ミュージカル</t>
    <phoneticPr fontId="5"/>
  </si>
  <si>
    <t>舞台美術デザイン料</t>
    <rPh sb="0" eb="2">
      <t>ブタイ</t>
    </rPh>
    <rPh sb="2" eb="4">
      <t>ビジュツ</t>
    </rPh>
    <rPh sb="8" eb="9">
      <t>リョウ</t>
    </rPh>
    <phoneticPr fontId="5"/>
  </si>
  <si>
    <t>衣装デザイン料</t>
    <rPh sb="0" eb="2">
      <t>イショウ</t>
    </rPh>
    <rPh sb="6" eb="7">
      <t>リョウ</t>
    </rPh>
    <phoneticPr fontId="5"/>
  </si>
  <si>
    <t>字幕費</t>
    <rPh sb="0" eb="2">
      <t>ジマク</t>
    </rPh>
    <rPh sb="2" eb="3">
      <t>ヒ</t>
    </rPh>
    <phoneticPr fontId="5"/>
  </si>
  <si>
    <t>音声ガイド費</t>
    <rPh sb="0" eb="2">
      <t>オンセイ</t>
    </rPh>
    <rPh sb="5" eb="6">
      <t>ヒ</t>
    </rPh>
    <phoneticPr fontId="5"/>
  </si>
  <si>
    <t>吹奏楽</t>
    <rPh sb="0" eb="3">
      <t>スイソウガク</t>
    </rPh>
    <phoneticPr fontId="5"/>
  </si>
  <si>
    <t>その他</t>
    <rPh sb="2" eb="3">
      <t>タ</t>
    </rPh>
    <phoneticPr fontId="5"/>
  </si>
  <si>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10"/>
  </si>
  <si>
    <t>数量(1)</t>
    <rPh sb="0" eb="2">
      <t>スウリョウ</t>
    </rPh>
    <phoneticPr fontId="5"/>
  </si>
  <si>
    <t>数量(2)</t>
    <rPh sb="0" eb="2">
      <t>スウリョウ</t>
    </rPh>
    <phoneticPr fontId="5"/>
  </si>
  <si>
    <t>（都道府県・</t>
    <rPh sb="3" eb="4">
      <t>フ</t>
    </rPh>
    <phoneticPr fontId="5"/>
  </si>
  <si>
    <t>～</t>
  </si>
  <si>
    <t>【収入予算】</t>
    <rPh sb="1" eb="3">
      <t>シュウニュウ</t>
    </rPh>
    <phoneticPr fontId="10"/>
  </si>
  <si>
    <t>団体名</t>
    <rPh sb="0" eb="2">
      <t>ダンタイ</t>
    </rPh>
    <rPh sb="2" eb="3">
      <t>メイ</t>
    </rPh>
    <phoneticPr fontId="13"/>
  </si>
  <si>
    <r>
      <t xml:space="preserve">仕込み・ゲネプロ・ばらし・実施回数を入力してください。（公演日及び実施場所は総表よりデータが参照されます。）
</t>
    </r>
    <r>
      <rPr>
        <b/>
        <sz val="14"/>
        <color rgb="FFFF0000"/>
        <rFont val="ＭＳ ゴシック"/>
        <family val="3"/>
        <charset val="128"/>
      </rPr>
      <t>定期公演等で、用意されている行数（12行）を超えて行われる活動の場合は、全ての日程・会場についての詳細を記載した別紙を添付してください。
学校公演の場合は、その対象を明記してください（例：小学生対象、学校関係者のみ、一般公開あり等）。</t>
    </r>
    <r>
      <rPr>
        <b/>
        <sz val="14"/>
        <color theme="1"/>
        <rFont val="ＭＳ ゴシック"/>
        <family val="3"/>
        <charset val="128"/>
      </rPr>
      <t xml:space="preserve">
</t>
    </r>
    <rPh sb="0" eb="2">
      <t>シコ</t>
    </rPh>
    <rPh sb="13" eb="15">
      <t>ジッシ</t>
    </rPh>
    <rPh sb="15" eb="17">
      <t>カイスウ</t>
    </rPh>
    <rPh sb="18" eb="20">
      <t>ニュウリョク</t>
    </rPh>
    <phoneticPr fontId="5"/>
  </si>
  <si>
    <r>
      <rPr>
        <b/>
        <sz val="14"/>
        <color theme="1"/>
        <rFont val="ＭＳ ゴシック"/>
        <family val="3"/>
        <charset val="128"/>
      </rPr>
      <t>特記事項</t>
    </r>
    <r>
      <rPr>
        <sz val="11"/>
        <color theme="1"/>
        <rFont val="游ゴシック"/>
        <family val="3"/>
        <charset val="128"/>
        <scheme val="minor"/>
      </rPr>
      <t/>
    </r>
    <rPh sb="0" eb="2">
      <t>トッキ</t>
    </rPh>
    <rPh sb="2" eb="4">
      <t>ジコウ</t>
    </rPh>
    <phoneticPr fontId="5"/>
  </si>
  <si>
    <r>
      <t>割引販売を行っている場合のみ、割引額の合計をマイナスで記入</t>
    </r>
    <r>
      <rPr>
        <b/>
        <sz val="12"/>
        <color theme="1"/>
        <rFont val="ＭＳ ゴシック"/>
        <family val="3"/>
        <charset val="128"/>
      </rPr>
      <t>→</t>
    </r>
    <r>
      <rPr>
        <sz val="12"/>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10"/>
  </si>
  <si>
    <t>（イ）収入合計</t>
    <rPh sb="3" eb="5">
      <t>シュウニュウ</t>
    </rPh>
    <rPh sb="5" eb="7">
      <t>ゴウケイ</t>
    </rPh>
    <phoneticPr fontId="5"/>
  </si>
  <si>
    <t>時間外連絡先</t>
    <rPh sb="0" eb="6">
      <t>ジカンガイレンラクサキ</t>
    </rPh>
    <phoneticPr fontId="5"/>
  </si>
  <si>
    <t>担当者電話番号</t>
    <rPh sb="0" eb="3">
      <t>タントウシャ</t>
    </rPh>
    <rPh sb="3" eb="5">
      <t>デンワ</t>
    </rPh>
    <rPh sb="5" eb="7">
      <t>バンゴウ</t>
    </rPh>
    <phoneticPr fontId="5"/>
  </si>
  <si>
    <t>配信等収入</t>
    <rPh sb="0" eb="2">
      <t>ハイシン</t>
    </rPh>
    <rPh sb="2" eb="3">
      <t>トウ</t>
    </rPh>
    <rPh sb="3" eb="5">
      <t>シュウニュウ</t>
    </rPh>
    <phoneticPr fontId="5"/>
  </si>
  <si>
    <t>配信等収入</t>
    <rPh sb="0" eb="2">
      <t>ハイシン</t>
    </rPh>
    <rPh sb="2" eb="3">
      <t>トウ</t>
    </rPh>
    <rPh sb="3" eb="5">
      <t>シュウニュウ</t>
    </rPh>
    <phoneticPr fontId="10"/>
  </si>
  <si>
    <t>配信等収入</t>
    <rPh sb="0" eb="5">
      <t>ハイシントウシュウニュウ</t>
    </rPh>
    <phoneticPr fontId="10"/>
  </si>
  <si>
    <t>オーケストラ</t>
  </si>
  <si>
    <t>バレエ</t>
  </si>
  <si>
    <t>現代演劇</t>
    <rPh sb="0" eb="2">
      <t>ゲンダイ</t>
    </rPh>
    <rPh sb="2" eb="4">
      <t>エンゲキ</t>
    </rPh>
    <phoneticPr fontId="5"/>
  </si>
  <si>
    <t>雅楽</t>
    <rPh sb="0" eb="2">
      <t>ガガク</t>
    </rPh>
    <phoneticPr fontId="5"/>
  </si>
  <si>
    <t>※総表に記入した情報が反映されます。</t>
    <phoneticPr fontId="13"/>
  </si>
  <si>
    <t>民俗舞踊</t>
    <rPh sb="0" eb="4">
      <t>ミンゾクブヨウ</t>
    </rPh>
    <phoneticPr fontId="13"/>
  </si>
  <si>
    <t>人形劇</t>
    <rPh sb="0" eb="3">
      <t>ニンギョウゲキ</t>
    </rPh>
    <phoneticPr fontId="13"/>
  </si>
  <si>
    <t>室内楽</t>
    <rPh sb="0" eb="3">
      <t>シツナイガク</t>
    </rPh>
    <phoneticPr fontId="13"/>
  </si>
  <si>
    <t>古典演劇（能楽）</t>
    <rPh sb="0" eb="4">
      <t>コテンエンゲキ</t>
    </rPh>
    <rPh sb="5" eb="7">
      <t>ノウガク</t>
    </rPh>
    <phoneticPr fontId="13"/>
  </si>
  <si>
    <t>非表示行</t>
    <rPh sb="0" eb="4">
      <t>ヒヒョウジギョウ</t>
    </rPh>
    <phoneticPr fontId="10"/>
  </si>
  <si>
    <t>【支出予算】</t>
    <rPh sb="1" eb="3">
      <t>シシュツ</t>
    </rPh>
    <rPh sb="2" eb="3">
      <t>シュウシ</t>
    </rPh>
    <phoneticPr fontId="10"/>
  </si>
  <si>
    <t>【個表】</t>
    <rPh sb="1" eb="3">
      <t>コヒョウ</t>
    </rPh>
    <phoneticPr fontId="10"/>
  </si>
  <si>
    <t>開演時間</t>
    <rPh sb="0" eb="2">
      <t>カイエン</t>
    </rPh>
    <rPh sb="2" eb="4">
      <t>ジカン</t>
    </rPh>
    <phoneticPr fontId="5"/>
  </si>
  <si>
    <t>団体住所
（所在地）</t>
    <phoneticPr fontId="5"/>
  </si>
  <si>
    <t>団体名
（主催者）</t>
    <phoneticPr fontId="5"/>
  </si>
  <si>
    <t>入場料収入</t>
    <rPh sb="0" eb="3">
      <t>ニュウジョウリョウ</t>
    </rPh>
    <rPh sb="3" eb="5">
      <t>シュウニュウ</t>
    </rPh>
    <phoneticPr fontId="5"/>
  </si>
  <si>
    <t>共催者負担金</t>
  </si>
  <si>
    <t>補助金・助成金</t>
  </si>
  <si>
    <t>寄付金・協賛金</t>
  </si>
  <si>
    <t>広告料・その他の収入</t>
  </si>
  <si>
    <t>←「創作初演」など該当する項目を選択してください。該当項目がない場合は、その他の（　　）内に記入してください。</t>
  </si>
  <si>
    <t>作品内容</t>
  </si>
  <si>
    <t>←文書番号を使用する場合はこちらに入力</t>
    <rPh sb="1" eb="5">
      <t>ブンショバンゴウ</t>
    </rPh>
    <rPh sb="6" eb="8">
      <t>シヨウ</t>
    </rPh>
    <rPh sb="10" eb="12">
      <t>バアイ</t>
    </rPh>
    <rPh sb="17" eb="19">
      <t>ニュウリョク</t>
    </rPh>
    <phoneticPr fontId="5"/>
  </si>
  <si>
    <t>出演料</t>
    <rPh sb="0" eb="2">
      <t>シュツエン</t>
    </rPh>
    <rPh sb="2" eb="3">
      <t>リョウ</t>
    </rPh>
    <phoneticPr fontId="5"/>
  </si>
  <si>
    <t>演出助手料</t>
    <rPh sb="0" eb="2">
      <t>エンシュツ</t>
    </rPh>
    <rPh sb="2" eb="4">
      <t>ジョシュ</t>
    </rPh>
    <rPh sb="4" eb="5">
      <t>リョウ</t>
    </rPh>
    <phoneticPr fontId="5"/>
  </si>
  <si>
    <t>振付助手料</t>
    <rPh sb="0" eb="2">
      <t>フリツケ</t>
    </rPh>
    <rPh sb="2" eb="4">
      <t>ジョシュ</t>
    </rPh>
    <rPh sb="4" eb="5">
      <t>リョウ</t>
    </rPh>
    <phoneticPr fontId="5"/>
  </si>
  <si>
    <t>舞台監督助手料</t>
    <rPh sb="0" eb="4">
      <t>ブタイカントク</t>
    </rPh>
    <rPh sb="4" eb="6">
      <t>ジョシュ</t>
    </rPh>
    <rPh sb="6" eb="7">
      <t>リョウ</t>
    </rPh>
    <phoneticPr fontId="5"/>
  </si>
  <si>
    <t>人形美術デザイン料</t>
    <rPh sb="0" eb="2">
      <t>ニンギョウ</t>
    </rPh>
    <rPh sb="2" eb="4">
      <t>ビジュツ</t>
    </rPh>
    <rPh sb="8" eb="9">
      <t>リョウ</t>
    </rPh>
    <phoneticPr fontId="5"/>
  </si>
  <si>
    <t>脚色料</t>
    <rPh sb="0" eb="2">
      <t>キャクショク</t>
    </rPh>
    <rPh sb="2" eb="3">
      <t>リョウ</t>
    </rPh>
    <phoneticPr fontId="5"/>
  </si>
  <si>
    <t>構成料</t>
    <rPh sb="0" eb="2">
      <t>コウセイ</t>
    </rPh>
    <rPh sb="2" eb="3">
      <t>リョウ</t>
    </rPh>
    <phoneticPr fontId="5"/>
  </si>
  <si>
    <t>ドラマトゥルク料</t>
    <rPh sb="7" eb="8">
      <t>リョウ</t>
    </rPh>
    <phoneticPr fontId="5"/>
  </si>
  <si>
    <t>付帯設備使用料</t>
    <rPh sb="0" eb="4">
      <t>フタイセツビ</t>
    </rPh>
    <rPh sb="4" eb="7">
      <t>シヨウリョウ</t>
    </rPh>
    <phoneticPr fontId="5"/>
  </si>
  <si>
    <t>（フリガナ）</t>
    <phoneticPr fontId="5"/>
  </si>
  <si>
    <t>入場券内訳</t>
  </si>
  <si>
    <t>入場券内訳</t>
    <rPh sb="2" eb="3">
      <t>ケン</t>
    </rPh>
    <rPh sb="3" eb="5">
      <t>ウチワケ</t>
    </rPh>
    <phoneticPr fontId="5"/>
  </si>
  <si>
    <r>
      <t>各会場の入場料収入は別紙に記入</t>
    </r>
    <r>
      <rPr>
        <b/>
        <sz val="13"/>
        <color theme="1"/>
        <rFont val="ＭＳ ゴシック"/>
        <family val="3"/>
        <charset val="128"/>
      </rPr>
      <t>→</t>
    </r>
    <r>
      <rPr>
        <sz val="13"/>
        <color theme="1"/>
        <rFont val="ＭＳ ゴシック"/>
        <family val="3"/>
        <charset val="128"/>
      </rPr>
      <t xml:space="preserve"> </t>
    </r>
    <rPh sb="0" eb="1">
      <t>カク</t>
    </rPh>
    <rPh sb="1" eb="3">
      <t>カイジョウ</t>
    </rPh>
    <phoneticPr fontId="5"/>
  </si>
  <si>
    <t>セル内で改行される場合は「ALT+ENTER」を同時に押して改行してください。</t>
  </si>
  <si>
    <t>郵便番号</t>
    <rPh sb="0" eb="4">
      <t>ユウビンバンゴウ</t>
    </rPh>
    <phoneticPr fontId="5"/>
  </si>
  <si>
    <r>
      <t>割引販売を行っている場合のみ、割引額の合計をマイナスで記入</t>
    </r>
    <r>
      <rPr>
        <b/>
        <sz val="11"/>
        <rFont val="ＭＳ ゴシック"/>
        <family val="3"/>
        <charset val="128"/>
      </rPr>
      <t>→</t>
    </r>
    <phoneticPr fontId="5"/>
  </si>
  <si>
    <t>出演費</t>
    <rPh sb="0" eb="2">
      <t>シュツエン</t>
    </rPh>
    <rPh sb="2" eb="3">
      <t>ヒ</t>
    </rPh>
    <phoneticPr fontId="7"/>
  </si>
  <si>
    <t>①</t>
    <phoneticPr fontId="7"/>
  </si>
  <si>
    <t>②</t>
    <phoneticPr fontId="7"/>
  </si>
  <si>
    <t>③</t>
    <phoneticPr fontId="7"/>
  </si>
  <si>
    <t>（千円）</t>
    <rPh sb="1" eb="3">
      <t>センエン</t>
    </rPh>
    <phoneticPr fontId="7"/>
  </si>
  <si>
    <t>要選択</t>
    <rPh sb="0" eb="1">
      <t>ヨウ</t>
    </rPh>
    <rPh sb="1" eb="3">
      <t>センタク</t>
    </rPh>
    <phoneticPr fontId="7"/>
  </si>
  <si>
    <t>音楽費</t>
    <rPh sb="0" eb="2">
      <t>オンガク</t>
    </rPh>
    <rPh sb="2" eb="3">
      <t>ヒ</t>
    </rPh>
    <phoneticPr fontId="7"/>
  </si>
  <si>
    <t>舞台費</t>
    <rPh sb="0" eb="2">
      <t>ブタイ</t>
    </rPh>
    <rPh sb="2" eb="3">
      <t>ヒ</t>
    </rPh>
    <phoneticPr fontId="7"/>
  </si>
  <si>
    <t>文芸費</t>
    <rPh sb="0" eb="2">
      <t>ブンゲイ</t>
    </rPh>
    <rPh sb="2" eb="3">
      <t>ヒ</t>
    </rPh>
    <phoneticPr fontId="7"/>
  </si>
  <si>
    <t>会場費</t>
    <rPh sb="0" eb="3">
      <t>カイジョウヒ</t>
    </rPh>
    <phoneticPr fontId="7"/>
  </si>
  <si>
    <t>運搬費</t>
    <rPh sb="0" eb="2">
      <t>ウンパン</t>
    </rPh>
    <rPh sb="2" eb="3">
      <t>ヒ</t>
    </rPh>
    <phoneticPr fontId="7"/>
  </si>
  <si>
    <t>謝金</t>
    <rPh sb="0" eb="2">
      <t>シャキン</t>
    </rPh>
    <phoneticPr fontId="7"/>
  </si>
  <si>
    <t>旅費</t>
    <rPh sb="0" eb="2">
      <t>リョヒ</t>
    </rPh>
    <phoneticPr fontId="7"/>
  </si>
  <si>
    <t>出演費</t>
    <rPh sb="0" eb="2">
      <t>シュツエン</t>
    </rPh>
    <rPh sb="2" eb="3">
      <t>ヒ</t>
    </rPh>
    <phoneticPr fontId="5"/>
  </si>
  <si>
    <t>文芸費</t>
    <rPh sb="0" eb="2">
      <t>ブンゲイ</t>
    </rPh>
    <rPh sb="2" eb="3">
      <t>ヒ</t>
    </rPh>
    <phoneticPr fontId="5"/>
  </si>
  <si>
    <t>音楽費</t>
    <rPh sb="0" eb="2">
      <t>オンガク</t>
    </rPh>
    <rPh sb="2" eb="3">
      <t>ヒ</t>
    </rPh>
    <phoneticPr fontId="5"/>
  </si>
  <si>
    <t>会場費</t>
    <rPh sb="0" eb="3">
      <t>カイジョウヒ</t>
    </rPh>
    <phoneticPr fontId="5"/>
  </si>
  <si>
    <t>舞台費</t>
    <rPh sb="0" eb="2">
      <t>ブタイ</t>
    </rPh>
    <rPh sb="2" eb="3">
      <t>ヒ</t>
    </rPh>
    <phoneticPr fontId="5"/>
  </si>
  <si>
    <t>運搬費</t>
    <rPh sb="0" eb="2">
      <t>ウンパン</t>
    </rPh>
    <rPh sb="2" eb="3">
      <t>ヒ</t>
    </rPh>
    <phoneticPr fontId="5"/>
  </si>
  <si>
    <t>宣伝・印刷費</t>
    <rPh sb="0" eb="2">
      <t>センデン</t>
    </rPh>
    <rPh sb="3" eb="5">
      <t>インサツ</t>
    </rPh>
    <rPh sb="5" eb="6">
      <t>ヒ</t>
    </rPh>
    <phoneticPr fontId="5"/>
  </si>
  <si>
    <t>記録・配信費</t>
    <rPh sb="0" eb="2">
      <t>キロク</t>
    </rPh>
    <rPh sb="3" eb="5">
      <t>ハイシン</t>
    </rPh>
    <rPh sb="5" eb="6">
      <t>ヒ</t>
    </rPh>
    <phoneticPr fontId="5"/>
  </si>
  <si>
    <t>感染症対策費</t>
    <rPh sb="0" eb="6">
      <t>カンセンショウタイサクヒ</t>
    </rPh>
    <phoneticPr fontId="5"/>
  </si>
  <si>
    <t>非表示行</t>
    <rPh sb="0" eb="4">
      <t>ヒヒョウジギョウ</t>
    </rPh>
    <phoneticPr fontId="7"/>
  </si>
  <si>
    <t>宣伝・印刷費</t>
    <rPh sb="0" eb="2">
      <t>センデン</t>
    </rPh>
    <rPh sb="3" eb="6">
      <t>インサツヒ</t>
    </rPh>
    <phoneticPr fontId="7"/>
  </si>
  <si>
    <t>記録・配信費</t>
    <rPh sb="0" eb="2">
      <t>キロク</t>
    </rPh>
    <rPh sb="3" eb="6">
      <t>ハイシンヒ</t>
    </rPh>
    <phoneticPr fontId="7"/>
  </si>
  <si>
    <t>感染症対策費（上限額はその他経費の10％）</t>
    <phoneticPr fontId="7"/>
  </si>
  <si>
    <t>活動内容</t>
    <rPh sb="0" eb="1">
      <t>カツ</t>
    </rPh>
    <rPh sb="1" eb="2">
      <t>ドウ</t>
    </rPh>
    <rPh sb="2" eb="4">
      <t>ナイヨウ</t>
    </rPh>
    <phoneticPr fontId="6"/>
  </si>
  <si>
    <t>衣装スタッフ費</t>
    <rPh sb="0" eb="2">
      <t>イショウ</t>
    </rPh>
    <rPh sb="6" eb="7">
      <t>ヒ</t>
    </rPh>
    <phoneticPr fontId="5"/>
  </si>
  <si>
    <t>舞台費</t>
    <rPh sb="0" eb="2">
      <t>ブタイ</t>
    </rPh>
    <rPh sb="2" eb="3">
      <t>ヒ</t>
    </rPh>
    <phoneticPr fontId="5"/>
  </si>
  <si>
    <t>ヘアメイクを含む</t>
    <rPh sb="6" eb="7">
      <t>フク</t>
    </rPh>
    <phoneticPr fontId="5"/>
  </si>
  <si>
    <t>照明スタッフ費</t>
    <rPh sb="0" eb="2">
      <t>ショウメイ</t>
    </rPh>
    <rPh sb="6" eb="7">
      <t>ヒ</t>
    </rPh>
    <phoneticPr fontId="5"/>
  </si>
  <si>
    <t>音響スタッフ費</t>
    <rPh sb="0" eb="2">
      <t>オンキョウ</t>
    </rPh>
    <rPh sb="6" eb="7">
      <t>ヒ</t>
    </rPh>
    <phoneticPr fontId="5"/>
  </si>
  <si>
    <t>映像スタッフ費</t>
    <rPh sb="0" eb="2">
      <t>エイゾウ</t>
    </rPh>
    <rPh sb="6" eb="7">
      <t>ヒ</t>
    </rPh>
    <phoneticPr fontId="5"/>
  </si>
  <si>
    <t>特殊効果費</t>
    <rPh sb="0" eb="2">
      <t>トクシュ</t>
    </rPh>
    <rPh sb="2" eb="4">
      <t>コウカ</t>
    </rPh>
    <rPh sb="4" eb="5">
      <t>ヒ</t>
    </rPh>
    <phoneticPr fontId="5"/>
  </si>
  <si>
    <t>観客用</t>
    <rPh sb="0" eb="3">
      <t>カンキャクヨウ</t>
    </rPh>
    <phoneticPr fontId="5"/>
  </si>
  <si>
    <t>搬入（仕込み）から搬出（ばらし）までの期間で必要な場合のみ。
航空・船舶・列車運賃の特別料金（ファーストクラス、ビジネス料金、グリーン料金等）は計上不可</t>
    <rPh sb="0" eb="2">
      <t>ハンニュウ</t>
    </rPh>
    <rPh sb="3" eb="5">
      <t>シコミ</t>
    </rPh>
    <rPh sb="9" eb="11">
      <t>ハンシュツ</t>
    </rPh>
    <rPh sb="19" eb="21">
      <t>キカン</t>
    </rPh>
    <rPh sb="22" eb="24">
      <t>ヒツヨウ</t>
    </rPh>
    <rPh sb="25" eb="27">
      <t>バアイ</t>
    </rPh>
    <rPh sb="74" eb="76">
      <t>フカ</t>
    </rPh>
    <phoneticPr fontId="5"/>
  </si>
  <si>
    <t>宿泊を伴う場合のみ（上限：2,200円）
搬入（仕込み）から搬出（ばらし）までの期間で必要な場合のみ。</t>
    <rPh sb="10" eb="12">
      <t>ジョウゲン</t>
    </rPh>
    <rPh sb="18" eb="19">
      <t>エン</t>
    </rPh>
    <phoneticPr fontId="5"/>
  </si>
  <si>
    <t>新聞、雑誌、駅貼り、宣伝デザイン料
応募活動に係るウェブサイト作成費、
点字に係る経費を含む</t>
    <rPh sb="0" eb="2">
      <t>シンブン</t>
    </rPh>
    <rPh sb="3" eb="5">
      <t>ザッシ</t>
    </rPh>
    <rPh sb="6" eb="8">
      <t>エキバ</t>
    </rPh>
    <rPh sb="10" eb="12">
      <t>センデン</t>
    </rPh>
    <rPh sb="16" eb="17">
      <t>リョウ</t>
    </rPh>
    <rPh sb="36" eb="38">
      <t>テンジ</t>
    </rPh>
    <rPh sb="39" eb="40">
      <t>カカ</t>
    </rPh>
    <rPh sb="41" eb="43">
      <t>ケイヒ</t>
    </rPh>
    <rPh sb="44" eb="45">
      <t>フク</t>
    </rPh>
    <phoneticPr fontId="5"/>
  </si>
  <si>
    <t>ネット配信等に係る経費</t>
  </si>
  <si>
    <t>ネット配信等に係る経費</t>
    <phoneticPr fontId="5"/>
  </si>
  <si>
    <t>感染症対策費</t>
  </si>
  <si>
    <t>感染症対策費</t>
    <phoneticPr fontId="5"/>
  </si>
  <si>
    <t>合唱指揮料</t>
  </si>
  <si>
    <t>合唱指揮料</t>
    <rPh sb="0" eb="2">
      <t>ガッショウ</t>
    </rPh>
    <rPh sb="2" eb="4">
      <t>シキ</t>
    </rPh>
    <rPh sb="4" eb="5">
      <t>リョウ</t>
    </rPh>
    <phoneticPr fontId="5"/>
  </si>
  <si>
    <t>補綴料</t>
  </si>
  <si>
    <t>補綴料</t>
    <phoneticPr fontId="5"/>
  </si>
  <si>
    <t>字幕原稿翻訳・作成料</t>
  </si>
  <si>
    <t>字幕原稿翻訳・作成料</t>
    <phoneticPr fontId="5"/>
  </si>
  <si>
    <t>音楽プラン料</t>
  </si>
  <si>
    <t>音楽プラン料</t>
    <rPh sb="0" eb="2">
      <t>オンガク</t>
    </rPh>
    <rPh sb="5" eb="6">
      <t>リョウ</t>
    </rPh>
    <phoneticPr fontId="5"/>
  </si>
  <si>
    <t>音響プラン料</t>
  </si>
  <si>
    <t>映像プラン費</t>
    <rPh sb="0" eb="2">
      <t>エイゾウ</t>
    </rPh>
    <rPh sb="5" eb="6">
      <t>ヒ</t>
    </rPh>
    <phoneticPr fontId="5"/>
  </si>
  <si>
    <t>ライセンス料</t>
  </si>
  <si>
    <t>ライセンス料</t>
    <rPh sb="5" eb="6">
      <t>リョウ</t>
    </rPh>
    <phoneticPr fontId="5"/>
  </si>
  <si>
    <t>特殊効果プラン料</t>
  </si>
  <si>
    <t>言語指導料</t>
  </si>
  <si>
    <t>方言指導料</t>
  </si>
  <si>
    <t>剣術指導料</t>
  </si>
  <si>
    <t>所作指導料</t>
  </si>
  <si>
    <t>合唱指導料</t>
  </si>
  <si>
    <t>歌唱指導料</t>
  </si>
  <si>
    <t>振付指導料</t>
  </si>
  <si>
    <t>演出料</t>
  </si>
  <si>
    <t>演出助手料</t>
  </si>
  <si>
    <t>構成料</t>
  </si>
  <si>
    <t>振付料</t>
  </si>
  <si>
    <t>振付助手料</t>
  </si>
  <si>
    <t>バレエマスター・バレエミストレス</t>
  </si>
  <si>
    <t>脚色料</t>
  </si>
  <si>
    <t>翻訳料</t>
  </si>
  <si>
    <t>舞台監督料</t>
  </si>
  <si>
    <t>舞台監督助手料</t>
  </si>
  <si>
    <t>舞台美術デザイン料</t>
  </si>
  <si>
    <t>照明プラン料</t>
  </si>
  <si>
    <t>衣装デザイン料</t>
  </si>
  <si>
    <t>映像プラン料</t>
  </si>
  <si>
    <t>著作権使用料</t>
  </si>
  <si>
    <t>ロイヤリティ</t>
  </si>
  <si>
    <t>企画制作料</t>
  </si>
  <si>
    <t>作曲料</t>
  </si>
  <si>
    <t>編曲料</t>
  </si>
  <si>
    <t>作詞料</t>
  </si>
  <si>
    <t>訳詞料</t>
  </si>
  <si>
    <t>作調料</t>
  </si>
  <si>
    <t>音楽制作料</t>
  </si>
  <si>
    <t>調律料</t>
  </si>
  <si>
    <t>稽古ピアニスト料</t>
  </si>
  <si>
    <t>楽器借料</t>
  </si>
  <si>
    <t>楽譜借料</t>
  </si>
  <si>
    <t>写譜料</t>
  </si>
  <si>
    <t>楽譜製作料</t>
  </si>
  <si>
    <t>副指揮料</t>
  </si>
  <si>
    <t>演奏料</t>
  </si>
  <si>
    <t>ソリスト料</t>
  </si>
  <si>
    <t>合唱料</t>
  </si>
  <si>
    <t>指揮料</t>
  </si>
  <si>
    <t>出演料</t>
  </si>
  <si>
    <t>コレペティ料</t>
  </si>
  <si>
    <t>プロンプター料</t>
  </si>
  <si>
    <t>原語指導料</t>
  </si>
  <si>
    <t>音_出演費</t>
    <rPh sb="0" eb="1">
      <t>オン</t>
    </rPh>
    <rPh sb="2" eb="4">
      <t>シュツエン</t>
    </rPh>
    <rPh sb="4" eb="5">
      <t>ヒ</t>
    </rPh>
    <phoneticPr fontId="5"/>
  </si>
  <si>
    <t>舞_出演費</t>
    <rPh sb="0" eb="1">
      <t>ブ</t>
    </rPh>
    <rPh sb="2" eb="4">
      <t>シュツエン</t>
    </rPh>
    <rPh sb="4" eb="5">
      <t>ヒ</t>
    </rPh>
    <phoneticPr fontId="5"/>
  </si>
  <si>
    <t>演_出演費</t>
    <rPh sb="0" eb="1">
      <t>エン</t>
    </rPh>
    <rPh sb="2" eb="4">
      <t>シュツエン</t>
    </rPh>
    <rPh sb="4" eb="5">
      <t>ヒ</t>
    </rPh>
    <phoneticPr fontId="5"/>
  </si>
  <si>
    <t>音_音楽費</t>
    <rPh sb="0" eb="1">
      <t>オン</t>
    </rPh>
    <rPh sb="2" eb="4">
      <t>オンガク</t>
    </rPh>
    <rPh sb="4" eb="5">
      <t>ヒ</t>
    </rPh>
    <phoneticPr fontId="5"/>
  </si>
  <si>
    <t>舞_音楽費</t>
    <rPh sb="0" eb="1">
      <t>ブ</t>
    </rPh>
    <rPh sb="2" eb="4">
      <t>オンガク</t>
    </rPh>
    <rPh sb="4" eb="5">
      <t>ヒ</t>
    </rPh>
    <phoneticPr fontId="5"/>
  </si>
  <si>
    <t>演_音楽費</t>
    <rPh sb="0" eb="1">
      <t>エン</t>
    </rPh>
    <rPh sb="2" eb="4">
      <t>オンガク</t>
    </rPh>
    <rPh sb="4" eb="5">
      <t>ヒ</t>
    </rPh>
    <phoneticPr fontId="5"/>
  </si>
  <si>
    <t>音_文芸費</t>
    <rPh sb="0" eb="1">
      <t>オン</t>
    </rPh>
    <rPh sb="2" eb="4">
      <t>ブンゲイ</t>
    </rPh>
    <rPh sb="4" eb="5">
      <t>ヒ</t>
    </rPh>
    <phoneticPr fontId="5"/>
  </si>
  <si>
    <t>舞_文芸費</t>
    <rPh sb="0" eb="1">
      <t>ブ</t>
    </rPh>
    <rPh sb="2" eb="4">
      <t>ブンゲイ</t>
    </rPh>
    <rPh sb="4" eb="5">
      <t>ヒ</t>
    </rPh>
    <phoneticPr fontId="5"/>
  </si>
  <si>
    <t>演_文芸費</t>
    <rPh sb="0" eb="1">
      <t>エン</t>
    </rPh>
    <rPh sb="2" eb="4">
      <t>ブンゲイ</t>
    </rPh>
    <rPh sb="4" eb="5">
      <t>ヒ</t>
    </rPh>
    <phoneticPr fontId="5"/>
  </si>
  <si>
    <t>助成金の額</t>
    <rPh sb="0" eb="3">
      <t>ジョセイキン</t>
    </rPh>
    <rPh sb="4" eb="5">
      <t>ガク</t>
    </rPh>
    <phoneticPr fontId="5"/>
  </si>
  <si>
    <t>プログラム等売上収入</t>
    <rPh sb="5" eb="6">
      <t>ナド</t>
    </rPh>
    <phoneticPr fontId="5"/>
  </si>
  <si>
    <t>収入総額（イ＋ロ）</t>
    <phoneticPr fontId="5"/>
  </si>
  <si>
    <t>実施会場（所在地）</t>
    <rPh sb="2" eb="4">
      <t>カイジョウ</t>
    </rPh>
    <phoneticPr fontId="5"/>
  </si>
  <si>
    <t>本活動の企画意図及び目標</t>
    <rPh sb="0" eb="1">
      <t>ホン</t>
    </rPh>
    <rPh sb="1" eb="3">
      <t>カツドウ</t>
    </rPh>
    <rPh sb="4" eb="6">
      <t>キカク</t>
    </rPh>
    <rPh sb="6" eb="8">
      <t>イト</t>
    </rPh>
    <rPh sb="8" eb="9">
      <t>オヨ</t>
    </rPh>
    <rPh sb="10" eb="12">
      <t>モクヒョウ</t>
    </rPh>
    <phoneticPr fontId="5"/>
  </si>
  <si>
    <t>共催者・共同制作者名とその役割</t>
    <rPh sb="0" eb="3">
      <t>キョウサイシャ</t>
    </rPh>
    <rPh sb="4" eb="6">
      <t>キョウドウ</t>
    </rPh>
    <rPh sb="6" eb="8">
      <t>セイサク</t>
    </rPh>
    <rPh sb="8" eb="9">
      <t>シャ</t>
    </rPh>
    <rPh sb="9" eb="10">
      <t>メイ</t>
    </rPh>
    <rPh sb="13" eb="15">
      <t>ヤクワリ</t>
    </rPh>
    <phoneticPr fontId="5"/>
  </si>
  <si>
    <t>助成対象経費総額（支出総額）</t>
    <rPh sb="0" eb="2">
      <t>ジョセイ</t>
    </rPh>
    <rPh sb="2" eb="4">
      <t>タイショウ</t>
    </rPh>
    <rPh sb="4" eb="6">
      <t>ケイヒ</t>
    </rPh>
    <rPh sb="6" eb="8">
      <t>ソウガク</t>
    </rPh>
    <rPh sb="9" eb="11">
      <t>シシュツ</t>
    </rPh>
    <rPh sb="11" eb="13">
      <t>ソウガク</t>
    </rPh>
    <phoneticPr fontId="7"/>
  </si>
  <si>
    <t>【助成対象経費】</t>
    <rPh sb="1" eb="3">
      <t>ジョセイ</t>
    </rPh>
    <rPh sb="3" eb="5">
      <t>タイショウ</t>
    </rPh>
    <rPh sb="5" eb="7">
      <t>ケイヒ</t>
    </rPh>
    <phoneticPr fontId="7"/>
  </si>
  <si>
    <t>団体名</t>
    <rPh sb="0" eb="2">
      <t>ダンタイ</t>
    </rPh>
    <rPh sb="2" eb="3">
      <t>メイ</t>
    </rPh>
    <phoneticPr fontId="10"/>
  </si>
  <si>
    <t>活動名</t>
    <rPh sb="0" eb="2">
      <t>カツドウ</t>
    </rPh>
    <rPh sb="2" eb="3">
      <t>メイ</t>
    </rPh>
    <phoneticPr fontId="10"/>
  </si>
  <si>
    <t>団体名</t>
    <rPh sb="0" eb="2">
      <t>ダンタイ</t>
    </rPh>
    <rPh sb="2" eb="3">
      <t>メイ</t>
    </rPh>
    <phoneticPr fontId="7"/>
  </si>
  <si>
    <t>活動名</t>
    <rPh sb="0" eb="2">
      <t>カツドウ</t>
    </rPh>
    <rPh sb="2" eb="3">
      <t>メイ</t>
    </rPh>
    <phoneticPr fontId="7"/>
  </si>
  <si>
    <t>項目</t>
    <rPh sb="0" eb="2">
      <t>コウモク</t>
    </rPh>
    <phoneticPr fontId="7"/>
  </si>
  <si>
    <t>金額</t>
    <rPh sb="0" eb="2">
      <t>キンガク</t>
    </rPh>
    <phoneticPr fontId="7"/>
  </si>
  <si>
    <t>出演費</t>
  </si>
  <si>
    <t>音楽費</t>
    <phoneticPr fontId="7"/>
  </si>
  <si>
    <t>文芸費</t>
    <phoneticPr fontId="7"/>
  </si>
  <si>
    <t>会場費</t>
    <phoneticPr fontId="7"/>
  </si>
  <si>
    <t>舞台費</t>
    <phoneticPr fontId="7"/>
  </si>
  <si>
    <t>運搬費</t>
    <phoneticPr fontId="7"/>
  </si>
  <si>
    <t>謝金</t>
    <phoneticPr fontId="7"/>
  </si>
  <si>
    <t>旅費</t>
    <phoneticPr fontId="7"/>
  </si>
  <si>
    <t>宣伝・印刷費</t>
    <phoneticPr fontId="7"/>
  </si>
  <si>
    <t>記録・配信費</t>
    <phoneticPr fontId="7"/>
  </si>
  <si>
    <t>ワークショップ・シンポジウム等収入</t>
    <phoneticPr fontId="5"/>
  </si>
  <si>
    <t>プログラム等売上収入</t>
    <rPh sb="5" eb="6">
      <t>トウ</t>
    </rPh>
    <phoneticPr fontId="5"/>
  </si>
  <si>
    <t>現代舞台芸術創造普及活動・演劇
（①一般枠）</t>
    <rPh sb="18" eb="20">
      <t>イッパン</t>
    </rPh>
    <rPh sb="20" eb="21">
      <t>ワク</t>
    </rPh>
    <phoneticPr fontId="5"/>
  </si>
  <si>
    <t>現代舞台芸術創造普及活動・演劇
（③新設劇団枠）</t>
    <rPh sb="18" eb="20">
      <t>シンセツ</t>
    </rPh>
    <rPh sb="20" eb="22">
      <t>ゲキダン</t>
    </rPh>
    <rPh sb="22" eb="23">
      <t>ワク</t>
    </rPh>
    <phoneticPr fontId="5"/>
  </si>
  <si>
    <t>現代舞台芸術創造普及活動・演劇
（④全国普及枠）</t>
    <rPh sb="18" eb="20">
      <t>ゼンコク</t>
    </rPh>
    <rPh sb="20" eb="22">
      <t>フキュウ</t>
    </rPh>
    <rPh sb="22" eb="23">
      <t>ワク</t>
    </rPh>
    <phoneticPr fontId="5"/>
  </si>
  <si>
    <t>現代舞台芸術創造普及活動・演劇
（②ネクストステージ（観客拡充）枠）</t>
    <rPh sb="27" eb="29">
      <t>カンキャク</t>
    </rPh>
    <rPh sb="29" eb="31">
      <t>カクジュウ</t>
    </rPh>
    <rPh sb="32" eb="33">
      <t>ワク</t>
    </rPh>
    <phoneticPr fontId="5"/>
  </si>
  <si>
    <t>本活動の内容</t>
    <rPh sb="0" eb="1">
      <t>ホン</t>
    </rPh>
    <rPh sb="1" eb="3">
      <t>カツドウ</t>
    </rPh>
    <rPh sb="4" eb="6">
      <t>ナイヨウ</t>
    </rPh>
    <phoneticPr fontId="13"/>
  </si>
  <si>
    <t>助成対象経費総額
（支出総額）</t>
    <phoneticPr fontId="5"/>
  </si>
  <si>
    <t>現代舞台芸術創造普及活動・音楽</t>
  </si>
  <si>
    <t>(1)</t>
    <phoneticPr fontId="13"/>
  </si>
  <si>
    <t>(2)</t>
    <phoneticPr fontId="13"/>
  </si>
  <si>
    <t>伝統芸能の公開活動【①一般枠】</t>
    <rPh sb="11" eb="13">
      <t>イッパン</t>
    </rPh>
    <rPh sb="13" eb="14">
      <t>ワク</t>
    </rPh>
    <phoneticPr fontId="5"/>
  </si>
  <si>
    <t>伝統芸能の公開活動【②全国普及枠】</t>
    <rPh sb="11" eb="13">
      <t>ゼンコク</t>
    </rPh>
    <rPh sb="13" eb="15">
      <t>フキュウ</t>
    </rPh>
    <rPh sb="15" eb="16">
      <t>ワク</t>
    </rPh>
    <phoneticPr fontId="5"/>
  </si>
  <si>
    <t>宿泊費（甲地）</t>
    <rPh sb="0" eb="3">
      <t>シュクハクヒ</t>
    </rPh>
    <rPh sb="4" eb="5">
      <t>コウ</t>
    </rPh>
    <rPh sb="5" eb="6">
      <t>チ</t>
    </rPh>
    <phoneticPr fontId="5"/>
  </si>
  <si>
    <t>宿泊費一式</t>
    <rPh sb="0" eb="3">
      <t>シュクハクヒ</t>
    </rPh>
    <rPh sb="3" eb="5">
      <t>イッシキ</t>
    </rPh>
    <phoneticPr fontId="5"/>
  </si>
  <si>
    <t>宿泊費（乙地）</t>
    <rPh sb="0" eb="3">
      <t>シュクハクヒ</t>
    </rPh>
    <rPh sb="4" eb="5">
      <t>オツ</t>
    </rPh>
    <rPh sb="5" eb="6">
      <t>チ</t>
    </rPh>
    <phoneticPr fontId="5"/>
  </si>
  <si>
    <t>搬入（仕込み）から搬出（ばらし）までの期間で必要な場合のみ。
上限：10,900円</t>
    <rPh sb="0" eb="2">
      <t>ハンニュウ</t>
    </rPh>
    <rPh sb="3" eb="5">
      <t>シコミ</t>
    </rPh>
    <rPh sb="9" eb="11">
      <t>ハンシュツ</t>
    </rPh>
    <rPh sb="19" eb="21">
      <t>キカン</t>
    </rPh>
    <rPh sb="22" eb="24">
      <t>ヒツヨウ</t>
    </rPh>
    <rPh sb="25" eb="27">
      <t>バアイ</t>
    </rPh>
    <rPh sb="31" eb="33">
      <t>ジョウゲン</t>
    </rPh>
    <rPh sb="40" eb="41">
      <t>エン</t>
    </rPh>
    <phoneticPr fontId="5"/>
  </si>
  <si>
    <t>搬入（仕込み）から搬出（ばらし）までの期間で必要な場合のみ。
上限：9,800円</t>
    <rPh sb="0" eb="2">
      <t>ハンニュウ</t>
    </rPh>
    <rPh sb="3" eb="5">
      <t>シコミ</t>
    </rPh>
    <rPh sb="9" eb="11">
      <t>ハンシュツ</t>
    </rPh>
    <rPh sb="19" eb="21">
      <t>キカン</t>
    </rPh>
    <rPh sb="22" eb="24">
      <t>ヒツヨウ</t>
    </rPh>
    <rPh sb="25" eb="27">
      <t>バアイ</t>
    </rPh>
    <rPh sb="31" eb="33">
      <t>ジョウゲン</t>
    </rPh>
    <rPh sb="39" eb="40">
      <t>エン</t>
    </rPh>
    <phoneticPr fontId="5"/>
  </si>
  <si>
    <t>アパート等を借り上げて宿泊する場合のみ使用。</t>
    <phoneticPr fontId="5"/>
  </si>
  <si>
    <t>謝金</t>
    <rPh sb="0" eb="1">
      <t>シャ</t>
    </rPh>
    <rPh sb="1" eb="2">
      <t>キン</t>
    </rPh>
    <phoneticPr fontId="5"/>
  </si>
  <si>
    <t>旅費</t>
    <rPh sb="0" eb="1">
      <t>タビ</t>
    </rPh>
    <rPh sb="1" eb="2">
      <t>ヒ</t>
    </rPh>
    <phoneticPr fontId="5"/>
  </si>
  <si>
    <t>かつら（床山）費</t>
    <rPh sb="4" eb="6">
      <t>トコヤマ</t>
    </rPh>
    <rPh sb="7" eb="8">
      <t>ヒ</t>
    </rPh>
    <phoneticPr fontId="5"/>
  </si>
  <si>
    <t>団体情報</t>
    <rPh sb="0" eb="2">
      <t>ダンタイ</t>
    </rPh>
    <rPh sb="2" eb="4">
      <t>ジョウホウ</t>
    </rPh>
    <phoneticPr fontId="5"/>
  </si>
  <si>
    <t>団体名（フリガナ）</t>
    <rPh sb="0" eb="2">
      <t>ダンタイ</t>
    </rPh>
    <rPh sb="2" eb="3">
      <t>メイ</t>
    </rPh>
    <phoneticPr fontId="5"/>
  </si>
  <si>
    <t>電話番号</t>
    <rPh sb="0" eb="2">
      <t>デンワ</t>
    </rPh>
    <rPh sb="2" eb="4">
      <t>バンゴウ</t>
    </rPh>
    <phoneticPr fontId="5"/>
  </si>
  <si>
    <t>担当者情報</t>
    <rPh sb="0" eb="3">
      <t>タントウシャ</t>
    </rPh>
    <rPh sb="3" eb="5">
      <t>ジョウホウ</t>
    </rPh>
    <phoneticPr fontId="5"/>
  </si>
  <si>
    <t>担当部署・所属</t>
    <rPh sb="0" eb="2">
      <t>タントウ</t>
    </rPh>
    <rPh sb="2" eb="4">
      <t>ブショ</t>
    </rPh>
    <rPh sb="5" eb="7">
      <t>ショゾク</t>
    </rPh>
    <phoneticPr fontId="5"/>
  </si>
  <si>
    <t>氏名</t>
    <phoneticPr fontId="5"/>
  </si>
  <si>
    <t>担当者e-mail</t>
    <rPh sb="0" eb="3">
      <t>タントウシャ</t>
    </rPh>
    <phoneticPr fontId="5"/>
  </si>
  <si>
    <t>要選択</t>
    <rPh sb="0" eb="1">
      <t>ヨウ</t>
    </rPh>
    <rPh sb="1" eb="3">
      <t>センタク</t>
    </rPh>
    <phoneticPr fontId="5"/>
  </si>
  <si>
    <t>助成金算定基礎経費の
合計額（①＋②＋③）</t>
    <rPh sb="11" eb="13">
      <t>ゴウケイ</t>
    </rPh>
    <rPh sb="13" eb="14">
      <t>ガク</t>
    </rPh>
    <phoneticPr fontId="5"/>
  </si>
  <si>
    <t>台本印刷費</t>
    <rPh sb="0" eb="2">
      <t>ダイホン</t>
    </rPh>
    <rPh sb="2" eb="4">
      <t>インサツ</t>
    </rPh>
    <rPh sb="4" eb="5">
      <t>ヒ</t>
    </rPh>
    <phoneticPr fontId="5"/>
  </si>
  <si>
    <t>助成金算定基礎経費</t>
    <phoneticPr fontId="7"/>
  </si>
  <si>
    <t>号</t>
    <rPh sb="0" eb="1">
      <t>ゴウ</t>
    </rPh>
    <phoneticPr fontId="5"/>
  </si>
  <si>
    <t>活動名</t>
    <rPh sb="0" eb="2">
      <t>カツドウ</t>
    </rPh>
    <rPh sb="2" eb="3">
      <t>メイ</t>
    </rPh>
    <phoneticPr fontId="13"/>
  </si>
  <si>
    <t>独立行政法人日本芸術文化振興会理事長　殿</t>
    <phoneticPr fontId="5"/>
  </si>
  <si>
    <t>　下記の活動を行いたいので、芸術文化振興基金助成金交付要綱第７条第１項の規定に基づき、
助成金の交付を申請します。</t>
    <phoneticPr fontId="5"/>
  </si>
  <si>
    <t>令和４年度　芸術文化振興基金
助　成　金　交　付　申　請　書</t>
    <rPh sb="27" eb="28">
      <t>ショウ</t>
    </rPh>
    <phoneticPr fontId="5"/>
  </si>
  <si>
    <t>様式第４号（第７条関連）</t>
    <rPh sb="0" eb="2">
      <t>ヨウシキ</t>
    </rPh>
    <rPh sb="2" eb="3">
      <t>ダイ</t>
    </rPh>
    <rPh sb="4" eb="5">
      <t>ゴウ</t>
    </rPh>
    <rPh sb="6" eb="7">
      <t>ダイ</t>
    </rPh>
    <rPh sb="8" eb="9">
      <t>ジョウ</t>
    </rPh>
    <rPh sb="9" eb="11">
      <t>カンレン</t>
    </rPh>
    <phoneticPr fontId="5"/>
  </si>
  <si>
    <t>総表</t>
    <rPh sb="0" eb="2">
      <t>ソウヒョウ</t>
    </rPh>
    <phoneticPr fontId="5"/>
  </si>
  <si>
    <t>←提出日付をご入力ください。</t>
    <rPh sb="1" eb="3">
      <t>テイシュツ</t>
    </rPh>
    <rPh sb="3" eb="5">
      <t>ヒヅケ</t>
    </rPh>
    <rPh sb="7" eb="9">
      <t>ニュウリョク</t>
    </rPh>
    <phoneticPr fontId="5"/>
  </si>
  <si>
    <t>令和　年　月　日</t>
    <rPh sb="0" eb="2">
      <t>レイワ</t>
    </rPh>
    <rPh sb="3" eb="4">
      <t>ネン</t>
    </rPh>
    <rPh sb="5" eb="6">
      <t>ガツ</t>
    </rPh>
    <rPh sb="7" eb="8">
      <t>ニチ</t>
    </rPh>
    <phoneticPr fontId="5"/>
  </si>
  <si>
    <t>←チラシ等の広報に使用される具体的な活動名と
フリガナを記入してください。</t>
    <phoneticPr fontId="6"/>
  </si>
  <si>
    <t>←以下の項目に変更がある場合、
「変更理由書」の提出が必要です。
・住所、団体名、代表者職名、代表者氏名
・助成対象活動名</t>
    <phoneticPr fontId="5"/>
  </si>
  <si>
    <t>←練習・仕込み・ばらしの期間は記入せず、
　公演期間を記入してください。(2022/4/1～2023/3/31）
　活動が1日の場合は同じ日付をご記入ください。</t>
    <phoneticPr fontId="5"/>
  </si>
  <si>
    <t>要望書からの変更はできません。要望書の記載内容をそのままコピーペーストしてください。
セル内で改行される場合は「ALT+ENTER」を同時に押して改行してください。</t>
    <phoneticPr fontId="5"/>
  </si>
  <si>
    <t>要望書からの変更はできません。要望書の記載内容をそのままコピーペーストしてください。</t>
    <phoneticPr fontId="5"/>
  </si>
  <si>
    <t>以下の項目に変更がある場合、「変更理由書」の提出が必要です。</t>
    <rPh sb="0" eb="2">
      <t>イカ</t>
    </rPh>
    <rPh sb="3" eb="5">
      <t>コウモク</t>
    </rPh>
    <rPh sb="6" eb="8">
      <t>ヘンコウ</t>
    </rPh>
    <rPh sb="11" eb="13">
      <t>バアイ</t>
    </rPh>
    <rPh sb="15" eb="17">
      <t>ヘンコウ</t>
    </rPh>
    <rPh sb="17" eb="20">
      <t>リユウショ</t>
    </rPh>
    <rPh sb="22" eb="24">
      <t>テイシュツ</t>
    </rPh>
    <rPh sb="25" eb="27">
      <t>ヒツヨウ</t>
    </rPh>
    <phoneticPr fontId="13"/>
  </si>
  <si>
    <t>・本活動の内容（演目、曲目、あらすじ、主な出演者、主なスタッフ等）</t>
    <rPh sb="1" eb="2">
      <t>ホン</t>
    </rPh>
    <rPh sb="2" eb="4">
      <t>カツドウ</t>
    </rPh>
    <rPh sb="5" eb="7">
      <t>ナイヨウ</t>
    </rPh>
    <rPh sb="8" eb="10">
      <t>エンモク</t>
    </rPh>
    <rPh sb="11" eb="13">
      <t>キョクモク</t>
    </rPh>
    <rPh sb="19" eb="20">
      <t>オモ</t>
    </rPh>
    <rPh sb="21" eb="24">
      <t>シュツエンシャ</t>
    </rPh>
    <rPh sb="25" eb="26">
      <t>オモ</t>
    </rPh>
    <rPh sb="31" eb="32">
      <t>トウ</t>
    </rPh>
    <phoneticPr fontId="13"/>
  </si>
  <si>
    <t>・共催者、共同制作者</t>
    <rPh sb="1" eb="4">
      <t>キョウサイシャ</t>
    </rPh>
    <rPh sb="5" eb="7">
      <t>キョウドウ</t>
    </rPh>
    <rPh sb="7" eb="9">
      <t>セイサク</t>
    </rPh>
    <rPh sb="9" eb="10">
      <t>シャ</t>
    </rPh>
    <phoneticPr fontId="13"/>
  </si>
  <si>
    <t>会場の席数・売止席数・公演回数をご入力ください。他の部分は自動計算で入ります。</t>
    <rPh sb="0" eb="2">
      <t>カイジョウ</t>
    </rPh>
    <rPh sb="3" eb="5">
      <t>セキスウ</t>
    </rPh>
    <rPh sb="6" eb="7">
      <t>ウ</t>
    </rPh>
    <rPh sb="7" eb="8">
      <t>ド</t>
    </rPh>
    <rPh sb="8" eb="10">
      <t>セキスウ</t>
    </rPh>
    <rPh sb="11" eb="13">
      <t>コウエン</t>
    </rPh>
    <rPh sb="13" eb="15">
      <t>カイスウ</t>
    </rPh>
    <rPh sb="17" eb="19">
      <t>ニュウリョク</t>
    </rPh>
    <rPh sb="24" eb="25">
      <t>ホカ</t>
    </rPh>
    <rPh sb="26" eb="28">
      <t>ブブン</t>
    </rPh>
    <rPh sb="29" eb="31">
      <t>ジドウ</t>
    </rPh>
    <rPh sb="31" eb="33">
      <t>ケイサン</t>
    </rPh>
    <rPh sb="34" eb="35">
      <t>ハイ</t>
    </rPh>
    <phoneticPr fontId="10"/>
  </si>
  <si>
    <t>※総表に記入した情報が反映されます。</t>
    <phoneticPr fontId="10"/>
  </si>
  <si>
    <t>※助成金の額について</t>
    <rPh sb="1" eb="4">
      <t>ジョセイキン</t>
    </rPh>
    <rPh sb="5" eb="6">
      <t>ガク</t>
    </rPh>
    <phoneticPr fontId="5"/>
  </si>
  <si>
    <t>(ロ)自己負担金</t>
    <rPh sb="3" eb="5">
      <t>ジコ</t>
    </rPh>
    <rPh sb="5" eb="7">
      <t>フタン</t>
    </rPh>
    <rPh sb="7" eb="8">
      <t>キン</t>
    </rPh>
    <phoneticPr fontId="5"/>
  </si>
  <si>
    <t>(ハ)助成金の額</t>
    <rPh sb="3" eb="6">
      <t>ジョセイキン</t>
    </rPh>
    <rPh sb="7" eb="8">
      <t>ガク</t>
    </rPh>
    <phoneticPr fontId="5"/>
  </si>
  <si>
    <t>金額を入力</t>
    <rPh sb="0" eb="2">
      <t>キンガク</t>
    </rPh>
    <rPh sb="3" eb="5">
      <t>ニュウリョク</t>
    </rPh>
    <phoneticPr fontId="5"/>
  </si>
  <si>
    <t>企画意図</t>
    <rPh sb="0" eb="4">
      <t>キカクイト</t>
    </rPh>
    <phoneticPr fontId="5"/>
  </si>
  <si>
    <t>観客層拡充</t>
    <rPh sb="0" eb="5">
      <t>カンキャクソウカクジュウ</t>
    </rPh>
    <phoneticPr fontId="5"/>
  </si>
  <si>
    <t>※非表示</t>
    <rPh sb="1" eb="4">
      <t>ヒヒョウジ</t>
    </rPh>
    <phoneticPr fontId="5"/>
  </si>
  <si>
    <t>←要望書で選択した項目と同じものを選択してください</t>
  </si>
  <si>
    <t>←要望書で選択した項目と同じものを選択してください</t>
    <phoneticPr fontId="7"/>
  </si>
  <si>
    <t>内定額を記入してください。ただし、助成金算定基礎経費の合計額が内定額を下回る場合は、助成金算定基礎経費の合計額以内の金額を記入してください。</t>
    <rPh sb="0" eb="2">
      <t>ナイテイ</t>
    </rPh>
    <rPh sb="2" eb="3">
      <t>ガク</t>
    </rPh>
    <rPh sb="4" eb="6">
      <t>キニュウ</t>
    </rPh>
    <phoneticPr fontId="5"/>
  </si>
  <si>
    <t>以下の項目に変更がある場合、「変更理由書」の提出が必要です。</t>
  </si>
  <si>
    <t>・使用席数</t>
    <rPh sb="1" eb="3">
      <t>シヨウ</t>
    </rPh>
    <rPh sb="3" eb="5">
      <t>セキスウ</t>
    </rPh>
    <phoneticPr fontId="5"/>
  </si>
  <si>
    <t>ペアチケット5000円を20枚予定の場合、下記のように記載をお願いいたします。</t>
    <phoneticPr fontId="10"/>
  </si>
  <si>
    <t>・入場券の券種</t>
    <rPh sb="1" eb="4">
      <t>ニュウジョウケン</t>
    </rPh>
    <rPh sb="5" eb="7">
      <t>ケンシュ</t>
    </rPh>
    <phoneticPr fontId="5"/>
  </si>
  <si>
    <t>・入場券の単価</t>
    <rPh sb="1" eb="4">
      <t>ニュウジョウケン</t>
    </rPh>
    <rPh sb="5" eb="7">
      <t>タンカ</t>
    </rPh>
    <phoneticPr fontId="5"/>
  </si>
  <si>
    <t>・実施時期、実施回数、実施会場</t>
    <rPh sb="1" eb="5">
      <t>ジッシジキ</t>
    </rPh>
    <rPh sb="11" eb="13">
      <t>ジッシ</t>
    </rPh>
    <rPh sb="13" eb="15">
      <t>カイジョウ</t>
    </rPh>
    <phoneticPr fontId="13"/>
  </si>
  <si>
    <t>感染症対策費</t>
    <phoneticPr fontId="7"/>
  </si>
  <si>
    <t>水色のセルは自動で入力されますので、
記入は不要です。</t>
    <phoneticPr fontId="5"/>
  </si>
  <si>
    <t>←水色のセルは自動で入力されますので、
　記入は不要です。</t>
    <rPh sb="1" eb="3">
      <t>ミズイロ</t>
    </rPh>
    <rPh sb="7" eb="9">
      <t>ジドウ</t>
    </rPh>
    <rPh sb="10" eb="12">
      <t>ニュウリョク</t>
    </rPh>
    <rPh sb="21" eb="23">
      <t>キニュウ</t>
    </rPh>
    <rPh sb="24" eb="26">
      <t>フヨウ</t>
    </rPh>
    <phoneticPr fontId="5"/>
  </si>
  <si>
    <t>←水色のセルは自動で入力されますので、</t>
    <rPh sb="1" eb="3">
      <t>ミズイロ</t>
    </rPh>
    <rPh sb="7" eb="9">
      <t>ジドウ</t>
    </rPh>
    <rPh sb="10" eb="12">
      <t>ニュウリョク</t>
    </rPh>
    <phoneticPr fontId="5"/>
  </si>
  <si>
    <t>　記入は不要です。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</si>
</sst>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General;;"/>
    <numFmt numFmtId="184" formatCode="#,##0&quot; 席&quot;"/>
    <numFmt numFmtId="185" formatCode="#,##0_ &quot;回&quot;"/>
    <numFmt numFmtId="186" formatCode="[$-411]ggge&quot;年&quot;m&quot;月&quot;d&quot;日&quot;;@"/>
    <numFmt numFmtId="187" formatCode="0\ %"/>
    <numFmt numFmtId="188" formatCode="#,##0_ &quot;枚&quot;"/>
    <numFmt numFmtId="189" formatCode="#,##0_ &quot;席&quot;"/>
    <numFmt numFmtId="190" formatCode="m/d;@"/>
    <numFmt numFmtId="191" formatCode="General&quot;回&quot;"/>
    <numFmt numFmtId="192" formatCode="General&quot;ヶ所&quot;"/>
    <numFmt numFmtId="193" formatCode="#,##0\ &quot;席&quot;\ ;[Red]\-#,##0\ &quot;席&quot;"/>
    <numFmt numFmtId="194" formatCode="0.00_ ;[Red]\-0.00\ "/>
    <numFmt numFmtId="195" formatCode="&quot;外&quot;#&quot;件&quot;;;"/>
  </numFmts>
  <fonts count="4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9"/>
      <name val="游ゴシック"/>
      <family val="3"/>
      <charset val="128"/>
      <scheme val="minor"/>
    </font>
    <font>
      <b/>
      <sz val="11"/>
      <name val="游ゴシック"/>
      <family val="3"/>
      <charset val="128"/>
      <scheme val="minor"/>
    </font>
    <font>
      <sz val="14"/>
      <color theme="1"/>
      <name val="ＭＳ ゴシック"/>
      <family val="3"/>
      <charset val="128"/>
    </font>
    <font>
      <b/>
      <sz val="10"/>
      <color indexed="81"/>
      <name val="MS P ゴシック"/>
      <family val="3"/>
      <charset val="128"/>
    </font>
    <font>
      <sz val="18"/>
      <color theme="1"/>
      <name val="ＭＳ ゴシック"/>
      <family val="3"/>
      <charset val="128"/>
    </font>
    <font>
      <sz val="11"/>
      <color theme="1"/>
      <name val="ＭＳ ゴシック"/>
      <family val="3"/>
      <charset val="128"/>
    </font>
    <font>
      <sz val="16"/>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sz val="14"/>
      <name val="ＭＳ ゴシック"/>
      <family val="3"/>
      <charset val="128"/>
    </font>
    <font>
      <sz val="10"/>
      <color theme="1"/>
      <name val="ＭＳ ゴシック"/>
      <family val="3"/>
      <charset val="128"/>
    </font>
    <font>
      <b/>
      <sz val="20"/>
      <color theme="1"/>
      <name val="ＭＳ ゴシック"/>
      <family val="3"/>
      <charset val="128"/>
    </font>
    <font>
      <sz val="14"/>
      <color rgb="FFEAEAEA"/>
      <name val="ＭＳ ゴシック"/>
      <family val="3"/>
      <charset val="128"/>
    </font>
    <font>
      <sz val="22"/>
      <name val="ＭＳ ゴシック"/>
      <family val="3"/>
      <charset val="128"/>
    </font>
    <font>
      <sz val="10"/>
      <name val="ＭＳ ゴシック"/>
      <family val="3"/>
      <charset val="128"/>
    </font>
    <font>
      <b/>
      <sz val="16"/>
      <color theme="1"/>
      <name val="ＭＳ ゴシック"/>
      <family val="3"/>
      <charset val="128"/>
    </font>
    <font>
      <sz val="22"/>
      <color theme="1"/>
      <name val="ＭＳ ゴシック"/>
      <family val="3"/>
      <charset val="128"/>
    </font>
    <font>
      <b/>
      <sz val="14"/>
      <name val="ＭＳ ゴシック"/>
      <family val="3"/>
      <charset val="128"/>
    </font>
    <font>
      <b/>
      <sz val="11"/>
      <name val="ＭＳ ゴシック"/>
      <family val="3"/>
      <charset val="128"/>
    </font>
    <font>
      <sz val="11"/>
      <name val="ＭＳ ゴシック"/>
      <family val="3"/>
      <charset val="128"/>
    </font>
    <font>
      <sz val="14"/>
      <color indexed="81"/>
      <name val="MS P ゴシック"/>
      <family val="3"/>
      <charset val="128"/>
    </font>
    <font>
      <sz val="13"/>
      <color theme="1"/>
      <name val="ＭＳ ゴシック"/>
      <family val="3"/>
      <charset val="128"/>
    </font>
    <font>
      <b/>
      <sz val="13"/>
      <color theme="1"/>
      <name val="ＭＳ ゴシック"/>
      <family val="3"/>
      <charset val="128"/>
    </font>
    <font>
      <sz val="12"/>
      <color theme="1"/>
      <name val="游ゴシック"/>
      <family val="3"/>
      <charset val="128"/>
      <scheme val="minor"/>
    </font>
    <font>
      <sz val="12"/>
      <name val="ＭＳ ゴシック"/>
      <family val="3"/>
      <charset val="128"/>
    </font>
    <font>
      <b/>
      <sz val="16"/>
      <name val="ＭＳ ゴシック"/>
      <family val="3"/>
      <charset val="128"/>
    </font>
    <font>
      <b/>
      <sz val="18"/>
      <color theme="1"/>
      <name val="ＭＳ ゴシック"/>
      <family val="3"/>
      <charset val="128"/>
    </font>
    <font>
      <b/>
      <sz val="18"/>
      <name val="ＭＳ ゴシック"/>
      <family val="3"/>
      <charset val="128"/>
    </font>
    <font>
      <b/>
      <sz val="22"/>
      <color theme="1"/>
      <name val="ＭＳ ゴシック"/>
      <family val="3"/>
      <charset val="128"/>
    </font>
    <font>
      <b/>
      <sz val="11"/>
      <color rgb="FFFF0000"/>
      <name val="ＭＳ ゴシック"/>
      <family val="3"/>
      <charset val="128"/>
    </font>
  </fonts>
  <fills count="16">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EAEAEA"/>
        <bgColor indexed="64"/>
      </patternFill>
    </fill>
    <fill>
      <patternFill patternType="solid">
        <fgColor rgb="FFCCFFFF"/>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99"/>
        <bgColor indexed="64"/>
      </patternFill>
    </fill>
    <fill>
      <patternFill patternType="solid">
        <fgColor rgb="FFCCFF99"/>
        <bgColor indexed="64"/>
      </patternFill>
    </fill>
  </fills>
  <borders count="125">
    <border>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medium">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thin">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style="medium">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s>
  <cellStyleXfs count="12">
    <xf numFmtId="0" fontId="0" fillId="0" borderId="0">
      <alignment vertical="center"/>
    </xf>
    <xf numFmtId="9" fontId="11" fillId="0" borderId="0" applyFont="0" applyFill="0" applyBorder="0" applyAlignment="0" applyProtection="0">
      <alignment vertical="center"/>
    </xf>
    <xf numFmtId="9" fontId="8"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8" fillId="0" borderId="0" applyFont="0" applyFill="0" applyBorder="0" applyAlignment="0" applyProtection="0"/>
    <xf numFmtId="0" fontId="11" fillId="0" borderId="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32">
    <xf numFmtId="0" fontId="0" fillId="0" borderId="0" xfId="0">
      <alignment vertical="center"/>
    </xf>
    <xf numFmtId="0" fontId="11" fillId="0" borderId="0" xfId="6" applyFont="1" applyFill="1">
      <alignment vertical="center"/>
    </xf>
    <xf numFmtId="0" fontId="11" fillId="0" borderId="0" xfId="6" applyFill="1">
      <alignment vertical="center"/>
    </xf>
    <xf numFmtId="0" fontId="15" fillId="2" borderId="8" xfId="6" applyFont="1" applyFill="1" applyBorder="1" applyAlignment="1">
      <alignment horizontal="center" vertical="center"/>
    </xf>
    <xf numFmtId="0" fontId="12" fillId="2" borderId="8" xfId="6" applyFont="1" applyFill="1" applyBorder="1">
      <alignment vertical="center"/>
    </xf>
    <xf numFmtId="0" fontId="12" fillId="0" borderId="0" xfId="6" applyFont="1" applyFill="1">
      <alignment vertical="center"/>
    </xf>
    <xf numFmtId="0" fontId="19" fillId="0" borderId="0" xfId="0" applyFont="1" applyFill="1">
      <alignment vertical="center"/>
    </xf>
    <xf numFmtId="0" fontId="19" fillId="0" borderId="0" xfId="0" applyFont="1" applyFill="1" applyAlignment="1">
      <alignment vertical="center" wrapText="1"/>
    </xf>
    <xf numFmtId="0" fontId="19" fillId="0" borderId="0" xfId="0" applyFont="1" applyFill="1" applyBorder="1" applyAlignment="1" applyProtection="1">
      <alignment vertical="top"/>
    </xf>
    <xf numFmtId="0" fontId="16" fillId="0" borderId="0" xfId="0" applyFont="1">
      <alignment vertical="center"/>
    </xf>
    <xf numFmtId="0" fontId="16" fillId="0" borderId="0" xfId="0" applyFont="1" applyFill="1">
      <alignment vertical="center"/>
    </xf>
    <xf numFmtId="0" fontId="16" fillId="4" borderId="11" xfId="0" applyFont="1" applyFill="1" applyBorder="1" applyAlignment="1">
      <alignment horizontal="center" vertical="center"/>
    </xf>
    <xf numFmtId="14" fontId="16" fillId="5" borderId="9" xfId="0" applyNumberFormat="1" applyFont="1" applyFill="1" applyBorder="1" applyAlignment="1">
      <alignment horizontal="center" vertical="top" shrinkToFit="1"/>
    </xf>
    <xf numFmtId="191" fontId="16" fillId="0" borderId="9" xfId="0" applyNumberFormat="1" applyFont="1" applyFill="1" applyBorder="1" applyAlignment="1" applyProtection="1">
      <alignment horizontal="center" vertical="center" shrinkToFit="1"/>
      <protection locked="0"/>
    </xf>
    <xf numFmtId="190" fontId="16" fillId="4" borderId="11" xfId="0" applyNumberFormat="1" applyFont="1" applyFill="1" applyBorder="1" applyAlignment="1" applyProtection="1">
      <alignment horizontal="center" vertical="center" shrinkToFit="1"/>
    </xf>
    <xf numFmtId="191" fontId="16" fillId="5" borderId="11" xfId="0" applyNumberFormat="1" applyFont="1" applyFill="1" applyBorder="1" applyAlignment="1" applyProtection="1">
      <alignment horizontal="center" vertical="center" shrinkToFit="1"/>
    </xf>
    <xf numFmtId="192" fontId="16" fillId="5" borderId="7" xfId="0" applyNumberFormat="1" applyFont="1" applyFill="1" applyBorder="1" applyAlignment="1">
      <alignment horizontal="center" vertical="center"/>
    </xf>
    <xf numFmtId="183" fontId="16" fillId="5" borderId="54" xfId="0" applyNumberFormat="1" applyFont="1" applyFill="1" applyBorder="1" applyAlignment="1">
      <alignment horizontal="left" vertical="center"/>
    </xf>
    <xf numFmtId="183" fontId="16" fillId="5" borderId="91" xfId="0" applyNumberFormat="1" applyFont="1" applyFill="1" applyBorder="1" applyAlignment="1">
      <alignment horizontal="left" vertical="center"/>
    </xf>
    <xf numFmtId="190" fontId="16" fillId="4" borderId="40" xfId="0" applyNumberFormat="1" applyFont="1" applyFill="1" applyBorder="1" applyAlignment="1" applyProtection="1">
      <alignment horizontal="center" vertical="center" shrinkToFit="1"/>
      <protection locked="0"/>
    </xf>
    <xf numFmtId="190" fontId="16" fillId="0" borderId="0" xfId="0" applyNumberFormat="1" applyFont="1" applyFill="1" applyBorder="1" applyAlignment="1" applyProtection="1">
      <alignment horizontal="right" vertical="center" shrinkToFit="1"/>
      <protection locked="0"/>
    </xf>
    <xf numFmtId="183" fontId="16" fillId="0" borderId="39" xfId="0" applyNumberFormat="1" applyFont="1" applyFill="1" applyBorder="1" applyAlignment="1">
      <alignment horizontal="left" vertical="center"/>
    </xf>
    <xf numFmtId="49" fontId="16" fillId="0" borderId="8" xfId="0" applyNumberFormat="1" applyFont="1" applyFill="1" applyBorder="1" applyAlignment="1" applyProtection="1">
      <alignment horizontal="center" vertical="center"/>
      <protection locked="0"/>
    </xf>
    <xf numFmtId="0" fontId="28" fillId="0" borderId="8" xfId="0" applyFont="1" applyFill="1" applyBorder="1" applyAlignment="1" applyProtection="1">
      <alignment vertical="center" wrapText="1"/>
      <protection locked="0"/>
    </xf>
    <xf numFmtId="14" fontId="16" fillId="0" borderId="47" xfId="0" applyNumberFormat="1" applyFont="1" applyFill="1" applyBorder="1" applyAlignment="1" applyProtection="1">
      <alignment horizontal="center" vertical="center"/>
      <protection locked="0"/>
    </xf>
    <xf numFmtId="14" fontId="16" fillId="0" borderId="62" xfId="0" applyNumberFormat="1" applyFont="1" applyFill="1" applyBorder="1" applyAlignment="1" applyProtection="1">
      <alignment horizontal="center" vertical="center"/>
      <protection locked="0"/>
    </xf>
    <xf numFmtId="14" fontId="16" fillId="0" borderId="52" xfId="0" applyNumberFormat="1" applyFont="1" applyFill="1" applyBorder="1" applyAlignment="1" applyProtection="1">
      <alignment horizontal="center" vertical="center"/>
      <protection locked="0"/>
    </xf>
    <xf numFmtId="14" fontId="16" fillId="0" borderId="60" xfId="0" applyNumberFormat="1" applyFont="1" applyFill="1" applyBorder="1" applyAlignment="1" applyProtection="1">
      <alignment horizontal="center" vertical="center"/>
      <protection locked="0"/>
    </xf>
    <xf numFmtId="0" fontId="16" fillId="0" borderId="0" xfId="6" applyFont="1" applyFill="1" applyBorder="1" applyAlignment="1">
      <alignment vertical="center"/>
    </xf>
    <xf numFmtId="0" fontId="30" fillId="0" borderId="0" xfId="6" applyFont="1" applyFill="1" applyBorder="1" applyAlignment="1">
      <alignment vertical="center"/>
    </xf>
    <xf numFmtId="0" fontId="16" fillId="0" borderId="0" xfId="6" applyFont="1" applyFill="1" applyBorder="1">
      <alignment vertical="center"/>
    </xf>
    <xf numFmtId="177" fontId="16" fillId="0" borderId="0" xfId="6" applyNumberFormat="1" applyFont="1" applyFill="1" applyBorder="1">
      <alignment vertical="center"/>
    </xf>
    <xf numFmtId="3" fontId="16" fillId="0" borderId="5" xfId="6" applyNumberFormat="1" applyFont="1" applyFill="1" applyBorder="1" applyAlignment="1" applyProtection="1">
      <alignment horizontal="right" vertical="center" shrinkToFit="1"/>
      <protection locked="0"/>
    </xf>
    <xf numFmtId="3" fontId="16" fillId="0" borderId="7" xfId="6" applyNumberFormat="1" applyFont="1" applyFill="1" applyBorder="1" applyAlignment="1" applyProtection="1">
      <alignment horizontal="right" vertical="center" shrinkToFit="1"/>
      <protection locked="0"/>
    </xf>
    <xf numFmtId="0" fontId="16" fillId="0" borderId="20" xfId="6" applyFont="1" applyFill="1" applyBorder="1" applyProtection="1">
      <alignment vertical="center"/>
      <protection locked="0"/>
    </xf>
    <xf numFmtId="176" fontId="16" fillId="0" borderId="12" xfId="6" applyNumberFormat="1" applyFont="1" applyFill="1" applyBorder="1" applyProtection="1">
      <alignment vertical="center"/>
      <protection locked="0"/>
    </xf>
    <xf numFmtId="0" fontId="16" fillId="0" borderId="21" xfId="6" applyFont="1" applyFill="1" applyBorder="1" applyProtection="1">
      <alignment vertical="center"/>
      <protection locked="0"/>
    </xf>
    <xf numFmtId="176" fontId="16" fillId="0" borderId="10" xfId="6" applyNumberFormat="1" applyFont="1" applyFill="1" applyBorder="1" applyProtection="1">
      <alignment vertical="center"/>
      <protection locked="0"/>
    </xf>
    <xf numFmtId="176" fontId="16" fillId="0" borderId="16" xfId="6" applyNumberFormat="1" applyFont="1" applyFill="1" applyBorder="1" applyProtection="1">
      <alignment vertical="center"/>
      <protection locked="0"/>
    </xf>
    <xf numFmtId="38" fontId="16" fillId="0" borderId="81" xfId="6" applyNumberFormat="1" applyFont="1" applyFill="1" applyBorder="1" applyProtection="1">
      <alignment vertical="center"/>
      <protection locked="0"/>
    </xf>
    <xf numFmtId="177" fontId="16" fillId="0" borderId="5" xfId="6" applyNumberFormat="1" applyFont="1" applyFill="1" applyBorder="1" applyProtection="1">
      <alignment vertical="center"/>
      <protection locked="0"/>
    </xf>
    <xf numFmtId="177" fontId="16" fillId="0" borderId="6" xfId="6" applyNumberFormat="1" applyFont="1" applyFill="1" applyBorder="1" applyProtection="1">
      <alignment vertical="center"/>
      <protection locked="0"/>
    </xf>
    <xf numFmtId="0" fontId="16" fillId="0" borderId="3" xfId="6" applyFont="1" applyFill="1" applyBorder="1" applyProtection="1">
      <alignment vertical="center"/>
      <protection locked="0"/>
    </xf>
    <xf numFmtId="177" fontId="16" fillId="0" borderId="7" xfId="6" applyNumberFormat="1" applyFont="1" applyFill="1" applyBorder="1" applyProtection="1">
      <alignment vertical="center"/>
      <protection locked="0"/>
    </xf>
    <xf numFmtId="177" fontId="16" fillId="0" borderId="1" xfId="6" applyNumberFormat="1" applyFont="1" applyFill="1" applyBorder="1" applyProtection="1">
      <alignment vertical="center"/>
      <protection locked="0"/>
    </xf>
    <xf numFmtId="177" fontId="16" fillId="0" borderId="2" xfId="6" applyNumberFormat="1" applyFont="1" applyFill="1" applyBorder="1" applyProtection="1">
      <alignment vertical="center"/>
      <protection locked="0"/>
    </xf>
    <xf numFmtId="177" fontId="16" fillId="0" borderId="4" xfId="6" applyNumberFormat="1" applyFont="1" applyFill="1" applyBorder="1" applyProtection="1">
      <alignment vertical="center"/>
      <protection locked="0"/>
    </xf>
    <xf numFmtId="0" fontId="16" fillId="0" borderId="34" xfId="6" applyFont="1" applyFill="1" applyBorder="1" applyProtection="1">
      <alignment vertical="center"/>
      <protection locked="0"/>
    </xf>
    <xf numFmtId="177" fontId="16" fillId="0" borderId="35" xfId="6" applyNumberFormat="1" applyFont="1" applyFill="1" applyBorder="1" applyProtection="1">
      <alignment vertical="center"/>
      <protection locked="0"/>
    </xf>
    <xf numFmtId="0" fontId="32" fillId="0" borderId="0" xfId="7" applyFont="1" applyFill="1" applyBorder="1" applyAlignment="1">
      <alignment vertical="center"/>
    </xf>
    <xf numFmtId="0" fontId="33" fillId="0" borderId="0" xfId="7" applyFont="1" applyFill="1" applyBorder="1" applyAlignment="1">
      <alignment vertical="center"/>
    </xf>
    <xf numFmtId="0" fontId="33" fillId="0" borderId="0" xfId="7" applyFont="1" applyAlignment="1">
      <alignment vertical="center"/>
    </xf>
    <xf numFmtId="0" fontId="33" fillId="0" borderId="0" xfId="7" applyFont="1"/>
    <xf numFmtId="0" fontId="19" fillId="0" borderId="0" xfId="6" applyFont="1" applyFill="1" applyBorder="1" applyAlignment="1">
      <alignment vertical="top" wrapText="1"/>
    </xf>
    <xf numFmtId="0" fontId="33" fillId="0" borderId="0" xfId="7" applyFont="1" applyAlignment="1">
      <alignment horizontal="center" vertical="center"/>
    </xf>
    <xf numFmtId="0" fontId="33" fillId="0" borderId="0" xfId="7" applyFont="1" applyFill="1" applyBorder="1" applyAlignment="1">
      <alignment horizontal="center" vertical="center"/>
    </xf>
    <xf numFmtId="0" fontId="16" fillId="0" borderId="20" xfId="0" applyFont="1" applyFill="1" applyBorder="1" applyAlignment="1" applyProtection="1">
      <alignment vertical="center" shrinkToFit="1"/>
      <protection locked="0"/>
    </xf>
    <xf numFmtId="0" fontId="16" fillId="0" borderId="12" xfId="0" applyFont="1" applyFill="1" applyBorder="1" applyProtection="1">
      <alignment vertical="center"/>
      <protection locked="0"/>
    </xf>
    <xf numFmtId="178" fontId="16" fillId="0" borderId="96" xfId="0" applyNumberFormat="1" applyFont="1" applyBorder="1" applyAlignment="1" applyProtection="1">
      <alignment horizontal="right" vertical="center" shrinkToFit="1"/>
      <protection locked="0"/>
    </xf>
    <xf numFmtId="178" fontId="16" fillId="0" borderId="85" xfId="0" applyNumberFormat="1" applyFont="1" applyBorder="1" applyProtection="1">
      <alignment vertical="center"/>
      <protection locked="0"/>
    </xf>
    <xf numFmtId="0" fontId="16" fillId="0" borderId="21" xfId="0" applyFont="1" applyFill="1" applyBorder="1" applyAlignment="1" applyProtection="1">
      <alignment vertical="center" shrinkToFit="1"/>
      <protection locked="0"/>
    </xf>
    <xf numFmtId="0" fontId="16" fillId="0" borderId="10" xfId="0" applyFont="1" applyFill="1" applyBorder="1" applyProtection="1">
      <alignment vertical="center"/>
      <protection locked="0"/>
    </xf>
    <xf numFmtId="178" fontId="16" fillId="0" borderId="10" xfId="0" applyNumberFormat="1" applyFont="1" applyBorder="1" applyAlignment="1" applyProtection="1">
      <alignment horizontal="right" vertical="center" shrinkToFit="1"/>
      <protection locked="0"/>
    </xf>
    <xf numFmtId="178" fontId="16" fillId="0" borderId="51" xfId="0" applyNumberFormat="1" applyFont="1" applyBorder="1" applyProtection="1">
      <alignment vertical="center"/>
      <protection locked="0"/>
    </xf>
    <xf numFmtId="178" fontId="16" fillId="0" borderId="11" xfId="0" applyNumberFormat="1" applyFont="1" applyBorder="1" applyAlignment="1" applyProtection="1">
      <alignment horizontal="right" vertical="center" shrinkToFit="1"/>
      <protection locked="0"/>
    </xf>
    <xf numFmtId="178" fontId="16" fillId="0" borderId="55" xfId="0" applyNumberFormat="1" applyFont="1" applyBorder="1" applyProtection="1">
      <alignment vertical="center"/>
      <protection locked="0"/>
    </xf>
    <xf numFmtId="0" fontId="16" fillId="0" borderId="3" xfId="0" applyFont="1" applyFill="1" applyBorder="1" applyAlignment="1" applyProtection="1">
      <alignment vertical="center" shrinkToFit="1"/>
      <protection locked="0"/>
    </xf>
    <xf numFmtId="0" fontId="16" fillId="0" borderId="11" xfId="0" applyFont="1" applyFill="1" applyBorder="1" applyProtection="1">
      <alignment vertical="center"/>
      <protection locked="0"/>
    </xf>
    <xf numFmtId="190" fontId="16" fillId="0" borderId="0" xfId="0" applyNumberFormat="1" applyFont="1" applyFill="1" applyBorder="1" applyAlignment="1" applyProtection="1">
      <alignment horizontal="center" vertical="center" shrinkToFit="1"/>
      <protection locked="0"/>
    </xf>
    <xf numFmtId="177" fontId="16" fillId="0" borderId="109" xfId="6" applyNumberFormat="1" applyFont="1" applyFill="1" applyBorder="1" applyProtection="1">
      <alignment vertical="center"/>
      <protection locked="0"/>
    </xf>
    <xf numFmtId="0" fontId="19" fillId="0" borderId="0" xfId="0" applyFont="1" applyFill="1" applyAlignment="1">
      <alignment vertical="center"/>
    </xf>
    <xf numFmtId="0" fontId="16" fillId="0" borderId="0" xfId="6" applyFont="1" applyFill="1" applyBorder="1" applyAlignment="1">
      <alignment horizontal="left" vertical="top"/>
    </xf>
    <xf numFmtId="178" fontId="16" fillId="0" borderId="105" xfId="0" applyNumberFormat="1" applyFont="1" applyBorder="1" applyAlignment="1" applyProtection="1">
      <alignment horizontal="right" vertical="center" shrinkToFit="1"/>
      <protection locked="0"/>
    </xf>
    <xf numFmtId="178" fontId="16" fillId="0" borderId="6" xfId="0" applyNumberFormat="1" applyFont="1" applyBorder="1" applyAlignment="1" applyProtection="1">
      <alignment horizontal="right" vertical="center" shrinkToFit="1"/>
      <protection locked="0"/>
    </xf>
    <xf numFmtId="178" fontId="16" fillId="0" borderId="7" xfId="0" applyNumberFormat="1" applyFont="1" applyBorder="1" applyAlignment="1" applyProtection="1">
      <alignment horizontal="right" vertical="center" shrinkToFit="1"/>
      <protection locked="0"/>
    </xf>
    <xf numFmtId="194" fontId="16" fillId="0" borderId="96" xfId="0" applyNumberFormat="1" applyFont="1" applyBorder="1" applyAlignment="1" applyProtection="1">
      <alignment horizontal="right" vertical="center" shrinkToFit="1"/>
      <protection locked="0"/>
    </xf>
    <xf numFmtId="194" fontId="16" fillId="0" borderId="10" xfId="0" applyNumberFormat="1" applyFont="1" applyBorder="1" applyAlignment="1" applyProtection="1">
      <alignment horizontal="right" vertical="center" shrinkToFit="1"/>
      <protection locked="0"/>
    </xf>
    <xf numFmtId="194" fontId="16" fillId="0" borderId="11" xfId="0" applyNumberFormat="1" applyFont="1" applyBorder="1" applyAlignment="1" applyProtection="1">
      <alignment horizontal="right" vertical="center" shrinkToFit="1"/>
      <protection locked="0"/>
    </xf>
    <xf numFmtId="0" fontId="12" fillId="0" borderId="8" xfId="6" applyFont="1" applyBorder="1" applyAlignment="1">
      <alignment vertical="top"/>
    </xf>
    <xf numFmtId="0" fontId="12" fillId="0" borderId="8" xfId="6" applyFont="1" applyBorder="1">
      <alignment vertical="center"/>
    </xf>
    <xf numFmtId="0" fontId="12" fillId="0" borderId="8" xfId="6" applyFont="1" applyBorder="1" applyAlignment="1">
      <alignment vertical="center" wrapText="1"/>
    </xf>
    <xf numFmtId="0" fontId="0" fillId="0" borderId="8" xfId="6" applyFont="1" applyBorder="1">
      <alignment vertical="center"/>
    </xf>
    <xf numFmtId="0" fontId="11" fillId="0" borderId="8" xfId="6" applyBorder="1" applyAlignment="1">
      <alignment vertical="center" wrapText="1"/>
    </xf>
    <xf numFmtId="0" fontId="11" fillId="0" borderId="8" xfId="6" applyBorder="1">
      <alignment vertical="center"/>
    </xf>
    <xf numFmtId="0" fontId="11" fillId="0" borderId="8" xfId="6" applyBorder="1" applyAlignment="1">
      <alignment horizontal="left" vertical="top"/>
    </xf>
    <xf numFmtId="0" fontId="0" fillId="0" borderId="8" xfId="6" applyFont="1" applyBorder="1" applyAlignment="1">
      <alignment horizontal="left" vertical="top"/>
    </xf>
    <xf numFmtId="0" fontId="11" fillId="0" borderId="8" xfId="6" applyBorder="1" applyAlignment="1">
      <alignment horizontal="left" vertical="top" wrapText="1"/>
    </xf>
    <xf numFmtId="0" fontId="0" fillId="0" borderId="8" xfId="6" applyFont="1" applyBorder="1" applyAlignment="1">
      <alignment horizontal="left" vertical="top" wrapText="1"/>
    </xf>
    <xf numFmtId="0" fontId="12" fillId="0" borderId="8" xfId="6" applyFont="1" applyBorder="1" applyAlignment="1">
      <alignment horizontal="left" vertical="top"/>
    </xf>
    <xf numFmtId="0" fontId="12" fillId="0" borderId="8" xfId="6" applyFont="1" applyBorder="1" applyAlignment="1">
      <alignment horizontal="left" vertical="top" wrapText="1"/>
    </xf>
    <xf numFmtId="0" fontId="19" fillId="0" borderId="0" xfId="6" applyFont="1" applyFill="1" applyBorder="1" applyAlignment="1">
      <alignment horizontal="left" vertical="top" wrapText="1"/>
    </xf>
    <xf numFmtId="190" fontId="16" fillId="0" borderId="9"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center" wrapText="1" shrinkToFit="1"/>
      <protection locked="0"/>
    </xf>
    <xf numFmtId="0" fontId="19" fillId="0" borderId="0" xfId="7" applyFont="1" applyFill="1" applyBorder="1" applyAlignment="1" applyProtection="1">
      <alignment horizontal="center" vertical="center"/>
    </xf>
    <xf numFmtId="0" fontId="38" fillId="0" borderId="0" xfId="7" applyFont="1" applyAlignment="1">
      <alignment horizontal="center"/>
    </xf>
    <xf numFmtId="38" fontId="38" fillId="0" borderId="0" xfId="7" applyNumberFormat="1" applyFont="1" applyFill="1" applyBorder="1" applyAlignment="1">
      <alignment vertical="center"/>
    </xf>
    <xf numFmtId="0" fontId="19" fillId="0" borderId="0" xfId="7" applyFont="1" applyFill="1" applyBorder="1" applyAlignment="1">
      <alignment horizontal="right" vertical="center"/>
    </xf>
    <xf numFmtId="38" fontId="19" fillId="0" borderId="0" xfId="7" applyNumberFormat="1" applyFont="1" applyFill="1" applyBorder="1" applyAlignment="1">
      <alignment vertical="center"/>
    </xf>
    <xf numFmtId="0" fontId="38" fillId="0" borderId="0" xfId="7" applyFont="1" applyFill="1" applyBorder="1" applyAlignment="1">
      <alignment vertical="center"/>
    </xf>
    <xf numFmtId="0" fontId="38" fillId="0" borderId="0" xfId="7" applyFont="1"/>
    <xf numFmtId="178" fontId="38" fillId="5" borderId="99" xfId="7" applyNumberFormat="1" applyFont="1" applyFill="1" applyBorder="1" applyAlignment="1">
      <alignment horizontal="right" vertical="center" shrinkToFit="1"/>
    </xf>
    <xf numFmtId="189" fontId="38" fillId="0" borderId="0" xfId="7" applyNumberFormat="1" applyFont="1" applyFill="1" applyBorder="1" applyAlignment="1">
      <alignment vertical="center"/>
    </xf>
    <xf numFmtId="0" fontId="19" fillId="0" borderId="0" xfId="7" applyFont="1" applyFill="1" applyBorder="1" applyAlignment="1">
      <alignment horizontal="center" vertical="center"/>
    </xf>
    <xf numFmtId="180" fontId="38" fillId="5" borderId="81" xfId="7" applyNumberFormat="1" applyFont="1" applyFill="1" applyBorder="1" applyAlignment="1">
      <alignment horizontal="right" vertical="center" shrinkToFit="1"/>
    </xf>
    <xf numFmtId="180" fontId="38" fillId="0" borderId="0" xfId="7" applyNumberFormat="1" applyFont="1" applyFill="1" applyBorder="1" applyAlignment="1">
      <alignment vertical="center"/>
    </xf>
    <xf numFmtId="180" fontId="38" fillId="5" borderId="94" xfId="7" applyNumberFormat="1" applyFont="1" applyFill="1" applyBorder="1" applyAlignment="1">
      <alignment horizontal="right" vertical="center" shrinkToFit="1"/>
    </xf>
    <xf numFmtId="0" fontId="38" fillId="0" borderId="0" xfId="7" applyFont="1" applyAlignment="1">
      <alignment vertical="center"/>
    </xf>
    <xf numFmtId="0" fontId="19" fillId="0" borderId="0" xfId="7" applyFont="1" applyFill="1" applyBorder="1" applyAlignment="1" applyProtection="1">
      <alignment vertical="center"/>
    </xf>
    <xf numFmtId="0" fontId="38" fillId="4" borderId="40" xfId="7" applyFont="1" applyFill="1" applyBorder="1" applyAlignment="1" applyProtection="1">
      <alignment horizontal="center" vertical="center"/>
    </xf>
    <xf numFmtId="183" fontId="38" fillId="4" borderId="44" xfId="7" applyNumberFormat="1" applyFont="1" applyFill="1" applyBorder="1" applyAlignment="1">
      <alignment horizontal="center" vertical="center"/>
    </xf>
    <xf numFmtId="178" fontId="38" fillId="0" borderId="81" xfId="7" applyNumberFormat="1" applyFont="1" applyFill="1" applyBorder="1" applyAlignment="1" applyProtection="1">
      <alignment horizontal="right" vertical="center"/>
      <protection locked="0"/>
    </xf>
    <xf numFmtId="0" fontId="38" fillId="0" borderId="0" xfId="7" applyNumberFormat="1" applyFont="1" applyFill="1" applyBorder="1" applyAlignment="1">
      <alignment vertical="center"/>
    </xf>
    <xf numFmtId="176" fontId="38" fillId="5" borderId="1" xfId="3" applyNumberFormat="1" applyFont="1" applyFill="1" applyBorder="1" applyAlignment="1">
      <alignment horizontal="right" vertical="center"/>
    </xf>
    <xf numFmtId="183" fontId="38" fillId="4" borderId="87" xfId="7" applyNumberFormat="1" applyFont="1" applyFill="1" applyBorder="1" applyAlignment="1">
      <alignment horizontal="center" vertical="center"/>
    </xf>
    <xf numFmtId="183" fontId="38" fillId="4" borderId="54" xfId="7" applyNumberFormat="1" applyFont="1" applyFill="1" applyBorder="1" applyAlignment="1">
      <alignment horizontal="center" vertical="center"/>
    </xf>
    <xf numFmtId="176" fontId="38" fillId="4" borderId="91" xfId="3" applyNumberFormat="1" applyFont="1" applyFill="1" applyBorder="1" applyAlignment="1">
      <alignment horizontal="center" vertical="center"/>
    </xf>
    <xf numFmtId="180" fontId="38" fillId="5" borderId="81" xfId="3" applyNumberFormat="1" applyFont="1" applyFill="1" applyBorder="1" applyAlignment="1">
      <alignment horizontal="right" vertical="center"/>
    </xf>
    <xf numFmtId="180" fontId="38" fillId="5" borderId="94" xfId="3" applyNumberFormat="1" applyFont="1" applyFill="1" applyBorder="1" applyAlignment="1">
      <alignment horizontal="right" vertical="center"/>
    </xf>
    <xf numFmtId="0" fontId="38" fillId="4" borderId="44" xfId="7" applyFont="1" applyFill="1" applyBorder="1" applyAlignment="1" applyProtection="1">
      <alignment horizontal="center" vertical="center"/>
    </xf>
    <xf numFmtId="38" fontId="38" fillId="4" borderId="81" xfId="5" applyFont="1" applyFill="1" applyBorder="1" applyAlignment="1" applyProtection="1">
      <alignment horizontal="center" vertical="center" wrapText="1"/>
    </xf>
    <xf numFmtId="38" fontId="38" fillId="0" borderId="9" xfId="3" applyFont="1" applyBorder="1" applyAlignment="1" applyProtection="1">
      <alignment horizontal="right" vertical="center"/>
      <protection locked="0"/>
    </xf>
    <xf numFmtId="38" fontId="38" fillId="4" borderId="9" xfId="5" applyFont="1" applyFill="1" applyBorder="1" applyAlignment="1" applyProtection="1">
      <alignment horizontal="center" vertical="center"/>
    </xf>
    <xf numFmtId="38" fontId="38" fillId="0" borderId="9" xfId="3" applyFont="1" applyFill="1" applyBorder="1" applyAlignment="1" applyProtection="1">
      <alignment horizontal="right" vertical="center"/>
      <protection locked="0"/>
    </xf>
    <xf numFmtId="38" fontId="38" fillId="5" borderId="95" xfId="5" applyFont="1" applyFill="1" applyBorder="1" applyAlignment="1" applyProtection="1">
      <alignment horizontal="right" vertical="center"/>
    </xf>
    <xf numFmtId="38" fontId="38" fillId="0" borderId="10" xfId="3" applyFont="1" applyBorder="1" applyAlignment="1" applyProtection="1">
      <alignment horizontal="right" vertical="center"/>
      <protection locked="0"/>
    </xf>
    <xf numFmtId="38" fontId="38" fillId="4" borderId="10" xfId="5" applyFont="1" applyFill="1" applyBorder="1" applyAlignment="1" applyProtection="1">
      <alignment horizontal="center" vertical="center"/>
    </xf>
    <xf numFmtId="38" fontId="38" fillId="5" borderId="2" xfId="5" applyFont="1" applyFill="1" applyBorder="1" applyAlignment="1" applyProtection="1">
      <alignment horizontal="right" vertical="center"/>
    </xf>
    <xf numFmtId="0" fontId="38" fillId="4" borderId="55" xfId="7" applyFont="1" applyFill="1" applyBorder="1" applyAlignment="1" applyProtection="1">
      <alignment horizontal="center" vertical="center"/>
    </xf>
    <xf numFmtId="38" fontId="38" fillId="4" borderId="16" xfId="5" applyFont="1" applyFill="1" applyBorder="1" applyAlignment="1" applyProtection="1">
      <alignment horizontal="center" vertical="center"/>
    </xf>
    <xf numFmtId="38" fontId="38" fillId="0" borderId="16" xfId="3" applyFont="1" applyBorder="1" applyAlignment="1" applyProtection="1">
      <alignment horizontal="right" vertical="center"/>
      <protection locked="0"/>
    </xf>
    <xf numFmtId="38" fontId="38" fillId="5" borderId="104" xfId="5" applyFont="1" applyFill="1" applyBorder="1" applyAlignment="1" applyProtection="1">
      <alignment horizontal="right" vertical="center"/>
    </xf>
    <xf numFmtId="38" fontId="38" fillId="5" borderId="81" xfId="5" applyFont="1" applyFill="1" applyBorder="1" applyAlignment="1" applyProtection="1">
      <alignment horizontal="right" vertical="center"/>
    </xf>
    <xf numFmtId="38" fontId="38" fillId="0" borderId="99" xfId="5" applyFont="1" applyFill="1" applyBorder="1" applyAlignment="1" applyProtection="1">
      <alignment horizontal="right" vertical="center"/>
      <protection locked="0"/>
    </xf>
    <xf numFmtId="0" fontId="38" fillId="0" borderId="0" xfId="7" applyNumberFormat="1" applyFont="1" applyFill="1" applyBorder="1" applyAlignment="1">
      <alignment horizontal="center" vertical="center"/>
    </xf>
    <xf numFmtId="0" fontId="38" fillId="0" borderId="0" xfId="7" applyFont="1" applyAlignment="1">
      <alignment horizontal="center" vertical="center"/>
    </xf>
    <xf numFmtId="0" fontId="38" fillId="0" borderId="0" xfId="7" applyFont="1" applyFill="1" applyBorder="1" applyAlignment="1">
      <alignment horizontal="center" vertical="center"/>
    </xf>
    <xf numFmtId="14" fontId="16" fillId="0" borderId="87" xfId="0" applyNumberFormat="1" applyFont="1" applyFill="1" applyBorder="1" applyAlignment="1" applyProtection="1">
      <alignment horizontal="center" vertical="center"/>
      <protection locked="0"/>
    </xf>
    <xf numFmtId="14" fontId="16" fillId="0" borderId="91" xfId="0" applyNumberFormat="1" applyFont="1" applyFill="1" applyBorder="1" applyAlignment="1" applyProtection="1">
      <alignment horizontal="center" vertical="center"/>
      <protection locked="0"/>
    </xf>
    <xf numFmtId="0" fontId="12" fillId="8" borderId="8" xfId="6" applyFont="1" applyFill="1" applyBorder="1" applyAlignment="1">
      <alignment vertical="top"/>
    </xf>
    <xf numFmtId="0" fontId="12" fillId="9" borderId="8" xfId="6" applyFont="1" applyFill="1" applyBorder="1" applyAlignment="1">
      <alignment vertical="top"/>
    </xf>
    <xf numFmtId="0" fontId="0" fillId="8" borderId="8" xfId="6" applyFont="1" applyFill="1" applyBorder="1" applyAlignment="1">
      <alignment vertical="top"/>
    </xf>
    <xf numFmtId="0" fontId="11" fillId="8" borderId="8" xfId="6" applyFill="1" applyBorder="1" applyAlignment="1">
      <alignment vertical="top"/>
    </xf>
    <xf numFmtId="0" fontId="0" fillId="10" borderId="8" xfId="6" applyFont="1" applyFill="1" applyBorder="1" applyAlignment="1">
      <alignment horizontal="left" vertical="top"/>
    </xf>
    <xf numFmtId="0" fontId="11" fillId="10" borderId="8" xfId="6" applyFill="1" applyBorder="1" applyAlignment="1">
      <alignment horizontal="left" vertical="top"/>
    </xf>
    <xf numFmtId="0" fontId="11" fillId="11" borderId="8" xfId="6" applyFill="1" applyBorder="1" applyAlignment="1">
      <alignment horizontal="left" vertical="top"/>
    </xf>
    <xf numFmtId="0" fontId="11" fillId="6" borderId="8" xfId="6" applyFill="1" applyBorder="1" applyAlignment="1">
      <alignment horizontal="left" vertical="top"/>
    </xf>
    <xf numFmtId="0" fontId="0" fillId="12" borderId="8" xfId="6" applyFont="1" applyFill="1" applyBorder="1" applyAlignment="1">
      <alignment horizontal="left" vertical="top"/>
    </xf>
    <xf numFmtId="0" fontId="11" fillId="12" borderId="8" xfId="6" applyFill="1" applyBorder="1" applyAlignment="1">
      <alignment horizontal="left" vertical="top"/>
    </xf>
    <xf numFmtId="0" fontId="12" fillId="13" borderId="8" xfId="6" applyFont="1" applyFill="1" applyBorder="1" applyAlignment="1">
      <alignment horizontal="left" vertical="top"/>
    </xf>
    <xf numFmtId="0" fontId="0" fillId="14" borderId="8" xfId="6" applyFont="1" applyFill="1" applyBorder="1" applyAlignment="1">
      <alignment horizontal="left" vertical="top"/>
    </xf>
    <xf numFmtId="0" fontId="11" fillId="14" borderId="8" xfId="6" applyFill="1" applyBorder="1" applyAlignment="1">
      <alignment horizontal="left" vertical="top"/>
    </xf>
    <xf numFmtId="0" fontId="11" fillId="14" borderId="8" xfId="6" applyFill="1" applyBorder="1">
      <alignment vertical="center"/>
    </xf>
    <xf numFmtId="0" fontId="12" fillId="13" borderId="8" xfId="6" applyFont="1" applyFill="1" applyBorder="1" applyAlignment="1">
      <alignment vertical="top"/>
    </xf>
    <xf numFmtId="0" fontId="12" fillId="15" borderId="8" xfId="6" applyFont="1" applyFill="1" applyBorder="1" applyAlignment="1">
      <alignment vertical="top"/>
    </xf>
    <xf numFmtId="0" fontId="12" fillId="14" borderId="8" xfId="6" applyFont="1" applyFill="1" applyBorder="1" applyAlignment="1">
      <alignment vertical="top"/>
    </xf>
    <xf numFmtId="0" fontId="12" fillId="0" borderId="8" xfId="6" applyFont="1" applyFill="1" applyBorder="1">
      <alignment vertical="center"/>
    </xf>
    <xf numFmtId="0" fontId="12" fillId="0" borderId="8" xfId="6" applyFont="1" applyFill="1" applyBorder="1" applyAlignment="1">
      <alignment vertical="center"/>
    </xf>
    <xf numFmtId="0" fontId="12" fillId="15" borderId="8" xfId="6" applyFont="1" applyFill="1" applyBorder="1" applyAlignment="1">
      <alignment vertical="center"/>
    </xf>
    <xf numFmtId="0" fontId="16" fillId="0" borderId="22" xfId="0" applyFont="1" applyFill="1" applyBorder="1" applyAlignment="1" applyProtection="1">
      <alignment vertical="center" shrinkToFit="1"/>
      <protection locked="0"/>
    </xf>
    <xf numFmtId="0" fontId="16" fillId="0" borderId="16" xfId="0" applyFont="1" applyFill="1" applyBorder="1" applyProtection="1">
      <alignment vertical="center"/>
      <protection locked="0"/>
    </xf>
    <xf numFmtId="178" fontId="16" fillId="0" borderId="16" xfId="0" applyNumberFormat="1" applyFont="1" applyBorder="1" applyAlignment="1" applyProtection="1">
      <alignment horizontal="right" vertical="center" shrinkToFit="1"/>
      <protection locked="0"/>
    </xf>
    <xf numFmtId="178" fontId="16" fillId="0" borderId="17" xfId="0" applyNumberFormat="1" applyFont="1" applyBorder="1" applyAlignment="1" applyProtection="1">
      <alignment horizontal="right" vertical="center" shrinkToFit="1"/>
      <protection locked="0"/>
    </xf>
    <xf numFmtId="178" fontId="16" fillId="0" borderId="115" xfId="0" applyNumberFormat="1" applyFont="1" applyBorder="1" applyProtection="1">
      <alignment vertical="center"/>
      <protection locked="0"/>
    </xf>
    <xf numFmtId="194" fontId="16" fillId="0" borderId="16" xfId="0" applyNumberFormat="1" applyFont="1" applyBorder="1" applyAlignment="1" applyProtection="1">
      <alignment horizontal="right" vertical="center" shrinkToFit="1"/>
      <protection locked="0"/>
    </xf>
    <xf numFmtId="0" fontId="16" fillId="4" borderId="11" xfId="0" applyFont="1" applyFill="1" applyBorder="1" applyAlignment="1">
      <alignment horizontal="center" vertical="center"/>
    </xf>
    <xf numFmtId="49" fontId="0" fillId="0" borderId="0" xfId="0" applyNumberFormat="1">
      <alignment vertical="center"/>
    </xf>
    <xf numFmtId="178" fontId="16" fillId="0" borderId="12" xfId="0" applyNumberFormat="1" applyFont="1" applyBorder="1" applyAlignment="1" applyProtection="1">
      <alignment horizontal="right" vertical="center" shrinkToFit="1"/>
      <protection locked="0"/>
    </xf>
    <xf numFmtId="0" fontId="28" fillId="0" borderId="20" xfId="0" applyFont="1" applyFill="1" applyBorder="1" applyAlignment="1" applyProtection="1">
      <alignment vertical="center" shrinkToFit="1"/>
      <protection locked="0"/>
    </xf>
    <xf numFmtId="0" fontId="26" fillId="4" borderId="8" xfId="0" applyFont="1" applyFill="1" applyBorder="1" applyAlignment="1">
      <alignment horizontal="center" vertical="center" shrinkToFit="1"/>
    </xf>
    <xf numFmtId="0" fontId="46" fillId="0" borderId="0" xfId="7" applyFont="1" applyFill="1" applyBorder="1" applyAlignment="1">
      <alignment vertical="center"/>
    </xf>
    <xf numFmtId="0" fontId="19" fillId="0" borderId="0" xfId="7" applyFont="1" applyFill="1" applyBorder="1" applyAlignment="1">
      <alignment horizontal="center" vertical="center"/>
    </xf>
    <xf numFmtId="0" fontId="38" fillId="0" borderId="0" xfId="7" applyFont="1" applyAlignment="1">
      <alignment horizontal="right" vertical="center"/>
    </xf>
    <xf numFmtId="0" fontId="19"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23" fillId="0" borderId="0" xfId="0" applyFont="1" applyFill="1" applyAlignment="1" applyProtection="1">
      <alignment horizontal="center" vertical="top" wrapText="1"/>
    </xf>
    <xf numFmtId="0" fontId="36" fillId="0" borderId="0" xfId="0" applyFont="1" applyFill="1" applyAlignment="1" applyProtection="1">
      <alignment vertical="center"/>
    </xf>
    <xf numFmtId="0" fontId="16" fillId="0" borderId="0" xfId="0" applyFont="1" applyFill="1" applyAlignment="1" applyProtection="1">
      <alignment vertical="top"/>
    </xf>
    <xf numFmtId="0" fontId="27" fillId="0" borderId="0" xfId="0" applyFont="1" applyFill="1" applyAlignment="1" applyProtection="1">
      <alignment vertical="center"/>
    </xf>
    <xf numFmtId="0" fontId="16" fillId="0" borderId="0" xfId="0" applyFont="1" applyFill="1" applyAlignment="1" applyProtection="1">
      <alignment vertical="top" wrapText="1"/>
    </xf>
    <xf numFmtId="0" fontId="16" fillId="4" borderId="8" xfId="0" applyFont="1" applyFill="1" applyBorder="1" applyAlignment="1" applyProtection="1">
      <alignment horizontal="center" vertical="center"/>
    </xf>
    <xf numFmtId="0" fontId="19" fillId="0" borderId="14" xfId="0" applyFont="1" applyFill="1" applyBorder="1" applyAlignment="1" applyProtection="1">
      <alignment vertical="center"/>
    </xf>
    <xf numFmtId="0" fontId="43" fillId="4" borderId="8" xfId="0" applyFont="1" applyFill="1" applyBorder="1" applyAlignment="1" applyProtection="1">
      <alignment horizontal="center" vertical="center"/>
    </xf>
    <xf numFmtId="0" fontId="22" fillId="0" borderId="0" xfId="0" applyFont="1" applyFill="1" applyBorder="1" applyAlignment="1" applyProtection="1">
      <alignment vertical="top"/>
    </xf>
    <xf numFmtId="179" fontId="29" fillId="4" borderId="8" xfId="0" applyNumberFormat="1" applyFont="1" applyFill="1" applyBorder="1" applyAlignment="1" applyProtection="1">
      <alignment horizontal="center" vertical="center"/>
    </xf>
    <xf numFmtId="0" fontId="38" fillId="4" borderId="64" xfId="0" applyFont="1" applyFill="1" applyBorder="1" applyAlignment="1" applyProtection="1">
      <alignment horizontal="center" vertical="center"/>
    </xf>
    <xf numFmtId="0" fontId="19" fillId="0" borderId="0" xfId="0" applyFont="1" applyFill="1" applyAlignment="1" applyProtection="1">
      <alignment vertical="center" wrapText="1"/>
    </xf>
    <xf numFmtId="0" fontId="43" fillId="4" borderId="77" xfId="0" applyFont="1" applyFill="1" applyBorder="1" applyAlignment="1" applyProtection="1">
      <alignment horizontal="center" vertical="center" wrapText="1"/>
    </xf>
    <xf numFmtId="0" fontId="28" fillId="4" borderId="8" xfId="0" applyFont="1" applyFill="1" applyBorder="1" applyAlignment="1" applyProtection="1">
      <alignment horizontal="center" vertical="center"/>
    </xf>
    <xf numFmtId="0" fontId="28" fillId="4" borderId="64" xfId="0" applyFont="1" applyFill="1" applyBorder="1" applyAlignment="1" applyProtection="1">
      <alignment horizontal="center" vertical="center" wrapText="1"/>
    </xf>
    <xf numFmtId="0" fontId="28" fillId="4" borderId="64" xfId="0" applyFont="1" applyFill="1" applyBorder="1" applyAlignment="1" applyProtection="1">
      <alignment horizontal="center" vertical="center"/>
    </xf>
    <xf numFmtId="0" fontId="38" fillId="4" borderId="64" xfId="0" applyFont="1" applyFill="1" applyBorder="1" applyAlignment="1" applyProtection="1">
      <alignment horizontal="center" vertical="center" wrapText="1"/>
    </xf>
    <xf numFmtId="0" fontId="28" fillId="4" borderId="77" xfId="0" applyFont="1" applyFill="1" applyBorder="1" applyAlignment="1" applyProtection="1">
      <alignment horizontal="center" vertical="center" wrapText="1"/>
    </xf>
    <xf numFmtId="0" fontId="19" fillId="4" borderId="67" xfId="0" applyFont="1" applyFill="1" applyBorder="1" applyAlignment="1" applyProtection="1">
      <alignment horizontal="center" vertical="center"/>
    </xf>
    <xf numFmtId="0" fontId="16" fillId="4" borderId="77" xfId="0" applyFont="1" applyFill="1" applyBorder="1" applyAlignment="1" applyProtection="1">
      <alignment horizontal="center" vertical="center"/>
    </xf>
    <xf numFmtId="0" fontId="16" fillId="4" borderId="45" xfId="0" applyFont="1" applyFill="1" applyBorder="1" applyAlignment="1" applyProtection="1">
      <alignment horizontal="center" vertical="center"/>
    </xf>
    <xf numFmtId="0" fontId="16" fillId="4" borderId="44" xfId="0" applyFont="1" applyFill="1" applyBorder="1" applyAlignment="1" applyProtection="1">
      <alignment horizontal="center" vertical="center"/>
    </xf>
    <xf numFmtId="0" fontId="16" fillId="4" borderId="56" xfId="0" applyFont="1" applyFill="1" applyBorder="1" applyAlignment="1" applyProtection="1">
      <alignment horizontal="center" vertical="center"/>
    </xf>
    <xf numFmtId="0" fontId="21" fillId="4" borderId="45" xfId="0" applyFont="1" applyFill="1" applyBorder="1" applyAlignment="1" applyProtection="1">
      <alignment horizontal="left" vertical="center"/>
    </xf>
    <xf numFmtId="0" fontId="21" fillId="4" borderId="43" xfId="0" applyFont="1" applyFill="1" applyBorder="1" applyAlignment="1" applyProtection="1">
      <alignment horizontal="left" vertical="center"/>
    </xf>
    <xf numFmtId="0" fontId="16" fillId="4" borderId="56" xfId="0" applyFont="1" applyFill="1" applyBorder="1" applyAlignment="1" applyProtection="1">
      <alignment vertical="center"/>
    </xf>
    <xf numFmtId="0" fontId="16" fillId="0" borderId="46" xfId="0" applyFont="1" applyFill="1" applyBorder="1" applyAlignment="1" applyProtection="1">
      <alignment horizontal="center" vertical="center"/>
    </xf>
    <xf numFmtId="0" fontId="19" fillId="0" borderId="8" xfId="0" applyFont="1" applyFill="1" applyBorder="1" applyAlignment="1" applyProtection="1">
      <alignment vertical="center" wrapText="1"/>
    </xf>
    <xf numFmtId="0" fontId="16" fillId="0" borderId="53" xfId="0" applyFont="1" applyFill="1" applyBorder="1" applyAlignment="1" applyProtection="1">
      <alignment horizontal="center" vertical="center"/>
    </xf>
    <xf numFmtId="3" fontId="19" fillId="0" borderId="8" xfId="0" applyNumberFormat="1" applyFont="1" applyFill="1" applyBorder="1" applyAlignment="1" applyProtection="1">
      <alignment vertical="center" wrapText="1"/>
    </xf>
    <xf numFmtId="3" fontId="19" fillId="0" borderId="8" xfId="0" applyNumberFormat="1" applyFont="1" applyFill="1" applyBorder="1" applyProtection="1">
      <alignment vertical="center"/>
    </xf>
    <xf numFmtId="0" fontId="16" fillId="0" borderId="54" xfId="0" applyFont="1" applyFill="1" applyBorder="1" applyAlignment="1" applyProtection="1">
      <alignment horizontal="center" vertical="center"/>
    </xf>
    <xf numFmtId="0" fontId="28" fillId="4" borderId="40" xfId="0" applyFont="1" applyFill="1" applyBorder="1" applyAlignment="1" applyProtection="1">
      <alignment horizontal="center" vertical="center"/>
    </xf>
    <xf numFmtId="0" fontId="43" fillId="4" borderId="20" xfId="0" applyFont="1" applyFill="1" applyBorder="1" applyAlignment="1" applyProtection="1">
      <alignment horizontal="center" vertical="center"/>
    </xf>
    <xf numFmtId="178" fontId="28" fillId="5" borderId="5" xfId="0" applyNumberFormat="1" applyFont="1" applyFill="1" applyBorder="1" applyAlignment="1" applyProtection="1">
      <alignment vertical="center"/>
    </xf>
    <xf numFmtId="178" fontId="28" fillId="5" borderId="62" xfId="0" applyNumberFormat="1" applyFont="1" applyFill="1" applyBorder="1" applyAlignment="1" applyProtection="1">
      <alignment vertical="center"/>
    </xf>
    <xf numFmtId="0" fontId="16" fillId="4" borderId="47" xfId="0" applyFont="1" applyFill="1" applyBorder="1" applyAlignment="1" applyProtection="1">
      <alignment horizontal="center" vertical="center" wrapText="1"/>
    </xf>
    <xf numFmtId="0" fontId="16" fillId="4" borderId="46" xfId="0" applyFont="1" applyFill="1" applyBorder="1" applyAlignment="1" applyProtection="1">
      <alignment vertical="center" wrapText="1"/>
    </xf>
    <xf numFmtId="178" fontId="16" fillId="5" borderId="5" xfId="0" applyNumberFormat="1" applyFont="1" applyFill="1" applyBorder="1" applyAlignment="1" applyProtection="1">
      <alignment vertical="center"/>
    </xf>
    <xf numFmtId="0" fontId="43" fillId="4" borderId="21" xfId="0" applyFont="1" applyFill="1" applyBorder="1" applyAlignment="1" applyProtection="1">
      <alignment horizontal="center" vertical="center"/>
    </xf>
    <xf numFmtId="178" fontId="28" fillId="5" borderId="6" xfId="0" applyNumberFormat="1" applyFont="1" applyFill="1" applyBorder="1" applyAlignment="1" applyProtection="1">
      <alignment vertical="center"/>
    </xf>
    <xf numFmtId="178" fontId="28" fillId="5" borderId="60" xfId="0" applyNumberFormat="1" applyFont="1" applyFill="1" applyBorder="1" applyAlignment="1" applyProtection="1">
      <alignment vertical="center"/>
    </xf>
    <xf numFmtId="0" fontId="16" fillId="4" borderId="52" xfId="0" applyFont="1" applyFill="1" applyBorder="1" applyAlignment="1" applyProtection="1">
      <alignment horizontal="center" vertical="center" wrapText="1"/>
    </xf>
    <xf numFmtId="0" fontId="16" fillId="4" borderId="53" xfId="0" applyFont="1" applyFill="1" applyBorder="1" applyAlignment="1" applyProtection="1">
      <alignment vertical="center" wrapText="1"/>
    </xf>
    <xf numFmtId="178" fontId="16" fillId="5" borderId="6" xfId="0" applyNumberFormat="1" applyFont="1" applyFill="1" applyBorder="1" applyAlignment="1" applyProtection="1">
      <alignment vertical="center"/>
    </xf>
    <xf numFmtId="0" fontId="16" fillId="4" borderId="51" xfId="0" applyFont="1" applyFill="1" applyBorder="1" applyAlignment="1" applyProtection="1">
      <alignment vertical="center" wrapText="1"/>
    </xf>
    <xf numFmtId="0" fontId="43" fillId="4" borderId="21" xfId="0" applyFont="1" applyFill="1" applyBorder="1" applyAlignment="1" applyProtection="1">
      <alignment horizontal="center" vertical="center" shrinkToFit="1"/>
    </xf>
    <xf numFmtId="0" fontId="24" fillId="4" borderId="3" xfId="0" applyFont="1" applyFill="1" applyBorder="1" applyAlignment="1" applyProtection="1">
      <alignment horizontal="center" vertical="center" shrinkToFit="1"/>
    </xf>
    <xf numFmtId="178" fontId="16" fillId="5" borderId="7" xfId="0" applyNumberFormat="1" applyFont="1" applyFill="1" applyBorder="1" applyAlignment="1" applyProtection="1">
      <alignment vertical="center"/>
    </xf>
    <xf numFmtId="178" fontId="16" fillId="5" borderId="91" xfId="0" applyNumberFormat="1" applyFont="1" applyFill="1" applyBorder="1" applyAlignment="1" applyProtection="1">
      <alignment vertical="center"/>
    </xf>
    <xf numFmtId="0" fontId="16" fillId="4" borderId="52" xfId="0" applyFont="1" applyFill="1" applyBorder="1" applyAlignment="1" applyProtection="1">
      <alignment horizontal="center" vertical="center"/>
    </xf>
    <xf numFmtId="0" fontId="16" fillId="4" borderId="51" xfId="0" applyFont="1" applyFill="1" applyBorder="1" applyAlignment="1" applyProtection="1">
      <alignment vertical="center"/>
    </xf>
    <xf numFmtId="178" fontId="16" fillId="5" borderId="105" xfId="0" applyNumberFormat="1" applyFont="1" applyFill="1" applyBorder="1" applyAlignment="1" applyProtection="1">
      <alignment vertical="center"/>
    </xf>
    <xf numFmtId="0" fontId="16" fillId="4" borderId="69" xfId="0" applyFont="1" applyFill="1" applyBorder="1" applyAlignment="1" applyProtection="1">
      <alignment horizontal="center" vertical="center"/>
    </xf>
    <xf numFmtId="0" fontId="16" fillId="4" borderId="115" xfId="0" applyFont="1" applyFill="1" applyBorder="1" applyAlignment="1" applyProtection="1">
      <alignment vertical="center"/>
    </xf>
    <xf numFmtId="178" fontId="16" fillId="5" borderId="17" xfId="0" applyNumberFormat="1" applyFont="1" applyFill="1" applyBorder="1" applyAlignment="1" applyProtection="1">
      <alignment vertical="center"/>
    </xf>
    <xf numFmtId="178" fontId="16" fillId="5" borderId="108" xfId="0" applyNumberFormat="1" applyFont="1" applyFill="1" applyBorder="1" applyAlignment="1" applyProtection="1">
      <alignment vertical="center"/>
    </xf>
    <xf numFmtId="178" fontId="16" fillId="5" borderId="107" xfId="0" applyNumberFormat="1" applyFont="1" applyFill="1" applyBorder="1" applyAlignment="1" applyProtection="1">
      <alignment vertical="center"/>
    </xf>
    <xf numFmtId="0" fontId="28" fillId="4" borderId="79" xfId="0" applyFont="1" applyFill="1" applyBorder="1" applyAlignment="1" applyProtection="1">
      <alignment horizontal="center" vertical="center" shrinkToFit="1"/>
    </xf>
    <xf numFmtId="178" fontId="16" fillId="5" borderId="24" xfId="0" applyNumberFormat="1" applyFont="1" applyFill="1" applyBorder="1" applyAlignment="1" applyProtection="1">
      <alignment vertical="center"/>
    </xf>
    <xf numFmtId="0" fontId="16" fillId="0" borderId="0" xfId="0" applyFont="1" applyFill="1" applyProtection="1">
      <alignment vertical="center"/>
    </xf>
    <xf numFmtId="0" fontId="27" fillId="0" borderId="0" xfId="0" applyFont="1" applyFill="1" applyProtection="1">
      <alignment vertical="center"/>
    </xf>
    <xf numFmtId="0" fontId="36" fillId="0" borderId="0" xfId="0" applyFont="1" applyFill="1" applyProtection="1">
      <alignment vertical="center"/>
    </xf>
    <xf numFmtId="0" fontId="45" fillId="0" borderId="0" xfId="6" applyFont="1" applyFill="1" applyBorder="1" applyAlignment="1" applyProtection="1">
      <alignment vertical="center"/>
    </xf>
    <xf numFmtId="0" fontId="16" fillId="0" borderId="0" xfId="6" applyFont="1" applyFill="1" applyBorder="1" applyAlignment="1" applyProtection="1">
      <alignment vertical="center" textRotation="255"/>
    </xf>
    <xf numFmtId="0" fontId="16" fillId="0" borderId="0" xfId="6" applyFont="1" applyFill="1" applyBorder="1" applyAlignment="1" applyProtection="1">
      <alignment vertical="center"/>
    </xf>
    <xf numFmtId="0" fontId="16" fillId="0" borderId="0" xfId="6" applyFont="1" applyFill="1" applyBorder="1" applyProtection="1">
      <alignment vertical="center"/>
    </xf>
    <xf numFmtId="177" fontId="16" fillId="0" borderId="0" xfId="6" applyNumberFormat="1" applyFont="1" applyFill="1" applyBorder="1" applyProtection="1">
      <alignment vertical="center"/>
    </xf>
    <xf numFmtId="0" fontId="16" fillId="0" borderId="0" xfId="6" applyFont="1" applyFill="1" applyBorder="1" applyAlignment="1" applyProtection="1">
      <alignment horizontal="left" vertical="top"/>
    </xf>
    <xf numFmtId="0" fontId="30" fillId="0" borderId="0" xfId="6" applyFont="1" applyFill="1" applyBorder="1" applyAlignment="1" applyProtection="1">
      <alignment vertical="center"/>
    </xf>
    <xf numFmtId="0" fontId="28" fillId="0" borderId="0" xfId="6" applyFont="1" applyFill="1" applyBorder="1" applyProtection="1">
      <alignment vertical="center"/>
    </xf>
    <xf numFmtId="0" fontId="26" fillId="2" borderId="118" xfId="6" applyFont="1" applyFill="1" applyBorder="1" applyAlignment="1" applyProtection="1">
      <alignment vertical="center"/>
    </xf>
    <xf numFmtId="0" fontId="16" fillId="2" borderId="121" xfId="6" applyFont="1" applyFill="1" applyBorder="1" applyAlignment="1" applyProtection="1">
      <alignment vertical="center"/>
    </xf>
    <xf numFmtId="177" fontId="16" fillId="0" borderId="0" xfId="4" applyNumberFormat="1" applyFont="1" applyBorder="1" applyProtection="1">
      <alignment vertical="center"/>
    </xf>
    <xf numFmtId="177" fontId="27" fillId="0" borderId="0" xfId="0" applyNumberFormat="1" applyFont="1" applyProtection="1">
      <alignment vertical="center"/>
    </xf>
    <xf numFmtId="0" fontId="16" fillId="0" borderId="0" xfId="0" applyFont="1" applyProtection="1">
      <alignment vertical="center"/>
    </xf>
    <xf numFmtId="0" fontId="16" fillId="2" borderId="29" xfId="6" applyFont="1" applyFill="1" applyBorder="1" applyProtection="1">
      <alignment vertical="center"/>
    </xf>
    <xf numFmtId="0" fontId="16" fillId="3" borderId="15" xfId="6" applyFont="1" applyFill="1" applyBorder="1" applyAlignment="1" applyProtection="1">
      <alignment vertical="center"/>
    </xf>
    <xf numFmtId="0" fontId="16" fillId="3" borderId="24" xfId="6" applyFont="1" applyFill="1" applyBorder="1" applyAlignment="1" applyProtection="1">
      <alignment vertical="center"/>
    </xf>
    <xf numFmtId="177" fontId="16" fillId="0" borderId="0" xfId="4" applyNumberFormat="1" applyFont="1" applyBorder="1" applyAlignment="1" applyProtection="1">
      <alignment horizontal="left" vertical="top"/>
    </xf>
    <xf numFmtId="0" fontId="16" fillId="3" borderId="37" xfId="6" applyFont="1" applyFill="1" applyBorder="1" applyAlignment="1" applyProtection="1">
      <alignment vertical="center"/>
    </xf>
    <xf numFmtId="0" fontId="16" fillId="3" borderId="43" xfId="6" applyFont="1" applyFill="1" applyBorder="1" applyAlignment="1" applyProtection="1">
      <alignment vertical="center"/>
    </xf>
    <xf numFmtId="0" fontId="16" fillId="3" borderId="14" xfId="6" applyFont="1" applyFill="1" applyBorder="1" applyProtection="1">
      <alignment vertical="center"/>
    </xf>
    <xf numFmtId="0" fontId="16" fillId="4" borderId="52" xfId="6" applyFont="1" applyFill="1" applyBorder="1" applyAlignment="1" applyProtection="1">
      <alignment vertical="center"/>
    </xf>
    <xf numFmtId="0" fontId="16" fillId="4" borderId="53" xfId="6" applyFont="1" applyFill="1" applyBorder="1" applyProtection="1">
      <alignment vertical="center"/>
    </xf>
    <xf numFmtId="0" fontId="16" fillId="4" borderId="21" xfId="6" applyFont="1" applyFill="1" applyBorder="1" applyAlignment="1" applyProtection="1">
      <alignment vertical="center"/>
    </xf>
    <xf numFmtId="0" fontId="16" fillId="4" borderId="21" xfId="6" applyFont="1" applyFill="1" applyBorder="1" applyAlignment="1" applyProtection="1">
      <alignment horizontal="left" vertical="center"/>
    </xf>
    <xf numFmtId="0" fontId="16" fillId="2" borderId="30" xfId="6" applyFont="1" applyFill="1" applyBorder="1" applyProtection="1">
      <alignment vertical="center"/>
    </xf>
    <xf numFmtId="0" fontId="16" fillId="3" borderId="33" xfId="6" applyFont="1" applyFill="1" applyBorder="1" applyProtection="1">
      <alignment vertical="center"/>
    </xf>
    <xf numFmtId="0" fontId="16" fillId="4" borderId="34" xfId="6" applyFont="1" applyFill="1" applyBorder="1" applyAlignment="1" applyProtection="1">
      <alignment horizontal="left" vertical="center"/>
    </xf>
    <xf numFmtId="0" fontId="16" fillId="4" borderId="84" xfId="6" applyFont="1" applyFill="1" applyBorder="1" applyProtection="1">
      <alignment vertical="center"/>
    </xf>
    <xf numFmtId="0" fontId="16" fillId="0" borderId="0" xfId="6" applyFont="1" applyFill="1" applyBorder="1" applyAlignment="1" applyProtection="1">
      <alignment horizontal="left" vertical="center"/>
    </xf>
    <xf numFmtId="38" fontId="16" fillId="0" borderId="0" xfId="3" applyFont="1" applyFill="1" applyBorder="1" applyAlignment="1" applyProtection="1">
      <alignment horizontal="right" vertical="center"/>
    </xf>
    <xf numFmtId="177" fontId="16" fillId="0" borderId="0" xfId="4" applyNumberFormat="1" applyFont="1" applyFill="1" applyBorder="1" applyAlignment="1" applyProtection="1">
      <alignment horizontal="left" vertical="top"/>
    </xf>
    <xf numFmtId="177" fontId="16" fillId="0" borderId="0" xfId="0" applyNumberFormat="1" applyFont="1" applyFill="1" applyProtection="1">
      <alignment vertical="center"/>
    </xf>
    <xf numFmtId="0" fontId="16" fillId="2" borderId="36" xfId="6" applyFont="1" applyFill="1" applyBorder="1" applyAlignment="1" applyProtection="1">
      <alignment horizontal="center" vertical="center"/>
    </xf>
    <xf numFmtId="0" fontId="16" fillId="2" borderId="25" xfId="6" applyFont="1" applyFill="1" applyBorder="1" applyAlignment="1" applyProtection="1">
      <alignment horizontal="center" vertical="center"/>
    </xf>
    <xf numFmtId="177" fontId="16" fillId="2" borderId="25" xfId="6" applyNumberFormat="1" applyFont="1" applyFill="1" applyBorder="1" applyAlignment="1" applyProtection="1">
      <alignment horizontal="center" vertical="center"/>
    </xf>
    <xf numFmtId="177" fontId="16" fillId="2" borderId="26" xfId="6"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6" fillId="2" borderId="28" xfId="6" applyFont="1" applyFill="1" applyBorder="1" applyAlignment="1" applyProtection="1">
      <alignment horizontal="center" vertical="center"/>
    </xf>
    <xf numFmtId="177" fontId="16" fillId="2" borderId="28" xfId="6" applyNumberFormat="1" applyFont="1" applyFill="1" applyBorder="1" applyAlignment="1" applyProtection="1">
      <alignment horizontal="center" vertical="center"/>
    </xf>
    <xf numFmtId="177" fontId="16" fillId="2" borderId="70" xfId="6" applyNumberFormat="1" applyFont="1" applyFill="1" applyBorder="1" applyAlignment="1" applyProtection="1">
      <alignment horizontal="center" vertical="center"/>
    </xf>
    <xf numFmtId="0" fontId="16" fillId="2" borderId="29" xfId="6" applyFont="1" applyFill="1" applyBorder="1" applyAlignment="1" applyProtection="1">
      <alignment vertical="center" textRotation="255"/>
    </xf>
    <xf numFmtId="0" fontId="16" fillId="3" borderId="37" xfId="6" applyFont="1" applyFill="1" applyBorder="1" applyAlignment="1" applyProtection="1">
      <alignment horizontal="left" vertical="center"/>
    </xf>
    <xf numFmtId="0" fontId="16" fillId="3" borderId="13" xfId="6" applyFont="1" applyFill="1" applyBorder="1" applyAlignment="1" applyProtection="1">
      <alignment horizontal="center" vertical="center" textRotation="255"/>
    </xf>
    <xf numFmtId="0" fontId="16" fillId="3" borderId="13" xfId="6" applyFont="1" applyFill="1" applyBorder="1" applyAlignment="1" applyProtection="1">
      <alignment horizontal="center" vertical="center"/>
    </xf>
    <xf numFmtId="177" fontId="16" fillId="3" borderId="13" xfId="6" applyNumberFormat="1" applyFont="1" applyFill="1" applyBorder="1" applyAlignment="1" applyProtection="1">
      <alignment horizontal="center" vertical="center"/>
    </xf>
    <xf numFmtId="177" fontId="16" fillId="3" borderId="42" xfId="6" applyNumberFormat="1" applyFont="1" applyFill="1" applyBorder="1" applyAlignment="1" applyProtection="1">
      <alignment horizontal="center" vertical="center"/>
    </xf>
    <xf numFmtId="0" fontId="16" fillId="3" borderId="14" xfId="6" applyFont="1" applyFill="1" applyBorder="1" applyAlignment="1" applyProtection="1">
      <alignment horizontal="left" vertical="center"/>
    </xf>
    <xf numFmtId="0" fontId="26" fillId="4" borderId="37" xfId="6" applyFont="1" applyFill="1" applyBorder="1" applyAlignment="1" applyProtection="1">
      <alignment horizontal="left" vertical="center"/>
    </xf>
    <xf numFmtId="0" fontId="16" fillId="4" borderId="13" xfId="6" applyFont="1" applyFill="1" applyBorder="1" applyAlignment="1" applyProtection="1">
      <alignment horizontal="center" vertical="center"/>
    </xf>
    <xf numFmtId="0" fontId="26" fillId="4" borderId="14" xfId="6" applyFont="1" applyFill="1" applyBorder="1" applyAlignment="1" applyProtection="1">
      <alignment horizontal="left" vertical="center"/>
    </xf>
    <xf numFmtId="0" fontId="40" fillId="4" borderId="8" xfId="6" applyFont="1" applyFill="1" applyBorder="1" applyAlignment="1" applyProtection="1">
      <alignment horizontal="right" vertical="center"/>
    </xf>
    <xf numFmtId="0" fontId="27" fillId="0" borderId="0" xfId="6" applyFont="1" applyFill="1" applyBorder="1" applyAlignment="1" applyProtection="1">
      <alignment horizontal="left" vertical="center"/>
    </xf>
    <xf numFmtId="0" fontId="16" fillId="3" borderId="14" xfId="6" applyFont="1" applyFill="1" applyBorder="1" applyAlignment="1" applyProtection="1">
      <alignment vertical="center" textRotation="255"/>
    </xf>
    <xf numFmtId="0" fontId="16" fillId="4" borderId="14" xfId="6" applyFont="1" applyFill="1" applyBorder="1" applyAlignment="1" applyProtection="1">
      <alignment vertical="center" textRotation="255" shrinkToFit="1"/>
    </xf>
    <xf numFmtId="0" fontId="16" fillId="4" borderId="67" xfId="6" applyFont="1" applyFill="1" applyBorder="1" applyAlignment="1" applyProtection="1">
      <alignment horizontal="center" vertical="center"/>
    </xf>
    <xf numFmtId="0" fontId="16" fillId="0" borderId="0" xfId="6" applyFont="1" applyFill="1" applyBorder="1" applyAlignment="1" applyProtection="1">
      <alignment vertical="top" wrapText="1"/>
    </xf>
    <xf numFmtId="0" fontId="16" fillId="4" borderId="101" xfId="6" applyFont="1" applyFill="1" applyBorder="1" applyAlignment="1" applyProtection="1">
      <alignment horizontal="center" vertical="center"/>
    </xf>
    <xf numFmtId="177" fontId="16" fillId="4" borderId="66" xfId="6" applyNumberFormat="1" applyFont="1" applyFill="1" applyBorder="1" applyAlignment="1" applyProtection="1">
      <alignment horizontal="left" vertical="center"/>
    </xf>
    <xf numFmtId="177" fontId="16" fillId="4" borderId="103" xfId="6" applyNumberFormat="1" applyFont="1" applyFill="1" applyBorder="1" applyAlignment="1" applyProtection="1">
      <alignment horizontal="left" vertical="center"/>
    </xf>
    <xf numFmtId="0" fontId="26" fillId="0" borderId="0" xfId="6" applyFont="1" applyFill="1" applyBorder="1" applyAlignment="1" applyProtection="1">
      <alignment vertical="top"/>
    </xf>
    <xf numFmtId="0" fontId="16" fillId="4" borderId="77" xfId="6" applyFont="1" applyFill="1" applyBorder="1" applyAlignment="1" applyProtection="1">
      <alignment horizontal="center" vertical="center"/>
    </xf>
    <xf numFmtId="0" fontId="26" fillId="0" borderId="0" xfId="6" applyFont="1" applyFill="1" applyBorder="1" applyAlignment="1" applyProtection="1">
      <alignment vertical="top" wrapText="1"/>
    </xf>
    <xf numFmtId="0" fontId="16" fillId="4" borderId="89" xfId="6" applyFont="1" applyFill="1" applyBorder="1" applyAlignment="1" applyProtection="1">
      <alignment horizontal="center" vertical="center"/>
    </xf>
    <xf numFmtId="187" fontId="16" fillId="4" borderId="50" xfId="1" applyNumberFormat="1" applyFont="1" applyFill="1" applyBorder="1" applyAlignment="1" applyProtection="1">
      <alignment horizontal="center" vertical="center"/>
    </xf>
    <xf numFmtId="180" fontId="16" fillId="5" borderId="74" xfId="6" applyNumberFormat="1" applyFont="1" applyFill="1" applyBorder="1" applyAlignment="1" applyProtection="1">
      <alignment vertical="top"/>
    </xf>
    <xf numFmtId="0" fontId="26" fillId="0" borderId="0" xfId="6" applyFont="1" applyFill="1" applyBorder="1" applyAlignment="1" applyProtection="1">
      <alignment horizontal="left" vertical="center"/>
    </xf>
    <xf numFmtId="0" fontId="16" fillId="4" borderId="65" xfId="6" applyFont="1" applyFill="1" applyBorder="1" applyAlignment="1" applyProtection="1">
      <alignment horizontal="center" vertical="center"/>
    </xf>
    <xf numFmtId="0" fontId="16" fillId="4" borderId="79" xfId="6" applyFont="1" applyFill="1" applyBorder="1" applyAlignment="1" applyProtection="1">
      <alignment horizontal="center" vertical="center"/>
    </xf>
    <xf numFmtId="180" fontId="16" fillId="5" borderId="70" xfId="6" applyNumberFormat="1" applyFont="1" applyFill="1" applyBorder="1" applyAlignment="1" applyProtection="1">
      <alignment vertical="center"/>
    </xf>
    <xf numFmtId="0" fontId="26" fillId="0" borderId="0" xfId="6" applyFont="1" applyFill="1" applyBorder="1" applyAlignment="1" applyProtection="1">
      <alignment horizontal="left" vertical="top" wrapText="1"/>
    </xf>
    <xf numFmtId="0" fontId="16" fillId="4" borderId="14" xfId="6" applyFont="1" applyFill="1" applyBorder="1" applyAlignment="1" applyProtection="1">
      <alignment vertical="center"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177" fontId="16" fillId="4" borderId="68" xfId="6" applyNumberFormat="1" applyFont="1" applyFill="1" applyBorder="1" applyAlignment="1" applyProtection="1">
      <alignment horizontal="center" vertical="center"/>
    </xf>
    <xf numFmtId="177" fontId="16" fillId="4" borderId="102" xfId="6" applyNumberFormat="1" applyFont="1" applyFill="1" applyBorder="1" applyAlignment="1" applyProtection="1">
      <alignment horizontal="center" vertical="center"/>
    </xf>
    <xf numFmtId="0" fontId="16" fillId="4" borderId="12" xfId="6" applyFont="1" applyFill="1" applyBorder="1" applyAlignment="1" applyProtection="1">
      <alignment horizontal="center" vertical="center"/>
    </xf>
    <xf numFmtId="38" fontId="16" fillId="5" borderId="5" xfId="6" applyNumberFormat="1" applyFont="1" applyFill="1" applyBorder="1" applyProtection="1">
      <alignment vertical="center"/>
    </xf>
    <xf numFmtId="177" fontId="16" fillId="5" borderId="57" xfId="6" applyNumberFormat="1" applyFont="1" applyFill="1" applyBorder="1" applyAlignment="1" applyProtection="1">
      <alignment vertical="top"/>
    </xf>
    <xf numFmtId="0" fontId="16" fillId="4" borderId="10" xfId="6" applyFont="1" applyFill="1" applyBorder="1" applyAlignment="1" applyProtection="1">
      <alignment horizontal="center" vertical="center"/>
    </xf>
    <xf numFmtId="38" fontId="16" fillId="5" borderId="6" xfId="6" applyNumberFormat="1" applyFont="1" applyFill="1" applyBorder="1" applyProtection="1">
      <alignment vertical="center"/>
    </xf>
    <xf numFmtId="177" fontId="31" fillId="5" borderId="58" xfId="6" applyNumberFormat="1" applyFont="1" applyFill="1" applyBorder="1" applyAlignment="1" applyProtection="1">
      <alignment vertical="top"/>
    </xf>
    <xf numFmtId="177" fontId="16" fillId="5" borderId="58" xfId="6" applyNumberFormat="1" applyFont="1" applyFill="1" applyBorder="1" applyAlignment="1" applyProtection="1">
      <alignment vertical="top"/>
    </xf>
    <xf numFmtId="0" fontId="16" fillId="4" borderId="22" xfId="6" applyFont="1" applyFill="1" applyBorder="1" applyAlignment="1" applyProtection="1">
      <alignment horizontal="center" vertical="center"/>
    </xf>
    <xf numFmtId="0" fontId="16" fillId="4" borderId="16" xfId="6" applyFont="1" applyFill="1" applyBorder="1" applyProtection="1">
      <alignment vertical="center"/>
    </xf>
    <xf numFmtId="0" fontId="16" fillId="4" borderId="16" xfId="6" applyFont="1" applyFill="1" applyBorder="1" applyAlignment="1" applyProtection="1">
      <alignment horizontal="center" vertical="center"/>
    </xf>
    <xf numFmtId="38" fontId="16" fillId="5" borderId="17" xfId="6" applyNumberFormat="1" applyFont="1" applyFill="1" applyBorder="1" applyProtection="1">
      <alignment vertical="center"/>
    </xf>
    <xf numFmtId="0" fontId="16" fillId="4" borderId="23" xfId="6" applyFont="1" applyFill="1" applyBorder="1" applyAlignment="1" applyProtection="1">
      <alignment vertical="center" textRotation="255"/>
    </xf>
    <xf numFmtId="38" fontId="16" fillId="5" borderId="81" xfId="6" applyNumberFormat="1" applyFont="1" applyFill="1" applyBorder="1" applyProtection="1">
      <alignment vertical="center"/>
    </xf>
    <xf numFmtId="177" fontId="16" fillId="5" borderId="32" xfId="6" applyNumberFormat="1" applyFont="1" applyFill="1" applyBorder="1" applyAlignment="1" applyProtection="1">
      <alignment vertical="top"/>
    </xf>
    <xf numFmtId="38" fontId="16" fillId="5" borderId="86" xfId="6" applyNumberFormat="1" applyFont="1" applyFill="1" applyBorder="1" applyProtection="1">
      <alignment vertical="center"/>
    </xf>
    <xf numFmtId="0" fontId="16" fillId="3" borderId="43" xfId="6" applyFont="1" applyFill="1" applyBorder="1" applyAlignment="1" applyProtection="1">
      <alignment vertical="center" textRotation="255"/>
    </xf>
    <xf numFmtId="0" fontId="16" fillId="3" borderId="56" xfId="6" applyFont="1" applyFill="1" applyBorder="1" applyAlignment="1" applyProtection="1">
      <alignment vertical="center" textRotation="255"/>
    </xf>
    <xf numFmtId="0" fontId="16" fillId="3" borderId="23" xfId="6" applyFont="1" applyFill="1" applyBorder="1" applyAlignment="1" applyProtection="1">
      <alignment vertical="center" textRotation="255"/>
    </xf>
    <xf numFmtId="0" fontId="16" fillId="3" borderId="65" xfId="6" applyFont="1" applyFill="1" applyBorder="1" applyAlignment="1" applyProtection="1">
      <alignment vertical="center" textRotation="255"/>
    </xf>
    <xf numFmtId="0" fontId="16" fillId="3" borderId="14" xfId="6" applyFont="1" applyFill="1" applyBorder="1" applyAlignment="1" applyProtection="1">
      <alignment vertical="center"/>
    </xf>
    <xf numFmtId="0" fontId="16" fillId="3" borderId="13" xfId="6" applyFont="1" applyFill="1" applyBorder="1" applyAlignment="1" applyProtection="1">
      <alignment horizontal="left" vertical="center"/>
    </xf>
    <xf numFmtId="177" fontId="16" fillId="3" borderId="13" xfId="6" applyNumberFormat="1" applyFont="1" applyFill="1" applyBorder="1" applyAlignment="1" applyProtection="1">
      <alignment horizontal="left" vertical="center"/>
    </xf>
    <xf numFmtId="177" fontId="16" fillId="3" borderId="31" xfId="6" applyNumberFormat="1" applyFont="1" applyFill="1" applyBorder="1" applyAlignment="1" applyProtection="1">
      <alignment horizontal="right" vertical="top"/>
    </xf>
    <xf numFmtId="0" fontId="16" fillId="0" borderId="0" xfId="6" applyFont="1" applyFill="1" applyBorder="1" applyAlignment="1" applyProtection="1">
      <alignment horizontal="left" vertical="top" wrapText="1"/>
    </xf>
    <xf numFmtId="0" fontId="16" fillId="3" borderId="23" xfId="6" applyFont="1" applyFill="1" applyBorder="1" applyAlignment="1" applyProtection="1">
      <alignment vertical="center"/>
    </xf>
    <xf numFmtId="0" fontId="16" fillId="4" borderId="13" xfId="6" applyFont="1" applyFill="1" applyBorder="1" applyAlignment="1" applyProtection="1">
      <alignment horizontal="left" vertical="center"/>
    </xf>
    <xf numFmtId="177" fontId="16" fillId="4" borderId="13" xfId="6" applyNumberFormat="1" applyFont="1" applyFill="1" applyBorder="1" applyAlignment="1" applyProtection="1">
      <alignment horizontal="left" vertical="center"/>
    </xf>
    <xf numFmtId="177" fontId="16" fillId="4" borderId="31"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xf>
    <xf numFmtId="0" fontId="26" fillId="4" borderId="37" xfId="6" applyFont="1" applyFill="1" applyBorder="1" applyAlignment="1" applyProtection="1">
      <alignment vertical="center"/>
    </xf>
    <xf numFmtId="0" fontId="16" fillId="4" borderId="13" xfId="6" applyFont="1" applyFill="1" applyBorder="1" applyProtection="1">
      <alignment vertical="center"/>
    </xf>
    <xf numFmtId="177" fontId="16" fillId="4" borderId="13" xfId="6" applyNumberFormat="1" applyFont="1" applyFill="1" applyBorder="1" applyProtection="1">
      <alignment vertical="center"/>
    </xf>
    <xf numFmtId="177" fontId="16" fillId="4" borderId="32" xfId="6" applyNumberFormat="1" applyFont="1" applyFill="1" applyBorder="1" applyAlignment="1" applyProtection="1">
      <alignment horizontal="right" vertical="top"/>
    </xf>
    <xf numFmtId="0" fontId="16" fillId="4" borderId="15" xfId="6" applyFont="1" applyFill="1" applyBorder="1" applyAlignment="1" applyProtection="1">
      <alignment vertical="center" textRotation="255" shrinkToFit="1"/>
    </xf>
    <xf numFmtId="0" fontId="36" fillId="4" borderId="37" xfId="6" applyFont="1" applyFill="1" applyBorder="1" applyAlignment="1" applyProtection="1">
      <alignment vertical="center"/>
    </xf>
    <xf numFmtId="177" fontId="16" fillId="4" borderId="31" xfId="6" applyNumberFormat="1" applyFont="1" applyFill="1" applyBorder="1" applyAlignment="1" applyProtection="1">
      <alignment vertical="top"/>
    </xf>
    <xf numFmtId="0" fontId="16" fillId="2" borderId="30" xfId="6" applyFont="1" applyFill="1" applyBorder="1" applyAlignment="1" applyProtection="1">
      <alignment vertical="center" textRotation="255"/>
    </xf>
    <xf numFmtId="0" fontId="16" fillId="3" borderId="33" xfId="6" applyFont="1" applyFill="1" applyBorder="1" applyAlignment="1" applyProtection="1">
      <alignment vertical="center" textRotation="255"/>
    </xf>
    <xf numFmtId="0" fontId="16" fillId="4" borderId="33" xfId="6" applyFont="1" applyFill="1" applyBorder="1" applyAlignment="1" applyProtection="1">
      <alignment vertical="center" textRotation="255" shrinkToFit="1"/>
    </xf>
    <xf numFmtId="0" fontId="16" fillId="0" borderId="0"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47" fillId="0" borderId="0" xfId="6" applyFont="1" applyFill="1" applyBorder="1" applyAlignment="1" applyProtection="1">
      <alignment vertical="center"/>
    </xf>
    <xf numFmtId="177" fontId="28" fillId="0" borderId="0" xfId="6" applyNumberFormat="1" applyFont="1" applyFill="1" applyBorder="1" applyProtection="1">
      <alignment vertical="center"/>
    </xf>
    <xf numFmtId="177" fontId="16" fillId="0" borderId="0" xfId="6" applyNumberFormat="1" applyFont="1" applyFill="1" applyBorder="1" applyAlignment="1" applyProtection="1">
      <alignment horizontal="right" vertical="center"/>
    </xf>
    <xf numFmtId="0" fontId="16" fillId="0" borderId="0" xfId="6" applyFont="1" applyBorder="1" applyProtection="1">
      <alignment vertical="center"/>
    </xf>
    <xf numFmtId="0" fontId="36" fillId="2" borderId="27" xfId="6" applyFont="1" applyFill="1" applyBorder="1" applyAlignment="1" applyProtection="1">
      <alignment vertical="center"/>
    </xf>
    <xf numFmtId="0" fontId="26" fillId="2" borderId="113" xfId="6" applyFont="1" applyFill="1" applyBorder="1" applyAlignment="1" applyProtection="1">
      <alignment vertical="center"/>
    </xf>
    <xf numFmtId="178" fontId="26" fillId="2" borderId="88"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vertical="center" shrinkToFit="1"/>
    </xf>
    <xf numFmtId="178" fontId="16" fillId="0" borderId="0" xfId="4" applyNumberFormat="1" applyFont="1" applyBorder="1" applyProtection="1">
      <alignment vertical="center"/>
    </xf>
    <xf numFmtId="194" fontId="16" fillId="0" borderId="0" xfId="4" applyNumberFormat="1" applyFont="1" applyBorder="1" applyAlignment="1" applyProtection="1">
      <alignment vertical="center" shrinkToFit="1"/>
    </xf>
    <xf numFmtId="178" fontId="16" fillId="0" borderId="0" xfId="3" applyNumberFormat="1" applyFont="1" applyProtection="1">
      <alignment vertical="center"/>
    </xf>
    <xf numFmtId="0" fontId="26" fillId="2" borderId="29" xfId="6" applyFont="1" applyFill="1" applyBorder="1" applyAlignment="1" applyProtection="1">
      <alignment vertical="center"/>
    </xf>
    <xf numFmtId="0" fontId="26" fillId="2" borderId="37" xfId="6" applyFont="1" applyFill="1" applyBorder="1" applyAlignment="1" applyProtection="1">
      <alignment vertical="center"/>
    </xf>
    <xf numFmtId="0" fontId="26" fillId="2" borderId="0" xfId="6" applyFont="1" applyFill="1" applyBorder="1" applyAlignment="1" applyProtection="1">
      <alignment vertical="center"/>
    </xf>
    <xf numFmtId="0" fontId="26" fillId="2" borderId="46" xfId="6" applyFont="1" applyFill="1" applyBorder="1" applyAlignment="1" applyProtection="1">
      <alignment vertical="center"/>
    </xf>
    <xf numFmtId="178" fontId="26" fillId="2" borderId="66" xfId="3" applyNumberFormat="1" applyFont="1" applyFill="1" applyBorder="1" applyAlignment="1" applyProtection="1">
      <alignment horizontal="right" vertical="center" shrinkToFit="1"/>
    </xf>
    <xf numFmtId="0" fontId="26" fillId="2" borderId="14" xfId="6" applyFont="1" applyFill="1" applyBorder="1" applyAlignment="1" applyProtection="1">
      <alignment vertical="center"/>
    </xf>
    <xf numFmtId="0" fontId="26" fillId="2" borderId="53" xfId="6" applyFont="1" applyFill="1" applyBorder="1" applyAlignment="1" applyProtection="1">
      <alignment vertical="center"/>
    </xf>
    <xf numFmtId="178" fontId="26" fillId="2" borderId="112" xfId="3" applyNumberFormat="1" applyFont="1" applyFill="1" applyBorder="1" applyAlignment="1" applyProtection="1">
      <alignment horizontal="right" vertical="center" shrinkToFit="1"/>
    </xf>
    <xf numFmtId="0" fontId="26" fillId="2" borderId="63" xfId="6" applyFont="1" applyFill="1" applyBorder="1" applyAlignment="1" applyProtection="1">
      <alignment vertical="center"/>
    </xf>
    <xf numFmtId="178" fontId="26" fillId="2" borderId="103" xfId="3" applyNumberFormat="1" applyFont="1" applyFill="1" applyBorder="1" applyAlignment="1" applyProtection="1">
      <alignment horizontal="right" vertical="center" shrinkToFit="1"/>
    </xf>
    <xf numFmtId="178" fontId="26" fillId="4" borderId="42" xfId="3" applyNumberFormat="1" applyFont="1" applyFill="1" applyBorder="1" applyAlignment="1" applyProtection="1">
      <alignment horizontal="right" vertical="center" shrinkToFit="1"/>
    </xf>
    <xf numFmtId="178" fontId="16" fillId="0" borderId="0" xfId="4" applyNumberFormat="1" applyFont="1" applyBorder="1" applyAlignment="1" applyProtection="1">
      <alignment horizontal="left" vertical="top" shrinkToFit="1"/>
    </xf>
    <xf numFmtId="178" fontId="16" fillId="0" borderId="0" xfId="4" applyNumberFormat="1" applyFont="1" applyBorder="1" applyAlignment="1" applyProtection="1">
      <alignment horizontal="left" vertical="top"/>
    </xf>
    <xf numFmtId="194" fontId="16" fillId="0" borderId="0" xfId="4" applyNumberFormat="1" applyFont="1" applyBorder="1" applyAlignment="1" applyProtection="1">
      <alignment horizontal="left" vertical="top" shrinkToFit="1"/>
    </xf>
    <xf numFmtId="0" fontId="26" fillId="7" borderId="29" xfId="6" applyFont="1" applyFill="1" applyBorder="1" applyAlignment="1" applyProtection="1">
      <alignment horizontal="left" vertical="center"/>
    </xf>
    <xf numFmtId="0" fontId="0" fillId="7" borderId="0" xfId="0" applyFill="1" applyBorder="1" applyAlignment="1" applyProtection="1">
      <alignment vertical="center"/>
    </xf>
    <xf numFmtId="0" fontId="0" fillId="7" borderId="37" xfId="0" applyFill="1" applyBorder="1" applyAlignment="1" applyProtection="1">
      <alignment vertical="center"/>
    </xf>
    <xf numFmtId="0" fontId="36" fillId="7" borderId="64" xfId="0" applyFont="1" applyFill="1" applyBorder="1" applyAlignment="1" applyProtection="1">
      <alignment horizontal="center" vertical="center"/>
    </xf>
    <xf numFmtId="178" fontId="36" fillId="4" borderId="102" xfId="3" applyNumberFormat="1" applyFont="1" applyFill="1" applyBorder="1" applyAlignment="1" applyProtection="1">
      <alignment horizontal="center" vertical="center" shrinkToFit="1"/>
    </xf>
    <xf numFmtId="0" fontId="26" fillId="0" borderId="47" xfId="6" applyFont="1" applyFill="1" applyBorder="1" applyAlignment="1" applyProtection="1">
      <alignment horizontal="center" vertical="center"/>
    </xf>
    <xf numFmtId="178" fontId="26" fillId="5" borderId="114" xfId="3" applyNumberFormat="1" applyFont="1" applyFill="1" applyBorder="1" applyAlignment="1" applyProtection="1">
      <alignment horizontal="right" vertical="center" shrinkToFit="1"/>
    </xf>
    <xf numFmtId="178" fontId="27" fillId="0" borderId="0" xfId="4" applyNumberFormat="1" applyFont="1" applyBorder="1" applyAlignment="1" applyProtection="1">
      <alignment horizontal="left" vertical="top"/>
    </xf>
    <xf numFmtId="0" fontId="26" fillId="0" borderId="53" xfId="6" applyFont="1" applyFill="1" applyBorder="1" applyAlignment="1" applyProtection="1">
      <alignment horizontal="center" vertical="center"/>
    </xf>
    <xf numFmtId="178" fontId="26" fillId="5" borderId="106" xfId="3" applyNumberFormat="1" applyFont="1" applyFill="1" applyBorder="1" applyAlignment="1" applyProtection="1">
      <alignment horizontal="right" vertical="center" shrinkToFit="1"/>
    </xf>
    <xf numFmtId="0" fontId="26" fillId="0" borderId="117" xfId="6" applyFont="1" applyFill="1" applyBorder="1" applyAlignment="1" applyProtection="1">
      <alignment horizontal="center" vertical="center"/>
    </xf>
    <xf numFmtId="178" fontId="26" fillId="5" borderId="71" xfId="3" applyNumberFormat="1" applyFont="1" applyFill="1" applyBorder="1" applyAlignment="1" applyProtection="1">
      <alignment horizontal="right" vertical="center" shrinkToFit="1"/>
    </xf>
    <xf numFmtId="177" fontId="16" fillId="0" borderId="0" xfId="4" applyNumberFormat="1" applyFont="1" applyBorder="1" applyAlignment="1" applyProtection="1">
      <alignment horizontal="left" vertical="top" wrapText="1"/>
    </xf>
    <xf numFmtId="178" fontId="16" fillId="0" borderId="0" xfId="4" applyNumberFormat="1" applyFont="1" applyBorder="1" applyAlignment="1" applyProtection="1">
      <alignment horizontal="left" vertical="top" wrapText="1"/>
    </xf>
    <xf numFmtId="178" fontId="16" fillId="0" borderId="0" xfId="0" applyNumberFormat="1" applyFont="1" applyBorder="1" applyAlignment="1" applyProtection="1">
      <alignment vertical="center" shrinkToFit="1"/>
    </xf>
    <xf numFmtId="194" fontId="16" fillId="0" borderId="0" xfId="0" applyNumberFormat="1" applyFont="1" applyBorder="1" applyAlignment="1" applyProtection="1">
      <alignment vertical="center" shrinkToFit="1"/>
    </xf>
    <xf numFmtId="178" fontId="16" fillId="0" borderId="0" xfId="0" applyNumberFormat="1" applyFont="1" applyBorder="1" applyProtection="1">
      <alignment vertical="center"/>
    </xf>
    <xf numFmtId="178" fontId="16" fillId="0" borderId="0" xfId="3" applyNumberFormat="1" applyFont="1" applyFill="1" applyBorder="1" applyProtection="1">
      <alignment vertical="center"/>
    </xf>
    <xf numFmtId="0" fontId="28" fillId="0" borderId="0" xfId="0" applyFont="1" applyFill="1" applyBorder="1" applyProtection="1">
      <alignment vertical="center"/>
    </xf>
    <xf numFmtId="0" fontId="16" fillId="0" borderId="0" xfId="0" applyFont="1" applyBorder="1" applyProtection="1">
      <alignment vertical="center"/>
    </xf>
    <xf numFmtId="0" fontId="44" fillId="0" borderId="0" xfId="6" applyFont="1" applyFill="1" applyBorder="1" applyProtection="1">
      <alignment vertical="center"/>
    </xf>
    <xf numFmtId="0" fontId="34" fillId="0" borderId="0" xfId="6" applyFont="1" applyFill="1" applyBorder="1" applyProtection="1">
      <alignment vertical="center"/>
    </xf>
    <xf numFmtId="178" fontId="16" fillId="0" borderId="0" xfId="0" applyNumberFormat="1" applyFont="1" applyAlignment="1" applyProtection="1">
      <alignment vertical="center" shrinkToFit="1"/>
    </xf>
    <xf numFmtId="194" fontId="16" fillId="0" borderId="0" xfId="0" applyNumberFormat="1" applyFont="1" applyAlignment="1" applyProtection="1">
      <alignment vertical="center" shrinkToFit="1"/>
    </xf>
    <xf numFmtId="178" fontId="16" fillId="0" borderId="0" xfId="0" applyNumberFormat="1" applyFont="1" applyProtection="1">
      <alignment vertical="center"/>
    </xf>
    <xf numFmtId="178" fontId="16" fillId="0" borderId="0" xfId="3" applyNumberFormat="1" applyFont="1" applyFill="1" applyProtection="1">
      <alignment vertical="center"/>
    </xf>
    <xf numFmtId="0" fontId="26" fillId="2" borderId="118" xfId="0" applyFont="1" applyFill="1" applyBorder="1" applyAlignment="1" applyProtection="1">
      <alignment horizontal="centerContinuous" vertical="center" shrinkToFit="1"/>
    </xf>
    <xf numFmtId="0" fontId="26" fillId="2" borderId="76" xfId="0" applyFont="1" applyFill="1" applyBorder="1" applyAlignment="1" applyProtection="1">
      <alignment horizontal="centerContinuous" vertical="center" shrinkToFit="1"/>
    </xf>
    <xf numFmtId="0" fontId="26" fillId="2" borderId="25" xfId="0" applyFont="1" applyFill="1" applyBorder="1" applyAlignment="1" applyProtection="1">
      <alignment horizontal="center" vertical="center" shrinkToFit="1"/>
    </xf>
    <xf numFmtId="178" fontId="26" fillId="2" borderId="25" xfId="0" applyNumberFormat="1" applyFont="1" applyFill="1" applyBorder="1" applyAlignment="1" applyProtection="1">
      <alignment horizontal="center" vertical="center" shrinkToFit="1"/>
    </xf>
    <xf numFmtId="194" fontId="26" fillId="2" borderId="25" xfId="0" applyNumberFormat="1" applyFont="1" applyFill="1" applyBorder="1" applyAlignment="1" applyProtection="1">
      <alignment horizontal="center" vertical="center" shrinkToFit="1"/>
    </xf>
    <xf numFmtId="178" fontId="26" fillId="2" borderId="26" xfId="3" applyNumberFormat="1" applyFont="1" applyFill="1" applyBorder="1" applyAlignment="1" applyProtection="1">
      <alignment horizontal="center" vertical="center" shrinkToFit="1"/>
    </xf>
    <xf numFmtId="0" fontId="34" fillId="4" borderId="110" xfId="0" applyFont="1" applyFill="1" applyBorder="1" applyAlignment="1" applyProtection="1">
      <alignment horizontal="center" vertical="center"/>
    </xf>
    <xf numFmtId="0" fontId="34" fillId="4" borderId="13" xfId="0" applyFont="1" applyFill="1" applyBorder="1" applyAlignment="1" applyProtection="1">
      <alignment vertical="center"/>
    </xf>
    <xf numFmtId="0" fontId="26" fillId="4" borderId="13" xfId="0" applyFont="1" applyFill="1" applyBorder="1" applyAlignment="1" applyProtection="1">
      <alignment vertical="center"/>
    </xf>
    <xf numFmtId="178" fontId="26" fillId="4" borderId="13" xfId="0" applyNumberFormat="1" applyFont="1" applyFill="1" applyBorder="1" applyAlignment="1" applyProtection="1">
      <alignment vertical="center" shrinkToFit="1"/>
    </xf>
    <xf numFmtId="178" fontId="26" fillId="4" borderId="13" xfId="0" applyNumberFormat="1" applyFont="1" applyFill="1" applyBorder="1" applyAlignment="1" applyProtection="1">
      <alignment vertical="center"/>
    </xf>
    <xf numFmtId="194" fontId="26" fillId="4" borderId="13" xfId="0" applyNumberFormat="1" applyFont="1" applyFill="1" applyBorder="1" applyAlignment="1" applyProtection="1">
      <alignment horizontal="right" vertical="center" shrinkToFit="1"/>
    </xf>
    <xf numFmtId="178" fontId="26" fillId="4" borderId="13" xfId="0" applyNumberFormat="1" applyFont="1" applyFill="1" applyBorder="1" applyAlignment="1" applyProtection="1">
      <alignment horizontal="right" vertical="center"/>
    </xf>
    <xf numFmtId="178" fontId="26" fillId="4" borderId="32" xfId="3" applyNumberFormat="1" applyFont="1" applyFill="1" applyBorder="1" applyAlignment="1" applyProtection="1">
      <alignment horizontal="right" vertical="center"/>
    </xf>
    <xf numFmtId="0" fontId="16" fillId="4" borderId="29" xfId="0" applyFont="1" applyFill="1" applyBorder="1" applyAlignment="1" applyProtection="1">
      <alignment vertical="top"/>
    </xf>
    <xf numFmtId="0" fontId="16" fillId="4" borderId="39" xfId="0" applyFont="1" applyFill="1" applyBorder="1" applyAlignment="1" applyProtection="1">
      <alignment vertical="top"/>
    </xf>
    <xf numFmtId="178" fontId="16" fillId="5" borderId="105" xfId="0" applyNumberFormat="1" applyFont="1" applyFill="1" applyBorder="1" applyAlignment="1" applyProtection="1">
      <alignment horizontal="right" vertical="center"/>
    </xf>
    <xf numFmtId="178" fontId="26" fillId="5" borderId="57" xfId="3" applyNumberFormat="1" applyFont="1" applyFill="1" applyBorder="1" applyAlignment="1" applyProtection="1">
      <alignment vertical="top"/>
    </xf>
    <xf numFmtId="178" fontId="16" fillId="5" borderId="2" xfId="0" applyNumberFormat="1" applyFont="1" applyFill="1" applyBorder="1" applyAlignment="1" applyProtection="1">
      <alignment horizontal="right" vertical="center"/>
    </xf>
    <xf numFmtId="178" fontId="26" fillId="5" borderId="58" xfId="3" applyNumberFormat="1" applyFont="1" applyFill="1" applyBorder="1" applyAlignment="1" applyProtection="1">
      <alignment vertical="top"/>
    </xf>
    <xf numFmtId="0" fontId="16" fillId="4" borderId="111" xfId="0" applyFont="1" applyFill="1" applyBorder="1" applyAlignment="1" applyProtection="1">
      <alignment vertical="top"/>
    </xf>
    <xf numFmtId="0" fontId="16" fillId="4" borderId="73" xfId="0" applyFont="1" applyFill="1" applyBorder="1" applyAlignment="1" applyProtection="1">
      <alignment vertical="top"/>
    </xf>
    <xf numFmtId="178" fontId="16" fillId="5" borderId="4" xfId="0" applyNumberFormat="1" applyFont="1" applyFill="1" applyBorder="1" applyAlignment="1" applyProtection="1">
      <alignment horizontal="right" vertical="center"/>
    </xf>
    <xf numFmtId="178" fontId="26" fillId="5" borderId="59" xfId="3" applyNumberFormat="1" applyFont="1" applyFill="1" applyBorder="1" applyAlignment="1" applyProtection="1">
      <alignment vertical="top"/>
    </xf>
    <xf numFmtId="0" fontId="34" fillId="4" borderId="43" xfId="0" applyFont="1" applyFill="1" applyBorder="1" applyAlignment="1" applyProtection="1">
      <alignment vertical="center"/>
    </xf>
    <xf numFmtId="0" fontId="26" fillId="4" borderId="43" xfId="0" applyFont="1" applyFill="1" applyBorder="1" applyAlignment="1" applyProtection="1">
      <alignment vertical="center"/>
    </xf>
    <xf numFmtId="178" fontId="26" fillId="4" borderId="43" xfId="0" applyNumberFormat="1" applyFont="1" applyFill="1" applyBorder="1" applyAlignment="1" applyProtection="1">
      <alignment vertical="center" shrinkToFit="1"/>
    </xf>
    <xf numFmtId="178" fontId="26" fillId="4" borderId="43" xfId="0" applyNumberFormat="1" applyFont="1" applyFill="1" applyBorder="1" applyAlignment="1" applyProtection="1">
      <alignment vertical="center"/>
    </xf>
    <xf numFmtId="194" fontId="26" fillId="4" borderId="43" xfId="0" applyNumberFormat="1" applyFont="1" applyFill="1" applyBorder="1" applyAlignment="1" applyProtection="1">
      <alignment horizontal="right" vertical="center" shrinkToFit="1"/>
    </xf>
    <xf numFmtId="178" fontId="26" fillId="4" borderId="43" xfId="0" applyNumberFormat="1" applyFont="1" applyFill="1" applyBorder="1" applyAlignment="1" applyProtection="1">
      <alignment horizontal="right" vertical="center"/>
    </xf>
    <xf numFmtId="178" fontId="26" fillId="4" borderId="42" xfId="3" applyNumberFormat="1" applyFont="1" applyFill="1" applyBorder="1" applyAlignment="1" applyProtection="1">
      <alignment horizontal="right" vertical="center"/>
    </xf>
    <xf numFmtId="0" fontId="26" fillId="4" borderId="110" xfId="0" applyFont="1" applyFill="1" applyBorder="1" applyAlignment="1" applyProtection="1">
      <alignment vertical="center"/>
    </xf>
    <xf numFmtId="0" fontId="44" fillId="4" borderId="13" xfId="0" applyFont="1" applyFill="1" applyBorder="1" applyAlignment="1" applyProtection="1">
      <alignment vertical="center"/>
    </xf>
    <xf numFmtId="178" fontId="26" fillId="5" borderId="58" xfId="3" applyNumberFormat="1" applyFont="1" applyFill="1" applyBorder="1" applyAlignment="1" applyProtection="1">
      <alignment vertical="top" wrapText="1"/>
    </xf>
    <xf numFmtId="0" fontId="42" fillId="5" borderId="58" xfId="0" applyFont="1" applyFill="1" applyBorder="1" applyAlignment="1" applyProtection="1">
      <alignment vertical="top" wrapText="1"/>
    </xf>
    <xf numFmtId="178" fontId="16" fillId="5" borderId="104" xfId="0" applyNumberFormat="1" applyFont="1" applyFill="1" applyBorder="1" applyAlignment="1" applyProtection="1">
      <alignment horizontal="right" vertical="center"/>
    </xf>
    <xf numFmtId="0" fontId="16" fillId="0" borderId="0" xfId="0" applyFont="1" applyFill="1" applyBorder="1" applyProtection="1">
      <alignment vertical="center"/>
    </xf>
    <xf numFmtId="0" fontId="16" fillId="0" borderId="28" xfId="0" applyFont="1" applyFill="1" applyBorder="1" applyProtection="1">
      <alignment vertical="center"/>
    </xf>
    <xf numFmtId="0" fontId="16" fillId="0" borderId="28" xfId="0" applyFont="1" applyFill="1" applyBorder="1" applyAlignment="1" applyProtection="1">
      <alignment vertical="center" shrinkToFit="1"/>
    </xf>
    <xf numFmtId="178"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Protection="1">
      <alignment vertical="center"/>
    </xf>
    <xf numFmtId="194" fontId="16" fillId="0" borderId="28" xfId="0" applyNumberFormat="1" applyFont="1" applyFill="1" applyBorder="1" applyAlignment="1" applyProtection="1">
      <alignment horizontal="right" vertical="center" shrinkToFit="1"/>
    </xf>
    <xf numFmtId="178" fontId="16" fillId="0" borderId="28" xfId="0" applyNumberFormat="1" applyFont="1" applyFill="1" applyBorder="1" applyAlignment="1" applyProtection="1">
      <alignment horizontal="right" vertical="center"/>
    </xf>
    <xf numFmtId="178" fontId="26" fillId="0" borderId="28" xfId="3" applyNumberFormat="1" applyFont="1" applyFill="1" applyBorder="1" applyAlignment="1" applyProtection="1">
      <alignment horizontal="right" vertical="top"/>
    </xf>
    <xf numFmtId="0" fontId="16" fillId="0" borderId="0" xfId="0" applyFont="1" applyAlignment="1" applyProtection="1">
      <alignment vertical="center" shrinkToFit="1"/>
    </xf>
    <xf numFmtId="0" fontId="26" fillId="0" borderId="67" xfId="6" applyFont="1" applyFill="1" applyBorder="1" applyAlignment="1" applyProtection="1">
      <alignment horizontal="left" vertical="center"/>
      <protection locked="0"/>
    </xf>
    <xf numFmtId="0" fontId="26" fillId="0" borderId="90" xfId="6" applyFont="1" applyFill="1" applyBorder="1" applyAlignment="1" applyProtection="1">
      <alignment horizontal="left" vertical="center"/>
      <protection locked="0"/>
    </xf>
    <xf numFmtId="0" fontId="26" fillId="0" borderId="116" xfId="6" applyFont="1" applyFill="1" applyBorder="1" applyAlignment="1" applyProtection="1">
      <alignment horizontal="left" vertical="center"/>
      <protection locked="0"/>
    </xf>
    <xf numFmtId="0" fontId="34" fillId="4" borderId="43" xfId="0" applyFont="1" applyFill="1" applyBorder="1" applyAlignment="1" applyProtection="1">
      <alignment vertical="center"/>
      <protection locked="0"/>
    </xf>
    <xf numFmtId="0" fontId="26" fillId="4" borderId="43" xfId="0" applyFont="1" applyFill="1" applyBorder="1" applyAlignment="1" applyProtection="1">
      <alignment vertical="center"/>
      <protection locked="0"/>
    </xf>
    <xf numFmtId="178" fontId="26" fillId="4" borderId="43" xfId="0" applyNumberFormat="1" applyFont="1" applyFill="1" applyBorder="1" applyAlignment="1" applyProtection="1">
      <alignment vertical="center" shrinkToFit="1"/>
      <protection locked="0"/>
    </xf>
    <xf numFmtId="178" fontId="26" fillId="4" borderId="43" xfId="0" applyNumberFormat="1" applyFont="1" applyFill="1" applyBorder="1" applyAlignment="1" applyProtection="1">
      <alignment vertical="center"/>
      <protection locked="0"/>
    </xf>
    <xf numFmtId="194" fontId="26" fillId="4" borderId="43" xfId="0" applyNumberFormat="1" applyFont="1" applyFill="1" applyBorder="1" applyAlignment="1" applyProtection="1">
      <alignment horizontal="right" vertical="center" shrinkToFit="1"/>
      <protection locked="0"/>
    </xf>
    <xf numFmtId="49" fontId="16" fillId="0" borderId="9" xfId="0" applyNumberFormat="1" applyFont="1" applyFill="1" applyBorder="1" applyAlignment="1" applyProtection="1">
      <alignment horizontal="center" vertical="top" shrinkToFit="1"/>
      <protection locked="0"/>
    </xf>
    <xf numFmtId="49" fontId="16" fillId="0" borderId="10" xfId="0" applyNumberFormat="1" applyFont="1" applyFill="1" applyBorder="1" applyAlignment="1" applyProtection="1">
      <alignment horizontal="center" vertical="top" shrinkToFit="1"/>
      <protection locked="0"/>
    </xf>
    <xf numFmtId="0" fontId="16" fillId="5" borderId="117" xfId="6" applyFont="1" applyFill="1" applyBorder="1" applyAlignment="1" applyProtection="1">
      <alignment vertical="center" wrapText="1"/>
    </xf>
    <xf numFmtId="0" fontId="34" fillId="0" borderId="0" xfId="0" applyFont="1" applyFill="1" applyAlignment="1" applyProtection="1">
      <alignment vertical="top"/>
    </xf>
    <xf numFmtId="182" fontId="16" fillId="5" borderId="45" xfId="0" applyNumberFormat="1" applyFont="1" applyFill="1" applyBorder="1" applyAlignment="1" applyProtection="1">
      <alignment horizontal="center" vertical="center"/>
      <protection locked="0"/>
    </xf>
    <xf numFmtId="182" fontId="16" fillId="5" borderId="56" xfId="0" applyNumberFormat="1" applyFont="1" applyFill="1" applyBorder="1" applyAlignment="1" applyProtection="1">
      <alignment horizontal="center" vertical="center"/>
      <protection locked="0"/>
    </xf>
    <xf numFmtId="0" fontId="16" fillId="5" borderId="45" xfId="0" applyFont="1" applyFill="1" applyBorder="1" applyAlignment="1" applyProtection="1">
      <alignment horizontal="right" vertical="center" shrinkToFit="1"/>
      <protection locked="0"/>
    </xf>
    <xf numFmtId="0" fontId="16" fillId="5" borderId="43" xfId="0" applyFont="1" applyFill="1" applyBorder="1" applyAlignment="1" applyProtection="1">
      <alignment vertical="center" shrinkToFit="1"/>
      <protection locked="0"/>
    </xf>
    <xf numFmtId="195" fontId="16" fillId="5" borderId="56" xfId="0" applyNumberFormat="1" applyFont="1" applyFill="1" applyBorder="1" applyAlignment="1" applyProtection="1">
      <alignment horizontal="center" vertical="center" shrinkToFit="1"/>
      <protection locked="0"/>
    </xf>
    <xf numFmtId="0" fontId="20"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33" fillId="4" borderId="21" xfId="0" applyFont="1" applyFill="1" applyBorder="1" applyAlignment="1" applyProtection="1">
      <alignment horizontal="center" vertical="center" wrapText="1"/>
    </xf>
    <xf numFmtId="0" fontId="26" fillId="0" borderId="14" xfId="0" applyFont="1" applyBorder="1" applyAlignment="1"/>
    <xf numFmtId="0" fontId="26" fillId="0" borderId="0" xfId="0" applyFont="1" applyAlignment="1">
      <alignment vertical="top"/>
    </xf>
    <xf numFmtId="0" fontId="26" fillId="0" borderId="0" xfId="0" applyFont="1" applyAlignment="1">
      <alignment vertical="top" wrapText="1"/>
    </xf>
    <xf numFmtId="0" fontId="19" fillId="0" borderId="0" xfId="0" applyFont="1" applyFill="1" applyBorder="1" applyAlignment="1" applyProtection="1">
      <alignment vertical="center"/>
    </xf>
    <xf numFmtId="0" fontId="16" fillId="0" borderId="0" xfId="6" applyFont="1">
      <alignment vertical="center"/>
    </xf>
    <xf numFmtId="0" fontId="26" fillId="0" borderId="0" xfId="0" applyFont="1" applyAlignment="1">
      <alignment vertical="center" wrapText="1"/>
    </xf>
    <xf numFmtId="0" fontId="26" fillId="0" borderId="14" xfId="0" applyFont="1" applyBorder="1" applyAlignment="1">
      <alignment vertical="top" wrapText="1"/>
    </xf>
    <xf numFmtId="0" fontId="26" fillId="0" borderId="0" xfId="0" applyFont="1">
      <alignment vertical="center"/>
    </xf>
    <xf numFmtId="0" fontId="28" fillId="4" borderId="41" xfId="0" applyFont="1" applyFill="1" applyBorder="1" applyAlignment="1">
      <alignment vertical="center" shrinkToFit="1"/>
    </xf>
    <xf numFmtId="178" fontId="28" fillId="5" borderId="105" xfId="0" applyNumberFormat="1" applyFont="1" applyFill="1" applyBorder="1">
      <alignment vertical="center"/>
    </xf>
    <xf numFmtId="178" fontId="28" fillId="5" borderId="13" xfId="0" applyNumberFormat="1" applyFont="1" applyFill="1" applyBorder="1" applyAlignment="1">
      <alignment horizontal="right" vertical="center"/>
    </xf>
    <xf numFmtId="0" fontId="36" fillId="4" borderId="123" xfId="0" applyFont="1" applyFill="1" applyBorder="1" applyAlignment="1">
      <alignment vertical="center" shrinkToFit="1"/>
    </xf>
    <xf numFmtId="178" fontId="28" fillId="0" borderId="124" xfId="0" applyNumberFormat="1" applyFont="1" applyBorder="1">
      <alignment vertical="center"/>
    </xf>
    <xf numFmtId="178" fontId="28" fillId="0" borderId="120" xfId="0" applyNumberFormat="1" applyFont="1" applyBorder="1" applyAlignment="1">
      <alignment horizontal="right" vertical="center"/>
    </xf>
    <xf numFmtId="0" fontId="48" fillId="0" borderId="0" xfId="0" applyFont="1" applyFill="1" applyAlignment="1" applyProtection="1">
      <alignment vertical="center" wrapText="1"/>
    </xf>
    <xf numFmtId="0" fontId="36" fillId="0" borderId="0" xfId="0" applyFont="1" applyAlignment="1">
      <alignment vertical="center"/>
    </xf>
    <xf numFmtId="0" fontId="26" fillId="0" borderId="0" xfId="6" applyFont="1" applyAlignment="1">
      <alignment vertical="top"/>
    </xf>
    <xf numFmtId="0" fontId="26" fillId="0" borderId="0" xfId="6" applyFont="1" applyAlignment="1">
      <alignment vertical="top" wrapText="1"/>
    </xf>
    <xf numFmtId="0" fontId="34" fillId="0" borderId="0" xfId="0" applyFont="1">
      <alignment vertical="center"/>
    </xf>
    <xf numFmtId="0" fontId="34" fillId="0" borderId="0" xfId="0" applyFont="1" applyAlignment="1">
      <alignment vertical="center" wrapText="1"/>
    </xf>
    <xf numFmtId="0" fontId="26" fillId="0" borderId="0" xfId="0" applyFont="1" applyFill="1" applyAlignment="1" applyProtection="1">
      <alignment vertical="top" wrapText="1"/>
    </xf>
    <xf numFmtId="0" fontId="26" fillId="0" borderId="0" xfId="0" applyFont="1" applyFill="1" applyAlignment="1" applyProtection="1">
      <alignment vertical="top"/>
    </xf>
    <xf numFmtId="0" fontId="36" fillId="0" borderId="0" xfId="0" applyFont="1" applyFill="1" applyAlignment="1" applyProtection="1">
      <alignment vertical="top" wrapText="1"/>
    </xf>
    <xf numFmtId="0" fontId="26" fillId="0" borderId="0" xfId="0" applyFont="1" applyFill="1" applyBorder="1" applyAlignment="1" applyProtection="1">
      <alignment vertical="top" wrapText="1"/>
    </xf>
    <xf numFmtId="0" fontId="16" fillId="4" borderId="37" xfId="0" applyFont="1" applyFill="1" applyBorder="1" applyAlignment="1" applyProtection="1">
      <alignment horizontal="center" vertical="center"/>
    </xf>
    <xf numFmtId="0" fontId="16" fillId="4" borderId="38" xfId="0" applyFont="1" applyFill="1" applyBorder="1" applyAlignment="1" applyProtection="1">
      <alignment horizontal="center" vertical="center"/>
    </xf>
    <xf numFmtId="0" fontId="16" fillId="4" borderId="15" xfId="0" applyFont="1" applyFill="1" applyBorder="1" applyAlignment="1" applyProtection="1">
      <alignment horizontal="center" vertical="center"/>
    </xf>
    <xf numFmtId="0" fontId="16" fillId="4" borderId="73" xfId="0" applyFont="1" applyFill="1" applyBorder="1" applyAlignment="1" applyProtection="1">
      <alignment horizontal="center" vertical="center"/>
    </xf>
    <xf numFmtId="0" fontId="20" fillId="0" borderId="37" xfId="0" applyFont="1" applyFill="1" applyBorder="1" applyAlignment="1" applyProtection="1">
      <alignment vertical="center" wrapText="1"/>
      <protection locked="0"/>
    </xf>
    <xf numFmtId="0" fontId="20" fillId="0" borderId="13" xfId="0" applyFont="1" applyFill="1" applyBorder="1" applyAlignment="1" applyProtection="1">
      <alignment vertical="center" wrapText="1"/>
      <protection locked="0"/>
    </xf>
    <xf numFmtId="0" fontId="20" fillId="0" borderId="38" xfId="0" applyFont="1" applyFill="1" applyBorder="1" applyAlignment="1" applyProtection="1">
      <alignment vertical="center" wrapText="1"/>
      <protection locked="0"/>
    </xf>
    <xf numFmtId="0" fontId="20" fillId="0" borderId="15" xfId="0" applyFont="1" applyFill="1" applyBorder="1" applyAlignment="1" applyProtection="1">
      <alignment vertical="center" wrapText="1"/>
      <protection locked="0"/>
    </xf>
    <xf numFmtId="0" fontId="20" fillId="0" borderId="24" xfId="0" applyFont="1" applyFill="1" applyBorder="1" applyAlignment="1" applyProtection="1">
      <alignment vertical="center" wrapText="1"/>
      <protection locked="0"/>
    </xf>
    <xf numFmtId="0" fontId="20" fillId="0" borderId="73" xfId="0" applyFont="1" applyFill="1" applyBorder="1" applyAlignment="1" applyProtection="1">
      <alignment vertical="center" wrapText="1"/>
      <protection locked="0"/>
    </xf>
    <xf numFmtId="0" fontId="16" fillId="4" borderId="64" xfId="0" applyFont="1" applyFill="1" applyBorder="1" applyAlignment="1" applyProtection="1">
      <alignment horizontal="center" vertical="center"/>
    </xf>
    <xf numFmtId="0" fontId="16" fillId="4" borderId="65" xfId="0" applyFont="1" applyFill="1" applyBorder="1" applyAlignment="1" applyProtection="1">
      <alignment horizontal="center" vertical="center"/>
    </xf>
    <xf numFmtId="0" fontId="16" fillId="0" borderId="37"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6" fillId="0" borderId="38" xfId="0"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73" xfId="0" applyFont="1" applyFill="1" applyBorder="1" applyAlignment="1" applyProtection="1">
      <alignment horizontal="center" vertical="center"/>
      <protection locked="0"/>
    </xf>
    <xf numFmtId="0" fontId="29" fillId="4" borderId="8" xfId="0" applyFont="1" applyFill="1" applyBorder="1" applyAlignment="1" applyProtection="1">
      <alignment horizontal="center" vertical="center"/>
    </xf>
    <xf numFmtId="0" fontId="16" fillId="0" borderId="8" xfId="0" applyFont="1" applyFill="1" applyBorder="1" applyAlignment="1" applyProtection="1">
      <alignment vertical="center" wrapText="1"/>
      <protection locked="0"/>
    </xf>
    <xf numFmtId="49" fontId="16" fillId="0" borderId="8" xfId="0" applyNumberFormat="1" applyFont="1" applyFill="1" applyBorder="1" applyAlignment="1" applyProtection="1">
      <alignment horizontal="left" vertical="center" wrapText="1"/>
      <protection locked="0"/>
    </xf>
    <xf numFmtId="0" fontId="28" fillId="4" borderId="64" xfId="0" applyFont="1" applyFill="1" applyBorder="1" applyAlignment="1" applyProtection="1">
      <alignment horizontal="center" vertical="center" textRotation="255"/>
    </xf>
    <xf numFmtId="0" fontId="12" fillId="0" borderId="23" xfId="0" applyFont="1" applyBorder="1" applyAlignment="1" applyProtection="1">
      <alignment horizontal="center" vertical="center" textRotation="255"/>
    </xf>
    <xf numFmtId="0" fontId="12" fillId="0" borderId="65" xfId="0" applyFont="1" applyBorder="1" applyAlignment="1" applyProtection="1">
      <alignment horizontal="center" vertical="center" textRotation="255"/>
    </xf>
    <xf numFmtId="0" fontId="28" fillId="0" borderId="45" xfId="0" applyFont="1" applyFill="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28" fillId="0" borderId="47" xfId="0" applyFont="1" applyFill="1" applyBorder="1" applyAlignment="1" applyProtection="1">
      <alignment horizontal="left" vertical="center" wrapText="1"/>
      <protection locked="0"/>
    </xf>
    <xf numFmtId="0" fontId="28" fillId="0" borderId="62" xfId="0" applyFont="1" applyFill="1" applyBorder="1" applyAlignment="1" applyProtection="1">
      <alignment horizontal="left" vertical="center" wrapText="1"/>
      <protection locked="0"/>
    </xf>
    <xf numFmtId="0" fontId="12" fillId="0" borderId="43" xfId="0" applyFont="1" applyBorder="1" applyAlignment="1" applyProtection="1">
      <alignment vertical="center" wrapText="1"/>
      <protection locked="0"/>
    </xf>
    <xf numFmtId="0" fontId="12" fillId="0" borderId="56" xfId="0" applyFont="1" applyBorder="1" applyAlignment="1" applyProtection="1">
      <alignment vertical="center" wrapText="1"/>
      <protection locked="0"/>
    </xf>
    <xf numFmtId="0" fontId="28" fillId="0" borderId="15" xfId="0" applyFont="1" applyFill="1" applyBorder="1" applyAlignment="1" applyProtection="1">
      <alignment horizontal="left" vertical="center" wrapText="1"/>
      <protection locked="0"/>
    </xf>
    <xf numFmtId="0" fontId="28" fillId="0" borderId="73" xfId="0" applyFont="1" applyFill="1" applyBorder="1" applyAlignment="1" applyProtection="1">
      <alignment horizontal="left" vertical="center" wrapText="1"/>
      <protection locked="0"/>
    </xf>
    <xf numFmtId="0" fontId="16" fillId="4" borderId="23" xfId="0" applyFont="1" applyFill="1" applyBorder="1" applyAlignment="1" applyProtection="1">
      <alignment horizontal="center" vertical="center"/>
    </xf>
    <xf numFmtId="178" fontId="16" fillId="5" borderId="53" xfId="0" applyNumberFormat="1" applyFont="1" applyFill="1" applyBorder="1" applyAlignment="1" applyProtection="1">
      <alignment vertical="center"/>
    </xf>
    <xf numFmtId="178" fontId="16" fillId="5" borderId="60" xfId="0" applyNumberFormat="1" applyFont="1" applyFill="1" applyBorder="1" applyAlignment="1" applyProtection="1">
      <alignment vertical="center"/>
    </xf>
    <xf numFmtId="0" fontId="16" fillId="0" borderId="52" xfId="0" applyFont="1" applyFill="1" applyBorder="1" applyAlignment="1" applyProtection="1">
      <alignment horizontal="left" vertical="center" shrinkToFit="1"/>
      <protection locked="0"/>
    </xf>
    <xf numFmtId="0" fontId="0" fillId="0" borderId="60" xfId="0" applyBorder="1" applyAlignment="1" applyProtection="1">
      <alignment horizontal="left" vertical="center"/>
      <protection locked="0"/>
    </xf>
    <xf numFmtId="178" fontId="16" fillId="5" borderId="63" xfId="0" applyNumberFormat="1" applyFont="1" applyFill="1" applyBorder="1" applyAlignment="1" applyProtection="1">
      <alignment vertical="center"/>
    </xf>
    <xf numFmtId="178" fontId="16" fillId="5" borderId="78" xfId="0" applyNumberFormat="1" applyFont="1" applyFill="1" applyBorder="1" applyAlignment="1" applyProtection="1">
      <alignment vertical="center"/>
    </xf>
    <xf numFmtId="178" fontId="16" fillId="5" borderId="121" xfId="0" applyNumberFormat="1" applyFont="1" applyFill="1" applyBorder="1" applyAlignment="1" applyProtection="1">
      <alignment vertical="center"/>
    </xf>
    <xf numFmtId="178" fontId="16" fillId="5" borderId="122" xfId="0" applyNumberFormat="1" applyFont="1" applyFill="1" applyBorder="1" applyAlignment="1" applyProtection="1">
      <alignment vertical="center"/>
    </xf>
    <xf numFmtId="0" fontId="16" fillId="0" borderId="60" xfId="0" applyFont="1" applyFill="1" applyBorder="1" applyAlignment="1" applyProtection="1">
      <alignment horizontal="left" vertical="center" shrinkToFit="1"/>
      <protection locked="0"/>
    </xf>
    <xf numFmtId="0" fontId="16" fillId="0" borderId="90" xfId="0" applyFont="1" applyFill="1" applyBorder="1" applyAlignment="1" applyProtection="1">
      <alignment horizontal="left" vertical="center" shrinkToFit="1"/>
      <protection locked="0"/>
    </xf>
    <xf numFmtId="176" fontId="28" fillId="4" borderId="44" xfId="0" applyNumberFormat="1" applyFont="1" applyFill="1" applyBorder="1" applyAlignment="1" applyProtection="1">
      <alignment horizontal="center" vertical="center"/>
    </xf>
    <xf numFmtId="176" fontId="28" fillId="4" borderId="68" xfId="0" applyNumberFormat="1" applyFont="1" applyFill="1" applyBorder="1" applyAlignment="1" applyProtection="1">
      <alignment horizontal="center" vertical="center"/>
    </xf>
    <xf numFmtId="0" fontId="16" fillId="4" borderId="40" xfId="0" applyFont="1" applyFill="1" applyBorder="1" applyAlignment="1" applyProtection="1">
      <alignment horizontal="center" vertical="center"/>
    </xf>
    <xf numFmtId="0" fontId="16" fillId="4" borderId="44" xfId="0" applyFont="1" applyFill="1" applyBorder="1" applyAlignment="1" applyProtection="1">
      <alignment horizontal="center" vertical="center"/>
    </xf>
    <xf numFmtId="0" fontId="16" fillId="4" borderId="8" xfId="0" applyFont="1" applyFill="1" applyBorder="1" applyAlignment="1" applyProtection="1">
      <alignment horizontal="center" vertical="center" textRotation="255"/>
    </xf>
    <xf numFmtId="0" fontId="26" fillId="4" borderId="118" xfId="0" applyFont="1" applyFill="1" applyBorder="1" applyAlignment="1" applyProtection="1">
      <alignment horizontal="center" vertical="center" wrapText="1"/>
    </xf>
    <xf numFmtId="0" fontId="26" fillId="4" borderId="76" xfId="0" applyFont="1" applyFill="1" applyBorder="1" applyAlignment="1" applyProtection="1">
      <alignment horizontal="center" vertical="center" wrapText="1"/>
    </xf>
    <xf numFmtId="0" fontId="16" fillId="0" borderId="67" xfId="0" applyFont="1" applyFill="1" applyBorder="1" applyAlignment="1" applyProtection="1">
      <alignment horizontal="left" vertical="center" wrapText="1"/>
      <protection locked="0"/>
    </xf>
    <xf numFmtId="0" fontId="16" fillId="0" borderId="77" xfId="0" applyFont="1" applyFill="1" applyBorder="1" applyAlignment="1" applyProtection="1">
      <alignment horizontal="left" vertical="center" wrapText="1"/>
      <protection locked="0"/>
    </xf>
    <xf numFmtId="176" fontId="16" fillId="4" borderId="44" xfId="0" applyNumberFormat="1" applyFont="1" applyFill="1" applyBorder="1" applyAlignment="1" applyProtection="1">
      <alignment horizontal="center" vertical="center"/>
    </xf>
    <xf numFmtId="176" fontId="16" fillId="4" borderId="81" xfId="0" applyNumberFormat="1" applyFont="1" applyFill="1" applyBorder="1" applyAlignment="1" applyProtection="1">
      <alignment horizontal="center" vertical="center"/>
    </xf>
    <xf numFmtId="178" fontId="16" fillId="5" borderId="46" xfId="0" applyNumberFormat="1" applyFont="1" applyFill="1" applyBorder="1" applyAlignment="1" applyProtection="1">
      <alignment vertical="center"/>
    </xf>
    <xf numFmtId="178" fontId="16" fillId="5" borderId="62" xfId="0" applyNumberFormat="1" applyFont="1" applyFill="1" applyBorder="1" applyAlignment="1" applyProtection="1">
      <alignment vertical="center"/>
    </xf>
    <xf numFmtId="0" fontId="16" fillId="4" borderId="41" xfId="0" applyFont="1" applyFill="1" applyBorder="1" applyAlignment="1" applyProtection="1">
      <alignment horizontal="center" vertical="center" shrinkToFit="1"/>
    </xf>
    <xf numFmtId="0" fontId="16" fillId="4" borderId="79" xfId="0" applyFont="1" applyFill="1" applyBorder="1" applyAlignment="1" applyProtection="1">
      <alignment horizontal="center" vertical="center" shrinkToFit="1"/>
    </xf>
    <xf numFmtId="178" fontId="16" fillId="5" borderId="38" xfId="0" applyNumberFormat="1" applyFont="1" applyFill="1" applyBorder="1" applyAlignment="1" applyProtection="1">
      <alignment vertical="center"/>
    </xf>
    <xf numFmtId="178" fontId="16" fillId="5" borderId="73" xfId="0" applyNumberFormat="1" applyFont="1" applyFill="1" applyBorder="1" applyAlignment="1" applyProtection="1">
      <alignment vertical="center"/>
    </xf>
    <xf numFmtId="0" fontId="16" fillId="0" borderId="69" xfId="0" applyFont="1" applyFill="1" applyBorder="1" applyAlignment="1" applyProtection="1">
      <alignment horizontal="left" vertical="center" shrinkToFit="1"/>
      <protection locked="0"/>
    </xf>
    <xf numFmtId="0" fontId="0" fillId="0" borderId="78" xfId="0" applyBorder="1" applyAlignment="1" applyProtection="1">
      <alignment horizontal="left" vertical="center" shrinkToFit="1"/>
      <protection locked="0"/>
    </xf>
    <xf numFmtId="0" fontId="16" fillId="0" borderId="8" xfId="0" applyFont="1" applyFill="1" applyBorder="1" applyAlignment="1" applyProtection="1">
      <alignment horizontal="left" vertical="center" wrapText="1"/>
      <protection locked="0"/>
    </xf>
    <xf numFmtId="0" fontId="16" fillId="4" borderId="8" xfId="0" applyFont="1" applyFill="1" applyBorder="1" applyAlignment="1" applyProtection="1">
      <alignment horizontal="left" vertical="center"/>
    </xf>
    <xf numFmtId="0" fontId="35" fillId="0" borderId="0" xfId="0" applyFont="1" applyFill="1" applyAlignment="1" applyProtection="1">
      <alignment horizontal="center" vertical="top" wrapText="1"/>
    </xf>
    <xf numFmtId="186" fontId="20" fillId="0" borderId="45" xfId="0" applyNumberFormat="1" applyFont="1" applyBorder="1" applyAlignment="1" applyProtection="1">
      <alignment horizontal="center" vertical="center"/>
      <protection locked="0"/>
    </xf>
    <xf numFmtId="186" fontId="20" fillId="0" borderId="43" xfId="0" applyNumberFormat="1" applyFont="1" applyBorder="1" applyAlignment="1" applyProtection="1">
      <alignment horizontal="center" vertical="center"/>
      <protection locked="0"/>
    </xf>
    <xf numFmtId="186" fontId="20" fillId="0" borderId="56" xfId="0" applyNumberFormat="1" applyFont="1" applyBorder="1" applyAlignment="1" applyProtection="1">
      <alignment horizontal="center" vertical="center"/>
      <protection locked="0"/>
    </xf>
    <xf numFmtId="0" fontId="18" fillId="0" borderId="0" xfId="0" applyFont="1" applyFill="1" applyAlignment="1" applyProtection="1">
      <alignment vertical="center"/>
    </xf>
    <xf numFmtId="0" fontId="43" fillId="4" borderId="8" xfId="0" applyFont="1" applyFill="1" applyBorder="1" applyAlignment="1" applyProtection="1">
      <alignment horizontal="center" vertical="center" wrapText="1"/>
    </xf>
    <xf numFmtId="0" fontId="16" fillId="0" borderId="64" xfId="0" applyFont="1" applyFill="1" applyBorder="1" applyAlignment="1" applyProtection="1">
      <alignment horizontal="left" vertical="center" wrapText="1"/>
      <protection locked="0"/>
    </xf>
    <xf numFmtId="0" fontId="20" fillId="0" borderId="45" xfId="0" applyFont="1" applyFill="1" applyBorder="1" applyAlignment="1" applyProtection="1">
      <alignment horizontal="right" vertical="top" wrapText="1" indent="2"/>
      <protection locked="0"/>
    </xf>
    <xf numFmtId="0" fontId="20" fillId="0" borderId="43" xfId="0" applyFont="1" applyFill="1" applyBorder="1" applyAlignment="1" applyProtection="1">
      <alignment horizontal="right" vertical="top" wrapText="1" indent="2"/>
      <protection locked="0"/>
    </xf>
    <xf numFmtId="0" fontId="20" fillId="0" borderId="56" xfId="0" applyFont="1" applyFill="1" applyBorder="1" applyAlignment="1" applyProtection="1">
      <alignment horizontal="right" vertical="top" wrapText="1" indent="2"/>
      <protection locked="0"/>
    </xf>
    <xf numFmtId="0" fontId="20" fillId="0" borderId="0" xfId="0" applyFont="1" applyAlignment="1">
      <alignment horizontal="left" vertical="top" wrapText="1"/>
    </xf>
    <xf numFmtId="0" fontId="28" fillId="0" borderId="8" xfId="0" applyFont="1" applyFill="1" applyBorder="1" applyAlignment="1" applyProtection="1">
      <alignment horizontal="left" vertical="center" wrapText="1"/>
      <protection locked="0"/>
    </xf>
    <xf numFmtId="0" fontId="16" fillId="4" borderId="45" xfId="0" applyFont="1" applyFill="1" applyBorder="1" applyAlignment="1" applyProtection="1">
      <alignment horizontal="center" vertical="center"/>
    </xf>
    <xf numFmtId="0" fontId="0" fillId="0" borderId="56" xfId="0" applyBorder="1" applyAlignment="1" applyProtection="1">
      <alignment horizontal="center" vertical="center"/>
    </xf>
    <xf numFmtId="0" fontId="16" fillId="4" borderId="8" xfId="0" applyFont="1" applyFill="1" applyBorder="1" applyAlignment="1" applyProtection="1">
      <alignment horizontal="center" vertical="center" wrapText="1"/>
    </xf>
    <xf numFmtId="0" fontId="16" fillId="0" borderId="78" xfId="0" applyFont="1" applyFill="1" applyBorder="1" applyAlignment="1" applyProtection="1">
      <alignment horizontal="left" vertical="center" shrinkToFit="1"/>
      <protection locked="0"/>
    </xf>
    <xf numFmtId="0" fontId="16" fillId="0" borderId="101" xfId="0" applyFont="1" applyFill="1" applyBorder="1" applyAlignment="1" applyProtection="1">
      <alignment horizontal="left" vertical="center" shrinkToFit="1"/>
      <protection locked="0"/>
    </xf>
    <xf numFmtId="0" fontId="16" fillId="0" borderId="62" xfId="0" applyFont="1" applyFill="1" applyBorder="1" applyAlignment="1" applyProtection="1">
      <alignment horizontal="left" vertical="center" shrinkToFit="1"/>
      <protection locked="0"/>
    </xf>
    <xf numFmtId="0" fontId="16" fillId="0" borderId="67" xfId="0" applyFont="1" applyFill="1" applyBorder="1" applyAlignment="1" applyProtection="1">
      <alignment horizontal="left" vertical="center" shrinkToFit="1"/>
      <protection locked="0"/>
    </xf>
    <xf numFmtId="0" fontId="16" fillId="5" borderId="45" xfId="0" applyFont="1" applyFill="1" applyBorder="1" applyAlignment="1" applyProtection="1">
      <alignment horizontal="left" vertical="center" wrapText="1"/>
      <protection locked="0"/>
    </xf>
    <xf numFmtId="0" fontId="0" fillId="0" borderId="56" xfId="0" applyBorder="1" applyAlignment="1" applyProtection="1">
      <alignment horizontal="left" vertical="center"/>
      <protection locked="0"/>
    </xf>
    <xf numFmtId="0" fontId="16" fillId="0" borderId="47" xfId="0" applyFont="1" applyFill="1" applyBorder="1" applyAlignment="1" applyProtection="1">
      <alignment horizontal="left" vertical="center" shrinkToFit="1"/>
      <protection locked="0"/>
    </xf>
    <xf numFmtId="0" fontId="0" fillId="0" borderId="62" xfId="0" applyBorder="1" applyAlignment="1" applyProtection="1">
      <alignment horizontal="left" vertical="center"/>
      <protection locked="0"/>
    </xf>
    <xf numFmtId="0" fontId="24" fillId="0" borderId="5" xfId="0" applyFont="1" applyFill="1" applyBorder="1" applyAlignment="1" applyProtection="1">
      <alignment horizontal="center" vertical="center"/>
      <protection locked="0"/>
    </xf>
    <xf numFmtId="0" fontId="24" fillId="0" borderId="62" xfId="0" applyFont="1" applyFill="1" applyBorder="1" applyAlignment="1" applyProtection="1">
      <alignment horizontal="center" vertical="center"/>
      <protection locked="0"/>
    </xf>
    <xf numFmtId="0" fontId="16" fillId="0" borderId="14"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15" xfId="0" applyFont="1" applyFill="1" applyBorder="1" applyAlignment="1" applyProtection="1">
      <alignment horizontal="left" vertical="top" wrapText="1"/>
      <protection locked="0"/>
    </xf>
    <xf numFmtId="0" fontId="16" fillId="0" borderId="24" xfId="0" applyFont="1" applyFill="1" applyBorder="1" applyAlignment="1" applyProtection="1">
      <alignment horizontal="left" vertical="top" wrapText="1"/>
      <protection locked="0"/>
    </xf>
    <xf numFmtId="0" fontId="16" fillId="0" borderId="73" xfId="0" applyFont="1" applyFill="1" applyBorder="1" applyAlignment="1" applyProtection="1">
      <alignment horizontal="left" vertical="top" wrapText="1"/>
      <protection locked="0"/>
    </xf>
    <xf numFmtId="0" fontId="16" fillId="4" borderId="3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73" xfId="0" applyFont="1" applyFill="1" applyBorder="1" applyAlignment="1">
      <alignment horizontal="center" vertical="center"/>
    </xf>
    <xf numFmtId="0" fontId="24" fillId="0" borderId="82" xfId="0" applyFont="1" applyFill="1" applyBorder="1" applyAlignment="1" applyProtection="1">
      <alignment horizontal="center" vertical="center"/>
      <protection locked="0"/>
    </xf>
    <xf numFmtId="0" fontId="24" fillId="0" borderId="47" xfId="0"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26" fillId="4" borderId="8" xfId="0" applyFont="1" applyFill="1" applyBorder="1" applyAlignment="1">
      <alignment horizontal="center" vertical="center"/>
    </xf>
    <xf numFmtId="0" fontId="16" fillId="5" borderId="8" xfId="0" applyFont="1" applyFill="1" applyBorder="1" applyAlignment="1">
      <alignment horizontal="center" vertical="center" wrapText="1" shrinkToFit="1"/>
    </xf>
    <xf numFmtId="190" fontId="16" fillId="0" borderId="51" xfId="0" applyNumberFormat="1" applyFont="1" applyFill="1" applyBorder="1" applyAlignment="1" applyProtection="1">
      <alignment horizontal="center" vertical="top" wrapText="1" shrinkToFit="1"/>
      <protection locked="0"/>
    </xf>
    <xf numFmtId="190" fontId="16" fillId="0" borderId="10" xfId="0" applyNumberFormat="1" applyFont="1" applyFill="1" applyBorder="1" applyAlignment="1" applyProtection="1">
      <alignment horizontal="center" vertical="top" wrapText="1" shrinkToFit="1"/>
      <protection locked="0"/>
    </xf>
    <xf numFmtId="190" fontId="16" fillId="4" borderId="87" xfId="0" applyNumberFormat="1" applyFont="1" applyFill="1" applyBorder="1" applyAlignment="1" applyProtection="1">
      <alignment horizontal="center" vertical="top" shrinkToFit="1"/>
      <protection locked="0"/>
    </xf>
    <xf numFmtId="190" fontId="16" fillId="4" borderId="54" xfId="0" applyNumberFormat="1" applyFont="1" applyFill="1" applyBorder="1" applyAlignment="1" applyProtection="1">
      <alignment horizontal="center" vertical="top" shrinkToFit="1"/>
      <protection locked="0"/>
    </xf>
    <xf numFmtId="190" fontId="16" fillId="4" borderId="55" xfId="0" applyNumberFormat="1" applyFont="1" applyFill="1" applyBorder="1" applyAlignment="1" applyProtection="1">
      <alignment horizontal="center" vertical="top" shrinkToFit="1"/>
      <protection locked="0"/>
    </xf>
    <xf numFmtId="0" fontId="26" fillId="4" borderId="8" xfId="0" applyFont="1" applyFill="1" applyBorder="1" applyAlignment="1">
      <alignment horizontal="center" vertical="center" textRotation="255"/>
    </xf>
    <xf numFmtId="190" fontId="16" fillId="0" borderId="43" xfId="0" applyNumberFormat="1" applyFont="1" applyFill="1" applyBorder="1" applyAlignment="1" applyProtection="1">
      <alignment horizontal="center" vertical="center" shrinkToFit="1"/>
      <protection locked="0"/>
    </xf>
    <xf numFmtId="0" fontId="36" fillId="4" borderId="62" xfId="0" applyFont="1" applyFill="1" applyBorder="1" applyAlignment="1">
      <alignment horizontal="left" vertical="center" indent="1"/>
    </xf>
    <xf numFmtId="0" fontId="36" fillId="4" borderId="67" xfId="0" applyFont="1" applyFill="1" applyBorder="1" applyAlignment="1">
      <alignment horizontal="left" vertical="center" indent="1"/>
    </xf>
    <xf numFmtId="0" fontId="16" fillId="0" borderId="63" xfId="0" applyFont="1" applyFill="1" applyBorder="1" applyAlignment="1" applyProtection="1">
      <alignment horizontal="left" vertical="top" wrapText="1"/>
      <protection locked="0"/>
    </xf>
    <xf numFmtId="0" fontId="16" fillId="0" borderId="78" xfId="0" applyFont="1" applyFill="1" applyBorder="1" applyAlignment="1" applyProtection="1">
      <alignment horizontal="left" vertical="top" wrapText="1"/>
      <protection locked="0"/>
    </xf>
    <xf numFmtId="0" fontId="26" fillId="4" borderId="20" xfId="0" applyFont="1" applyFill="1" applyBorder="1" applyAlignment="1">
      <alignment horizontal="left" vertical="center" indent="1"/>
    </xf>
    <xf numFmtId="0" fontId="26" fillId="4" borderId="12" xfId="0" applyFont="1" applyFill="1" applyBorder="1" applyAlignment="1">
      <alignment horizontal="left" vertical="center" indent="1"/>
    </xf>
    <xf numFmtId="0" fontId="26" fillId="4" borderId="12" xfId="0" applyFont="1" applyFill="1" applyBorder="1" applyAlignment="1">
      <alignment horizontal="center" vertical="center"/>
    </xf>
    <xf numFmtId="0" fontId="26" fillId="4" borderId="11"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1" xfId="0" applyFont="1" applyFill="1" applyBorder="1" applyAlignment="1">
      <alignment horizontal="center" vertical="center"/>
    </xf>
    <xf numFmtId="183" fontId="16" fillId="5" borderId="6" xfId="0" applyNumberFormat="1" applyFont="1" applyFill="1" applyBorder="1" applyAlignment="1">
      <alignment horizontal="left" vertical="center" shrinkToFit="1"/>
    </xf>
    <xf numFmtId="0" fontId="0" fillId="0" borderId="53" xfId="0" applyBorder="1" applyAlignment="1">
      <alignment vertical="center"/>
    </xf>
    <xf numFmtId="0" fontId="0" fillId="0" borderId="60" xfId="0" applyBorder="1" applyAlignment="1">
      <alignment vertical="center"/>
    </xf>
    <xf numFmtId="0" fontId="26" fillId="4" borderId="47" xfId="0" applyFont="1" applyFill="1" applyBorder="1" applyAlignment="1" applyProtection="1">
      <alignment horizontal="left" vertical="top" wrapText="1" indent="1"/>
      <protection locked="0"/>
    </xf>
    <xf numFmtId="0" fontId="26" fillId="0" borderId="46" xfId="0" applyFont="1" applyBorder="1" applyAlignment="1">
      <alignment horizontal="left" vertical="center" indent="1"/>
    </xf>
    <xf numFmtId="0" fontId="26" fillId="0" borderId="62" xfId="0" applyFont="1" applyBorder="1" applyAlignment="1">
      <alignment horizontal="left" vertical="center" indent="1"/>
    </xf>
    <xf numFmtId="0" fontId="16" fillId="0" borderId="69" xfId="0" applyFont="1" applyFill="1" applyBorder="1" applyAlignment="1" applyProtection="1">
      <alignment horizontal="left" vertical="top" wrapText="1"/>
      <protection locked="0"/>
    </xf>
    <xf numFmtId="0" fontId="16" fillId="0" borderId="63" xfId="0" applyFont="1" applyBorder="1" applyAlignment="1">
      <alignment vertical="center"/>
    </xf>
    <xf numFmtId="0" fontId="16" fillId="0" borderId="78" xfId="0" applyFont="1" applyBorder="1" applyAlignment="1">
      <alignment vertical="center"/>
    </xf>
    <xf numFmtId="0" fontId="16" fillId="0" borderId="14" xfId="0" applyFont="1" applyBorder="1" applyAlignment="1">
      <alignment vertical="center"/>
    </xf>
    <xf numFmtId="0" fontId="16" fillId="0" borderId="0" xfId="0" applyFont="1" applyBorder="1" applyAlignment="1">
      <alignment vertical="center"/>
    </xf>
    <xf numFmtId="0" fontId="16" fillId="0" borderId="39" xfId="0" applyFont="1" applyBorder="1" applyAlignment="1">
      <alignment vertical="center"/>
    </xf>
    <xf numFmtId="0" fontId="16" fillId="0" borderId="15" xfId="0" applyFont="1" applyBorder="1" applyAlignment="1">
      <alignment vertical="center"/>
    </xf>
    <xf numFmtId="0" fontId="16" fillId="0" borderId="24" xfId="0" applyFont="1" applyBorder="1" applyAlignment="1">
      <alignment vertical="center"/>
    </xf>
    <xf numFmtId="0" fontId="16" fillId="0" borderId="73" xfId="0" applyFont="1" applyBorder="1" applyAlignment="1">
      <alignment vertical="center"/>
    </xf>
    <xf numFmtId="190" fontId="16" fillId="0" borderId="93" xfId="0" applyNumberFormat="1" applyFont="1" applyFill="1" applyBorder="1" applyAlignment="1" applyProtection="1">
      <alignment horizontal="center" vertical="top" wrapText="1" shrinkToFit="1"/>
      <protection locked="0"/>
    </xf>
    <xf numFmtId="190" fontId="16" fillId="0" borderId="9" xfId="0" applyNumberFormat="1" applyFont="1" applyFill="1" applyBorder="1" applyAlignment="1" applyProtection="1">
      <alignment horizontal="center" vertical="top" wrapText="1" shrinkToFit="1"/>
      <protection locked="0"/>
    </xf>
    <xf numFmtId="0" fontId="16" fillId="0" borderId="13" xfId="0" applyFont="1" applyFill="1" applyBorder="1" applyAlignment="1" applyProtection="1">
      <alignment horizontal="left" vertical="top" wrapText="1"/>
      <protection locked="0"/>
    </xf>
    <xf numFmtId="0" fontId="16" fillId="0" borderId="38" xfId="0" applyFont="1" applyFill="1" applyBorder="1" applyAlignment="1" applyProtection="1">
      <alignment horizontal="left" vertical="top" wrapText="1"/>
      <protection locked="0"/>
    </xf>
    <xf numFmtId="190" fontId="16" fillId="4" borderId="64" xfId="0" applyNumberFormat="1" applyFont="1" applyFill="1" applyBorder="1" applyAlignment="1" applyProtection="1">
      <alignment horizontal="center" vertical="center" textRotation="255" shrinkToFit="1"/>
      <protection locked="0"/>
    </xf>
    <xf numFmtId="190" fontId="16" fillId="4" borderId="23" xfId="0" applyNumberFormat="1" applyFont="1" applyFill="1" applyBorder="1" applyAlignment="1" applyProtection="1">
      <alignment horizontal="center" vertical="center" textRotation="255" shrinkToFit="1"/>
      <protection locked="0"/>
    </xf>
    <xf numFmtId="190" fontId="16" fillId="4" borderId="65" xfId="0" applyNumberFormat="1" applyFont="1" applyFill="1" applyBorder="1" applyAlignment="1" applyProtection="1">
      <alignment horizontal="center" vertical="center" textRotation="255" shrinkToFit="1"/>
      <protection locked="0"/>
    </xf>
    <xf numFmtId="0" fontId="36" fillId="4" borderId="37" xfId="0" applyFont="1" applyFill="1" applyBorder="1" applyAlignment="1">
      <alignment horizontal="left" vertical="top" indent="1"/>
    </xf>
    <xf numFmtId="0" fontId="36" fillId="0" borderId="13" xfId="0" applyFont="1" applyBorder="1" applyAlignment="1">
      <alignment horizontal="left" vertical="center" indent="1"/>
    </xf>
    <xf numFmtId="0" fontId="36" fillId="0" borderId="38" xfId="0" applyFont="1" applyBorder="1" applyAlignment="1">
      <alignment horizontal="left" vertical="center" indent="1"/>
    </xf>
    <xf numFmtId="0" fontId="0" fillId="0" borderId="53" xfId="0" applyBorder="1" applyAlignment="1">
      <alignment horizontal="left" vertical="center" shrinkToFit="1"/>
    </xf>
    <xf numFmtId="0" fontId="0" fillId="0" borderId="60" xfId="0" applyBorder="1" applyAlignment="1">
      <alignment vertical="center" shrinkToFit="1"/>
    </xf>
    <xf numFmtId="0" fontId="26" fillId="0" borderId="14" xfId="0" applyFont="1" applyBorder="1" applyAlignment="1">
      <alignment vertical="top" wrapText="1"/>
    </xf>
    <xf numFmtId="0" fontId="26" fillId="0" borderId="0" xfId="0" applyFont="1" applyAlignment="1">
      <alignment vertical="top" wrapText="1"/>
    </xf>
    <xf numFmtId="0" fontId="26" fillId="0" borderId="14" xfId="0" applyFont="1" applyBorder="1" applyAlignment="1">
      <alignment horizontal="left" vertical="top" wrapText="1"/>
    </xf>
    <xf numFmtId="0" fontId="26" fillId="0" borderId="0" xfId="0" applyFont="1" applyAlignment="1">
      <alignment horizontal="left" vertical="top" wrapText="1"/>
    </xf>
    <xf numFmtId="0" fontId="26" fillId="4" borderId="62" xfId="0" applyFont="1" applyFill="1" applyBorder="1" applyAlignment="1">
      <alignment horizontal="left" vertical="center" indent="1"/>
    </xf>
    <xf numFmtId="0" fontId="26" fillId="4" borderId="67" xfId="0" applyFont="1" applyFill="1" applyBorder="1" applyAlignment="1">
      <alignment horizontal="left" vertical="center" indent="1"/>
    </xf>
    <xf numFmtId="0" fontId="36" fillId="4" borderId="105" xfId="0" applyFont="1" applyFill="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vertical="center"/>
    </xf>
    <xf numFmtId="0" fontId="12" fillId="0" borderId="108" xfId="0" applyFont="1" applyBorder="1" applyAlignment="1">
      <alignment vertical="center"/>
    </xf>
    <xf numFmtId="0" fontId="12" fillId="0" borderId="24" xfId="0" applyFont="1" applyBorder="1" applyAlignment="1">
      <alignment vertical="center"/>
    </xf>
    <xf numFmtId="0" fontId="12" fillId="0" borderId="73" xfId="0" applyFont="1" applyBorder="1" applyAlignment="1">
      <alignment vertical="center"/>
    </xf>
    <xf numFmtId="183" fontId="16" fillId="5" borderId="5" xfId="0" applyNumberFormat="1" applyFont="1" applyFill="1" applyBorder="1" applyAlignment="1">
      <alignment horizontal="left" vertical="center" shrinkToFit="1"/>
    </xf>
    <xf numFmtId="0" fontId="0" fillId="0" borderId="46" xfId="0" applyBorder="1" applyAlignment="1">
      <alignment vertical="center"/>
    </xf>
    <xf numFmtId="0" fontId="0" fillId="0" borderId="62" xfId="0" applyBorder="1" applyAlignment="1">
      <alignment vertical="center"/>
    </xf>
    <xf numFmtId="0" fontId="34" fillId="0" borderId="0" xfId="6" applyFont="1" applyAlignment="1">
      <alignment vertical="top" wrapText="1"/>
    </xf>
    <xf numFmtId="0" fontId="16" fillId="5" borderId="117" xfId="6" applyFont="1" applyFill="1" applyBorder="1" applyAlignment="1" applyProtection="1">
      <alignment vertical="center" wrapText="1"/>
    </xf>
    <xf numFmtId="0" fontId="0" fillId="5" borderId="117" xfId="0" applyFill="1" applyBorder="1" applyAlignment="1" applyProtection="1">
      <alignment vertical="center" wrapText="1"/>
    </xf>
    <xf numFmtId="0" fontId="28" fillId="0" borderId="0" xfId="0" applyFont="1" applyAlignment="1" applyProtection="1">
      <alignment vertical="center"/>
    </xf>
    <xf numFmtId="38" fontId="16" fillId="5" borderId="9" xfId="3" applyFont="1" applyFill="1" applyBorder="1" applyAlignment="1" applyProtection="1">
      <alignment horizontal="right" vertical="center"/>
    </xf>
    <xf numFmtId="38" fontId="16" fillId="5" borderId="18" xfId="3" applyFont="1" applyFill="1" applyBorder="1" applyAlignment="1" applyProtection="1">
      <alignment horizontal="right" vertical="center"/>
    </xf>
    <xf numFmtId="38" fontId="16" fillId="5" borderId="10" xfId="3" applyFont="1" applyFill="1" applyBorder="1" applyAlignment="1" applyProtection="1">
      <alignment horizontal="right" vertical="center"/>
    </xf>
    <xf numFmtId="38" fontId="16" fillId="5" borderId="19" xfId="3" applyFont="1" applyFill="1" applyBorder="1" applyAlignment="1" applyProtection="1">
      <alignment horizontal="right" vertical="center"/>
    </xf>
    <xf numFmtId="0" fontId="16" fillId="4" borderId="61" xfId="6" applyFont="1" applyFill="1" applyBorder="1" applyAlignment="1" applyProtection="1">
      <alignment vertical="center" shrinkToFit="1"/>
    </xf>
    <xf numFmtId="0" fontId="16" fillId="4" borderId="93" xfId="6" applyFont="1" applyFill="1" applyBorder="1" applyAlignment="1" applyProtection="1">
      <alignment vertical="center" shrinkToFit="1"/>
    </xf>
    <xf numFmtId="38" fontId="16" fillId="5" borderId="48" xfId="3" applyFont="1" applyFill="1" applyBorder="1" applyAlignment="1" applyProtection="1">
      <alignment horizontal="right" vertical="center"/>
    </xf>
    <xf numFmtId="38" fontId="16" fillId="5" borderId="49" xfId="3" applyFont="1" applyFill="1" applyBorder="1" applyAlignment="1" applyProtection="1">
      <alignment horizontal="right" vertical="center"/>
    </xf>
    <xf numFmtId="38" fontId="26" fillId="5" borderId="121" xfId="3" applyFont="1" applyFill="1" applyBorder="1" applyAlignment="1" applyProtection="1">
      <alignment horizontal="right" vertical="center"/>
    </xf>
    <xf numFmtId="38" fontId="26" fillId="5" borderId="122" xfId="3" applyFont="1" applyFill="1" applyBorder="1" applyAlignment="1" applyProtection="1">
      <alignment horizontal="right" vertical="center"/>
    </xf>
    <xf numFmtId="38" fontId="16" fillId="3" borderId="24" xfId="3" applyFont="1" applyFill="1" applyBorder="1" applyAlignment="1" applyProtection="1">
      <alignment horizontal="right" vertical="center"/>
    </xf>
    <xf numFmtId="38" fontId="16" fillId="3" borderId="70" xfId="3" applyFont="1" applyFill="1" applyBorder="1" applyAlignment="1" applyProtection="1">
      <alignment horizontal="right" vertical="center"/>
    </xf>
    <xf numFmtId="38" fontId="16" fillId="3" borderId="0" xfId="3" applyFont="1" applyFill="1" applyBorder="1" applyAlignment="1" applyProtection="1">
      <alignment horizontal="right" vertical="center"/>
    </xf>
    <xf numFmtId="38" fontId="16" fillId="3" borderId="32" xfId="3" applyFont="1" applyFill="1" applyBorder="1" applyAlignment="1" applyProtection="1">
      <alignment horizontal="right" vertical="center"/>
    </xf>
    <xf numFmtId="38" fontId="16" fillId="5" borderId="10" xfId="3" applyFont="1" applyFill="1" applyBorder="1" applyAlignment="1" applyProtection="1">
      <alignment horizontal="right" vertical="center" wrapText="1"/>
    </xf>
    <xf numFmtId="38" fontId="16" fillId="5" borderId="19" xfId="3" applyFont="1" applyFill="1" applyBorder="1" applyAlignment="1" applyProtection="1">
      <alignment horizontal="right" vertical="center" wrapText="1"/>
    </xf>
    <xf numFmtId="38" fontId="16" fillId="5" borderId="96" xfId="3" applyFont="1" applyFill="1" applyBorder="1" applyAlignment="1" applyProtection="1">
      <alignment horizontal="right" vertical="center" wrapText="1"/>
    </xf>
    <xf numFmtId="38" fontId="16" fillId="5" borderId="92" xfId="3" applyFont="1" applyFill="1" applyBorder="1" applyAlignment="1" applyProtection="1">
      <alignment horizontal="right" vertical="center" wrapText="1"/>
    </xf>
    <xf numFmtId="38" fontId="16" fillId="3" borderId="43" xfId="3" applyFont="1" applyFill="1" applyBorder="1" applyAlignment="1" applyProtection="1">
      <alignment horizontal="right" vertical="center"/>
    </xf>
    <xf numFmtId="38" fontId="16" fillId="3" borderId="42" xfId="3" applyFont="1" applyFill="1" applyBorder="1" applyAlignment="1" applyProtection="1">
      <alignment horizontal="right" vertical="center"/>
    </xf>
    <xf numFmtId="177" fontId="16" fillId="5" borderId="57" xfId="6" applyNumberFormat="1" applyFont="1" applyFill="1" applyBorder="1" applyAlignment="1" applyProtection="1">
      <alignment horizontal="right" vertical="top"/>
    </xf>
    <xf numFmtId="177" fontId="16" fillId="5" borderId="58" xfId="6" applyNumberFormat="1" applyFont="1" applyFill="1" applyBorder="1" applyAlignment="1" applyProtection="1">
      <alignment horizontal="right" vertical="top"/>
    </xf>
    <xf numFmtId="177" fontId="16" fillId="5" borderId="59" xfId="6" applyNumberFormat="1" applyFont="1" applyFill="1" applyBorder="1" applyAlignment="1" applyProtection="1">
      <alignment horizontal="right" vertical="top"/>
    </xf>
    <xf numFmtId="0" fontId="24" fillId="4" borderId="64" xfId="6" applyFont="1" applyFill="1" applyBorder="1" applyAlignment="1" applyProtection="1">
      <alignment horizontal="center" vertical="top" wrapText="1"/>
    </xf>
    <xf numFmtId="0" fontId="24" fillId="4" borderId="23" xfId="6" applyFont="1" applyFill="1" applyBorder="1" applyAlignment="1" applyProtection="1">
      <alignment horizontal="center" vertical="top" wrapText="1"/>
    </xf>
    <xf numFmtId="0" fontId="24" fillId="4" borderId="65" xfId="6" applyFont="1" applyFill="1" applyBorder="1" applyAlignment="1" applyProtection="1">
      <alignment horizontal="center" vertical="top" wrapText="1"/>
    </xf>
    <xf numFmtId="0" fontId="16" fillId="0" borderId="5" xfId="6" applyFont="1" applyFill="1" applyBorder="1" applyAlignment="1" applyProtection="1">
      <alignment horizontal="left" vertical="center"/>
      <protection locked="0"/>
    </xf>
    <xf numFmtId="0" fontId="16" fillId="0" borderId="46" xfId="6" applyFont="1" applyFill="1" applyBorder="1" applyAlignment="1" applyProtection="1">
      <alignment horizontal="left" vertical="center"/>
      <protection locked="0"/>
    </xf>
    <xf numFmtId="0" fontId="16" fillId="0" borderId="82" xfId="6" applyFont="1" applyFill="1" applyBorder="1" applyAlignment="1" applyProtection="1">
      <alignment horizontal="left" vertical="center"/>
      <protection locked="0"/>
    </xf>
    <xf numFmtId="0" fontId="16" fillId="0" borderId="6" xfId="6" applyFont="1" applyFill="1" applyBorder="1" applyAlignment="1" applyProtection="1">
      <alignment horizontal="left" vertical="center"/>
      <protection locked="0"/>
    </xf>
    <xf numFmtId="0" fontId="16" fillId="0" borderId="53" xfId="6" applyFont="1" applyFill="1" applyBorder="1" applyAlignment="1" applyProtection="1">
      <alignment horizontal="left" vertical="center"/>
      <protection locked="0"/>
    </xf>
    <xf numFmtId="0" fontId="16" fillId="0" borderId="51" xfId="6" applyFont="1" applyFill="1" applyBorder="1" applyAlignment="1" applyProtection="1">
      <alignment horizontal="left" vertical="center"/>
      <protection locked="0"/>
    </xf>
    <xf numFmtId="0" fontId="16" fillId="0" borderId="7" xfId="6" applyFont="1" applyFill="1" applyBorder="1" applyAlignment="1" applyProtection="1">
      <alignment horizontal="left" vertical="center"/>
      <protection locked="0"/>
    </xf>
    <xf numFmtId="0" fontId="16" fillId="0" borderId="54" xfId="6" applyFont="1" applyFill="1" applyBorder="1" applyAlignment="1" applyProtection="1">
      <alignment horizontal="left" vertical="center"/>
      <protection locked="0"/>
    </xf>
    <xf numFmtId="0" fontId="16" fillId="0" borderId="55" xfId="6" applyFont="1" applyFill="1" applyBorder="1" applyAlignment="1" applyProtection="1">
      <alignment horizontal="left" vertical="center"/>
      <protection locked="0"/>
    </xf>
    <xf numFmtId="0" fontId="16" fillId="0" borderId="0" xfId="6" applyFont="1" applyFill="1" applyBorder="1" applyAlignment="1" applyProtection="1">
      <alignment horizontal="left" vertical="top" wrapText="1"/>
    </xf>
    <xf numFmtId="0" fontId="16" fillId="0" borderId="0" xfId="6" applyFont="1" applyFill="1" applyBorder="1" applyAlignment="1" applyProtection="1">
      <alignment horizontal="left" vertical="top"/>
    </xf>
    <xf numFmtId="0" fontId="16" fillId="0" borderId="10" xfId="6" applyFont="1" applyFill="1" applyBorder="1" applyAlignment="1" applyProtection="1">
      <alignment horizontal="left" vertical="center"/>
      <protection locked="0"/>
    </xf>
    <xf numFmtId="0" fontId="16" fillId="0" borderId="11" xfId="6" applyFont="1" applyFill="1" applyBorder="1" applyAlignment="1" applyProtection="1">
      <alignment horizontal="left" vertical="center"/>
      <protection locked="0"/>
    </xf>
    <xf numFmtId="0" fontId="16" fillId="0" borderId="12" xfId="6" applyFont="1" applyFill="1" applyBorder="1" applyAlignment="1" applyProtection="1">
      <alignment horizontal="left" vertical="center"/>
      <protection locked="0"/>
    </xf>
    <xf numFmtId="177" fontId="16" fillId="5" borderId="71" xfId="6" applyNumberFormat="1" applyFont="1" applyFill="1" applyBorder="1" applyAlignment="1" applyProtection="1">
      <alignment horizontal="right" vertical="top"/>
    </xf>
    <xf numFmtId="0" fontId="16" fillId="0" borderId="48" xfId="6" applyFont="1" applyFill="1" applyBorder="1" applyAlignment="1" applyProtection="1">
      <alignment horizontal="left" vertical="center"/>
      <protection locked="0"/>
    </xf>
    <xf numFmtId="0" fontId="16" fillId="4" borderId="13" xfId="6" applyFont="1" applyFill="1" applyBorder="1" applyAlignment="1" applyProtection="1">
      <alignment horizontal="center" vertical="center"/>
    </xf>
    <xf numFmtId="0" fontId="16" fillId="3" borderId="23" xfId="6" applyFont="1" applyFill="1" applyBorder="1" applyAlignment="1" applyProtection="1">
      <alignment horizontal="center" vertical="top" textRotation="255"/>
    </xf>
    <xf numFmtId="0" fontId="16" fillId="4" borderId="40" xfId="6" applyFont="1" applyFill="1" applyBorder="1" applyAlignment="1" applyProtection="1">
      <alignment horizontal="center" vertical="center"/>
    </xf>
    <xf numFmtId="0" fontId="16" fillId="4" borderId="44" xfId="6" applyFont="1" applyFill="1" applyBorder="1" applyAlignment="1" applyProtection="1">
      <alignment horizontal="center" vertical="center"/>
    </xf>
    <xf numFmtId="0" fontId="24" fillId="4" borderId="40" xfId="6" applyFont="1" applyFill="1" applyBorder="1" applyAlignment="1" applyProtection="1">
      <alignment horizontal="right" vertical="center"/>
    </xf>
    <xf numFmtId="0" fontId="24" fillId="4" borderId="44" xfId="6" applyFont="1" applyFill="1" applyBorder="1" applyAlignment="1" applyProtection="1">
      <alignment horizontal="right" vertical="center"/>
    </xf>
    <xf numFmtId="0" fontId="16" fillId="4" borderId="41" xfId="6" applyFont="1" applyFill="1" applyBorder="1" applyAlignment="1" applyProtection="1">
      <alignment horizontal="center" vertical="center"/>
    </xf>
    <xf numFmtId="0" fontId="16" fillId="4" borderId="96" xfId="6" applyFont="1" applyFill="1" applyBorder="1" applyAlignment="1" applyProtection="1">
      <alignment horizontal="center" vertical="center"/>
    </xf>
    <xf numFmtId="177" fontId="28" fillId="4" borderId="43" xfId="6" applyNumberFormat="1" applyFont="1" applyFill="1" applyBorder="1" applyAlignment="1" applyProtection="1">
      <alignment horizontal="center" vertical="center" shrinkToFit="1"/>
    </xf>
    <xf numFmtId="177" fontId="28" fillId="4" borderId="42" xfId="6" applyNumberFormat="1" applyFont="1" applyFill="1" applyBorder="1" applyAlignment="1" applyProtection="1">
      <alignment horizontal="center" vertical="center" shrinkToFit="1"/>
    </xf>
    <xf numFmtId="176" fontId="16" fillId="5" borderId="31" xfId="6" applyNumberFormat="1" applyFont="1" applyFill="1" applyBorder="1" applyAlignment="1" applyProtection="1">
      <alignment vertical="center"/>
    </xf>
    <xf numFmtId="176" fontId="16" fillId="5" borderId="70" xfId="6" applyNumberFormat="1" applyFont="1" applyFill="1" applyBorder="1" applyAlignment="1" applyProtection="1">
      <alignment vertical="center"/>
    </xf>
    <xf numFmtId="0" fontId="16" fillId="0" borderId="43" xfId="6" applyFont="1" applyFill="1" applyBorder="1" applyAlignment="1" applyProtection="1">
      <alignment horizontal="center" vertical="center"/>
      <protection locked="0"/>
    </xf>
    <xf numFmtId="0" fontId="16" fillId="0" borderId="75" xfId="6" applyFont="1" applyFill="1" applyBorder="1" applyAlignment="1" applyProtection="1">
      <alignment horizontal="center" vertical="center"/>
      <protection locked="0"/>
    </xf>
    <xf numFmtId="184" fontId="16" fillId="5" borderId="46" xfId="6" applyNumberFormat="1" applyFont="1" applyFill="1" applyBorder="1" applyAlignment="1" applyProtection="1">
      <alignment horizontal="right" vertical="center" shrinkToFit="1"/>
    </xf>
    <xf numFmtId="178" fontId="16" fillId="5" borderId="72" xfId="1" applyNumberFormat="1" applyFont="1" applyFill="1" applyBorder="1" applyAlignment="1" applyProtection="1">
      <alignment horizontal="right" vertical="center"/>
    </xf>
    <xf numFmtId="185" fontId="16" fillId="0" borderId="54" xfId="6" applyNumberFormat="1" applyFont="1" applyFill="1" applyBorder="1" applyAlignment="1" applyProtection="1">
      <alignment horizontal="right" vertical="center" shrinkToFit="1"/>
      <protection locked="0"/>
    </xf>
    <xf numFmtId="178" fontId="16" fillId="5" borderId="24" xfId="6" applyNumberFormat="1" applyFont="1" applyFill="1" applyBorder="1" applyAlignment="1" applyProtection="1">
      <alignment vertical="center"/>
    </xf>
    <xf numFmtId="0" fontId="16" fillId="2" borderId="27" xfId="6" applyFont="1" applyFill="1" applyBorder="1" applyAlignment="1" applyProtection="1">
      <alignment horizontal="left" vertical="center"/>
    </xf>
    <xf numFmtId="0" fontId="16" fillId="2" borderId="28" xfId="6" applyFont="1" applyFill="1" applyBorder="1" applyAlignment="1" applyProtection="1">
      <alignment horizontal="left" vertical="center"/>
    </xf>
    <xf numFmtId="0" fontId="26" fillId="4" borderId="37" xfId="6" applyFont="1" applyFill="1" applyBorder="1" applyAlignment="1" applyProtection="1">
      <alignment horizontal="left" vertical="center"/>
    </xf>
    <xf numFmtId="0" fontId="26" fillId="4" borderId="13" xfId="6" applyFont="1" applyFill="1" applyBorder="1" applyAlignment="1" applyProtection="1">
      <alignment horizontal="left" vertical="center"/>
    </xf>
    <xf numFmtId="1" fontId="16" fillId="4" borderId="13" xfId="1" applyNumberFormat="1" applyFont="1" applyFill="1" applyBorder="1" applyAlignment="1" applyProtection="1">
      <alignment horizontal="center" vertical="center"/>
    </xf>
    <xf numFmtId="0" fontId="16" fillId="4" borderId="41" xfId="6" applyNumberFormat="1" applyFont="1" applyFill="1" applyBorder="1" applyAlignment="1" applyProtection="1">
      <alignment horizontal="center" vertical="center" wrapText="1"/>
    </xf>
    <xf numFmtId="0" fontId="16" fillId="4" borderId="79" xfId="6" applyNumberFormat="1" applyFont="1" applyFill="1" applyBorder="1" applyAlignment="1" applyProtection="1">
      <alignment horizontal="center" vertical="center"/>
    </xf>
    <xf numFmtId="176" fontId="16" fillId="4" borderId="47" xfId="6" applyNumberFormat="1" applyFont="1" applyFill="1" applyBorder="1" applyAlignment="1" applyProtection="1">
      <alignment horizontal="center" vertical="center" shrinkToFit="1"/>
    </xf>
    <xf numFmtId="176" fontId="16" fillId="4" borderId="46" xfId="6" applyNumberFormat="1" applyFont="1" applyFill="1" applyBorder="1" applyAlignment="1" applyProtection="1">
      <alignment horizontal="center" vertical="center" shrinkToFit="1"/>
    </xf>
    <xf numFmtId="176" fontId="16" fillId="4" borderId="82" xfId="6" applyNumberFormat="1" applyFont="1" applyFill="1" applyBorder="1" applyAlignment="1" applyProtection="1">
      <alignment horizontal="center" vertical="center" shrinkToFit="1"/>
    </xf>
    <xf numFmtId="176" fontId="16" fillId="4" borderId="87" xfId="6" applyNumberFormat="1" applyFont="1" applyFill="1" applyBorder="1" applyAlignment="1" applyProtection="1">
      <alignment horizontal="center" vertical="center" shrinkToFit="1"/>
    </xf>
    <xf numFmtId="176" fontId="16" fillId="4" borderId="54" xfId="6" applyNumberFormat="1" applyFont="1" applyFill="1" applyBorder="1" applyAlignment="1" applyProtection="1">
      <alignment horizontal="center" vertical="center" shrinkToFit="1"/>
    </xf>
    <xf numFmtId="176" fontId="16" fillId="4" borderId="55" xfId="6" applyNumberFormat="1" applyFont="1" applyFill="1" applyBorder="1" applyAlignment="1" applyProtection="1">
      <alignment horizontal="center" vertical="center" shrinkToFit="1"/>
    </xf>
    <xf numFmtId="0" fontId="16" fillId="4" borderId="64" xfId="6" applyFont="1" applyFill="1" applyBorder="1" applyAlignment="1" applyProtection="1">
      <alignment horizontal="center" vertical="center"/>
    </xf>
    <xf numFmtId="0" fontId="16" fillId="4" borderId="65" xfId="6" applyFont="1" applyFill="1" applyBorder="1" applyAlignment="1" applyProtection="1">
      <alignment horizontal="center" vertical="center"/>
    </xf>
    <xf numFmtId="184" fontId="16" fillId="0" borderId="87" xfId="6" applyNumberFormat="1" applyFont="1" applyFill="1" applyBorder="1" applyAlignment="1" applyProtection="1">
      <alignment horizontal="right" vertical="center" shrinkToFit="1"/>
      <protection locked="0"/>
    </xf>
    <xf numFmtId="184" fontId="16" fillId="0" borderId="54" xfId="6" applyNumberFormat="1" applyFont="1" applyFill="1" applyBorder="1" applyAlignment="1" applyProtection="1">
      <alignment horizontal="right" vertical="center" shrinkToFit="1"/>
      <protection locked="0"/>
    </xf>
    <xf numFmtId="184" fontId="16" fillId="0" borderId="55" xfId="6" applyNumberFormat="1" applyFont="1" applyFill="1" applyBorder="1" applyAlignment="1" applyProtection="1">
      <alignment horizontal="right" vertical="center" shrinkToFit="1"/>
      <protection locked="0"/>
    </xf>
    <xf numFmtId="0" fontId="16" fillId="5" borderId="37" xfId="6" applyFont="1" applyFill="1" applyBorder="1" applyAlignment="1" applyProtection="1">
      <alignment horizontal="center" vertical="center" shrinkToFit="1"/>
    </xf>
    <xf numFmtId="0" fontId="16" fillId="5" borderId="13" xfId="6" applyFont="1" applyFill="1" applyBorder="1" applyAlignment="1" applyProtection="1">
      <alignment horizontal="center" vertical="center" shrinkToFit="1"/>
    </xf>
    <xf numFmtId="0" fontId="16" fillId="5" borderId="46" xfId="6" applyFont="1" applyFill="1" applyBorder="1" applyAlignment="1" applyProtection="1">
      <alignment horizontal="center" vertical="center" shrinkToFit="1"/>
    </xf>
    <xf numFmtId="0" fontId="16" fillId="5" borderId="66" xfId="6" applyFont="1" applyFill="1" applyBorder="1" applyAlignment="1" applyProtection="1">
      <alignment horizontal="center" vertical="center" shrinkToFit="1"/>
    </xf>
    <xf numFmtId="0" fontId="26" fillId="0" borderId="0" xfId="6" applyFont="1" applyFill="1" applyBorder="1" applyAlignment="1" applyProtection="1">
      <alignment vertical="top" wrapText="1"/>
    </xf>
    <xf numFmtId="1" fontId="27" fillId="4" borderId="43" xfId="1" applyNumberFormat="1" applyFont="1" applyFill="1" applyBorder="1" applyAlignment="1" applyProtection="1">
      <alignment horizontal="center" vertical="center"/>
    </xf>
    <xf numFmtId="1" fontId="27" fillId="4" borderId="42" xfId="1" applyNumberFormat="1" applyFont="1" applyFill="1" applyBorder="1" applyAlignment="1" applyProtection="1">
      <alignment horizontal="center" vertical="center"/>
    </xf>
    <xf numFmtId="177" fontId="27" fillId="4" borderId="43" xfId="6" applyNumberFormat="1" applyFont="1" applyFill="1" applyBorder="1" applyAlignment="1" applyProtection="1">
      <alignment horizontal="center" vertical="center"/>
    </xf>
    <xf numFmtId="177" fontId="27" fillId="4" borderId="42" xfId="6" applyNumberFormat="1" applyFont="1" applyFill="1" applyBorder="1" applyAlignment="1" applyProtection="1">
      <alignment horizontal="center" vertical="center"/>
    </xf>
    <xf numFmtId="177" fontId="16" fillId="0" borderId="7" xfId="6" applyNumberFormat="1" applyFont="1" applyFill="1" applyBorder="1" applyAlignment="1" applyProtection="1">
      <alignment horizontal="left" vertical="center" indent="1"/>
    </xf>
    <xf numFmtId="177" fontId="16" fillId="0" borderId="103" xfId="6" applyNumberFormat="1" applyFont="1" applyFill="1" applyBorder="1" applyAlignment="1" applyProtection="1">
      <alignment horizontal="left" vertical="center" indent="1"/>
    </xf>
    <xf numFmtId="0" fontId="16" fillId="2" borderId="25" xfId="6" applyFont="1" applyFill="1" applyBorder="1" applyAlignment="1" applyProtection="1">
      <alignment horizontal="center" vertical="center"/>
    </xf>
    <xf numFmtId="181" fontId="38" fillId="0" borderId="21" xfId="7" applyNumberFormat="1" applyFont="1" applyFill="1" applyBorder="1" applyAlignment="1" applyProtection="1">
      <alignment horizontal="center" vertical="center" shrinkToFit="1"/>
      <protection locked="0"/>
    </xf>
    <xf numFmtId="181" fontId="38" fillId="0" borderId="10" xfId="7" applyNumberFormat="1" applyFont="1" applyFill="1" applyBorder="1" applyAlignment="1" applyProtection="1">
      <alignment horizontal="center" vertical="center" shrinkToFit="1"/>
      <protection locked="0"/>
    </xf>
    <xf numFmtId="0" fontId="38" fillId="4" borderId="22" xfId="7" applyFont="1" applyFill="1" applyBorder="1" applyAlignment="1" applyProtection="1">
      <alignment horizontal="center" vertical="center"/>
    </xf>
    <xf numFmtId="0" fontId="38" fillId="4" borderId="16" xfId="7" applyFont="1" applyFill="1" applyBorder="1" applyAlignment="1" applyProtection="1">
      <alignment horizontal="center" vertical="center"/>
    </xf>
    <xf numFmtId="0" fontId="38" fillId="4" borderId="17" xfId="7" applyFont="1" applyFill="1" applyBorder="1" applyAlignment="1" applyProtection="1">
      <alignment horizontal="center" vertical="center"/>
    </xf>
    <xf numFmtId="0" fontId="38" fillId="4" borderId="40" xfId="7" applyFont="1" applyFill="1" applyBorder="1" applyAlignment="1" applyProtection="1">
      <alignment horizontal="center" vertical="center"/>
    </xf>
    <xf numFmtId="0" fontId="38" fillId="4" borderId="44" xfId="7" applyFont="1" applyFill="1" applyBorder="1" applyAlignment="1" applyProtection="1">
      <alignment horizontal="center" vertical="center"/>
    </xf>
    <xf numFmtId="0" fontId="38" fillId="4" borderId="100" xfId="7" applyFont="1" applyFill="1" applyBorder="1" applyAlignment="1" applyProtection="1">
      <alignment horizontal="center" vertical="center" shrinkToFit="1"/>
    </xf>
    <xf numFmtId="0" fontId="38" fillId="4" borderId="98" xfId="7" applyFont="1" applyFill="1" applyBorder="1" applyAlignment="1" applyProtection="1">
      <alignment horizontal="center" vertical="center" shrinkToFit="1"/>
    </xf>
    <xf numFmtId="181" fontId="38" fillId="0" borderId="50" xfId="7" applyNumberFormat="1" applyFont="1" applyFill="1" applyBorder="1" applyAlignment="1" applyProtection="1">
      <alignment horizontal="center" vertical="center" shrinkToFit="1"/>
      <protection locked="0"/>
    </xf>
    <xf numFmtId="181" fontId="38" fillId="0" borderId="9" xfId="7" applyNumberFormat="1" applyFont="1" applyFill="1" applyBorder="1" applyAlignment="1" applyProtection="1">
      <alignment horizontal="center" vertical="center" shrinkToFit="1"/>
      <protection locked="0"/>
    </xf>
    <xf numFmtId="183" fontId="38" fillId="4" borderId="44" xfId="7" applyNumberFormat="1" applyFont="1" applyFill="1" applyBorder="1" applyAlignment="1">
      <alignment horizontal="center" vertical="center" wrapText="1"/>
    </xf>
    <xf numFmtId="0" fontId="38" fillId="4" borderId="79" xfId="7" applyFont="1" applyFill="1" applyBorder="1" applyAlignment="1" applyProtection="1">
      <alignment horizontal="center" vertical="center"/>
    </xf>
    <xf numFmtId="0" fontId="38" fillId="4" borderId="80" xfId="7" applyFont="1" applyFill="1" applyBorder="1" applyAlignment="1" applyProtection="1">
      <alignment horizontal="center" vertical="center"/>
    </xf>
    <xf numFmtId="188" fontId="38" fillId="5" borderId="80" xfId="7" applyNumberFormat="1" applyFont="1" applyFill="1" applyBorder="1" applyAlignment="1" applyProtection="1">
      <alignment horizontal="right" vertical="center"/>
    </xf>
    <xf numFmtId="183" fontId="38" fillId="4" borderId="80" xfId="7" applyNumberFormat="1" applyFont="1" applyFill="1" applyBorder="1" applyAlignment="1">
      <alignment horizontal="center" vertical="center" wrapText="1"/>
    </xf>
    <xf numFmtId="0" fontId="38" fillId="4" borderId="41" xfId="7" applyFont="1" applyFill="1" applyBorder="1" applyAlignment="1" applyProtection="1">
      <alignment horizontal="center" vertical="center"/>
    </xf>
    <xf numFmtId="0" fontId="38" fillId="4" borderId="96" xfId="7" applyFont="1" applyFill="1" applyBorder="1" applyAlignment="1" applyProtection="1">
      <alignment horizontal="center" vertical="center"/>
    </xf>
    <xf numFmtId="0" fontId="38" fillId="4" borderId="86" xfId="7" applyFont="1" applyFill="1" applyBorder="1" applyAlignment="1" applyProtection="1">
      <alignment horizontal="center" vertical="center"/>
    </xf>
    <xf numFmtId="0" fontId="38" fillId="4" borderId="3" xfId="7" applyFont="1" applyFill="1" applyBorder="1" applyAlignment="1" applyProtection="1">
      <alignment horizontal="center" vertical="center"/>
    </xf>
    <xf numFmtId="0" fontId="38" fillId="4" borderId="11" xfId="7" applyFont="1" applyFill="1" applyBorder="1" applyAlignment="1" applyProtection="1">
      <alignment horizontal="center" vertical="center"/>
    </xf>
    <xf numFmtId="178" fontId="38" fillId="0" borderId="11" xfId="7" applyNumberFormat="1" applyFont="1" applyFill="1" applyBorder="1" applyAlignment="1" applyProtection="1">
      <alignment horizontal="right" vertical="center"/>
      <protection locked="0"/>
    </xf>
    <xf numFmtId="178" fontId="38" fillId="0" borderId="7" xfId="7" applyNumberFormat="1" applyFont="1" applyFill="1" applyBorder="1" applyAlignment="1" applyProtection="1">
      <alignment horizontal="right" vertical="center"/>
      <protection locked="0"/>
    </xf>
    <xf numFmtId="188" fontId="38" fillId="5" borderId="44" xfId="7" applyNumberFormat="1" applyFont="1" applyFill="1" applyBorder="1" applyAlignment="1" applyProtection="1">
      <alignment horizontal="right" vertical="center"/>
    </xf>
    <xf numFmtId="178" fontId="38" fillId="0" borderId="44" xfId="7" applyNumberFormat="1" applyFont="1" applyFill="1" applyBorder="1" applyAlignment="1" applyProtection="1">
      <alignment horizontal="right" vertical="center"/>
      <protection locked="0"/>
    </xf>
    <xf numFmtId="0" fontId="38" fillId="4" borderId="20" xfId="7" applyFont="1" applyFill="1" applyBorder="1" applyAlignment="1" applyProtection="1">
      <alignment horizontal="center" vertical="center"/>
    </xf>
    <xf numFmtId="0" fontId="38" fillId="4" borderId="12" xfId="7" applyFont="1" applyFill="1" applyBorder="1" applyAlignment="1" applyProtection="1">
      <alignment horizontal="center" vertical="center"/>
    </xf>
    <xf numFmtId="178" fontId="38" fillId="5" borderId="12" xfId="7" applyNumberFormat="1" applyFont="1" applyFill="1" applyBorder="1" applyAlignment="1">
      <alignment horizontal="right" vertical="center"/>
    </xf>
    <xf numFmtId="178" fontId="38" fillId="5" borderId="5" xfId="7" applyNumberFormat="1" applyFont="1" applyFill="1" applyBorder="1" applyAlignment="1">
      <alignment horizontal="right" vertical="center"/>
    </xf>
    <xf numFmtId="183" fontId="38" fillId="4" borderId="47" xfId="7" applyNumberFormat="1" applyFont="1" applyFill="1" applyBorder="1" applyAlignment="1">
      <alignment horizontal="center" vertical="center" shrinkToFit="1"/>
    </xf>
    <xf numFmtId="183" fontId="38" fillId="4" borderId="82" xfId="7" applyNumberFormat="1" applyFont="1" applyFill="1" applyBorder="1" applyAlignment="1">
      <alignment horizontal="center" vertical="center" shrinkToFit="1"/>
    </xf>
    <xf numFmtId="182" fontId="38" fillId="0" borderId="12" xfId="7" applyNumberFormat="1" applyFont="1" applyFill="1" applyBorder="1" applyAlignment="1" applyProtection="1">
      <alignment horizontal="center" vertical="center"/>
      <protection locked="0"/>
    </xf>
    <xf numFmtId="182" fontId="38" fillId="0" borderId="1" xfId="7" applyNumberFormat="1" applyFont="1" applyFill="1" applyBorder="1" applyAlignment="1" applyProtection="1">
      <alignment horizontal="center" vertical="center"/>
      <protection locked="0"/>
    </xf>
    <xf numFmtId="0" fontId="38" fillId="4" borderId="21" xfId="7" applyFont="1" applyFill="1" applyBorder="1" applyAlignment="1" applyProtection="1">
      <alignment horizontal="center" vertical="center"/>
    </xf>
    <xf numFmtId="0" fontId="38" fillId="4" borderId="10" xfId="7" applyFont="1" applyFill="1" applyBorder="1" applyAlignment="1" applyProtection="1">
      <alignment horizontal="center" vertical="center"/>
    </xf>
    <xf numFmtId="183" fontId="38" fillId="0" borderId="10" xfId="7" applyNumberFormat="1" applyFont="1" applyFill="1" applyBorder="1" applyAlignment="1" applyProtection="1">
      <alignment horizontal="center" vertical="center"/>
      <protection locked="0"/>
    </xf>
    <xf numFmtId="183" fontId="38" fillId="0" borderId="2" xfId="7" applyNumberFormat="1" applyFont="1" applyFill="1" applyBorder="1" applyAlignment="1" applyProtection="1">
      <alignment horizontal="center" vertical="center"/>
      <protection locked="0"/>
    </xf>
    <xf numFmtId="193" fontId="38" fillId="0" borderId="11" xfId="7" applyNumberFormat="1" applyFont="1" applyFill="1" applyBorder="1" applyAlignment="1" applyProtection="1">
      <alignment horizontal="right" vertical="center"/>
      <protection locked="0"/>
    </xf>
    <xf numFmtId="183" fontId="38" fillId="0" borderId="11" xfId="7" applyNumberFormat="1" applyFont="1" applyFill="1" applyBorder="1" applyAlignment="1" applyProtection="1">
      <alignment horizontal="center" vertical="center"/>
      <protection locked="0"/>
    </xf>
    <xf numFmtId="183" fontId="38" fillId="0" borderId="4" xfId="7" applyNumberFormat="1" applyFont="1" applyFill="1" applyBorder="1" applyAlignment="1" applyProtection="1">
      <alignment horizontal="center" vertical="center"/>
      <protection locked="0"/>
    </xf>
    <xf numFmtId="183" fontId="38" fillId="5" borderId="10" xfId="7" applyNumberFormat="1" applyFont="1" applyFill="1" applyBorder="1" applyAlignment="1">
      <alignment horizontal="center" vertical="center"/>
    </xf>
    <xf numFmtId="183" fontId="38" fillId="5" borderId="2" xfId="7" applyNumberFormat="1" applyFont="1" applyFill="1" applyBorder="1" applyAlignment="1">
      <alignment horizontal="center" vertical="center"/>
    </xf>
    <xf numFmtId="0" fontId="38" fillId="4" borderId="40" xfId="7" applyFont="1" applyFill="1" applyBorder="1" applyAlignment="1">
      <alignment horizontal="center" vertical="center" shrinkToFit="1"/>
    </xf>
    <xf numFmtId="0" fontId="38" fillId="4" borderId="44" xfId="7" applyFont="1" applyFill="1" applyBorder="1" applyAlignment="1">
      <alignment horizontal="center" vertical="center" shrinkToFit="1"/>
    </xf>
    <xf numFmtId="0" fontId="38" fillId="4" borderId="41" xfId="7" applyFont="1" applyFill="1" applyBorder="1" applyAlignment="1">
      <alignment horizontal="center" vertical="center" shrinkToFit="1"/>
    </xf>
    <xf numFmtId="0" fontId="38" fillId="4" borderId="96" xfId="7" applyFont="1" applyFill="1" applyBorder="1" applyAlignment="1">
      <alignment horizontal="center" vertical="center" shrinkToFit="1"/>
    </xf>
    <xf numFmtId="178" fontId="38" fillId="5" borderId="96" xfId="7" applyNumberFormat="1" applyFont="1" applyFill="1" applyBorder="1" applyAlignment="1">
      <alignment horizontal="right" vertical="center" shrinkToFit="1"/>
    </xf>
    <xf numFmtId="178" fontId="38" fillId="5" borderId="86" xfId="7" applyNumberFormat="1" applyFont="1" applyFill="1" applyBorder="1" applyAlignment="1">
      <alignment horizontal="right" vertical="center" shrinkToFit="1"/>
    </xf>
    <xf numFmtId="0" fontId="38" fillId="4" borderId="97" xfId="7" applyFont="1" applyFill="1" applyBorder="1" applyAlignment="1">
      <alignment horizontal="center" vertical="center" shrinkToFit="1"/>
    </xf>
    <xf numFmtId="0" fontId="38" fillId="4" borderId="98" xfId="7" applyFont="1" applyFill="1" applyBorder="1" applyAlignment="1">
      <alignment horizontal="center" vertical="center" shrinkToFit="1"/>
    </xf>
    <xf numFmtId="178" fontId="38" fillId="5" borderId="44" xfId="7" applyNumberFormat="1" applyFont="1" applyFill="1" applyBorder="1" applyAlignment="1">
      <alignment horizontal="right" vertical="center" shrinkToFit="1"/>
    </xf>
    <xf numFmtId="178" fontId="38" fillId="5" borderId="81" xfId="7" applyNumberFormat="1" applyFont="1" applyFill="1" applyBorder="1" applyAlignment="1">
      <alignment horizontal="right" vertical="center" shrinkToFit="1"/>
    </xf>
    <xf numFmtId="0" fontId="38" fillId="4" borderId="75" xfId="7" applyFont="1" applyFill="1" applyBorder="1" applyAlignment="1">
      <alignment horizontal="center" vertical="center" shrinkToFit="1"/>
    </xf>
    <xf numFmtId="38" fontId="38" fillId="5" borderId="44" xfId="7" applyNumberFormat="1" applyFont="1" applyFill="1" applyBorder="1" applyAlignment="1">
      <alignment horizontal="center" vertical="center" shrinkToFit="1"/>
    </xf>
    <xf numFmtId="38" fontId="38" fillId="5" borderId="81" xfId="7" applyNumberFormat="1" applyFont="1" applyFill="1" applyBorder="1" applyAlignment="1">
      <alignment horizontal="center" vertical="center" shrinkToFit="1"/>
    </xf>
    <xf numFmtId="0" fontId="38" fillId="4" borderId="79" xfId="7" applyFont="1" applyFill="1" applyBorder="1" applyAlignment="1">
      <alignment horizontal="center" vertical="center" shrinkToFit="1"/>
    </xf>
    <xf numFmtId="0" fontId="38" fillId="4" borderId="80" xfId="7" applyFont="1" applyFill="1" applyBorder="1" applyAlignment="1">
      <alignment horizontal="center" vertical="center" shrinkToFit="1"/>
    </xf>
    <xf numFmtId="178" fontId="38" fillId="5" borderId="80" xfId="7" applyNumberFormat="1" applyFont="1" applyFill="1" applyBorder="1" applyAlignment="1">
      <alignment horizontal="right" vertical="center" shrinkToFit="1"/>
    </xf>
    <xf numFmtId="178" fontId="38" fillId="5" borderId="94" xfId="7" applyNumberFormat="1" applyFont="1" applyFill="1" applyBorder="1" applyAlignment="1">
      <alignment horizontal="right" vertical="center" shrinkToFit="1"/>
    </xf>
    <xf numFmtId="0" fontId="38" fillId="4" borderId="83" xfId="7" applyFont="1" applyFill="1" applyBorder="1" applyAlignment="1">
      <alignment horizontal="center" vertical="center" shrinkToFit="1"/>
    </xf>
    <xf numFmtId="182" fontId="38" fillId="5" borderId="12" xfId="7" applyNumberFormat="1" applyFont="1" applyFill="1" applyBorder="1" applyAlignment="1">
      <alignment horizontal="center" vertical="center"/>
    </xf>
    <xf numFmtId="182" fontId="38" fillId="5" borderId="1" xfId="7" applyNumberFormat="1" applyFont="1" applyFill="1" applyBorder="1" applyAlignment="1">
      <alignment horizontal="center" vertical="center"/>
    </xf>
    <xf numFmtId="0" fontId="25" fillId="0" borderId="0" xfId="6" applyFont="1" applyFill="1" applyBorder="1" applyAlignment="1">
      <alignment horizontal="left" vertical="top" wrapText="1"/>
    </xf>
    <xf numFmtId="0" fontId="26" fillId="7" borderId="29" xfId="6" applyFont="1" applyFill="1" applyBorder="1" applyAlignment="1" applyProtection="1">
      <alignment horizontal="left" vertical="center" indent="1"/>
    </xf>
    <xf numFmtId="0" fontId="0" fillId="7" borderId="39" xfId="0" applyFill="1" applyBorder="1" applyAlignment="1" applyProtection="1">
      <alignment horizontal="left" vertical="center" indent="1"/>
    </xf>
    <xf numFmtId="0" fontId="0" fillId="7" borderId="29" xfId="0" applyFill="1" applyBorder="1" applyAlignment="1" applyProtection="1">
      <alignment horizontal="left" vertical="center" indent="1"/>
    </xf>
    <xf numFmtId="0" fontId="0" fillId="7" borderId="30" xfId="0" applyFill="1" applyBorder="1" applyAlignment="1" applyProtection="1">
      <alignment horizontal="left" vertical="center" indent="1"/>
    </xf>
    <xf numFmtId="0" fontId="0" fillId="7" borderId="119" xfId="0" applyFill="1" applyBorder="1" applyAlignment="1" applyProtection="1">
      <alignment horizontal="left" vertical="center" indent="1"/>
    </xf>
    <xf numFmtId="0" fontId="26" fillId="7" borderId="110" xfId="6" applyFont="1" applyFill="1" applyBorder="1" applyAlignment="1" applyProtection="1">
      <alignment horizontal="left" vertical="center"/>
    </xf>
    <xf numFmtId="0" fontId="0" fillId="7" borderId="13" xfId="0" applyFill="1" applyBorder="1" applyAlignment="1" applyProtection="1">
      <alignment vertical="center"/>
    </xf>
    <xf numFmtId="177" fontId="16" fillId="5" borderId="117" xfId="6" applyNumberFormat="1" applyFont="1" applyFill="1" applyBorder="1" applyAlignment="1" applyProtection="1">
      <alignment vertical="center" wrapText="1"/>
    </xf>
    <xf numFmtId="178" fontId="26" fillId="2" borderId="107" xfId="0" applyNumberFormat="1" applyFont="1" applyFill="1" applyBorder="1" applyAlignment="1" applyProtection="1">
      <alignment horizontal="center" vertical="center" shrinkToFit="1"/>
    </xf>
    <xf numFmtId="178" fontId="26" fillId="2" borderId="76" xfId="0" applyNumberFormat="1" applyFont="1" applyFill="1" applyBorder="1" applyAlignment="1" applyProtection="1">
      <alignment horizontal="center" vertical="center" shrinkToFit="1"/>
    </xf>
  </cellXfs>
  <cellStyles count="12">
    <cellStyle name="パーセント 2" xfId="1" xr:uid="{00000000-0005-0000-0000-000000000000}"/>
    <cellStyle name="パーセント 3" xfId="2" xr:uid="{00000000-0005-0000-0000-000001000000}"/>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 name="標準 5" xfId="8" xr:uid="{00000000-0005-0000-0000-000008000000}"/>
    <cellStyle name="標準 5 2" xfId="9" xr:uid="{00000000-0005-0000-0000-000009000000}"/>
    <cellStyle name="標準 5 2 2" xfId="10" xr:uid="{00000000-0005-0000-0000-00000A000000}"/>
    <cellStyle name="標準 5 2 3" xfId="11" xr:uid="{A0B07F41-79F2-4D85-9460-4440A03CB98A}"/>
  </cellStyles>
  <dxfs count="39">
    <dxf>
      <fill>
        <patternFill>
          <bgColor theme="7"/>
        </patternFill>
      </fill>
    </dxf>
    <dxf>
      <fill>
        <patternFill>
          <bgColor theme="7"/>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theme="5" tint="0.59996337778862885"/>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38"/>
    </tableStyle>
    <tableStyle name="ピボットテーブル スタイル 1" table="0" count="2" xr9:uid="{00000000-0011-0000-FFFF-FFFF01000000}">
      <tableStyleElement type="wholeTable" dxfId="37"/>
      <tableStyleElement type="headerRow" dxfId="36"/>
    </tableStyle>
  </tableStyles>
  <colors>
    <mruColors>
      <color rgb="FFCCFFFF"/>
      <color rgb="FFCCECFF"/>
      <color rgb="FFCCFF99"/>
      <color rgb="FFFFCCFF"/>
      <color rgb="FFFFFF99"/>
      <color rgb="FFCCCCFF"/>
      <color rgb="FF66FFFF"/>
      <color rgb="FFEAEAEA"/>
      <color rgb="FFC0C0C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S69"/>
  <sheetViews>
    <sheetView tabSelected="1" view="pageBreakPreview" zoomScale="70" zoomScaleNormal="80" zoomScaleSheetLayoutView="70" workbookViewId="0">
      <selection activeCell="E52" sqref="E52"/>
    </sheetView>
  </sheetViews>
  <sheetFormatPr defaultColWidth="9" defaultRowHeight="13"/>
  <cols>
    <col min="1" max="1" width="5.9140625" style="173" customWidth="1"/>
    <col min="2" max="2" width="19.58203125" style="173" customWidth="1"/>
    <col min="3" max="3" width="17.6640625" style="173" customWidth="1"/>
    <col min="4" max="4" width="15.6640625" style="173" customWidth="1"/>
    <col min="5" max="5" width="17.6640625" style="173" customWidth="1"/>
    <col min="6" max="6" width="20.6640625" style="173" customWidth="1"/>
    <col min="7" max="7" width="6.6640625" style="173" customWidth="1"/>
    <col min="8" max="8" width="15.6640625" style="173" customWidth="1"/>
    <col min="9" max="9" width="10.6640625" style="173" customWidth="1"/>
    <col min="10" max="10" width="8.5" style="173" customWidth="1"/>
    <col min="11" max="11" width="3.08203125" style="174" customWidth="1"/>
    <col min="12" max="12" width="11.4140625" style="173" customWidth="1"/>
    <col min="13" max="13" width="60.58203125" style="173" customWidth="1"/>
    <col min="14" max="14" width="9" style="173" hidden="1" customWidth="1"/>
    <col min="15" max="15" width="9" style="173"/>
    <col min="16" max="16" width="9" style="173" customWidth="1"/>
    <col min="17" max="17" width="11.5" style="173" customWidth="1"/>
    <col min="18" max="19" width="9" style="173" customWidth="1"/>
    <col min="20" max="16384" width="9" style="173"/>
  </cols>
  <sheetData>
    <row r="2" spans="1:14" s="470" customFormat="1" ht="18" customHeight="1">
      <c r="B2" s="468" t="s">
        <v>460</v>
      </c>
      <c r="K2" s="471"/>
    </row>
    <row r="3" spans="1:14" s="470" customFormat="1" ht="18" customHeight="1">
      <c r="B3" s="468" t="s">
        <v>461</v>
      </c>
      <c r="K3" s="471"/>
    </row>
    <row r="4" spans="1:14" s="175" customFormat="1" ht="58.5" customHeight="1">
      <c r="A4" s="561" t="s">
        <v>459</v>
      </c>
      <c r="B4" s="561"/>
      <c r="C4" s="561"/>
      <c r="D4" s="561"/>
      <c r="E4" s="561"/>
      <c r="F4" s="561"/>
      <c r="G4" s="561"/>
      <c r="H4" s="561"/>
      <c r="I4" s="561"/>
      <c r="J4" s="561"/>
    </row>
    <row r="5" spans="1:14" s="175" customFormat="1" ht="21.75" customHeight="1">
      <c r="A5" s="176"/>
      <c r="B5" s="176"/>
      <c r="C5" s="176"/>
      <c r="D5" s="176"/>
      <c r="E5" s="176"/>
      <c r="F5" s="176"/>
      <c r="G5" s="176"/>
      <c r="H5" s="568" t="s">
        <v>455</v>
      </c>
      <c r="I5" s="569"/>
      <c r="J5" s="570"/>
      <c r="K5" s="177"/>
      <c r="L5" s="177" t="s">
        <v>272</v>
      </c>
    </row>
    <row r="6" spans="1:14" s="175" customFormat="1" ht="21">
      <c r="A6" s="178"/>
      <c r="H6" s="562" t="s">
        <v>463</v>
      </c>
      <c r="I6" s="563"/>
      <c r="J6" s="564"/>
      <c r="K6" s="179"/>
      <c r="L6" s="177" t="s">
        <v>462</v>
      </c>
    </row>
    <row r="7" spans="1:14" s="175" customFormat="1" ht="21">
      <c r="A7" s="178"/>
      <c r="B7" s="468" t="s">
        <v>457</v>
      </c>
      <c r="C7" s="469"/>
      <c r="D7" s="469"/>
      <c r="E7" s="469"/>
      <c r="F7" s="469"/>
      <c r="G7" s="469"/>
      <c r="H7" s="469"/>
      <c r="I7" s="469"/>
      <c r="J7" s="469"/>
    </row>
    <row r="8" spans="1:14" s="175" customFormat="1" ht="11.25" customHeight="1">
      <c r="A8" s="178"/>
      <c r="B8" s="469"/>
      <c r="C8" s="469"/>
      <c r="D8" s="469"/>
      <c r="E8" s="469"/>
      <c r="F8" s="469"/>
      <c r="G8" s="469"/>
      <c r="H8" s="469"/>
      <c r="I8" s="469"/>
      <c r="J8" s="469"/>
    </row>
    <row r="9" spans="1:14" s="175" customFormat="1" ht="44.25" customHeight="1">
      <c r="A9" s="180"/>
      <c r="B9" s="571" t="s">
        <v>458</v>
      </c>
      <c r="C9" s="571"/>
      <c r="D9" s="571"/>
      <c r="E9" s="571"/>
      <c r="F9" s="571"/>
      <c r="G9" s="571"/>
      <c r="H9" s="571"/>
      <c r="I9" s="571"/>
      <c r="J9" s="571"/>
    </row>
    <row r="10" spans="1:14" s="175" customFormat="1" ht="12.75" customHeight="1">
      <c r="A10" s="565"/>
      <c r="B10" s="565"/>
      <c r="C10" s="565"/>
      <c r="D10" s="565"/>
      <c r="E10" s="565"/>
      <c r="F10" s="565"/>
      <c r="G10" s="565"/>
      <c r="H10" s="565"/>
      <c r="I10" s="565"/>
      <c r="J10" s="565"/>
    </row>
    <row r="11" spans="1:14" ht="29.25" customHeight="1">
      <c r="A11" s="497" t="s">
        <v>2</v>
      </c>
      <c r="B11" s="498"/>
      <c r="C11" s="501" t="s">
        <v>430</v>
      </c>
      <c r="D11" s="502"/>
      <c r="E11" s="503"/>
      <c r="F11" s="507" t="s">
        <v>73</v>
      </c>
      <c r="G11" s="509"/>
      <c r="H11" s="510"/>
      <c r="I11" s="510"/>
      <c r="J11" s="511"/>
      <c r="K11" s="182"/>
    </row>
    <row r="12" spans="1:14" ht="29.25" customHeight="1">
      <c r="A12" s="499"/>
      <c r="B12" s="500"/>
      <c r="C12" s="504"/>
      <c r="D12" s="505"/>
      <c r="E12" s="506"/>
      <c r="F12" s="508"/>
      <c r="G12" s="512"/>
      <c r="H12" s="513"/>
      <c r="I12" s="513"/>
      <c r="J12" s="514"/>
      <c r="K12" s="476"/>
    </row>
    <row r="13" spans="1:14" ht="25" customHeight="1">
      <c r="A13" s="518" t="s">
        <v>444</v>
      </c>
      <c r="B13" s="183" t="s">
        <v>287</v>
      </c>
      <c r="C13" s="22"/>
      <c r="D13" s="181" t="s">
        <v>3</v>
      </c>
      <c r="E13" s="22"/>
      <c r="F13" s="560"/>
      <c r="G13" s="560"/>
      <c r="H13" s="560"/>
      <c r="I13" s="560"/>
      <c r="J13" s="560"/>
      <c r="K13" s="184"/>
    </row>
    <row r="14" spans="1:14" ht="12" customHeight="1">
      <c r="A14" s="519"/>
      <c r="B14" s="566" t="s">
        <v>263</v>
      </c>
      <c r="C14" s="185" t="s">
        <v>47</v>
      </c>
      <c r="D14" s="515" t="s">
        <v>72</v>
      </c>
      <c r="E14" s="515"/>
      <c r="F14" s="515"/>
      <c r="G14" s="515" t="s">
        <v>126</v>
      </c>
      <c r="H14" s="515"/>
      <c r="I14" s="515"/>
      <c r="J14" s="515"/>
      <c r="K14" s="184"/>
    </row>
    <row r="15" spans="1:14" ht="33.75" customHeight="1">
      <c r="A15" s="519"/>
      <c r="B15" s="566"/>
      <c r="C15" s="23"/>
      <c r="D15" s="516"/>
      <c r="E15" s="516"/>
      <c r="F15" s="516"/>
      <c r="G15" s="517"/>
      <c r="H15" s="517"/>
      <c r="I15" s="517"/>
      <c r="J15" s="517"/>
      <c r="K15" s="184"/>
      <c r="L15" s="493" t="s">
        <v>465</v>
      </c>
      <c r="M15" s="494"/>
    </row>
    <row r="16" spans="1:14" ht="21.75" customHeight="1">
      <c r="A16" s="519"/>
      <c r="B16" s="186" t="s">
        <v>445</v>
      </c>
      <c r="C16" s="567"/>
      <c r="D16" s="567"/>
      <c r="E16" s="567"/>
      <c r="F16" s="567"/>
      <c r="G16" s="567"/>
      <c r="H16" s="567"/>
      <c r="I16" s="567"/>
      <c r="J16" s="567"/>
      <c r="K16" s="184"/>
      <c r="L16" s="494"/>
      <c r="M16" s="494"/>
      <c r="N16" s="187"/>
    </row>
    <row r="17" spans="1:19" ht="35.25" customHeight="1">
      <c r="A17" s="519"/>
      <c r="B17" s="188" t="s">
        <v>264</v>
      </c>
      <c r="C17" s="548"/>
      <c r="D17" s="548"/>
      <c r="E17" s="548"/>
      <c r="F17" s="548"/>
      <c r="G17" s="548"/>
      <c r="H17" s="548"/>
      <c r="I17" s="548"/>
      <c r="J17" s="548"/>
      <c r="K17" s="184"/>
      <c r="L17" s="494"/>
      <c r="M17" s="494"/>
    </row>
    <row r="18" spans="1:19" ht="35.25" customHeight="1">
      <c r="A18" s="519"/>
      <c r="B18" s="189" t="s">
        <v>4</v>
      </c>
      <c r="C18" s="559"/>
      <c r="D18" s="559"/>
      <c r="E18" s="559"/>
      <c r="F18" s="559"/>
      <c r="G18" s="559"/>
      <c r="H18" s="559"/>
      <c r="I18" s="559"/>
      <c r="J18" s="559"/>
      <c r="K18" s="184"/>
      <c r="L18" s="494"/>
      <c r="M18" s="494"/>
    </row>
    <row r="19" spans="1:19" ht="35.25" customHeight="1">
      <c r="A19" s="519"/>
      <c r="B19" s="189" t="s">
        <v>5</v>
      </c>
      <c r="C19" s="559"/>
      <c r="D19" s="559"/>
      <c r="E19" s="559"/>
      <c r="F19" s="559"/>
      <c r="G19" s="559"/>
      <c r="H19" s="559"/>
      <c r="I19" s="559"/>
      <c r="J19" s="559"/>
      <c r="K19" s="184"/>
      <c r="L19" s="494"/>
      <c r="M19" s="494"/>
    </row>
    <row r="20" spans="1:19" ht="35.25" customHeight="1">
      <c r="A20" s="520"/>
      <c r="B20" s="190" t="s">
        <v>446</v>
      </c>
      <c r="C20" s="572"/>
      <c r="D20" s="572"/>
      <c r="E20" s="572"/>
      <c r="F20" s="572"/>
      <c r="G20" s="572"/>
      <c r="H20" s="572"/>
      <c r="I20" s="572"/>
      <c r="J20" s="572"/>
      <c r="K20" s="184"/>
      <c r="L20" s="494"/>
      <c r="M20" s="494"/>
    </row>
    <row r="21" spans="1:19" ht="35.25" customHeight="1">
      <c r="A21" s="518" t="s">
        <v>447</v>
      </c>
      <c r="B21" s="191" t="s">
        <v>448</v>
      </c>
      <c r="C21" s="521"/>
      <c r="D21" s="522"/>
      <c r="E21" s="190" t="s">
        <v>246</v>
      </c>
      <c r="F21" s="521"/>
      <c r="G21" s="525"/>
      <c r="H21" s="525"/>
      <c r="I21" s="525"/>
      <c r="J21" s="526"/>
      <c r="K21" s="184"/>
    </row>
    <row r="22" spans="1:19" ht="35.25" customHeight="1">
      <c r="A22" s="519"/>
      <c r="B22" s="192" t="s">
        <v>282</v>
      </c>
      <c r="C22" s="523"/>
      <c r="D22" s="524"/>
      <c r="E22" s="190" t="s">
        <v>245</v>
      </c>
      <c r="F22" s="521"/>
      <c r="G22" s="525"/>
      <c r="H22" s="525"/>
      <c r="I22" s="525"/>
      <c r="J22" s="526"/>
      <c r="K22" s="8"/>
    </row>
    <row r="23" spans="1:19" ht="35.25" customHeight="1">
      <c r="A23" s="520"/>
      <c r="B23" s="193" t="s">
        <v>449</v>
      </c>
      <c r="C23" s="527"/>
      <c r="D23" s="528"/>
      <c r="E23" s="190" t="s">
        <v>450</v>
      </c>
      <c r="F23" s="521"/>
      <c r="G23" s="525"/>
      <c r="H23" s="525"/>
      <c r="I23" s="525"/>
      <c r="J23" s="526"/>
      <c r="K23" s="8"/>
    </row>
    <row r="24" spans="1:19" ht="21.75" customHeight="1">
      <c r="A24" s="544" t="s">
        <v>315</v>
      </c>
      <c r="B24" s="194" t="s">
        <v>0</v>
      </c>
      <c r="C24" s="547"/>
      <c r="D24" s="547"/>
      <c r="E24" s="547"/>
      <c r="F24" s="547"/>
      <c r="G24" s="547"/>
      <c r="H24" s="547"/>
      <c r="I24" s="547"/>
      <c r="J24" s="547"/>
    </row>
    <row r="25" spans="1:19" ht="55.5" customHeight="1">
      <c r="A25" s="544"/>
      <c r="B25" s="195" t="s">
        <v>1</v>
      </c>
      <c r="C25" s="548"/>
      <c r="D25" s="548"/>
      <c r="E25" s="548"/>
      <c r="F25" s="548"/>
      <c r="G25" s="548"/>
      <c r="H25" s="548"/>
      <c r="I25" s="548"/>
      <c r="J25" s="548"/>
      <c r="L25" s="495" t="s">
        <v>464</v>
      </c>
      <c r="M25" s="495"/>
    </row>
    <row r="26" spans="1:19" ht="18">
      <c r="A26" s="544"/>
      <c r="B26" s="575" t="s">
        <v>147</v>
      </c>
      <c r="C26" s="196" t="s">
        <v>45</v>
      </c>
      <c r="D26" s="197"/>
      <c r="E26" s="198" t="s">
        <v>46</v>
      </c>
      <c r="F26" s="573" t="s">
        <v>48</v>
      </c>
      <c r="G26" s="574"/>
      <c r="H26" s="199" t="s">
        <v>237</v>
      </c>
      <c r="I26" s="200" t="s">
        <v>49</v>
      </c>
      <c r="J26" s="201"/>
    </row>
    <row r="27" spans="1:19" ht="36" customHeight="1">
      <c r="A27" s="544"/>
      <c r="B27" s="575"/>
      <c r="C27" s="463" t="str">
        <f>IF(MIN(C28:C39),MIN(C28:C39),"")</f>
        <v/>
      </c>
      <c r="D27" s="197" t="s">
        <v>19</v>
      </c>
      <c r="E27" s="464" t="str">
        <f>IF(MAX(E28:E39),MAX(E28:E39),"")</f>
        <v/>
      </c>
      <c r="F27" s="580" t="str">
        <f>IF(F28="","",F28)</f>
        <v/>
      </c>
      <c r="G27" s="581"/>
      <c r="H27" s="465" t="str">
        <f>IF(H28="","","("&amp;H28)</f>
        <v/>
      </c>
      <c r="I27" s="466" t="str">
        <f>IF(I28="","",I28&amp;")")</f>
        <v/>
      </c>
      <c r="J27" s="467">
        <f>IF(ISBLANK(F29:F39),"",COUNTA(F29:F39))</f>
        <v>0</v>
      </c>
      <c r="L27" s="492" t="s">
        <v>492</v>
      </c>
      <c r="M27" s="492"/>
    </row>
    <row r="28" spans="1:19" ht="18.149999999999999" customHeight="1">
      <c r="A28" s="544"/>
      <c r="B28" s="575"/>
      <c r="C28" s="24"/>
      <c r="D28" s="202" t="s">
        <v>238</v>
      </c>
      <c r="E28" s="25"/>
      <c r="F28" s="582"/>
      <c r="G28" s="583"/>
      <c r="H28" s="168"/>
      <c r="I28" s="578"/>
      <c r="J28" s="579"/>
      <c r="K28" s="8">
        <v>1</v>
      </c>
      <c r="L28" s="496" t="s">
        <v>466</v>
      </c>
      <c r="M28" s="496"/>
      <c r="N28" s="203" t="s">
        <v>398</v>
      </c>
      <c r="O28" s="187"/>
      <c r="P28" s="187"/>
      <c r="Q28" s="187"/>
      <c r="R28" s="187"/>
      <c r="S28" s="187"/>
    </row>
    <row r="29" spans="1:19" ht="18.149999999999999" customHeight="1">
      <c r="A29" s="544"/>
      <c r="B29" s="575"/>
      <c r="C29" s="26"/>
      <c r="D29" s="204" t="s">
        <v>238</v>
      </c>
      <c r="E29" s="27"/>
      <c r="F29" s="532"/>
      <c r="G29" s="533"/>
      <c r="H29" s="60"/>
      <c r="I29" s="538"/>
      <c r="J29" s="539"/>
      <c r="K29" s="8">
        <v>2</v>
      </c>
      <c r="L29" s="496"/>
      <c r="M29" s="496"/>
      <c r="N29" s="203">
        <v>500</v>
      </c>
      <c r="O29" s="187"/>
      <c r="P29" s="187"/>
      <c r="Q29" s="187"/>
      <c r="R29" s="187"/>
      <c r="S29" s="187"/>
    </row>
    <row r="30" spans="1:19" ht="18.149999999999999" customHeight="1">
      <c r="A30" s="544"/>
      <c r="B30" s="575"/>
      <c r="C30" s="26"/>
      <c r="D30" s="204" t="s">
        <v>19</v>
      </c>
      <c r="E30" s="27"/>
      <c r="F30" s="532"/>
      <c r="G30" s="533"/>
      <c r="H30" s="60"/>
      <c r="I30" s="538"/>
      <c r="J30" s="539"/>
      <c r="K30" s="8">
        <v>3</v>
      </c>
      <c r="L30" s="496"/>
      <c r="M30" s="496"/>
      <c r="N30" s="205">
        <v>1000</v>
      </c>
      <c r="O30" s="187"/>
      <c r="P30" s="187"/>
      <c r="Q30" s="187"/>
      <c r="R30" s="187"/>
      <c r="S30" s="187"/>
    </row>
    <row r="31" spans="1:19" ht="18.149999999999999" customHeight="1">
      <c r="A31" s="544"/>
      <c r="B31" s="575"/>
      <c r="C31" s="26"/>
      <c r="D31" s="204" t="s">
        <v>19</v>
      </c>
      <c r="E31" s="27"/>
      <c r="F31" s="532"/>
      <c r="G31" s="533"/>
      <c r="H31" s="60"/>
      <c r="I31" s="538"/>
      <c r="J31" s="539"/>
      <c r="K31" s="8">
        <v>4</v>
      </c>
      <c r="L31" s="496"/>
      <c r="M31" s="496"/>
      <c r="N31" s="206">
        <v>2000</v>
      </c>
    </row>
    <row r="32" spans="1:19" ht="18.149999999999999" customHeight="1">
      <c r="A32" s="544"/>
      <c r="B32" s="575"/>
      <c r="C32" s="26"/>
      <c r="D32" s="204" t="s">
        <v>19</v>
      </c>
      <c r="E32" s="27"/>
      <c r="F32" s="532"/>
      <c r="G32" s="533"/>
      <c r="H32" s="60"/>
      <c r="I32" s="538"/>
      <c r="J32" s="539"/>
      <c r="K32" s="8">
        <v>5</v>
      </c>
      <c r="L32" s="496"/>
      <c r="M32" s="496"/>
      <c r="N32" s="206">
        <v>3000</v>
      </c>
    </row>
    <row r="33" spans="1:19" ht="18.149999999999999" customHeight="1">
      <c r="A33" s="544"/>
      <c r="B33" s="575"/>
      <c r="C33" s="26"/>
      <c r="D33" s="204" t="s">
        <v>19</v>
      </c>
      <c r="E33" s="27"/>
      <c r="F33" s="532"/>
      <c r="G33" s="533"/>
      <c r="H33" s="60"/>
      <c r="I33" s="538"/>
      <c r="J33" s="539"/>
      <c r="K33" s="8">
        <v>6</v>
      </c>
      <c r="L33" s="496"/>
      <c r="M33" s="496"/>
      <c r="N33" s="206">
        <v>5000</v>
      </c>
      <c r="O33" s="187"/>
      <c r="P33" s="187"/>
      <c r="Q33" s="187"/>
      <c r="R33" s="187"/>
      <c r="S33" s="187"/>
    </row>
    <row r="34" spans="1:19" ht="18.149999999999999" customHeight="1">
      <c r="A34" s="544"/>
      <c r="B34" s="575"/>
      <c r="C34" s="26"/>
      <c r="D34" s="204" t="s">
        <v>19</v>
      </c>
      <c r="E34" s="27"/>
      <c r="F34" s="532"/>
      <c r="G34" s="533"/>
      <c r="H34" s="60"/>
      <c r="I34" s="538"/>
      <c r="J34" s="539"/>
      <c r="K34" s="8">
        <v>7</v>
      </c>
      <c r="L34" s="496"/>
      <c r="M34" s="496"/>
      <c r="N34" s="187"/>
      <c r="O34" s="187"/>
      <c r="P34" s="187"/>
      <c r="Q34" s="187"/>
      <c r="R34" s="187"/>
      <c r="S34" s="187"/>
    </row>
    <row r="35" spans="1:19" ht="18.149999999999999" customHeight="1">
      <c r="A35" s="544"/>
      <c r="B35" s="575"/>
      <c r="C35" s="26"/>
      <c r="D35" s="204" t="s">
        <v>19</v>
      </c>
      <c r="E35" s="27"/>
      <c r="F35" s="532"/>
      <c r="G35" s="533"/>
      <c r="H35" s="60"/>
      <c r="I35" s="538"/>
      <c r="J35" s="539"/>
      <c r="K35" s="8">
        <v>8</v>
      </c>
      <c r="L35" s="496"/>
      <c r="M35" s="496"/>
      <c r="N35" s="187"/>
      <c r="O35" s="187"/>
      <c r="P35" s="187"/>
      <c r="Q35" s="187"/>
      <c r="R35" s="187"/>
      <c r="S35" s="187"/>
    </row>
    <row r="36" spans="1:19" ht="18.149999999999999" customHeight="1">
      <c r="A36" s="544"/>
      <c r="B36" s="575"/>
      <c r="C36" s="26"/>
      <c r="D36" s="204" t="s">
        <v>19</v>
      </c>
      <c r="E36" s="27"/>
      <c r="F36" s="532"/>
      <c r="G36" s="533"/>
      <c r="H36" s="60"/>
      <c r="I36" s="538"/>
      <c r="J36" s="539"/>
      <c r="K36" s="8">
        <v>9</v>
      </c>
      <c r="L36" s="496"/>
      <c r="M36" s="496"/>
      <c r="N36" s="187"/>
      <c r="O36" s="187"/>
      <c r="P36" s="187"/>
      <c r="Q36" s="187"/>
      <c r="R36" s="187"/>
      <c r="S36" s="187"/>
    </row>
    <row r="37" spans="1:19" ht="18.149999999999999" customHeight="1">
      <c r="A37" s="544"/>
      <c r="B37" s="575"/>
      <c r="C37" s="26"/>
      <c r="D37" s="204" t="s">
        <v>19</v>
      </c>
      <c r="E37" s="27"/>
      <c r="F37" s="532"/>
      <c r="G37" s="533"/>
      <c r="H37" s="60"/>
      <c r="I37" s="538"/>
      <c r="J37" s="539"/>
      <c r="K37" s="8">
        <v>10</v>
      </c>
      <c r="L37" s="496"/>
      <c r="M37" s="496"/>
      <c r="N37" s="187"/>
      <c r="O37" s="187"/>
      <c r="P37" s="187"/>
      <c r="Q37" s="187"/>
      <c r="R37" s="187"/>
      <c r="S37" s="187"/>
    </row>
    <row r="38" spans="1:19" ht="18.149999999999999" customHeight="1">
      <c r="A38" s="544"/>
      <c r="B38" s="575"/>
      <c r="C38" s="26"/>
      <c r="D38" s="204" t="s">
        <v>19</v>
      </c>
      <c r="E38" s="27"/>
      <c r="F38" s="532"/>
      <c r="G38" s="533"/>
      <c r="H38" s="60"/>
      <c r="I38" s="538"/>
      <c r="J38" s="539"/>
      <c r="K38" s="8">
        <v>11</v>
      </c>
      <c r="L38" s="496"/>
      <c r="M38" s="496"/>
      <c r="N38" s="187"/>
      <c r="O38" s="187"/>
      <c r="P38" s="187"/>
      <c r="Q38" s="187"/>
      <c r="R38" s="187"/>
      <c r="S38" s="187"/>
    </row>
    <row r="39" spans="1:19" ht="18.149999999999999" customHeight="1">
      <c r="A39" s="544"/>
      <c r="B39" s="575"/>
      <c r="C39" s="137"/>
      <c r="D39" s="207" t="s">
        <v>19</v>
      </c>
      <c r="E39" s="138"/>
      <c r="F39" s="557"/>
      <c r="G39" s="558"/>
      <c r="H39" s="159"/>
      <c r="I39" s="576"/>
      <c r="J39" s="577"/>
      <c r="K39" s="8">
        <v>12</v>
      </c>
      <c r="L39" s="496"/>
      <c r="M39" s="496"/>
      <c r="S39" s="187"/>
    </row>
    <row r="40" spans="1:19" ht="26.25" customHeight="1">
      <c r="A40" s="544"/>
      <c r="B40" s="529"/>
      <c r="C40" s="208" t="s">
        <v>143</v>
      </c>
      <c r="D40" s="540" t="s">
        <v>144</v>
      </c>
      <c r="E40" s="541"/>
      <c r="F40" s="542" t="s">
        <v>145</v>
      </c>
      <c r="G40" s="543"/>
      <c r="H40" s="549" t="s">
        <v>146</v>
      </c>
      <c r="I40" s="549"/>
      <c r="J40" s="550"/>
      <c r="L40" s="462"/>
    </row>
    <row r="41" spans="1:19" ht="26.25" customHeight="1">
      <c r="A41" s="544"/>
      <c r="B41" s="529"/>
      <c r="C41" s="209" t="s">
        <v>265</v>
      </c>
      <c r="D41" s="210"/>
      <c r="E41" s="211">
        <f>収入!E6</f>
        <v>0</v>
      </c>
      <c r="F41" s="212" t="s">
        <v>302</v>
      </c>
      <c r="G41" s="213" t="str">
        <f>IF(F41=支出!$E$20,支出!$D$20,IF(F41=支出!$E$21,支出!$D$21,IF(F41=支出!$E$22,支出!$D$22,"")))</f>
        <v/>
      </c>
      <c r="H41" s="214"/>
      <c r="I41" s="551">
        <f>支出!F7</f>
        <v>0</v>
      </c>
      <c r="J41" s="552"/>
      <c r="L41" s="491" t="s">
        <v>493</v>
      </c>
    </row>
    <row r="42" spans="1:19" ht="26.25" customHeight="1">
      <c r="A42" s="544"/>
      <c r="B42" s="529"/>
      <c r="C42" s="215" t="s">
        <v>247</v>
      </c>
      <c r="D42" s="216"/>
      <c r="E42" s="217">
        <f>収入!E7</f>
        <v>0</v>
      </c>
      <c r="F42" s="218" t="s">
        <v>304</v>
      </c>
      <c r="G42" s="219" t="str">
        <f>IF(F42=支出!$E$20,支出!$D$20,IF(F42=支出!$E$21,支出!$D$21,IF(F42=支出!$E$22,支出!$D$22,"")))</f>
        <v/>
      </c>
      <c r="H42" s="220"/>
      <c r="I42" s="530">
        <f>支出!F8</f>
        <v>0</v>
      </c>
      <c r="J42" s="531"/>
      <c r="L42" s="491" t="s">
        <v>494</v>
      </c>
    </row>
    <row r="43" spans="1:19" ht="26.25" customHeight="1">
      <c r="A43" s="544"/>
      <c r="B43" s="529"/>
      <c r="C43" s="472" t="s">
        <v>422</v>
      </c>
      <c r="D43" s="216"/>
      <c r="E43" s="217">
        <f>収入!E9</f>
        <v>0</v>
      </c>
      <c r="F43" s="218" t="s">
        <v>303</v>
      </c>
      <c r="G43" s="219" t="str">
        <f>IF(F43=支出!$E$20,支出!$D$20,IF(F43=支出!$E$21,支出!$D$21,IF(F43=支出!$E$22,支出!$D$22,"")))</f>
        <v/>
      </c>
      <c r="H43" s="220"/>
      <c r="I43" s="530">
        <f>支出!F9</f>
        <v>0</v>
      </c>
      <c r="J43" s="531"/>
    </row>
    <row r="44" spans="1:19" ht="26.25" customHeight="1">
      <c r="A44" s="544"/>
      <c r="B44" s="529"/>
      <c r="C44" s="215" t="s">
        <v>266</v>
      </c>
      <c r="D44" s="216"/>
      <c r="E44" s="217">
        <f>収入!E10</f>
        <v>0</v>
      </c>
      <c r="F44" s="218" t="s">
        <v>305</v>
      </c>
      <c r="G44" s="221" t="str">
        <f>IF(F44=支出!$E$20,支出!$D$20,IF(F44=支出!$E$21,支出!$D$21,IF(F44=支出!$E$22,支出!$D$22,"")))</f>
        <v/>
      </c>
      <c r="H44" s="220"/>
      <c r="I44" s="530">
        <f>支出!F10</f>
        <v>0</v>
      </c>
      <c r="J44" s="531"/>
    </row>
    <row r="45" spans="1:19" ht="26.25" customHeight="1">
      <c r="A45" s="544"/>
      <c r="B45" s="529"/>
      <c r="C45" s="215" t="s">
        <v>267</v>
      </c>
      <c r="D45" s="216"/>
      <c r="E45" s="217">
        <f>収入!E11</f>
        <v>0</v>
      </c>
      <c r="F45" s="218" t="s">
        <v>306</v>
      </c>
      <c r="G45" s="221" t="str">
        <f>IF(F45=支出!$E$20,支出!$D$20,IF(F45=支出!$E$21,支出!$D$21,IF(F45=支出!$E$22,支出!$D$22,"")))</f>
        <v/>
      </c>
      <c r="H45" s="220"/>
      <c r="I45" s="530">
        <f>支出!F11</f>
        <v>0</v>
      </c>
      <c r="J45" s="531"/>
    </row>
    <row r="46" spans="1:19" ht="26.25" customHeight="1">
      <c r="A46" s="544"/>
      <c r="B46" s="529"/>
      <c r="C46" s="215" t="s">
        <v>268</v>
      </c>
      <c r="D46" s="216"/>
      <c r="E46" s="217">
        <f>収入!E12</f>
        <v>0</v>
      </c>
      <c r="F46" s="218" t="s">
        <v>307</v>
      </c>
      <c r="G46" s="221" t="str">
        <f>IF(F46=支出!$E$20,支出!$D$20,IF(F46=支出!$E$21,支出!$D$21,IF(F46=支出!$E$22,支出!$D$22,"")))</f>
        <v/>
      </c>
      <c r="H46" s="220"/>
      <c r="I46" s="530">
        <f>支出!F12</f>
        <v>0</v>
      </c>
      <c r="J46" s="531"/>
    </row>
    <row r="47" spans="1:19" ht="26.25" customHeight="1">
      <c r="A47" s="544"/>
      <c r="B47" s="529"/>
      <c r="C47" s="222" t="s">
        <v>399</v>
      </c>
      <c r="D47" s="216"/>
      <c r="E47" s="217">
        <f>収入!E13</f>
        <v>0</v>
      </c>
      <c r="F47" s="218" t="s">
        <v>441</v>
      </c>
      <c r="G47" s="221" t="str">
        <f>IF(F47=支出!$E$20,支出!$D$20,IF(F47=支出!$E$21,支出!$D$21,IF(F47=支出!$E$22,支出!$D$22,"")))</f>
        <v/>
      </c>
      <c r="H47" s="220"/>
      <c r="I47" s="530">
        <f>支出!F13</f>
        <v>0</v>
      </c>
      <c r="J47" s="531"/>
    </row>
    <row r="48" spans="1:19" ht="26.25" customHeight="1">
      <c r="A48" s="544"/>
      <c r="B48" s="529"/>
      <c r="C48" s="223" t="s">
        <v>269</v>
      </c>
      <c r="D48" s="224"/>
      <c r="E48" s="225">
        <f>収入!E14</f>
        <v>0</v>
      </c>
      <c r="F48" s="226" t="s">
        <v>442</v>
      </c>
      <c r="G48" s="227" t="str">
        <f>IF(F48=支出!$E$20,支出!$D$20,IF(F48=支出!$E$21,支出!$D$21,IF(F48=支出!$E$22,支出!$D$22,"")))</f>
        <v/>
      </c>
      <c r="H48" s="220"/>
      <c r="I48" s="530">
        <f>支出!F14</f>
        <v>0</v>
      </c>
      <c r="J48" s="531"/>
    </row>
    <row r="49" spans="1:19" ht="26.25" customHeight="1">
      <c r="A49" s="544"/>
      <c r="B49" s="529"/>
      <c r="C49" s="553" t="s">
        <v>244</v>
      </c>
      <c r="D49" s="228"/>
      <c r="E49" s="555">
        <f>収入!E5</f>
        <v>0</v>
      </c>
      <c r="F49" s="229" t="s">
        <v>308</v>
      </c>
      <c r="G49" s="230" t="str">
        <f>IF(F49=支出!$E$20,支出!$D$20,IF(F49=支出!$E$21,支出!$D$21,IF(F49=支出!$E$22,支出!$D$22,"")))</f>
        <v/>
      </c>
      <c r="H49" s="231"/>
      <c r="I49" s="534">
        <f>支出!F15</f>
        <v>0</v>
      </c>
      <c r="J49" s="535"/>
    </row>
    <row r="50" spans="1:19" ht="26.25" customHeight="1">
      <c r="A50" s="544"/>
      <c r="B50" s="529"/>
      <c r="C50" s="554"/>
      <c r="D50" s="232"/>
      <c r="E50" s="556"/>
      <c r="F50" s="226" t="s">
        <v>309</v>
      </c>
      <c r="G50" s="227" t="str">
        <f>IF(F50=支出!$E$20,支出!$D$20,IF(F50=支出!$E$21,支出!$D$21,IF(F50=支出!$E$22,支出!$D$22,"")))</f>
        <v/>
      </c>
      <c r="H50" s="220"/>
      <c r="I50" s="530">
        <f>支出!F16</f>
        <v>0</v>
      </c>
      <c r="J50" s="531"/>
    </row>
    <row r="51" spans="1:19" ht="26.25" customHeight="1" thickBot="1">
      <c r="A51" s="544"/>
      <c r="B51" s="529"/>
      <c r="C51" s="481" t="s">
        <v>475</v>
      </c>
      <c r="D51" s="482"/>
      <c r="E51" s="483" t="str">
        <f>IFERROR(I53-E49-E52,"自動計算")</f>
        <v>自動計算</v>
      </c>
      <c r="F51" s="229" t="s">
        <v>310</v>
      </c>
      <c r="G51" s="230" t="str">
        <f>IF(F51=支出!$E$20,支出!$D$20,IF(F51=支出!$E$21,支出!$D$21,IF(F51=支出!$E$22,支出!$D$22,"")))</f>
        <v/>
      </c>
      <c r="H51" s="231"/>
      <c r="I51" s="534">
        <f>支出!F17</f>
        <v>0</v>
      </c>
      <c r="J51" s="535"/>
    </row>
    <row r="52" spans="1:19" ht="45" customHeight="1" thickTop="1" thickBot="1">
      <c r="A52" s="544"/>
      <c r="B52" s="529"/>
      <c r="C52" s="484" t="s">
        <v>476</v>
      </c>
      <c r="D52" s="485"/>
      <c r="E52" s="486" t="s">
        <v>477</v>
      </c>
      <c r="F52" s="545" t="s">
        <v>452</v>
      </c>
      <c r="G52" s="546"/>
      <c r="H52" s="233"/>
      <c r="I52" s="536">
        <f>支出!F18</f>
        <v>0</v>
      </c>
      <c r="J52" s="537"/>
    </row>
    <row r="53" spans="1:19" ht="39.9" customHeight="1" thickTop="1" thickBot="1">
      <c r="A53" s="544"/>
      <c r="B53" s="508"/>
      <c r="C53" s="234" t="s">
        <v>400</v>
      </c>
      <c r="D53" s="232"/>
      <c r="E53" s="235">
        <f>総表!I53</f>
        <v>0</v>
      </c>
      <c r="F53" s="545" t="s">
        <v>429</v>
      </c>
      <c r="G53" s="546"/>
      <c r="H53" s="233"/>
      <c r="I53" s="536">
        <f>支出!F6</f>
        <v>0</v>
      </c>
      <c r="J53" s="537"/>
      <c r="N53" s="187"/>
      <c r="O53" s="187"/>
      <c r="P53" s="187"/>
      <c r="Q53" s="187"/>
      <c r="R53" s="187"/>
    </row>
    <row r="54" spans="1:19" ht="24.75" customHeight="1">
      <c r="A54" s="9" t="s">
        <v>474</v>
      </c>
      <c r="B54" s="236"/>
      <c r="C54" s="236"/>
      <c r="D54" s="236"/>
      <c r="E54" s="236"/>
      <c r="F54" s="236"/>
      <c r="G54" s="236"/>
      <c r="H54" s="236"/>
      <c r="I54" s="236"/>
      <c r="J54" s="236"/>
      <c r="K54" s="8"/>
      <c r="L54" s="187"/>
      <c r="M54" s="187"/>
      <c r="N54" s="187"/>
      <c r="O54" s="187"/>
      <c r="P54" s="187"/>
      <c r="Q54" s="187"/>
      <c r="R54" s="187"/>
      <c r="S54" s="187"/>
    </row>
    <row r="55" spans="1:19" ht="23.25" customHeight="1">
      <c r="A55" s="488" t="s">
        <v>483</v>
      </c>
      <c r="B55" s="238"/>
      <c r="C55" s="236"/>
      <c r="D55" s="236"/>
      <c r="E55" s="236"/>
      <c r="F55" s="236"/>
      <c r="G55" s="236"/>
      <c r="H55" s="236"/>
      <c r="I55" s="236"/>
      <c r="J55" s="236"/>
      <c r="L55" s="187"/>
      <c r="M55" s="187"/>
      <c r="N55" s="187"/>
      <c r="O55" s="187"/>
      <c r="P55" s="187"/>
      <c r="Q55" s="187"/>
      <c r="R55" s="187"/>
    </row>
    <row r="56" spans="1:19" ht="16.5">
      <c r="A56" s="236"/>
      <c r="B56" s="237"/>
      <c r="C56" s="236"/>
      <c r="D56" s="236"/>
      <c r="E56" s="236"/>
      <c r="F56" s="236"/>
      <c r="G56" s="236"/>
      <c r="H56" s="236"/>
      <c r="I56" s="236"/>
      <c r="J56" s="236"/>
      <c r="K56" s="8"/>
      <c r="L56" s="187"/>
      <c r="M56" s="187"/>
      <c r="N56" s="187"/>
      <c r="O56" s="187"/>
      <c r="P56" s="187"/>
      <c r="Q56" s="187"/>
      <c r="R56" s="187"/>
      <c r="S56" s="187"/>
    </row>
    <row r="57" spans="1:19" ht="16.5">
      <c r="A57" s="236"/>
      <c r="B57" s="237"/>
      <c r="C57" s="236"/>
      <c r="D57" s="236"/>
      <c r="E57" s="236"/>
      <c r="F57" s="236"/>
      <c r="G57" s="236"/>
      <c r="H57" s="236"/>
      <c r="I57" s="236"/>
      <c r="J57" s="236"/>
      <c r="K57" s="8"/>
      <c r="L57" s="187"/>
      <c r="M57" s="187"/>
      <c r="N57" s="187"/>
      <c r="O57" s="187"/>
      <c r="P57" s="187"/>
      <c r="Q57" s="187"/>
      <c r="R57" s="187"/>
      <c r="S57" s="187"/>
    </row>
    <row r="58" spans="1:19" hidden="1">
      <c r="A58" s="173" t="s">
        <v>478</v>
      </c>
      <c r="B58" s="173">
        <f>個表!C4</f>
        <v>0</v>
      </c>
      <c r="K58" s="8"/>
      <c r="L58" s="487" t="s">
        <v>480</v>
      </c>
      <c r="M58" s="187"/>
      <c r="N58" s="187"/>
      <c r="O58" s="187"/>
      <c r="P58" s="187"/>
      <c r="Q58" s="187"/>
      <c r="R58" s="187"/>
      <c r="S58" s="187"/>
    </row>
    <row r="59" spans="1:19" hidden="1">
      <c r="K59" s="8"/>
      <c r="L59" s="487" t="s">
        <v>480</v>
      </c>
      <c r="M59" s="187"/>
      <c r="N59" s="187"/>
      <c r="O59" s="187"/>
      <c r="P59" s="187"/>
      <c r="Q59" s="187"/>
      <c r="R59" s="187"/>
      <c r="S59" s="187"/>
    </row>
    <row r="60" spans="1:19" hidden="1">
      <c r="A60" s="173" t="s">
        <v>479</v>
      </c>
      <c r="B60" s="173">
        <f>個表!C12</f>
        <v>0</v>
      </c>
      <c r="K60" s="8"/>
      <c r="L60" s="487" t="s">
        <v>480</v>
      </c>
      <c r="M60" s="187"/>
      <c r="N60" s="187"/>
      <c r="O60" s="187"/>
      <c r="P60" s="187"/>
      <c r="Q60" s="187"/>
      <c r="R60" s="187"/>
      <c r="S60" s="187"/>
    </row>
    <row r="61" spans="1:19">
      <c r="K61" s="8"/>
      <c r="L61" s="187"/>
      <c r="M61" s="187"/>
      <c r="N61" s="187"/>
      <c r="O61" s="187"/>
      <c r="P61" s="187"/>
      <c r="Q61" s="187"/>
      <c r="R61" s="187"/>
      <c r="S61" s="187"/>
    </row>
    <row r="62" spans="1:19">
      <c r="K62" s="8"/>
      <c r="L62" s="187"/>
      <c r="M62" s="187"/>
      <c r="N62" s="187"/>
      <c r="O62" s="187"/>
      <c r="P62" s="187"/>
      <c r="Q62" s="187"/>
      <c r="R62" s="187"/>
      <c r="S62" s="187"/>
    </row>
    <row r="63" spans="1:19">
      <c r="K63" s="8"/>
      <c r="L63" s="187"/>
      <c r="M63" s="187"/>
      <c r="N63" s="187"/>
      <c r="O63" s="187"/>
      <c r="P63" s="187"/>
      <c r="Q63" s="187"/>
      <c r="R63" s="187"/>
      <c r="S63" s="187"/>
    </row>
    <row r="64" spans="1:19">
      <c r="K64" s="8"/>
      <c r="L64" s="187"/>
      <c r="M64" s="187"/>
      <c r="N64" s="187"/>
      <c r="O64" s="187"/>
      <c r="P64" s="187"/>
      <c r="Q64" s="187"/>
      <c r="R64" s="187"/>
      <c r="S64" s="187"/>
    </row>
    <row r="65" spans="11:19">
      <c r="K65" s="8"/>
      <c r="L65" s="187"/>
      <c r="M65" s="187"/>
      <c r="N65" s="187"/>
      <c r="O65" s="187"/>
      <c r="P65" s="187"/>
      <c r="Q65" s="187"/>
      <c r="R65" s="187"/>
      <c r="S65" s="187"/>
    </row>
    <row r="66" spans="11:19">
      <c r="K66" s="8"/>
      <c r="L66" s="187"/>
      <c r="M66" s="187"/>
      <c r="N66" s="187"/>
      <c r="O66" s="187"/>
      <c r="P66" s="187"/>
      <c r="Q66" s="187"/>
      <c r="R66" s="187"/>
      <c r="S66" s="187"/>
    </row>
    <row r="67" spans="11:19">
      <c r="K67" s="8"/>
      <c r="L67" s="187"/>
      <c r="M67" s="187"/>
      <c r="N67" s="187"/>
      <c r="O67" s="187"/>
      <c r="P67" s="187"/>
      <c r="Q67" s="187"/>
      <c r="R67" s="187"/>
      <c r="S67" s="187"/>
    </row>
    <row r="68" spans="11:19">
      <c r="K68" s="8"/>
      <c r="L68" s="187"/>
      <c r="M68" s="187"/>
      <c r="N68" s="187"/>
      <c r="O68" s="187"/>
      <c r="P68" s="187"/>
      <c r="Q68" s="187"/>
      <c r="R68" s="187"/>
      <c r="S68" s="187"/>
    </row>
    <row r="69" spans="11:19">
      <c r="K69" s="8"/>
      <c r="L69" s="187"/>
      <c r="M69" s="187"/>
      <c r="S69" s="187"/>
    </row>
  </sheetData>
  <customSheetViews>
    <customSheetView guid="{1931C2DD-0477-40D3-ABFA-7C96E25F8814}" scale="80" hiddenColumns="1">
      <selection activeCell="M1" sqref="M1:S1048576"/>
      <pageMargins left="0.70866141732283472" right="0.70866141732283472" top="0.74803149606299213" bottom="0.74803149606299213" header="0.31496062992125984" footer="0.31496062992125984"/>
      <pageSetup paperSize="9" scale="61" fitToHeight="0" orientation="portrait" r:id="rId1"/>
    </customSheetView>
  </customSheetViews>
  <mergeCells count="83">
    <mergeCell ref="F30:G30"/>
    <mergeCell ref="F31:G31"/>
    <mergeCell ref="I35:J35"/>
    <mergeCell ref="F32:G32"/>
    <mergeCell ref="F33:G33"/>
    <mergeCell ref="F21:J21"/>
    <mergeCell ref="F26:G26"/>
    <mergeCell ref="B26:B39"/>
    <mergeCell ref="I31:J31"/>
    <mergeCell ref="I32:J32"/>
    <mergeCell ref="I33:J33"/>
    <mergeCell ref="I34:J34"/>
    <mergeCell ref="I39:J39"/>
    <mergeCell ref="I36:J36"/>
    <mergeCell ref="I28:J28"/>
    <mergeCell ref="F36:G36"/>
    <mergeCell ref="F35:G35"/>
    <mergeCell ref="F37:G37"/>
    <mergeCell ref="F38:G38"/>
    <mergeCell ref="F27:G27"/>
    <mergeCell ref="F28:G28"/>
    <mergeCell ref="C19:J19"/>
    <mergeCell ref="F13:J13"/>
    <mergeCell ref="A4:J4"/>
    <mergeCell ref="H6:J6"/>
    <mergeCell ref="A13:A20"/>
    <mergeCell ref="A10:J10"/>
    <mergeCell ref="B14:B15"/>
    <mergeCell ref="C16:J16"/>
    <mergeCell ref="C17:J17"/>
    <mergeCell ref="C18:J18"/>
    <mergeCell ref="D14:F14"/>
    <mergeCell ref="H5:J5"/>
    <mergeCell ref="B9:J9"/>
    <mergeCell ref="C20:J20"/>
    <mergeCell ref="A24:A53"/>
    <mergeCell ref="F53:G53"/>
    <mergeCell ref="F52:G52"/>
    <mergeCell ref="C24:J24"/>
    <mergeCell ref="C25:J25"/>
    <mergeCell ref="I29:J29"/>
    <mergeCell ref="H40:J40"/>
    <mergeCell ref="I41:J41"/>
    <mergeCell ref="I38:J38"/>
    <mergeCell ref="I51:J51"/>
    <mergeCell ref="I50:J50"/>
    <mergeCell ref="I30:J30"/>
    <mergeCell ref="C49:C50"/>
    <mergeCell ref="E49:E50"/>
    <mergeCell ref="I53:J53"/>
    <mergeCell ref="F39:G39"/>
    <mergeCell ref="F23:J23"/>
    <mergeCell ref="B40:B53"/>
    <mergeCell ref="I42:J42"/>
    <mergeCell ref="F34:G34"/>
    <mergeCell ref="I49:J49"/>
    <mergeCell ref="I48:J48"/>
    <mergeCell ref="I52:J52"/>
    <mergeCell ref="I37:J37"/>
    <mergeCell ref="I45:J45"/>
    <mergeCell ref="I44:J44"/>
    <mergeCell ref="I43:J43"/>
    <mergeCell ref="D40:E40"/>
    <mergeCell ref="F40:G40"/>
    <mergeCell ref="I47:J47"/>
    <mergeCell ref="I46:J46"/>
    <mergeCell ref="F29:G29"/>
    <mergeCell ref="L27:M27"/>
    <mergeCell ref="L15:M20"/>
    <mergeCell ref="L25:M25"/>
    <mergeCell ref="L28:M39"/>
    <mergeCell ref="A11:B12"/>
    <mergeCell ref="C11:E12"/>
    <mergeCell ref="F11:F12"/>
    <mergeCell ref="G11:J12"/>
    <mergeCell ref="G14:J14"/>
    <mergeCell ref="D15:F15"/>
    <mergeCell ref="G15:J15"/>
    <mergeCell ref="A21:A23"/>
    <mergeCell ref="C21:D21"/>
    <mergeCell ref="C22:D22"/>
    <mergeCell ref="F22:J22"/>
    <mergeCell ref="C23:D23"/>
  </mergeCells>
  <phoneticPr fontId="5"/>
  <conditionalFormatting sqref="E52">
    <cfRule type="containsText" dxfId="35" priority="1" operator="containsText" text="金額を入力">
      <formula>NOT(ISERROR(SEARCH("金額を入力",E52)))</formula>
    </cfRule>
  </conditionalFormatting>
  <dataValidations count="9">
    <dataValidation imeMode="halfAlpha" operator="greaterThanOrEqual" allowBlank="1" showInputMessage="1" showErrorMessage="1" sqref="E13 C13:C14" xr:uid="{00000000-0002-0000-0200-000000000000}"/>
    <dataValidation type="list" allowBlank="1" showInputMessage="1" showErrorMessage="1" sqref="H28:H39 C15" xr:uid="{00000000-0002-0000-02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 xr:uid="{00000000-0002-0000-0200-000002000000}">
      <formula1>INDIRECT($C$11)</formula1>
    </dataValidation>
    <dataValidation type="list" allowBlank="1" showInputMessage="1" showErrorMessage="1" sqref="C11" xr:uid="{00000000-0002-0000-0200-000003000000}">
      <formula1>活動区分</formula1>
    </dataValidation>
    <dataValidation imeMode="fullKatakana" allowBlank="1" showInputMessage="1" showErrorMessage="1" sqref="C24:J24 C16:J16 C22:D22" xr:uid="{00000000-0002-0000-0200-000004000000}"/>
    <dataValidation type="date" allowBlank="1" showInputMessage="1" showErrorMessage="1" errorTitle="公演日を記載してください。" error="2022/4/1～2023/3/31で記載してください。" sqref="C28:C39 E28:E39" xr:uid="{00000000-0002-0000-0200-000006000000}">
      <formula1>44652</formula1>
      <formula2>45016</formula2>
    </dataValidation>
    <dataValidation imeMode="halfAlpha" allowBlank="1" showInputMessage="1" showErrorMessage="1" prompt="ハイフンを入れた形式で入力してください。_x000a_ex.) 03-3265-7411" sqref="C20:J20 F21:J22" xr:uid="{00000000-0002-0000-0200-000007000000}"/>
    <dataValidation imeMode="halfAlpha" allowBlank="1" showInputMessage="1" showErrorMessage="1" sqref="F23:J23" xr:uid="{00000000-0002-0000-0200-000008000000}"/>
    <dataValidation allowBlank="1" showInputMessage="1" showErrorMessage="1" error="2021/11/1～2021/11/19の間でご記入ください。" sqref="H6:J6" xr:uid="{9FB97ED4-D7CC-4F35-9B32-C788357D1B96}"/>
  </dataValidations>
  <printOptions horizontalCentered="1"/>
  <pageMargins left="0.78740157480314965" right="0.78740157480314965" top="0.39370078740157483" bottom="0.78740157480314965" header="0" footer="0.59055118110236227"/>
  <pageSetup paperSize="9" scale="53" orientation="portrait" r:id="rId2"/>
  <headerFooter scaleWithDoc="0">
    <oddFooter>&amp;R&amp;"ＭＳ ゴシック,標準"整理番号：（事務局記入欄）</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O75"/>
  <sheetViews>
    <sheetView view="pageBreakPreview" zoomScale="70" zoomScaleNormal="50" zoomScaleSheetLayoutView="70" zoomScalePageLayoutView="55" workbookViewId="0">
      <selection activeCell="P1" sqref="P1:P2"/>
    </sheetView>
  </sheetViews>
  <sheetFormatPr defaultColWidth="9" defaultRowHeight="16.5"/>
  <cols>
    <col min="1" max="1" width="4.4140625" style="9" bestFit="1" customWidth="1"/>
    <col min="2" max="3" width="3.58203125" style="10" customWidth="1"/>
    <col min="4" max="5" width="12.58203125" style="10" customWidth="1"/>
    <col min="6" max="7" width="15.58203125" style="10" customWidth="1"/>
    <col min="8" max="8" width="21.58203125" style="10" customWidth="1"/>
    <col min="9" max="10" width="12.58203125" style="10" customWidth="1"/>
    <col min="11" max="11" width="24.58203125" style="10" customWidth="1"/>
    <col min="12" max="12" width="11.08203125" style="10" customWidth="1"/>
    <col min="13" max="13" width="11.6640625" style="10" customWidth="1"/>
    <col min="14" max="14" width="50.58203125" style="478" customWidth="1"/>
    <col min="15" max="16384" width="9" style="9"/>
  </cols>
  <sheetData>
    <row r="1" spans="1:15" s="30" customFormat="1" ht="29.25" customHeight="1">
      <c r="A1" s="28"/>
      <c r="B1" s="29" t="s">
        <v>261</v>
      </c>
      <c r="C1" s="28"/>
      <c r="H1" s="31"/>
      <c r="I1" s="31"/>
      <c r="J1" s="71"/>
      <c r="N1" s="477"/>
      <c r="O1" s="477"/>
    </row>
    <row r="2" spans="1:15" ht="35.15" customHeight="1">
      <c r="B2" s="604" t="s">
        <v>240</v>
      </c>
      <c r="C2" s="604"/>
      <c r="D2" s="604"/>
      <c r="E2" s="605" t="str">
        <f>IF(総表!C17="","",総表!C17)</f>
        <v/>
      </c>
      <c r="F2" s="605"/>
      <c r="G2" s="605"/>
      <c r="H2" s="169" t="s">
        <v>456</v>
      </c>
      <c r="I2" s="605" t="str">
        <f>IF(総表!C25="","",総表!C25)</f>
        <v/>
      </c>
      <c r="J2" s="605"/>
      <c r="K2" s="605"/>
      <c r="L2" s="605"/>
      <c r="M2" s="605"/>
      <c r="N2" s="478" t="s">
        <v>254</v>
      </c>
    </row>
    <row r="3" spans="1:15" ht="18.75" customHeight="1">
      <c r="B3" s="611" t="s">
        <v>15</v>
      </c>
      <c r="C3" s="613" t="s">
        <v>402</v>
      </c>
      <c r="D3" s="614"/>
      <c r="E3" s="614"/>
      <c r="F3" s="614"/>
      <c r="G3" s="614"/>
      <c r="H3" s="614"/>
      <c r="I3" s="614"/>
      <c r="J3" s="614"/>
      <c r="K3" s="614"/>
      <c r="L3" s="614"/>
      <c r="M3" s="614"/>
    </row>
    <row r="4" spans="1:15" ht="17.25" customHeight="1">
      <c r="A4" s="9">
        <v>1</v>
      </c>
      <c r="B4" s="611"/>
      <c r="C4" s="615"/>
      <c r="D4" s="615"/>
      <c r="E4" s="615"/>
      <c r="F4" s="615"/>
      <c r="G4" s="615"/>
      <c r="H4" s="615"/>
      <c r="I4" s="615"/>
      <c r="J4" s="615"/>
      <c r="K4" s="615"/>
      <c r="L4" s="615"/>
      <c r="M4" s="616"/>
      <c r="N4" s="650" t="s">
        <v>467</v>
      </c>
      <c r="O4" s="651"/>
    </row>
    <row r="5" spans="1:15" ht="17.25" customHeight="1">
      <c r="A5" s="9">
        <v>2</v>
      </c>
      <c r="B5" s="611"/>
      <c r="C5" s="587"/>
      <c r="D5" s="587"/>
      <c r="E5" s="587"/>
      <c r="F5" s="587"/>
      <c r="G5" s="587"/>
      <c r="H5" s="587"/>
      <c r="I5" s="587"/>
      <c r="J5" s="587"/>
      <c r="K5" s="587"/>
      <c r="L5" s="587"/>
      <c r="M5" s="588"/>
      <c r="N5" s="650"/>
      <c r="O5" s="651"/>
    </row>
    <row r="6" spans="1:15" ht="17.25" customHeight="1">
      <c r="A6" s="9">
        <v>3</v>
      </c>
      <c r="B6" s="611"/>
      <c r="C6" s="587"/>
      <c r="D6" s="587"/>
      <c r="E6" s="587"/>
      <c r="F6" s="587"/>
      <c r="G6" s="587"/>
      <c r="H6" s="587"/>
      <c r="I6" s="587"/>
      <c r="J6" s="587"/>
      <c r="K6" s="587"/>
      <c r="L6" s="587"/>
      <c r="M6" s="588"/>
      <c r="N6" s="650"/>
      <c r="O6" s="651"/>
    </row>
    <row r="7" spans="1:15" ht="17.25" customHeight="1">
      <c r="A7" s="9">
        <v>4</v>
      </c>
      <c r="B7" s="611"/>
      <c r="C7" s="587"/>
      <c r="D7" s="587"/>
      <c r="E7" s="587"/>
      <c r="F7" s="587"/>
      <c r="G7" s="587"/>
      <c r="H7" s="587"/>
      <c r="I7" s="587"/>
      <c r="J7" s="587"/>
      <c r="K7" s="587"/>
      <c r="L7" s="587"/>
      <c r="M7" s="588"/>
      <c r="N7" s="650"/>
      <c r="O7" s="651"/>
    </row>
    <row r="8" spans="1:15" ht="17.25" customHeight="1">
      <c r="A8" s="9">
        <v>5</v>
      </c>
      <c r="B8" s="611"/>
      <c r="C8" s="587"/>
      <c r="D8" s="587"/>
      <c r="E8" s="587"/>
      <c r="F8" s="587"/>
      <c r="G8" s="587"/>
      <c r="H8" s="587"/>
      <c r="I8" s="587"/>
      <c r="J8" s="587"/>
      <c r="K8" s="587"/>
      <c r="L8" s="587"/>
      <c r="M8" s="588"/>
      <c r="N8" s="650"/>
      <c r="O8" s="651"/>
    </row>
    <row r="9" spans="1:15" ht="17.25" customHeight="1">
      <c r="A9" s="9">
        <v>6</v>
      </c>
      <c r="B9" s="611"/>
      <c r="C9" s="587"/>
      <c r="D9" s="587"/>
      <c r="E9" s="587"/>
      <c r="F9" s="587"/>
      <c r="G9" s="587"/>
      <c r="H9" s="587"/>
      <c r="I9" s="587"/>
      <c r="J9" s="587"/>
      <c r="K9" s="587"/>
      <c r="L9" s="587"/>
      <c r="M9" s="588"/>
      <c r="N9" s="650"/>
      <c r="O9" s="651"/>
    </row>
    <row r="10" spans="1:15" ht="17.25" customHeight="1">
      <c r="A10" s="9">
        <v>7</v>
      </c>
      <c r="B10" s="611"/>
      <c r="C10" s="590"/>
      <c r="D10" s="590"/>
      <c r="E10" s="590"/>
      <c r="F10" s="590"/>
      <c r="G10" s="590"/>
      <c r="H10" s="590"/>
      <c r="I10" s="590"/>
      <c r="J10" s="590"/>
      <c r="K10" s="590"/>
      <c r="L10" s="590"/>
      <c r="M10" s="591"/>
      <c r="N10" s="650"/>
      <c r="O10" s="651"/>
    </row>
    <row r="11" spans="1:15">
      <c r="B11" s="611"/>
      <c r="C11" s="654" t="s">
        <v>16</v>
      </c>
      <c r="D11" s="655"/>
      <c r="E11" s="655"/>
      <c r="F11" s="655"/>
      <c r="G11" s="655"/>
      <c r="H11" s="655"/>
      <c r="I11" s="655"/>
      <c r="J11" s="655"/>
      <c r="K11" s="655"/>
      <c r="L11" s="655"/>
      <c r="M11" s="655"/>
    </row>
    <row r="12" spans="1:15" ht="17.25" customHeight="1">
      <c r="A12" s="9">
        <v>1</v>
      </c>
      <c r="B12" s="611"/>
      <c r="C12" s="615"/>
      <c r="D12" s="615"/>
      <c r="E12" s="615"/>
      <c r="F12" s="615"/>
      <c r="G12" s="615"/>
      <c r="H12" s="615"/>
      <c r="I12" s="615"/>
      <c r="J12" s="615"/>
      <c r="K12" s="615"/>
      <c r="L12" s="615"/>
      <c r="M12" s="616"/>
      <c r="N12" s="650" t="s">
        <v>468</v>
      </c>
      <c r="O12" s="651"/>
    </row>
    <row r="13" spans="1:15" ht="17.25" customHeight="1">
      <c r="A13" s="9">
        <v>2</v>
      </c>
      <c r="B13" s="611"/>
      <c r="C13" s="587"/>
      <c r="D13" s="587"/>
      <c r="E13" s="587"/>
      <c r="F13" s="587"/>
      <c r="G13" s="587"/>
      <c r="H13" s="587"/>
      <c r="I13" s="587"/>
      <c r="J13" s="587"/>
      <c r="K13" s="587"/>
      <c r="L13" s="587"/>
      <c r="M13" s="588"/>
      <c r="N13" s="650"/>
      <c r="O13" s="651"/>
    </row>
    <row r="14" spans="1:15" ht="17.25" customHeight="1">
      <c r="A14" s="9">
        <v>3</v>
      </c>
      <c r="B14" s="611"/>
      <c r="C14" s="587"/>
      <c r="D14" s="587"/>
      <c r="E14" s="587"/>
      <c r="F14" s="587"/>
      <c r="G14" s="587"/>
      <c r="H14" s="587"/>
      <c r="I14" s="587"/>
      <c r="J14" s="587"/>
      <c r="K14" s="587"/>
      <c r="L14" s="587"/>
      <c r="M14" s="588"/>
      <c r="N14" s="650"/>
      <c r="O14" s="651"/>
    </row>
    <row r="15" spans="1:15" ht="17.25" customHeight="1">
      <c r="A15" s="9">
        <v>4</v>
      </c>
      <c r="B15" s="611"/>
      <c r="C15" s="590"/>
      <c r="D15" s="590"/>
      <c r="E15" s="590"/>
      <c r="F15" s="590"/>
      <c r="G15" s="590"/>
      <c r="H15" s="590"/>
      <c r="I15" s="590"/>
      <c r="J15" s="590"/>
      <c r="K15" s="590"/>
      <c r="L15" s="590"/>
      <c r="M15" s="591"/>
      <c r="N15" s="650"/>
      <c r="O15" s="651"/>
    </row>
    <row r="16" spans="1:15">
      <c r="B16" s="611"/>
      <c r="C16" s="617" t="s">
        <v>17</v>
      </c>
      <c r="D16" s="618"/>
      <c r="E16" s="618"/>
      <c r="F16" s="618"/>
      <c r="G16" s="618"/>
      <c r="H16" s="618"/>
      <c r="I16" s="618"/>
      <c r="J16" s="619" t="s">
        <v>74</v>
      </c>
      <c r="K16" s="656" t="s">
        <v>401</v>
      </c>
      <c r="L16" s="657"/>
      <c r="M16" s="658"/>
    </row>
    <row r="17" spans="1:15">
      <c r="B17" s="611"/>
      <c r="C17" s="621" t="s">
        <v>185</v>
      </c>
      <c r="D17" s="622"/>
      <c r="E17" s="11" t="s">
        <v>186</v>
      </c>
      <c r="F17" s="622" t="s">
        <v>187</v>
      </c>
      <c r="G17" s="622"/>
      <c r="H17" s="165" t="s">
        <v>262</v>
      </c>
      <c r="I17" s="11" t="s">
        <v>188</v>
      </c>
      <c r="J17" s="620"/>
      <c r="K17" s="659"/>
      <c r="L17" s="660"/>
      <c r="M17" s="661"/>
    </row>
    <row r="18" spans="1:15" ht="17.25" customHeight="1">
      <c r="A18" s="9">
        <v>1</v>
      </c>
      <c r="B18" s="611"/>
      <c r="C18" s="638"/>
      <c r="D18" s="639"/>
      <c r="E18" s="91"/>
      <c r="F18" s="12" t="str">
        <f>IF(総表!C28="","",総表!C28)</f>
        <v/>
      </c>
      <c r="G18" s="12" t="str">
        <f>IF(総表!E28="","",総表!E28)</f>
        <v/>
      </c>
      <c r="H18" s="459"/>
      <c r="I18" s="91"/>
      <c r="J18" s="13"/>
      <c r="K18" s="662" t="str">
        <f>IF(総表!F28="","",(総表!F28&amp;"（"&amp;総表!H28&amp;総表!I28&amp;"）"))</f>
        <v/>
      </c>
      <c r="L18" s="663"/>
      <c r="M18" s="664"/>
      <c r="N18" s="650" t="s">
        <v>241</v>
      </c>
      <c r="O18" s="651"/>
    </row>
    <row r="19" spans="1:15" ht="17.25" customHeight="1">
      <c r="A19" s="9">
        <v>2</v>
      </c>
      <c r="B19" s="611"/>
      <c r="C19" s="606"/>
      <c r="D19" s="607"/>
      <c r="E19" s="92"/>
      <c r="F19" s="12" t="str">
        <f>IF(総表!C29="","",総表!C29)</f>
        <v/>
      </c>
      <c r="G19" s="12" t="str">
        <f>IF(総表!E29="","",総表!E29)</f>
        <v/>
      </c>
      <c r="H19" s="460"/>
      <c r="I19" s="93"/>
      <c r="J19" s="13"/>
      <c r="K19" s="623" t="str">
        <f>IF(総表!F29="","",(総表!F29&amp;"（"&amp;総表!H29&amp;総表!I29&amp;"）"))</f>
        <v/>
      </c>
      <c r="L19" s="624"/>
      <c r="M19" s="625"/>
      <c r="N19" s="650"/>
      <c r="O19" s="651"/>
    </row>
    <row r="20" spans="1:15" ht="17.25" customHeight="1">
      <c r="A20" s="9">
        <v>3</v>
      </c>
      <c r="B20" s="611"/>
      <c r="C20" s="606"/>
      <c r="D20" s="607"/>
      <c r="E20" s="92"/>
      <c r="F20" s="12" t="str">
        <f>IF(総表!C30="","",総表!C30)</f>
        <v/>
      </c>
      <c r="G20" s="12" t="str">
        <f>IF(総表!E30="","",総表!E30)</f>
        <v/>
      </c>
      <c r="H20" s="460"/>
      <c r="I20" s="93"/>
      <c r="J20" s="13"/>
      <c r="K20" s="623" t="str">
        <f>IF(総表!F30="","",(総表!F30&amp;"（"&amp;総表!H30&amp;総表!I30&amp;"）"))</f>
        <v/>
      </c>
      <c r="L20" s="624"/>
      <c r="M20" s="625"/>
      <c r="N20" s="650"/>
      <c r="O20" s="651"/>
    </row>
    <row r="21" spans="1:15" ht="17.25" customHeight="1">
      <c r="A21" s="9">
        <v>4</v>
      </c>
      <c r="B21" s="611"/>
      <c r="C21" s="606"/>
      <c r="D21" s="607"/>
      <c r="E21" s="92"/>
      <c r="F21" s="12" t="str">
        <f>IF(総表!C31="","",総表!C31)</f>
        <v/>
      </c>
      <c r="G21" s="12" t="str">
        <f>IF(総表!E31="","",総表!E31)</f>
        <v/>
      </c>
      <c r="H21" s="460"/>
      <c r="I21" s="93"/>
      <c r="J21" s="13"/>
      <c r="K21" s="623" t="str">
        <f>IF(総表!F31="","",(総表!F31&amp;"（"&amp;総表!H31&amp;総表!I31&amp;"）"))</f>
        <v/>
      </c>
      <c r="L21" s="624"/>
      <c r="M21" s="625"/>
      <c r="N21" s="650"/>
      <c r="O21" s="651"/>
    </row>
    <row r="22" spans="1:15" ht="17.25" customHeight="1">
      <c r="A22" s="9">
        <v>5</v>
      </c>
      <c r="B22" s="611"/>
      <c r="C22" s="606"/>
      <c r="D22" s="607"/>
      <c r="E22" s="92"/>
      <c r="F22" s="12" t="str">
        <f>IF(総表!C32="","",総表!C32)</f>
        <v/>
      </c>
      <c r="G22" s="12" t="str">
        <f>IF(総表!E32="","",総表!E32)</f>
        <v/>
      </c>
      <c r="H22" s="460"/>
      <c r="I22" s="93"/>
      <c r="J22" s="13"/>
      <c r="K22" s="623" t="str">
        <f>IF(総表!F32="","",(総表!F32&amp;"（"&amp;総表!H32&amp;総表!I32&amp;"）"))</f>
        <v/>
      </c>
      <c r="L22" s="624"/>
      <c r="M22" s="625"/>
      <c r="N22" s="650"/>
      <c r="O22" s="651"/>
    </row>
    <row r="23" spans="1:15" ht="17.25" customHeight="1">
      <c r="A23" s="9">
        <v>6</v>
      </c>
      <c r="B23" s="611"/>
      <c r="C23" s="606"/>
      <c r="D23" s="607"/>
      <c r="E23" s="92"/>
      <c r="F23" s="12" t="str">
        <f>IF(総表!C33="","",総表!C33)</f>
        <v/>
      </c>
      <c r="G23" s="12" t="str">
        <f>IF(総表!E33="","",総表!E33)</f>
        <v/>
      </c>
      <c r="H23" s="460"/>
      <c r="I23" s="93"/>
      <c r="J23" s="13"/>
      <c r="K23" s="623" t="str">
        <f>IF(総表!F33="","",(総表!F33&amp;"（"&amp;総表!H33&amp;総表!I33&amp;"）"))</f>
        <v/>
      </c>
      <c r="L23" s="624"/>
      <c r="M23" s="625"/>
      <c r="N23" s="650"/>
      <c r="O23" s="651"/>
    </row>
    <row r="24" spans="1:15" ht="17.25" customHeight="1">
      <c r="A24" s="9">
        <v>7</v>
      </c>
      <c r="B24" s="611"/>
      <c r="C24" s="606"/>
      <c r="D24" s="607"/>
      <c r="E24" s="92"/>
      <c r="F24" s="12" t="str">
        <f>IF(総表!C34="","",総表!C34)</f>
        <v/>
      </c>
      <c r="G24" s="12" t="str">
        <f>IF(総表!E34="","",総表!E34)</f>
        <v/>
      </c>
      <c r="H24" s="460"/>
      <c r="I24" s="93"/>
      <c r="J24" s="13"/>
      <c r="K24" s="623" t="str">
        <f>IF(総表!F34="","",(総表!F34&amp;"（"&amp;総表!H34&amp;総表!I34&amp;"）"))</f>
        <v/>
      </c>
      <c r="L24" s="648"/>
      <c r="M24" s="625"/>
      <c r="N24" s="650"/>
      <c r="O24" s="651"/>
    </row>
    <row r="25" spans="1:15" ht="17.25" customHeight="1">
      <c r="A25" s="9">
        <v>8</v>
      </c>
      <c r="B25" s="611"/>
      <c r="C25" s="606"/>
      <c r="D25" s="607"/>
      <c r="E25" s="92"/>
      <c r="F25" s="12" t="str">
        <f>IF(総表!C35="","",総表!C35)</f>
        <v/>
      </c>
      <c r="G25" s="12" t="str">
        <f>IF(総表!E35="","",総表!E35)</f>
        <v/>
      </c>
      <c r="H25" s="460"/>
      <c r="I25" s="93"/>
      <c r="J25" s="13"/>
      <c r="K25" s="623" t="str">
        <f>IF(総表!F35="","",(総表!F35&amp;"（"&amp;総表!H35&amp;総表!I35&amp;"）"))</f>
        <v/>
      </c>
      <c r="L25" s="648"/>
      <c r="M25" s="649"/>
      <c r="N25" s="650"/>
      <c r="O25" s="651"/>
    </row>
    <row r="26" spans="1:15" ht="17.25" customHeight="1">
      <c r="A26" s="9">
        <v>9</v>
      </c>
      <c r="B26" s="611"/>
      <c r="C26" s="606"/>
      <c r="D26" s="607"/>
      <c r="E26" s="92"/>
      <c r="F26" s="12" t="str">
        <f>IF(総表!C36="","",総表!C36)</f>
        <v/>
      </c>
      <c r="G26" s="12" t="str">
        <f>IF(総表!E36="","",総表!E36)</f>
        <v/>
      </c>
      <c r="H26" s="460"/>
      <c r="I26" s="93"/>
      <c r="J26" s="13"/>
      <c r="K26" s="623" t="str">
        <f>IF(総表!F36="","",(総表!F36&amp;"（"&amp;総表!H36&amp;総表!I36&amp;"）"))</f>
        <v/>
      </c>
      <c r="L26" s="648"/>
      <c r="M26" s="649"/>
      <c r="N26" s="650"/>
      <c r="O26" s="651"/>
    </row>
    <row r="27" spans="1:15" ht="17.25" customHeight="1">
      <c r="A27" s="9">
        <v>10</v>
      </c>
      <c r="B27" s="611"/>
      <c r="C27" s="606"/>
      <c r="D27" s="607"/>
      <c r="E27" s="92"/>
      <c r="F27" s="12" t="str">
        <f>IF(総表!C37="","",総表!C37)</f>
        <v/>
      </c>
      <c r="G27" s="12" t="str">
        <f>IF(総表!E37="","",総表!E37)</f>
        <v/>
      </c>
      <c r="H27" s="460"/>
      <c r="I27" s="93"/>
      <c r="J27" s="13"/>
      <c r="K27" s="623" t="str">
        <f>IF(総表!F37="","",(総表!F37&amp;"（"&amp;総表!H37&amp;総表!I37&amp;"）"))</f>
        <v/>
      </c>
      <c r="L27" s="648"/>
      <c r="M27" s="649"/>
      <c r="N27" s="650"/>
      <c r="O27" s="651"/>
    </row>
    <row r="28" spans="1:15" ht="17.25" customHeight="1">
      <c r="A28" s="9">
        <v>11</v>
      </c>
      <c r="B28" s="611"/>
      <c r="C28" s="606"/>
      <c r="D28" s="607"/>
      <c r="E28" s="92"/>
      <c r="F28" s="12" t="str">
        <f>IF(総表!C38="","",総表!C38)</f>
        <v/>
      </c>
      <c r="G28" s="12" t="str">
        <f>IF(総表!E38="","",総表!E38)</f>
        <v/>
      </c>
      <c r="H28" s="460"/>
      <c r="I28" s="93"/>
      <c r="J28" s="13"/>
      <c r="K28" s="623" t="str">
        <f>IF(総表!F38="","",(総表!F38&amp;"（"&amp;総表!H38&amp;総表!I38&amp;"）"))</f>
        <v/>
      </c>
      <c r="L28" s="648"/>
      <c r="M28" s="649"/>
      <c r="N28" s="650"/>
      <c r="O28" s="651"/>
    </row>
    <row r="29" spans="1:15" ht="17.25" customHeight="1">
      <c r="A29" s="9">
        <v>12</v>
      </c>
      <c r="B29" s="611"/>
      <c r="C29" s="606"/>
      <c r="D29" s="607"/>
      <c r="E29" s="92"/>
      <c r="F29" s="12" t="str">
        <f>IF(総表!C39="","",総表!C39)</f>
        <v/>
      </c>
      <c r="G29" s="12" t="str">
        <f>IF(総表!E39="","",総表!E39)</f>
        <v/>
      </c>
      <c r="H29" s="460"/>
      <c r="I29" s="93"/>
      <c r="J29" s="13"/>
      <c r="K29" s="623" t="str">
        <f>IF(総表!F39="","",(総表!F39&amp;"（"&amp;総表!H39&amp;総表!I39&amp;"）"))</f>
        <v/>
      </c>
      <c r="L29" s="648"/>
      <c r="M29" s="649"/>
      <c r="N29" s="650"/>
      <c r="O29" s="651"/>
    </row>
    <row r="30" spans="1:15" ht="18.75" customHeight="1">
      <c r="B30" s="611"/>
      <c r="C30" s="608"/>
      <c r="D30" s="609"/>
      <c r="E30" s="609"/>
      <c r="F30" s="609"/>
      <c r="G30" s="609"/>
      <c r="H30" s="610"/>
      <c r="I30" s="14" t="s">
        <v>189</v>
      </c>
      <c r="J30" s="15">
        <f>SUM(J18:J29)</f>
        <v>0</v>
      </c>
      <c r="K30" s="16">
        <f>COUNTA(総表!F28:F39)</f>
        <v>0</v>
      </c>
      <c r="L30" s="17"/>
      <c r="M30" s="18"/>
      <c r="N30" s="650"/>
      <c r="O30" s="651"/>
    </row>
    <row r="31" spans="1:15" ht="28.5" customHeight="1">
      <c r="B31" s="611"/>
      <c r="C31" s="642" t="s">
        <v>428</v>
      </c>
      <c r="D31" s="19" t="s">
        <v>271</v>
      </c>
      <c r="E31" s="68"/>
      <c r="F31" s="68"/>
      <c r="G31" s="68"/>
      <c r="H31" s="20" t="s">
        <v>190</v>
      </c>
      <c r="I31" s="612"/>
      <c r="J31" s="612"/>
      <c r="K31" s="612"/>
      <c r="L31" s="612"/>
      <c r="M31" s="21" t="s">
        <v>191</v>
      </c>
      <c r="N31" s="652" t="s">
        <v>270</v>
      </c>
      <c r="O31" s="653"/>
    </row>
    <row r="32" spans="1:15" ht="17.25" customHeight="1">
      <c r="A32" s="9">
        <v>1</v>
      </c>
      <c r="B32" s="611"/>
      <c r="C32" s="643"/>
      <c r="D32" s="640"/>
      <c r="E32" s="640"/>
      <c r="F32" s="640"/>
      <c r="G32" s="640"/>
      <c r="H32" s="640"/>
      <c r="I32" s="640"/>
      <c r="J32" s="640"/>
      <c r="K32" s="640"/>
      <c r="L32" s="640"/>
      <c r="M32" s="641"/>
      <c r="N32" s="652"/>
      <c r="O32" s="653"/>
    </row>
    <row r="33" spans="1:15" ht="17.25" customHeight="1">
      <c r="A33" s="9">
        <v>2</v>
      </c>
      <c r="B33" s="611"/>
      <c r="C33" s="643"/>
      <c r="D33" s="587"/>
      <c r="E33" s="587"/>
      <c r="F33" s="587"/>
      <c r="G33" s="587"/>
      <c r="H33" s="587"/>
      <c r="I33" s="587"/>
      <c r="J33" s="587"/>
      <c r="K33" s="587"/>
      <c r="L33" s="587"/>
      <c r="M33" s="588"/>
      <c r="N33" s="652"/>
      <c r="O33" s="653"/>
    </row>
    <row r="34" spans="1:15" ht="17.25" customHeight="1">
      <c r="A34" s="9">
        <v>3</v>
      </c>
      <c r="B34" s="611"/>
      <c r="C34" s="643"/>
      <c r="D34" s="587"/>
      <c r="E34" s="587"/>
      <c r="F34" s="587"/>
      <c r="G34" s="587"/>
      <c r="H34" s="587"/>
      <c r="I34" s="587"/>
      <c r="J34" s="587"/>
      <c r="K34" s="587"/>
      <c r="L34" s="587"/>
      <c r="M34" s="588"/>
      <c r="N34" s="652"/>
      <c r="O34" s="653"/>
    </row>
    <row r="35" spans="1:15" ht="17.25" customHeight="1">
      <c r="A35" s="9">
        <v>4</v>
      </c>
      <c r="B35" s="611"/>
      <c r="C35" s="643"/>
      <c r="D35" s="587"/>
      <c r="E35" s="587"/>
      <c r="F35" s="587"/>
      <c r="G35" s="587"/>
      <c r="H35" s="587"/>
      <c r="I35" s="587"/>
      <c r="J35" s="587"/>
      <c r="K35" s="587"/>
      <c r="L35" s="587"/>
      <c r="M35" s="588"/>
      <c r="N35" s="652"/>
      <c r="O35" s="653"/>
    </row>
    <row r="36" spans="1:15" ht="17.25" customHeight="1">
      <c r="A36" s="9">
        <v>5</v>
      </c>
      <c r="B36" s="611"/>
      <c r="C36" s="643"/>
      <c r="D36" s="587"/>
      <c r="E36" s="587"/>
      <c r="F36" s="587"/>
      <c r="G36" s="587"/>
      <c r="H36" s="587"/>
      <c r="I36" s="587"/>
      <c r="J36" s="587"/>
      <c r="K36" s="587"/>
      <c r="L36" s="587"/>
      <c r="M36" s="588"/>
      <c r="N36" s="473"/>
    </row>
    <row r="37" spans="1:15" ht="17.25" customHeight="1">
      <c r="A37" s="9">
        <v>6</v>
      </c>
      <c r="B37" s="611"/>
      <c r="C37" s="643"/>
      <c r="D37" s="587"/>
      <c r="E37" s="587"/>
      <c r="F37" s="587"/>
      <c r="G37" s="587"/>
      <c r="H37" s="587"/>
      <c r="I37" s="587"/>
      <c r="J37" s="587"/>
      <c r="K37" s="587"/>
      <c r="L37" s="587"/>
      <c r="M37" s="588"/>
      <c r="N37" s="473" t="s">
        <v>286</v>
      </c>
    </row>
    <row r="38" spans="1:15" ht="17.25" customHeight="1">
      <c r="A38" s="9">
        <v>7</v>
      </c>
      <c r="B38" s="611"/>
      <c r="C38" s="643"/>
      <c r="D38" s="587"/>
      <c r="E38" s="587"/>
      <c r="F38" s="587"/>
      <c r="G38" s="587"/>
      <c r="H38" s="587"/>
      <c r="I38" s="587"/>
      <c r="J38" s="587"/>
      <c r="K38" s="587"/>
      <c r="L38" s="587"/>
      <c r="M38" s="588"/>
      <c r="N38" s="473" t="s">
        <v>469</v>
      </c>
    </row>
    <row r="39" spans="1:15" ht="17.25" customHeight="1">
      <c r="A39" s="9">
        <v>8</v>
      </c>
      <c r="B39" s="611"/>
      <c r="C39" s="643"/>
      <c r="D39" s="587"/>
      <c r="E39" s="587"/>
      <c r="F39" s="587"/>
      <c r="G39" s="587"/>
      <c r="H39" s="587"/>
      <c r="I39" s="587"/>
      <c r="J39" s="587"/>
      <c r="K39" s="587"/>
      <c r="L39" s="587"/>
      <c r="M39" s="588"/>
      <c r="N39" s="474" t="s">
        <v>489</v>
      </c>
    </row>
    <row r="40" spans="1:15" ht="17.25" customHeight="1">
      <c r="A40" s="9">
        <v>9</v>
      </c>
      <c r="B40" s="611"/>
      <c r="C40" s="643"/>
      <c r="D40" s="587"/>
      <c r="E40" s="587"/>
      <c r="F40" s="587"/>
      <c r="G40" s="587"/>
      <c r="H40" s="587"/>
      <c r="I40" s="587"/>
      <c r="J40" s="587"/>
      <c r="K40" s="587"/>
      <c r="L40" s="587"/>
      <c r="M40" s="588"/>
      <c r="N40" s="474" t="s">
        <v>470</v>
      </c>
    </row>
    <row r="41" spans="1:15" ht="17.25" customHeight="1">
      <c r="A41" s="9">
        <v>10</v>
      </c>
      <c r="B41" s="611"/>
      <c r="C41" s="643"/>
      <c r="D41" s="587"/>
      <c r="E41" s="587"/>
      <c r="F41" s="587"/>
      <c r="G41" s="587"/>
      <c r="H41" s="587"/>
      <c r="I41" s="587"/>
      <c r="J41" s="587"/>
      <c r="K41" s="587"/>
      <c r="L41" s="587"/>
      <c r="M41" s="588"/>
      <c r="N41" s="475" t="s">
        <v>471</v>
      </c>
    </row>
    <row r="42" spans="1:15" ht="17.25" customHeight="1">
      <c r="A42" s="9">
        <v>11</v>
      </c>
      <c r="B42" s="611"/>
      <c r="C42" s="643"/>
      <c r="D42" s="587"/>
      <c r="E42" s="587"/>
      <c r="F42" s="587"/>
      <c r="G42" s="587"/>
      <c r="H42" s="587"/>
      <c r="I42" s="587"/>
      <c r="J42" s="587"/>
      <c r="K42" s="587"/>
      <c r="L42" s="587"/>
      <c r="M42" s="588"/>
      <c r="N42" s="475"/>
    </row>
    <row r="43" spans="1:15" ht="17.25" customHeight="1">
      <c r="A43" s="9">
        <v>12</v>
      </c>
      <c r="B43" s="611"/>
      <c r="C43" s="643"/>
      <c r="D43" s="587"/>
      <c r="E43" s="587"/>
      <c r="F43" s="587"/>
      <c r="G43" s="587"/>
      <c r="H43" s="587"/>
      <c r="I43" s="587"/>
      <c r="J43" s="587"/>
      <c r="K43" s="587"/>
      <c r="L43" s="587"/>
      <c r="M43" s="588"/>
      <c r="N43" s="475"/>
    </row>
    <row r="44" spans="1:15" ht="17.25" customHeight="1">
      <c r="A44" s="9">
        <v>13</v>
      </c>
      <c r="B44" s="611"/>
      <c r="C44" s="643"/>
      <c r="D44" s="587"/>
      <c r="E44" s="587"/>
      <c r="F44" s="587"/>
      <c r="G44" s="587"/>
      <c r="H44" s="587"/>
      <c r="I44" s="587"/>
      <c r="J44" s="587"/>
      <c r="K44" s="587"/>
      <c r="L44" s="587"/>
      <c r="M44" s="588"/>
      <c r="N44" s="475"/>
    </row>
    <row r="45" spans="1:15" ht="17.25" customHeight="1">
      <c r="A45" s="9">
        <v>14</v>
      </c>
      <c r="B45" s="611"/>
      <c r="C45" s="643"/>
      <c r="D45" s="587"/>
      <c r="E45" s="587"/>
      <c r="F45" s="587"/>
      <c r="G45" s="587"/>
      <c r="H45" s="587"/>
      <c r="I45" s="587"/>
      <c r="J45" s="587"/>
      <c r="K45" s="587"/>
      <c r="L45" s="587"/>
      <c r="M45" s="588"/>
    </row>
    <row r="46" spans="1:15" ht="17.25" customHeight="1">
      <c r="A46" s="9">
        <v>15</v>
      </c>
      <c r="B46" s="611"/>
      <c r="C46" s="643"/>
      <c r="D46" s="587"/>
      <c r="E46" s="587"/>
      <c r="F46" s="587"/>
      <c r="G46" s="587"/>
      <c r="H46" s="587"/>
      <c r="I46" s="587"/>
      <c r="J46" s="587"/>
      <c r="K46" s="587"/>
      <c r="L46" s="587"/>
      <c r="M46" s="588"/>
      <c r="N46" s="475"/>
    </row>
    <row r="47" spans="1:15" ht="17.25" customHeight="1">
      <c r="A47" s="9">
        <v>16</v>
      </c>
      <c r="B47" s="611"/>
      <c r="C47" s="643"/>
      <c r="D47" s="587"/>
      <c r="E47" s="587"/>
      <c r="F47" s="587"/>
      <c r="G47" s="587"/>
      <c r="H47" s="587"/>
      <c r="I47" s="587"/>
      <c r="J47" s="587"/>
      <c r="K47" s="587"/>
      <c r="L47" s="587"/>
      <c r="M47" s="588"/>
      <c r="N47" s="475"/>
    </row>
    <row r="48" spans="1:15" ht="17.25" customHeight="1">
      <c r="A48" s="9">
        <v>17</v>
      </c>
      <c r="B48" s="611"/>
      <c r="C48" s="643"/>
      <c r="D48" s="587"/>
      <c r="E48" s="587"/>
      <c r="F48" s="587"/>
      <c r="G48" s="587"/>
      <c r="H48" s="587"/>
      <c r="I48" s="587"/>
      <c r="J48" s="587"/>
      <c r="K48" s="587"/>
      <c r="L48" s="587"/>
      <c r="M48" s="588"/>
      <c r="N48" s="475"/>
    </row>
    <row r="49" spans="1:14" ht="17.25" customHeight="1">
      <c r="A49" s="9">
        <v>18</v>
      </c>
      <c r="B49" s="611"/>
      <c r="C49" s="643"/>
      <c r="D49" s="587"/>
      <c r="E49" s="587"/>
      <c r="F49" s="587"/>
      <c r="G49" s="587"/>
      <c r="H49" s="587"/>
      <c r="I49" s="587"/>
      <c r="J49" s="587"/>
      <c r="K49" s="587"/>
      <c r="L49" s="587"/>
      <c r="M49" s="588"/>
      <c r="N49" s="475"/>
    </row>
    <row r="50" spans="1:14" ht="17.25" customHeight="1">
      <c r="A50" s="9">
        <v>19</v>
      </c>
      <c r="B50" s="611"/>
      <c r="C50" s="643"/>
      <c r="D50" s="587"/>
      <c r="E50" s="587"/>
      <c r="F50" s="587"/>
      <c r="G50" s="587"/>
      <c r="H50" s="587"/>
      <c r="I50" s="587"/>
      <c r="J50" s="587"/>
      <c r="K50" s="587"/>
      <c r="L50" s="587"/>
      <c r="M50" s="588"/>
      <c r="N50" s="475"/>
    </row>
    <row r="51" spans="1:14" ht="17.25" customHeight="1">
      <c r="A51" s="9">
        <v>20</v>
      </c>
      <c r="B51" s="611"/>
      <c r="C51" s="643"/>
      <c r="D51" s="587"/>
      <c r="E51" s="587"/>
      <c r="F51" s="587"/>
      <c r="G51" s="587"/>
      <c r="H51" s="587"/>
      <c r="I51" s="587"/>
      <c r="J51" s="587"/>
      <c r="K51" s="587"/>
      <c r="L51" s="587"/>
      <c r="M51" s="588"/>
    </row>
    <row r="52" spans="1:14" ht="17.25" customHeight="1">
      <c r="A52" s="9">
        <v>21</v>
      </c>
      <c r="B52" s="611"/>
      <c r="C52" s="643"/>
      <c r="D52" s="587"/>
      <c r="E52" s="587"/>
      <c r="F52" s="587"/>
      <c r="G52" s="587"/>
      <c r="H52" s="587"/>
      <c r="I52" s="587"/>
      <c r="J52" s="587"/>
      <c r="K52" s="587"/>
      <c r="L52" s="587"/>
      <c r="M52" s="588"/>
      <c r="N52" s="475"/>
    </row>
    <row r="53" spans="1:14" ht="17.25" customHeight="1">
      <c r="A53" s="9">
        <v>22</v>
      </c>
      <c r="B53" s="611"/>
      <c r="C53" s="643"/>
      <c r="D53" s="587"/>
      <c r="E53" s="587"/>
      <c r="F53" s="587"/>
      <c r="G53" s="587"/>
      <c r="H53" s="587"/>
      <c r="I53" s="587"/>
      <c r="J53" s="587"/>
      <c r="K53" s="587"/>
      <c r="L53" s="587"/>
      <c r="M53" s="588"/>
      <c r="N53" s="475"/>
    </row>
    <row r="54" spans="1:14" ht="17.25" customHeight="1">
      <c r="A54" s="9">
        <v>23</v>
      </c>
      <c r="B54" s="611"/>
      <c r="C54" s="643"/>
      <c r="D54" s="587"/>
      <c r="E54" s="587"/>
      <c r="F54" s="587"/>
      <c r="G54" s="587"/>
      <c r="H54" s="587"/>
      <c r="I54" s="587"/>
      <c r="J54" s="587"/>
      <c r="K54" s="587"/>
      <c r="L54" s="587"/>
      <c r="M54" s="588"/>
      <c r="N54" s="475"/>
    </row>
    <row r="55" spans="1:14" ht="17.25" customHeight="1">
      <c r="A55" s="9">
        <v>24</v>
      </c>
      <c r="B55" s="611"/>
      <c r="C55" s="643"/>
      <c r="D55" s="587"/>
      <c r="E55" s="587"/>
      <c r="F55" s="587"/>
      <c r="G55" s="587"/>
      <c r="H55" s="587"/>
      <c r="I55" s="587"/>
      <c r="J55" s="587"/>
      <c r="K55" s="587"/>
      <c r="L55" s="587"/>
      <c r="M55" s="588"/>
      <c r="N55" s="475"/>
    </row>
    <row r="56" spans="1:14" ht="17.25" customHeight="1">
      <c r="A56" s="9">
        <v>25</v>
      </c>
      <c r="B56" s="611"/>
      <c r="C56" s="643"/>
      <c r="D56" s="587"/>
      <c r="E56" s="587"/>
      <c r="F56" s="587"/>
      <c r="G56" s="587"/>
      <c r="H56" s="587"/>
      <c r="I56" s="587"/>
      <c r="J56" s="587"/>
      <c r="K56" s="587"/>
      <c r="L56" s="587"/>
      <c r="M56" s="588"/>
      <c r="N56" s="475"/>
    </row>
    <row r="57" spans="1:14" ht="17.25" customHeight="1">
      <c r="A57" s="9">
        <v>26</v>
      </c>
      <c r="B57" s="611"/>
      <c r="C57" s="643"/>
      <c r="D57" s="587"/>
      <c r="E57" s="587"/>
      <c r="F57" s="587"/>
      <c r="G57" s="587"/>
      <c r="H57" s="587"/>
      <c r="I57" s="587"/>
      <c r="J57" s="587"/>
      <c r="K57" s="587"/>
      <c r="L57" s="587"/>
      <c r="M57" s="588"/>
      <c r="N57" s="475"/>
    </row>
    <row r="58" spans="1:14" ht="17.25" customHeight="1">
      <c r="A58" s="9">
        <v>27</v>
      </c>
      <c r="B58" s="611"/>
      <c r="C58" s="643"/>
      <c r="D58" s="587"/>
      <c r="E58" s="587"/>
      <c r="F58" s="587"/>
      <c r="G58" s="587"/>
      <c r="H58" s="587"/>
      <c r="I58" s="587"/>
      <c r="J58" s="587"/>
      <c r="K58" s="587"/>
      <c r="L58" s="587"/>
      <c r="M58" s="588"/>
      <c r="N58" s="475"/>
    </row>
    <row r="59" spans="1:14" ht="17.25" customHeight="1">
      <c r="A59" s="9">
        <v>28</v>
      </c>
      <c r="B59" s="611"/>
      <c r="C59" s="643"/>
      <c r="D59" s="587"/>
      <c r="E59" s="587"/>
      <c r="F59" s="587"/>
      <c r="G59" s="587"/>
      <c r="H59" s="587"/>
      <c r="I59" s="587"/>
      <c r="J59" s="587"/>
      <c r="K59" s="587"/>
      <c r="L59" s="587"/>
      <c r="M59" s="588"/>
      <c r="N59" s="475"/>
    </row>
    <row r="60" spans="1:14" ht="17.25" customHeight="1">
      <c r="A60" s="9">
        <v>29</v>
      </c>
      <c r="B60" s="611"/>
      <c r="C60" s="643"/>
      <c r="D60" s="587"/>
      <c r="E60" s="587"/>
      <c r="F60" s="587"/>
      <c r="G60" s="587"/>
      <c r="H60" s="587"/>
      <c r="I60" s="587"/>
      <c r="J60" s="587"/>
      <c r="K60" s="587"/>
      <c r="L60" s="587"/>
      <c r="M60" s="588"/>
      <c r="N60" s="475"/>
    </row>
    <row r="61" spans="1:14" ht="17.25" customHeight="1">
      <c r="A61" s="9">
        <v>30</v>
      </c>
      <c r="B61" s="611"/>
      <c r="C61" s="644"/>
      <c r="D61" s="587"/>
      <c r="E61" s="587"/>
      <c r="F61" s="587"/>
      <c r="G61" s="587"/>
      <c r="H61" s="587"/>
      <c r="I61" s="587"/>
      <c r="J61" s="587"/>
      <c r="K61" s="587"/>
      <c r="L61" s="587"/>
      <c r="M61" s="588"/>
    </row>
    <row r="62" spans="1:14">
      <c r="B62" s="611"/>
      <c r="C62" s="645" t="s">
        <v>403</v>
      </c>
      <c r="D62" s="646"/>
      <c r="E62" s="646"/>
      <c r="F62" s="646"/>
      <c r="G62" s="646"/>
      <c r="H62" s="646"/>
      <c r="I62" s="646"/>
      <c r="J62" s="646"/>
      <c r="K62" s="646"/>
      <c r="L62" s="646"/>
      <c r="M62" s="647"/>
    </row>
    <row r="63" spans="1:14" ht="17.25" customHeight="1">
      <c r="A63" s="9">
        <v>1</v>
      </c>
      <c r="B63" s="611"/>
      <c r="C63" s="629"/>
      <c r="D63" s="630"/>
      <c r="E63" s="630"/>
      <c r="F63" s="630"/>
      <c r="G63" s="630"/>
      <c r="H63" s="630"/>
      <c r="I63" s="630"/>
      <c r="J63" s="630"/>
      <c r="K63" s="630"/>
      <c r="L63" s="630"/>
      <c r="M63" s="631"/>
      <c r="N63" s="475"/>
    </row>
    <row r="64" spans="1:14" ht="17.25" customHeight="1">
      <c r="A64" s="9">
        <v>2</v>
      </c>
      <c r="B64" s="611"/>
      <c r="C64" s="632"/>
      <c r="D64" s="633"/>
      <c r="E64" s="633"/>
      <c r="F64" s="633"/>
      <c r="G64" s="633"/>
      <c r="H64" s="633"/>
      <c r="I64" s="633"/>
      <c r="J64" s="633"/>
      <c r="K64" s="633"/>
      <c r="L64" s="633"/>
      <c r="M64" s="634"/>
      <c r="N64" s="475"/>
    </row>
    <row r="65" spans="1:14" ht="17.25" customHeight="1">
      <c r="A65" s="9">
        <v>3</v>
      </c>
      <c r="B65" s="611"/>
      <c r="C65" s="635"/>
      <c r="D65" s="636"/>
      <c r="E65" s="636"/>
      <c r="F65" s="636"/>
      <c r="G65" s="636"/>
      <c r="H65" s="636"/>
      <c r="I65" s="636"/>
      <c r="J65" s="636"/>
      <c r="K65" s="636"/>
      <c r="L65" s="636"/>
      <c r="M65" s="637"/>
      <c r="N65" s="475"/>
    </row>
    <row r="66" spans="1:14" ht="18.75" customHeight="1">
      <c r="B66" s="611"/>
      <c r="C66" s="626" t="s">
        <v>192</v>
      </c>
      <c r="D66" s="627"/>
      <c r="E66" s="627"/>
      <c r="F66" s="627"/>
      <c r="G66" s="627"/>
      <c r="H66" s="627"/>
      <c r="I66" s="627"/>
      <c r="J66" s="627"/>
      <c r="K66" s="627"/>
      <c r="L66" s="627"/>
      <c r="M66" s="628"/>
      <c r="N66" s="475"/>
    </row>
    <row r="67" spans="1:14" ht="17.25" customHeight="1">
      <c r="A67" s="9">
        <v>1</v>
      </c>
      <c r="B67" s="611"/>
      <c r="C67" s="629"/>
      <c r="D67" s="630"/>
      <c r="E67" s="630"/>
      <c r="F67" s="630"/>
      <c r="G67" s="630"/>
      <c r="H67" s="630"/>
      <c r="I67" s="630"/>
      <c r="J67" s="630"/>
      <c r="K67" s="630"/>
      <c r="L67" s="630"/>
      <c r="M67" s="631"/>
      <c r="N67" s="479"/>
    </row>
    <row r="68" spans="1:14" ht="17.25" customHeight="1">
      <c r="A68" s="9">
        <v>2</v>
      </c>
      <c r="B68" s="611"/>
      <c r="C68" s="632"/>
      <c r="D68" s="633"/>
      <c r="E68" s="633"/>
      <c r="F68" s="633"/>
      <c r="G68" s="633"/>
      <c r="H68" s="633"/>
      <c r="I68" s="633"/>
      <c r="J68" s="633"/>
      <c r="K68" s="633"/>
      <c r="L68" s="633"/>
      <c r="M68" s="634"/>
      <c r="N68" s="479"/>
    </row>
    <row r="69" spans="1:14" ht="17.25" customHeight="1">
      <c r="A69" s="9">
        <v>3</v>
      </c>
      <c r="B69" s="611"/>
      <c r="C69" s="635"/>
      <c r="D69" s="636"/>
      <c r="E69" s="636"/>
      <c r="F69" s="636"/>
      <c r="G69" s="636"/>
      <c r="H69" s="636"/>
      <c r="I69" s="636"/>
      <c r="J69" s="636"/>
      <c r="K69" s="636"/>
      <c r="L69" s="636"/>
      <c r="M69" s="637"/>
      <c r="N69" s="479"/>
    </row>
    <row r="70" spans="1:14" ht="17.25" customHeight="1">
      <c r="A70" s="10"/>
      <c r="B70" s="592" t="s">
        <v>242</v>
      </c>
      <c r="C70" s="593"/>
      <c r="D70" s="594"/>
      <c r="E70" s="602"/>
      <c r="F70" s="603"/>
      <c r="G70" s="601"/>
      <c r="H70" s="584"/>
      <c r="I70" s="601"/>
      <c r="J70" s="584"/>
      <c r="K70" s="601"/>
      <c r="L70" s="584"/>
      <c r="M70" s="585"/>
      <c r="N70" s="480" t="s">
        <v>193</v>
      </c>
    </row>
    <row r="71" spans="1:14" ht="17.25" customHeight="1">
      <c r="A71" s="10">
        <v>1</v>
      </c>
      <c r="B71" s="595"/>
      <c r="C71" s="596"/>
      <c r="D71" s="597"/>
      <c r="E71" s="586"/>
      <c r="F71" s="587"/>
      <c r="G71" s="587"/>
      <c r="H71" s="587"/>
      <c r="I71" s="587"/>
      <c r="J71" s="587"/>
      <c r="K71" s="587"/>
      <c r="L71" s="587"/>
      <c r="M71" s="588"/>
      <c r="N71" s="475"/>
    </row>
    <row r="72" spans="1:14" ht="17.25" customHeight="1">
      <c r="A72" s="10">
        <v>2</v>
      </c>
      <c r="B72" s="595"/>
      <c r="C72" s="596"/>
      <c r="D72" s="597"/>
      <c r="E72" s="586"/>
      <c r="F72" s="587"/>
      <c r="G72" s="587"/>
      <c r="H72" s="587"/>
      <c r="I72" s="587"/>
      <c r="J72" s="587"/>
      <c r="K72" s="587"/>
      <c r="L72" s="587"/>
      <c r="M72" s="588"/>
      <c r="N72" s="475"/>
    </row>
    <row r="73" spans="1:14" ht="17.25" customHeight="1">
      <c r="A73" s="10">
        <v>3</v>
      </c>
      <c r="B73" s="595"/>
      <c r="C73" s="596"/>
      <c r="D73" s="597"/>
      <c r="E73" s="586"/>
      <c r="F73" s="587"/>
      <c r="G73" s="587"/>
      <c r="H73" s="587"/>
      <c r="I73" s="587"/>
      <c r="J73" s="587"/>
      <c r="K73" s="587"/>
      <c r="L73" s="587"/>
      <c r="M73" s="588"/>
    </row>
    <row r="74" spans="1:14" ht="17.25" customHeight="1">
      <c r="A74" s="10">
        <v>4</v>
      </c>
      <c r="B74" s="598"/>
      <c r="C74" s="599"/>
      <c r="D74" s="600"/>
      <c r="E74" s="589"/>
      <c r="F74" s="590"/>
      <c r="G74" s="590"/>
      <c r="H74" s="590"/>
      <c r="I74" s="590"/>
      <c r="J74" s="590"/>
      <c r="K74" s="590"/>
      <c r="L74" s="590"/>
      <c r="M74" s="591"/>
    </row>
    <row r="75" spans="1:14">
      <c r="A75" s="10"/>
    </row>
  </sheetData>
  <customSheetViews>
    <customSheetView guid="{1931C2DD-0477-40D3-ABFA-7C96E25F8814}" scale="80" fitToPage="1" topLeftCell="B49">
      <selection activeCell="N68" sqref="N68"/>
      <pageMargins left="0.59055118110236227" right="0.59055118110236227" top="0.59055118110236227" bottom="0.39370078740157483" header="0.31496062992125984" footer="0"/>
      <pageSetup paperSize="9" scale="52" orientation="portrait" r:id="rId1"/>
      <headerFooter>
        <oddHeader>&amp;L&amp;22【個表】</oddHeader>
      </headerFooter>
    </customSheetView>
  </customSheetViews>
  <mergeCells count="55">
    <mergeCell ref="N4:O10"/>
    <mergeCell ref="N12:O15"/>
    <mergeCell ref="N18:O30"/>
    <mergeCell ref="N31:O35"/>
    <mergeCell ref="C11:M11"/>
    <mergeCell ref="C12:M15"/>
    <mergeCell ref="K20:M20"/>
    <mergeCell ref="K21:M21"/>
    <mergeCell ref="K27:M27"/>
    <mergeCell ref="K28:M28"/>
    <mergeCell ref="K29:M29"/>
    <mergeCell ref="K22:M22"/>
    <mergeCell ref="K23:M23"/>
    <mergeCell ref="K24:M24"/>
    <mergeCell ref="K16:M17"/>
    <mergeCell ref="K18:M18"/>
    <mergeCell ref="K19:M19"/>
    <mergeCell ref="C66:M66"/>
    <mergeCell ref="C67:M69"/>
    <mergeCell ref="C23:D23"/>
    <mergeCell ref="C18:D18"/>
    <mergeCell ref="D32:M61"/>
    <mergeCell ref="C31:C61"/>
    <mergeCell ref="C62:M62"/>
    <mergeCell ref="C24:D24"/>
    <mergeCell ref="K25:M25"/>
    <mergeCell ref="K26:M26"/>
    <mergeCell ref="C63:M65"/>
    <mergeCell ref="C16:I16"/>
    <mergeCell ref="J16:J17"/>
    <mergeCell ref="C17:D17"/>
    <mergeCell ref="F17:G17"/>
    <mergeCell ref="C22:D22"/>
    <mergeCell ref="B2:D2"/>
    <mergeCell ref="E2:G2"/>
    <mergeCell ref="I2:M2"/>
    <mergeCell ref="C29:D29"/>
    <mergeCell ref="C30:H30"/>
    <mergeCell ref="C27:D27"/>
    <mergeCell ref="C25:D25"/>
    <mergeCell ref="B3:B69"/>
    <mergeCell ref="I31:L31"/>
    <mergeCell ref="C3:M3"/>
    <mergeCell ref="C4:M10"/>
    <mergeCell ref="C26:D26"/>
    <mergeCell ref="C28:D28"/>
    <mergeCell ref="C19:D19"/>
    <mergeCell ref="C20:D20"/>
    <mergeCell ref="C21:D21"/>
    <mergeCell ref="L70:M70"/>
    <mergeCell ref="E71:M74"/>
    <mergeCell ref="B70:D74"/>
    <mergeCell ref="H70:I70"/>
    <mergeCell ref="J70:K70"/>
    <mergeCell ref="E70:G70"/>
  </mergeCells>
  <phoneticPr fontId="13"/>
  <dataValidations count="13">
    <dataValidation type="textLength" errorStyle="warning" operator="lessThanOrEqual" allowBlank="1" showInputMessage="1" showErrorMessage="1" errorTitle="上限字数を超えています" error="14pt・30行以内でご記入ください。" sqref="D32:M61" xr:uid="{00000000-0002-0000-0800-000000000000}">
      <formula1>1830</formula1>
    </dataValidation>
    <dataValidation operator="lessThanOrEqual" allowBlank="1" showInputMessage="1" showErrorMessage="1" errorTitle="字数超過" error="200字・4行以下で入力してください。" sqref="C66 C62" xr:uid="{00000000-0002-0000-0800-000001000000}"/>
    <dataValidation allowBlank="1" showInputMessage="1" showErrorMessage="1" prompt="該当のものがない場合に記入" sqref="I31:L31" xr:uid="{00000000-0002-0000-0800-000002000000}"/>
    <dataValidation type="list" allowBlank="1" showInputMessage="1" showErrorMessage="1" prompt="該当する項目を全てプルダウンで選択してください。" sqref="E70 H70:M70" xr:uid="{00000000-0002-0000-0800-000003000000}">
      <formula1>"今後の再演予定,再演等の受賞歴等,海外公演予定,完了済海外公演評価概要"</formula1>
    </dataValidation>
    <dataValidation allowBlank="1" showInputMessage="1" showErrorMessage="1" prompt="開始日の早い順に入力してください。" sqref="C18:D18" xr:uid="{00000000-0002-0000-0800-000004000000}"/>
    <dataValidation type="list" allowBlank="1" showInputMessage="1" showErrorMessage="1" sqref="N31" xr:uid="{0EE9B6BA-DCC4-49E0-B531-A5749D005D46}">
      <formula1>"←「創作初演」など該当する項目を選択してください。該当項目がない場合は、その他の（　　）内に記入してください。,←該当する「芸能種別」を、雅楽、声明、能、狂言、歌舞伎、人形浄瑠璃、邦楽（琵琶、尺八、箏曲、地歌、長唄、義太夫節など）、邦舞（歌舞伎舞踊、上方舞、琉球舞踊）など具体的に記入してください。"</formula1>
    </dataValidation>
    <dataValidation type="list" allowBlank="1" showInputMessage="1" showErrorMessage="1" sqref="D31" xr:uid="{00000000-0002-0000-0800-000006000000}">
      <formula1>"作品内容,芸能種別"</formula1>
    </dataValidation>
    <dataValidation type="list" allowBlank="1" showInputMessage="1" showErrorMessage="1" prompt="該当のものを選択" sqref="E31:G31" xr:uid="{00000000-0002-0000-0800-000007000000}">
      <formula1>"創作初演,新演出,新振付,翻訳初演,再演,世界初演,日本初演,団体としての初演"</formula1>
    </dataValidation>
    <dataValidation type="textLength" errorStyle="warning" operator="lessThanOrEqual" allowBlank="1" showInputMessage="1" showErrorMessage="1" errorTitle="上限文字数を超えています" error="14pt・7行以内でご記入ください。" sqref="C4:M10" xr:uid="{00000000-0002-0000-0800-000008000000}">
      <formula1>450</formula1>
    </dataValidation>
    <dataValidation type="textLength" errorStyle="warning" operator="lessThanOrEqual" allowBlank="1" showInputMessage="1" showErrorMessage="1" errorTitle="上限文字数を超えています" error="14pt・4行以内でご記入ください。" sqref="C12:M15" xr:uid="{00000000-0002-0000-0800-000009000000}">
      <formula1>250</formula1>
    </dataValidation>
    <dataValidation type="whole" imeMode="halfAlpha" allowBlank="1" showInputMessage="1" showErrorMessage="1" prompt="数字のみ入力してください。" sqref="J18:J29" xr:uid="{00000000-0002-0000-0800-00000A000000}">
      <formula1>1</formula1>
      <formula2>9999</formula2>
    </dataValidation>
    <dataValidation errorStyle="warning" operator="lessThanOrEqual" allowBlank="1" showInputMessage="1" showErrorMessage="1" errorTitle="上限字数を超えています" error="14pt・3行以下で入力してください。" sqref="C63:M65 C67:M69" xr:uid="{00000000-0002-0000-0800-00000B000000}"/>
    <dataValidation errorStyle="warning" operator="lessThanOrEqual" allowBlank="1" showInputMessage="1" showErrorMessage="1" errorTitle="上限字数を超えています" error="14pt・４行以内でご記入ください。" sqref="E71:M74" xr:uid="{00000000-0002-0000-0800-00000C000000}"/>
  </dataValidations>
  <printOptions horizontalCentered="1"/>
  <pageMargins left="0.78740157480314965" right="0.78740157480314965" top="0.39370078740157483" bottom="0.78740157480314965" header="0" footer="0.59055118110236227"/>
  <pageSetup paperSize="9" scale="49" orientation="portrait" r:id="rId2"/>
  <headerFooter scaleWithDoc="0">
    <oddFooter>&amp;R&amp;"ＭＳ ゴシック,標準"整理番号：（事務局記入欄）</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O89"/>
  <sheetViews>
    <sheetView view="pageBreakPreview" zoomScale="70" zoomScaleNormal="80" zoomScaleSheetLayoutView="70" workbookViewId="0">
      <pane ySplit="18" topLeftCell="A19" activePane="bottomLeft" state="frozen"/>
      <selection activeCell="P1" sqref="P1:P2"/>
      <selection pane="bottomLeft" activeCell="C32" sqref="C32"/>
    </sheetView>
  </sheetViews>
  <sheetFormatPr defaultColWidth="9" defaultRowHeight="16.5"/>
  <cols>
    <col min="1" max="2" width="6.9140625" style="240" customWidth="1"/>
    <col min="3" max="3" width="7.08203125" style="240" customWidth="1"/>
    <col min="4" max="4" width="39.5" style="242" customWidth="1"/>
    <col min="5" max="5" width="12" style="242" customWidth="1"/>
    <col min="6" max="6" width="3.5" style="242" bestFit="1" customWidth="1"/>
    <col min="7" max="7" width="11" style="242" customWidth="1"/>
    <col min="8" max="8" width="21.4140625" style="243" bestFit="1" customWidth="1"/>
    <col min="9" max="9" width="17.58203125" style="243" customWidth="1"/>
    <col min="10" max="10" width="67.9140625" style="244" customWidth="1"/>
    <col min="11" max="16384" width="9" style="242"/>
  </cols>
  <sheetData>
    <row r="1" spans="1:15" ht="29.25" customHeight="1">
      <c r="A1" s="239" t="s">
        <v>239</v>
      </c>
      <c r="C1" s="241"/>
      <c r="J1" s="665" t="s">
        <v>491</v>
      </c>
    </row>
    <row r="2" spans="1:15" ht="9.75" customHeight="1">
      <c r="A2" s="245"/>
      <c r="C2" s="241"/>
      <c r="J2" s="665"/>
    </row>
    <row r="3" spans="1:15" ht="35.15" customHeight="1" thickBot="1">
      <c r="A3" s="241"/>
      <c r="B3" s="668" t="s">
        <v>406</v>
      </c>
      <c r="C3" s="668"/>
      <c r="D3" s="461" t="str">
        <f>IF(総表!C17="","",総表!C17)</f>
        <v/>
      </c>
      <c r="E3" s="246" t="s">
        <v>407</v>
      </c>
      <c r="F3" s="666" t="str">
        <f>IF(総表!C25="","",総表!C25)</f>
        <v/>
      </c>
      <c r="G3" s="667"/>
      <c r="H3" s="667"/>
      <c r="I3" s="667"/>
      <c r="J3" s="304" t="s">
        <v>473</v>
      </c>
    </row>
    <row r="4" spans="1:15" ht="14.25" customHeight="1" thickBot="1"/>
    <row r="5" spans="1:15" s="251" customFormat="1" ht="24.75" customHeight="1" thickBot="1">
      <c r="A5" s="247" t="s">
        <v>152</v>
      </c>
      <c r="B5" s="248"/>
      <c r="C5" s="248"/>
      <c r="D5" s="248"/>
      <c r="E5" s="677">
        <f>SUM(E6:G8)</f>
        <v>0</v>
      </c>
      <c r="F5" s="677"/>
      <c r="G5" s="678"/>
      <c r="H5" s="249"/>
      <c r="I5" s="249"/>
      <c r="J5" s="250"/>
      <c r="L5" s="236"/>
      <c r="M5" s="236"/>
      <c r="N5" s="236"/>
      <c r="O5" s="236"/>
    </row>
    <row r="6" spans="1:15" s="251" customFormat="1" ht="20.149999999999999" hidden="1" customHeight="1">
      <c r="A6" s="252"/>
      <c r="B6" s="253" t="s">
        <v>30</v>
      </c>
      <c r="C6" s="254"/>
      <c r="D6" s="254"/>
      <c r="E6" s="679">
        <f>I33</f>
        <v>0</v>
      </c>
      <c r="F6" s="679"/>
      <c r="G6" s="680"/>
      <c r="H6" s="255"/>
      <c r="I6" s="255"/>
      <c r="J6" s="250" t="s">
        <v>259</v>
      </c>
      <c r="L6" s="236"/>
      <c r="M6" s="236"/>
      <c r="N6" s="236"/>
      <c r="O6" s="236"/>
    </row>
    <row r="7" spans="1:15" s="251" customFormat="1" ht="19.5" hidden="1" customHeight="1">
      <c r="A7" s="252"/>
      <c r="B7" s="256" t="s">
        <v>248</v>
      </c>
      <c r="C7" s="257"/>
      <c r="D7" s="257"/>
      <c r="E7" s="687">
        <f>I50</f>
        <v>0</v>
      </c>
      <c r="F7" s="687"/>
      <c r="G7" s="688"/>
      <c r="H7" s="255"/>
      <c r="I7" s="255"/>
      <c r="J7" s="250" t="s">
        <v>259</v>
      </c>
      <c r="L7" s="236"/>
      <c r="M7" s="236"/>
      <c r="N7" s="236"/>
      <c r="O7" s="236"/>
    </row>
    <row r="8" spans="1:15" s="251" customFormat="1" ht="20.149999999999999" hidden="1" customHeight="1">
      <c r="A8" s="252"/>
      <c r="B8" s="256" t="s">
        <v>34</v>
      </c>
      <c r="C8" s="257"/>
      <c r="D8" s="257"/>
      <c r="E8" s="681">
        <f>SUM(E9:G14)</f>
        <v>0</v>
      </c>
      <c r="F8" s="681"/>
      <c r="G8" s="682"/>
      <c r="H8" s="255"/>
      <c r="I8" s="255"/>
      <c r="J8" s="250" t="s">
        <v>259</v>
      </c>
      <c r="L8" s="236"/>
      <c r="M8" s="236"/>
      <c r="N8" s="236"/>
      <c r="O8" s="236"/>
    </row>
    <row r="9" spans="1:15" s="251" customFormat="1" ht="20.149999999999999" hidden="1" customHeight="1">
      <c r="A9" s="252"/>
      <c r="B9" s="258"/>
      <c r="C9" s="673" t="s">
        <v>75</v>
      </c>
      <c r="D9" s="674"/>
      <c r="E9" s="685">
        <f>I58</f>
        <v>0</v>
      </c>
      <c r="F9" s="685"/>
      <c r="G9" s="686"/>
      <c r="H9" s="255"/>
      <c r="I9" s="255"/>
      <c r="J9" s="250" t="s">
        <v>259</v>
      </c>
      <c r="L9" s="236"/>
      <c r="M9" s="236"/>
      <c r="N9" s="236"/>
      <c r="O9" s="236"/>
    </row>
    <row r="10" spans="1:15" s="251" customFormat="1" ht="20.149999999999999" hidden="1" customHeight="1">
      <c r="A10" s="252"/>
      <c r="B10" s="258"/>
      <c r="C10" s="259" t="s">
        <v>43</v>
      </c>
      <c r="D10" s="260"/>
      <c r="E10" s="683">
        <f>I63</f>
        <v>0</v>
      </c>
      <c r="F10" s="683"/>
      <c r="G10" s="684"/>
      <c r="H10" s="255"/>
      <c r="I10" s="255"/>
      <c r="J10" s="250" t="s">
        <v>259</v>
      </c>
      <c r="L10" s="236"/>
      <c r="M10" s="236"/>
      <c r="N10" s="236"/>
      <c r="O10" s="236"/>
    </row>
    <row r="11" spans="1:15" s="251" customFormat="1" ht="20.149999999999999" hidden="1" customHeight="1">
      <c r="A11" s="252"/>
      <c r="B11" s="258"/>
      <c r="C11" s="261" t="s">
        <v>194</v>
      </c>
      <c r="D11" s="260"/>
      <c r="E11" s="669">
        <f>I68</f>
        <v>0</v>
      </c>
      <c r="F11" s="669"/>
      <c r="G11" s="670"/>
      <c r="H11" s="255"/>
      <c r="I11" s="255"/>
      <c r="J11" s="250" t="s">
        <v>259</v>
      </c>
      <c r="L11" s="236"/>
      <c r="M11" s="236"/>
      <c r="N11" s="236"/>
      <c r="O11" s="236"/>
    </row>
    <row r="12" spans="1:15" s="251" customFormat="1" ht="20.149999999999999" hidden="1" customHeight="1">
      <c r="A12" s="252"/>
      <c r="B12" s="258"/>
      <c r="C12" s="261" t="s">
        <v>44</v>
      </c>
      <c r="D12" s="260"/>
      <c r="E12" s="671">
        <f>I74</f>
        <v>0</v>
      </c>
      <c r="F12" s="671"/>
      <c r="G12" s="672"/>
      <c r="H12" s="255"/>
      <c r="I12" s="255"/>
      <c r="J12" s="250" t="s">
        <v>259</v>
      </c>
      <c r="L12" s="236"/>
      <c r="M12" s="236"/>
      <c r="N12" s="236"/>
      <c r="O12" s="236"/>
    </row>
    <row r="13" spans="1:15" s="251" customFormat="1" ht="20.149999999999999" hidden="1" customHeight="1">
      <c r="A13" s="252"/>
      <c r="B13" s="258"/>
      <c r="C13" s="262" t="s">
        <v>119</v>
      </c>
      <c r="D13" s="260"/>
      <c r="E13" s="671">
        <f>I80</f>
        <v>0</v>
      </c>
      <c r="F13" s="671"/>
      <c r="G13" s="672"/>
      <c r="H13" s="255"/>
      <c r="I13" s="255"/>
      <c r="J13" s="250" t="s">
        <v>259</v>
      </c>
      <c r="L13" s="236"/>
      <c r="M13" s="236"/>
      <c r="N13" s="236"/>
      <c r="O13" s="236"/>
    </row>
    <row r="14" spans="1:15" s="251" customFormat="1" ht="20.149999999999999" hidden="1" customHeight="1" thickBot="1">
      <c r="A14" s="263"/>
      <c r="B14" s="264"/>
      <c r="C14" s="265" t="s">
        <v>37</v>
      </c>
      <c r="D14" s="266"/>
      <c r="E14" s="675">
        <f>I85</f>
        <v>0</v>
      </c>
      <c r="F14" s="675"/>
      <c r="G14" s="676"/>
      <c r="H14" s="255"/>
      <c r="I14" s="255"/>
      <c r="J14" s="250" t="s">
        <v>259</v>
      </c>
      <c r="L14" s="236"/>
      <c r="M14" s="236"/>
      <c r="N14" s="236"/>
      <c r="O14" s="236"/>
    </row>
    <row r="15" spans="1:15" s="236" customFormat="1" ht="20.149999999999999" hidden="1" customHeight="1">
      <c r="A15" s="242"/>
      <c r="B15" s="242"/>
      <c r="C15" s="267"/>
      <c r="D15" s="242"/>
      <c r="E15" s="268"/>
      <c r="F15" s="268"/>
      <c r="G15" s="268"/>
      <c r="H15" s="269"/>
      <c r="I15" s="269"/>
      <c r="J15" s="270"/>
    </row>
    <row r="16" spans="1:15" s="236" customFormat="1" ht="27" hidden="1" customHeight="1">
      <c r="A16" s="242"/>
      <c r="B16" s="242"/>
      <c r="C16" s="267"/>
      <c r="D16" s="242"/>
      <c r="E16" s="268"/>
      <c r="F16" s="268"/>
      <c r="G16" s="268"/>
      <c r="H16" s="269"/>
      <c r="I16" s="269"/>
      <c r="J16" s="270"/>
    </row>
    <row r="17" spans="1:10" ht="9.9" customHeight="1" thickBot="1"/>
    <row r="18" spans="1:10" s="275" customFormat="1" ht="17" thickBot="1">
      <c r="A18" s="271" t="s">
        <v>22</v>
      </c>
      <c r="B18" s="272" t="s">
        <v>23</v>
      </c>
      <c r="C18" s="272" t="s">
        <v>24</v>
      </c>
      <c r="D18" s="272" t="s">
        <v>25</v>
      </c>
      <c r="E18" s="758" t="s">
        <v>26</v>
      </c>
      <c r="F18" s="758"/>
      <c r="G18" s="758"/>
      <c r="H18" s="273" t="s">
        <v>27</v>
      </c>
      <c r="I18" s="274" t="s">
        <v>28</v>
      </c>
      <c r="J18" s="267" t="s">
        <v>29</v>
      </c>
    </row>
    <row r="19" spans="1:10" ht="20.149999999999999" customHeight="1">
      <c r="A19" s="729" t="s">
        <v>153</v>
      </c>
      <c r="B19" s="730"/>
      <c r="C19" s="730"/>
      <c r="D19" s="730"/>
      <c r="E19" s="276"/>
      <c r="F19" s="276"/>
      <c r="G19" s="276"/>
      <c r="H19" s="277"/>
      <c r="I19" s="278"/>
      <c r="J19" s="267"/>
    </row>
    <row r="20" spans="1:10" ht="20.149999999999999" customHeight="1">
      <c r="A20" s="279"/>
      <c r="B20" s="280" t="s">
        <v>30</v>
      </c>
      <c r="C20" s="281"/>
      <c r="D20" s="282"/>
      <c r="E20" s="282"/>
      <c r="F20" s="282"/>
      <c r="G20" s="282"/>
      <c r="H20" s="283"/>
      <c r="I20" s="284"/>
      <c r="J20" s="267"/>
    </row>
    <row r="21" spans="1:10" ht="20.149999999999999" customHeight="1">
      <c r="A21" s="279"/>
      <c r="B21" s="285"/>
      <c r="C21" s="286" t="s">
        <v>120</v>
      </c>
      <c r="D21" s="287"/>
      <c r="E21" s="287"/>
      <c r="F21" s="287"/>
      <c r="G21" s="287"/>
      <c r="H21" s="754" t="str">
        <f>IF($E$22="","","会場毎の情報は別紙参照。")</f>
        <v/>
      </c>
      <c r="I21" s="755"/>
      <c r="J21" s="267"/>
    </row>
    <row r="22" spans="1:10" ht="20.149999999999999" customHeight="1">
      <c r="A22" s="279"/>
      <c r="B22" s="285"/>
      <c r="C22" s="288"/>
      <c r="D22" s="289" t="s">
        <v>285</v>
      </c>
      <c r="E22" s="723"/>
      <c r="F22" s="723"/>
      <c r="G22" s="724"/>
      <c r="H22" s="719"/>
      <c r="I22" s="720"/>
      <c r="J22" s="290" t="s">
        <v>234</v>
      </c>
    </row>
    <row r="23" spans="1:10" ht="20.149999999999999" customHeight="1">
      <c r="A23" s="279"/>
      <c r="B23" s="291"/>
      <c r="C23" s="292"/>
      <c r="D23" s="293" t="s">
        <v>121</v>
      </c>
      <c r="E23" s="747" t="str">
        <f>IF($E$22="",IF(総表!F28="","",(総表!F28&amp;"（"&amp;総表!H28&amp;総表!I28&amp;"）")),"")</f>
        <v/>
      </c>
      <c r="F23" s="748"/>
      <c r="G23" s="748"/>
      <c r="H23" s="749"/>
      <c r="I23" s="750"/>
      <c r="J23" s="294" t="s">
        <v>122</v>
      </c>
    </row>
    <row r="24" spans="1:10" ht="20.149999999999999" customHeight="1">
      <c r="A24" s="279"/>
      <c r="B24" s="291"/>
      <c r="C24" s="292"/>
      <c r="D24" s="295" t="s">
        <v>155</v>
      </c>
      <c r="E24" s="744"/>
      <c r="F24" s="745"/>
      <c r="G24" s="746"/>
      <c r="H24" s="756"/>
      <c r="I24" s="757"/>
      <c r="J24" s="294"/>
    </row>
    <row r="25" spans="1:10" ht="20.149999999999999" customHeight="1">
      <c r="A25" s="279"/>
      <c r="B25" s="291"/>
      <c r="C25" s="292"/>
      <c r="D25" s="742" t="s">
        <v>156</v>
      </c>
      <c r="E25" s="736" t="s">
        <v>157</v>
      </c>
      <c r="F25" s="737"/>
      <c r="G25" s="738"/>
      <c r="H25" s="32"/>
      <c r="I25" s="296" t="s">
        <v>148</v>
      </c>
      <c r="J25" s="294"/>
    </row>
    <row r="26" spans="1:10" ht="20.149999999999999" customHeight="1">
      <c r="A26" s="279"/>
      <c r="B26" s="291"/>
      <c r="C26" s="292"/>
      <c r="D26" s="743"/>
      <c r="E26" s="739" t="s">
        <v>158</v>
      </c>
      <c r="F26" s="740"/>
      <c r="G26" s="741"/>
      <c r="H26" s="33"/>
      <c r="I26" s="297" t="s">
        <v>148</v>
      </c>
      <c r="J26" s="294"/>
    </row>
    <row r="27" spans="1:10" ht="20.149999999999999" customHeight="1">
      <c r="A27" s="279"/>
      <c r="B27" s="291"/>
      <c r="C27" s="292"/>
      <c r="D27" s="293" t="s">
        <v>149</v>
      </c>
      <c r="E27" s="725">
        <f>E24-H25-H26</f>
        <v>0</v>
      </c>
      <c r="F27" s="725"/>
      <c r="G27" s="725"/>
      <c r="H27" s="734" t="s">
        <v>196</v>
      </c>
      <c r="I27" s="721" t="str">
        <f>IF(E27*E28=0,"",E27*E28)</f>
        <v/>
      </c>
      <c r="J27" s="298" t="s">
        <v>472</v>
      </c>
    </row>
    <row r="28" spans="1:10" ht="20.149999999999999" customHeight="1">
      <c r="A28" s="279"/>
      <c r="B28" s="291"/>
      <c r="C28" s="292"/>
      <c r="D28" s="299" t="s">
        <v>127</v>
      </c>
      <c r="E28" s="727"/>
      <c r="F28" s="727"/>
      <c r="G28" s="727"/>
      <c r="H28" s="735"/>
      <c r="I28" s="722"/>
      <c r="J28" s="300"/>
    </row>
    <row r="29" spans="1:10" ht="20.149999999999999" customHeight="1">
      <c r="A29" s="279"/>
      <c r="B29" s="291"/>
      <c r="C29" s="292"/>
      <c r="D29" s="301" t="s">
        <v>128</v>
      </c>
      <c r="E29" s="726" t="str">
        <f>IF(I27="","",SUM(G33:G44))</f>
        <v/>
      </c>
      <c r="F29" s="726"/>
      <c r="G29" s="726"/>
      <c r="H29" s="302" t="s">
        <v>154</v>
      </c>
      <c r="I29" s="303" t="str">
        <f>IF(I27="","",E29/I27)</f>
        <v/>
      </c>
      <c r="J29" s="304"/>
    </row>
    <row r="30" spans="1:10" ht="20.149999999999999" customHeight="1">
      <c r="A30" s="279"/>
      <c r="B30" s="291"/>
      <c r="C30" s="292"/>
      <c r="D30" s="305" t="s">
        <v>150</v>
      </c>
      <c r="E30" s="728" t="str">
        <f>IF(I27="","",SUM(G33:G45))</f>
        <v/>
      </c>
      <c r="F30" s="728"/>
      <c r="G30" s="728"/>
      <c r="H30" s="306" t="s">
        <v>129</v>
      </c>
      <c r="I30" s="307" t="str">
        <f>IF(I27="","",E30/I27)</f>
        <v/>
      </c>
      <c r="J30" s="304"/>
    </row>
    <row r="31" spans="1:10" ht="20.149999999999999" customHeight="1">
      <c r="A31" s="279"/>
      <c r="B31" s="291"/>
      <c r="C31" s="731" t="s">
        <v>284</v>
      </c>
      <c r="D31" s="732"/>
      <c r="E31" s="733"/>
      <c r="F31" s="733"/>
      <c r="G31" s="733"/>
      <c r="H31" s="752" t="str">
        <f>IF($E$22="","","会場毎の入場券内訳は別紙参照。")</f>
        <v/>
      </c>
      <c r="I31" s="753"/>
      <c r="J31" s="308"/>
    </row>
    <row r="32" spans="1:10" ht="20.149999999999999" customHeight="1">
      <c r="A32" s="279"/>
      <c r="B32" s="291"/>
      <c r="C32" s="309"/>
      <c r="D32" s="310" t="s">
        <v>54</v>
      </c>
      <c r="E32" s="311" t="s">
        <v>151</v>
      </c>
      <c r="F32" s="311" t="s">
        <v>31</v>
      </c>
      <c r="G32" s="311" t="s">
        <v>32</v>
      </c>
      <c r="H32" s="312" t="s">
        <v>33</v>
      </c>
      <c r="I32" s="313" t="s">
        <v>28</v>
      </c>
      <c r="J32" s="300"/>
    </row>
    <row r="33" spans="1:10" ht="20.149999999999999" customHeight="1">
      <c r="A33" s="279"/>
      <c r="B33" s="291"/>
      <c r="C33" s="309"/>
      <c r="D33" s="34"/>
      <c r="E33" s="35"/>
      <c r="F33" s="314" t="str">
        <f>IF(E33="","","×")</f>
        <v/>
      </c>
      <c r="G33" s="35"/>
      <c r="H33" s="315">
        <f>E33*G33</f>
        <v>0</v>
      </c>
      <c r="I33" s="316">
        <f>IF($E$22="",ROUNDDOWN(H48,-3)/1000,I34)</f>
        <v>0</v>
      </c>
      <c r="J33" s="751" t="s">
        <v>486</v>
      </c>
    </row>
    <row r="34" spans="1:10" ht="20.149999999999999" customHeight="1">
      <c r="A34" s="279"/>
      <c r="B34" s="291"/>
      <c r="C34" s="309"/>
      <c r="D34" s="36"/>
      <c r="E34" s="37"/>
      <c r="F34" s="317" t="str">
        <f t="shared" ref="F34:F45" si="0">IF(E34="","","×")</f>
        <v/>
      </c>
      <c r="G34" s="37"/>
      <c r="H34" s="318">
        <f t="shared" ref="H34:H44" si="1">E34*G34</f>
        <v>0</v>
      </c>
      <c r="I34" s="319">
        <f ca="1">ROUNDDOWN('別紙　入場料詳細'!E3,-3)/1000</f>
        <v>0</v>
      </c>
      <c r="J34" s="751"/>
    </row>
    <row r="35" spans="1:10" ht="20.149999999999999" customHeight="1">
      <c r="A35" s="279"/>
      <c r="B35" s="291"/>
      <c r="C35" s="309"/>
      <c r="D35" s="36"/>
      <c r="E35" s="37"/>
      <c r="F35" s="317" t="str">
        <f t="shared" si="0"/>
        <v/>
      </c>
      <c r="G35" s="37"/>
      <c r="H35" s="318">
        <f t="shared" si="1"/>
        <v>0</v>
      </c>
      <c r="I35" s="320"/>
      <c r="J35" s="300" t="s">
        <v>50</v>
      </c>
    </row>
    <row r="36" spans="1:10" ht="20.149999999999999" customHeight="1">
      <c r="A36" s="279"/>
      <c r="B36" s="291"/>
      <c r="C36" s="309"/>
      <c r="D36" s="36"/>
      <c r="E36" s="37"/>
      <c r="F36" s="317" t="str">
        <f t="shared" si="0"/>
        <v/>
      </c>
      <c r="G36" s="37"/>
      <c r="H36" s="318">
        <f t="shared" si="1"/>
        <v>0</v>
      </c>
      <c r="I36" s="320"/>
      <c r="J36" s="300" t="s">
        <v>51</v>
      </c>
    </row>
    <row r="37" spans="1:10" ht="20.149999999999999" customHeight="1">
      <c r="A37" s="279"/>
      <c r="B37" s="291"/>
      <c r="C37" s="309"/>
      <c r="D37" s="36"/>
      <c r="E37" s="37"/>
      <c r="F37" s="317" t="str">
        <f t="shared" si="0"/>
        <v/>
      </c>
      <c r="G37" s="37"/>
      <c r="H37" s="318">
        <f t="shared" si="1"/>
        <v>0</v>
      </c>
      <c r="I37" s="320"/>
      <c r="J37" s="300" t="s">
        <v>52</v>
      </c>
    </row>
    <row r="38" spans="1:10" ht="20.149999999999999" customHeight="1">
      <c r="A38" s="279"/>
      <c r="B38" s="291"/>
      <c r="C38" s="309"/>
      <c r="D38" s="36"/>
      <c r="E38" s="37"/>
      <c r="F38" s="317" t="str">
        <f t="shared" si="0"/>
        <v/>
      </c>
      <c r="G38" s="37"/>
      <c r="H38" s="318">
        <f t="shared" si="1"/>
        <v>0</v>
      </c>
      <c r="I38" s="320"/>
      <c r="J38" s="294"/>
    </row>
    <row r="39" spans="1:10" ht="20.149999999999999" customHeight="1">
      <c r="A39" s="279"/>
      <c r="B39" s="291"/>
      <c r="C39" s="309"/>
      <c r="D39" s="36"/>
      <c r="E39" s="37"/>
      <c r="F39" s="317" t="str">
        <f t="shared" si="0"/>
        <v/>
      </c>
      <c r="G39" s="37"/>
      <c r="H39" s="318">
        <f t="shared" si="1"/>
        <v>0</v>
      </c>
      <c r="I39" s="320"/>
      <c r="J39" s="489" t="s">
        <v>484</v>
      </c>
    </row>
    <row r="40" spans="1:10" ht="20.149999999999999" customHeight="1">
      <c r="A40" s="279"/>
      <c r="B40" s="291"/>
      <c r="C40" s="309"/>
      <c r="D40" s="36"/>
      <c r="E40" s="37"/>
      <c r="F40" s="317" t="str">
        <f t="shared" si="0"/>
        <v/>
      </c>
      <c r="G40" s="37"/>
      <c r="H40" s="318">
        <f t="shared" si="1"/>
        <v>0</v>
      </c>
      <c r="I40" s="320"/>
      <c r="J40" s="490" t="s">
        <v>485</v>
      </c>
    </row>
    <row r="41" spans="1:10" ht="20.149999999999999" customHeight="1">
      <c r="A41" s="279"/>
      <c r="B41" s="291"/>
      <c r="C41" s="309"/>
      <c r="D41" s="36"/>
      <c r="E41" s="37"/>
      <c r="F41" s="317" t="str">
        <f t="shared" si="0"/>
        <v/>
      </c>
      <c r="G41" s="37"/>
      <c r="H41" s="318">
        <f t="shared" si="1"/>
        <v>0</v>
      </c>
      <c r="I41" s="320"/>
      <c r="J41" s="490" t="s">
        <v>487</v>
      </c>
    </row>
    <row r="42" spans="1:10" ht="20.149999999999999" customHeight="1">
      <c r="A42" s="279"/>
      <c r="B42" s="291"/>
      <c r="C42" s="309"/>
      <c r="D42" s="36"/>
      <c r="E42" s="37"/>
      <c r="F42" s="317" t="str">
        <f t="shared" si="0"/>
        <v/>
      </c>
      <c r="G42" s="37"/>
      <c r="H42" s="318">
        <f t="shared" si="1"/>
        <v>0</v>
      </c>
      <c r="I42" s="320"/>
      <c r="J42" s="490" t="s">
        <v>488</v>
      </c>
    </row>
    <row r="43" spans="1:10" ht="20.149999999999999" customHeight="1">
      <c r="A43" s="279"/>
      <c r="B43" s="291"/>
      <c r="C43" s="309"/>
      <c r="D43" s="36"/>
      <c r="E43" s="37"/>
      <c r="F43" s="317" t="str">
        <f t="shared" si="0"/>
        <v/>
      </c>
      <c r="G43" s="37"/>
      <c r="H43" s="318">
        <f t="shared" si="1"/>
        <v>0</v>
      </c>
      <c r="I43" s="320"/>
      <c r="J43" s="490"/>
    </row>
    <row r="44" spans="1:10" ht="20.149999999999999" customHeight="1">
      <c r="A44" s="279"/>
      <c r="B44" s="291"/>
      <c r="C44" s="309"/>
      <c r="D44" s="36"/>
      <c r="E44" s="37"/>
      <c r="F44" s="317" t="str">
        <f t="shared" si="0"/>
        <v/>
      </c>
      <c r="G44" s="37"/>
      <c r="H44" s="318">
        <f t="shared" si="1"/>
        <v>0</v>
      </c>
      <c r="I44" s="320"/>
      <c r="J44" s="490"/>
    </row>
    <row r="45" spans="1:10" ht="20.149999999999999" customHeight="1">
      <c r="A45" s="279"/>
      <c r="B45" s="291"/>
      <c r="C45" s="309"/>
      <c r="D45" s="321" t="s">
        <v>123</v>
      </c>
      <c r="E45" s="322">
        <v>0</v>
      </c>
      <c r="F45" s="323" t="str">
        <f t="shared" si="0"/>
        <v>×</v>
      </c>
      <c r="G45" s="38"/>
      <c r="H45" s="324">
        <f>E45*G45</f>
        <v>0</v>
      </c>
      <c r="I45" s="320"/>
      <c r="J45" s="300"/>
    </row>
    <row r="46" spans="1:10" ht="20.149999999999999" customHeight="1">
      <c r="A46" s="279"/>
      <c r="B46" s="291"/>
      <c r="C46" s="325"/>
      <c r="D46" s="713" t="s">
        <v>124</v>
      </c>
      <c r="E46" s="714"/>
      <c r="F46" s="714"/>
      <c r="G46" s="714"/>
      <c r="H46" s="326">
        <f>SUM(H33:H45)</f>
        <v>0</v>
      </c>
      <c r="I46" s="327"/>
      <c r="J46" s="294"/>
    </row>
    <row r="47" spans="1:10" ht="20.149999999999999" customHeight="1">
      <c r="A47" s="279"/>
      <c r="B47" s="291"/>
      <c r="C47" s="325"/>
      <c r="D47" s="715" t="s">
        <v>243</v>
      </c>
      <c r="E47" s="716"/>
      <c r="F47" s="716"/>
      <c r="G47" s="716"/>
      <c r="H47" s="39"/>
      <c r="I47" s="327"/>
      <c r="J47" s="294"/>
    </row>
    <row r="48" spans="1:10" ht="20.149999999999999" customHeight="1">
      <c r="A48" s="279"/>
      <c r="B48" s="291"/>
      <c r="C48" s="325"/>
      <c r="D48" s="717" t="s">
        <v>125</v>
      </c>
      <c r="E48" s="718"/>
      <c r="F48" s="718"/>
      <c r="G48" s="718"/>
      <c r="H48" s="328">
        <f>H46+H47</f>
        <v>0</v>
      </c>
      <c r="I48" s="327"/>
      <c r="J48" s="294"/>
    </row>
    <row r="49" spans="1:10" ht="20.149999999999999" customHeight="1">
      <c r="A49" s="279"/>
      <c r="B49" s="256" t="s">
        <v>249</v>
      </c>
      <c r="C49" s="329"/>
      <c r="D49" s="329"/>
      <c r="E49" s="329"/>
      <c r="F49" s="329"/>
      <c r="G49" s="329"/>
      <c r="H49" s="329"/>
      <c r="I49" s="330"/>
      <c r="J49" s="294"/>
    </row>
    <row r="50" spans="1:10" ht="19.5" customHeight="1">
      <c r="A50" s="279"/>
      <c r="B50" s="331"/>
      <c r="C50" s="692"/>
      <c r="D50" s="353"/>
      <c r="E50" s="695"/>
      <c r="F50" s="696"/>
      <c r="G50" s="697"/>
      <c r="H50" s="40"/>
      <c r="I50" s="689">
        <f>ROUNDDOWN((SUM(H50:H55)),-3)/1000</f>
        <v>0</v>
      </c>
      <c r="J50" s="294"/>
    </row>
    <row r="51" spans="1:10" ht="20.149999999999999" customHeight="1">
      <c r="A51" s="279"/>
      <c r="B51" s="331"/>
      <c r="C51" s="693"/>
      <c r="D51" s="354"/>
      <c r="E51" s="698"/>
      <c r="F51" s="699"/>
      <c r="G51" s="700"/>
      <c r="H51" s="41"/>
      <c r="I51" s="690"/>
      <c r="J51" s="294"/>
    </row>
    <row r="52" spans="1:10" ht="20.149999999999999" customHeight="1">
      <c r="A52" s="279"/>
      <c r="B52" s="331"/>
      <c r="C52" s="693"/>
      <c r="D52" s="354"/>
      <c r="E52" s="698"/>
      <c r="F52" s="699"/>
      <c r="G52" s="700"/>
      <c r="H52" s="41"/>
      <c r="I52" s="690"/>
      <c r="J52" s="294"/>
    </row>
    <row r="53" spans="1:10" ht="20.149999999999999" customHeight="1">
      <c r="A53" s="279"/>
      <c r="B53" s="331"/>
      <c r="C53" s="693"/>
      <c r="D53" s="354"/>
      <c r="E53" s="698"/>
      <c r="F53" s="699"/>
      <c r="G53" s="700"/>
      <c r="H53" s="41"/>
      <c r="I53" s="690"/>
      <c r="J53" s="294"/>
    </row>
    <row r="54" spans="1:10" ht="20.149999999999999" customHeight="1">
      <c r="A54" s="279"/>
      <c r="B54" s="331"/>
      <c r="C54" s="693"/>
      <c r="D54" s="354"/>
      <c r="E54" s="698"/>
      <c r="F54" s="699"/>
      <c r="G54" s="700"/>
      <c r="H54" s="69"/>
      <c r="I54" s="690"/>
      <c r="J54" s="294"/>
    </row>
    <row r="55" spans="1:10" ht="20.149999999999999" customHeight="1">
      <c r="A55" s="279"/>
      <c r="B55" s="332"/>
      <c r="C55" s="694"/>
      <c r="D55" s="353"/>
      <c r="E55" s="701"/>
      <c r="F55" s="702"/>
      <c r="G55" s="703"/>
      <c r="H55" s="41"/>
      <c r="I55" s="691"/>
      <c r="J55" s="294"/>
    </row>
    <row r="56" spans="1:10" ht="20.149999999999999" customHeight="1">
      <c r="A56" s="279"/>
      <c r="B56" s="333" t="s">
        <v>34</v>
      </c>
      <c r="C56" s="334"/>
      <c r="D56" s="334"/>
      <c r="E56" s="334"/>
      <c r="F56" s="334"/>
      <c r="G56" s="334"/>
      <c r="H56" s="335"/>
      <c r="I56" s="336"/>
      <c r="J56" s="337"/>
    </row>
    <row r="57" spans="1:10" ht="20.149999999999999" customHeight="1">
      <c r="A57" s="279"/>
      <c r="B57" s="338"/>
      <c r="C57" s="286" t="s">
        <v>75</v>
      </c>
      <c r="D57" s="339"/>
      <c r="E57" s="339"/>
      <c r="F57" s="339"/>
      <c r="G57" s="339"/>
      <c r="H57" s="340"/>
      <c r="I57" s="341"/>
      <c r="J57" s="337"/>
    </row>
    <row r="58" spans="1:10" ht="20.149999999999999" customHeight="1">
      <c r="A58" s="279"/>
      <c r="B58" s="291"/>
      <c r="C58" s="309"/>
      <c r="D58" s="34"/>
      <c r="E58" s="708"/>
      <c r="F58" s="708"/>
      <c r="G58" s="708"/>
      <c r="H58" s="40"/>
      <c r="I58" s="689">
        <f>ROUNDDOWN((SUM(H58:H61)),-3)/1000</f>
        <v>0</v>
      </c>
      <c r="J58" s="704"/>
    </row>
    <row r="59" spans="1:10" ht="20.149999999999999" customHeight="1">
      <c r="A59" s="279"/>
      <c r="B59" s="291"/>
      <c r="C59" s="309"/>
      <c r="D59" s="36"/>
      <c r="E59" s="706"/>
      <c r="F59" s="706"/>
      <c r="G59" s="706"/>
      <c r="H59" s="41"/>
      <c r="I59" s="690"/>
      <c r="J59" s="705"/>
    </row>
    <row r="60" spans="1:10" ht="20.149999999999999" customHeight="1">
      <c r="A60" s="279"/>
      <c r="B60" s="291"/>
      <c r="C60" s="309"/>
      <c r="D60" s="36"/>
      <c r="E60" s="706"/>
      <c r="F60" s="706"/>
      <c r="G60" s="706"/>
      <c r="H60" s="41"/>
      <c r="I60" s="690"/>
      <c r="J60" s="705"/>
    </row>
    <row r="61" spans="1:10" ht="20.149999999999999" customHeight="1">
      <c r="A61" s="279"/>
      <c r="B61" s="291"/>
      <c r="C61" s="342"/>
      <c r="D61" s="42"/>
      <c r="E61" s="707"/>
      <c r="F61" s="707"/>
      <c r="G61" s="707"/>
      <c r="H61" s="43"/>
      <c r="I61" s="691"/>
      <c r="J61" s="705"/>
    </row>
    <row r="62" spans="1:10" ht="20.149999999999999" customHeight="1">
      <c r="A62" s="279"/>
      <c r="B62" s="333"/>
      <c r="C62" s="286" t="s">
        <v>35</v>
      </c>
      <c r="D62" s="339"/>
      <c r="E62" s="339"/>
      <c r="F62" s="339"/>
      <c r="G62" s="339"/>
      <c r="H62" s="340"/>
      <c r="I62" s="341"/>
      <c r="J62" s="337"/>
    </row>
    <row r="63" spans="1:10" ht="20.149999999999999" customHeight="1">
      <c r="A63" s="279"/>
      <c r="B63" s="291"/>
      <c r="C63" s="309"/>
      <c r="D63" s="34"/>
      <c r="E63" s="708"/>
      <c r="F63" s="708"/>
      <c r="G63" s="708"/>
      <c r="H63" s="40"/>
      <c r="I63" s="689">
        <f>ROUNDDOWN((SUM(H63:H66)),-3)/1000</f>
        <v>0</v>
      </c>
      <c r="J63" s="704"/>
    </row>
    <row r="64" spans="1:10" ht="20.149999999999999" customHeight="1">
      <c r="A64" s="279"/>
      <c r="B64" s="291"/>
      <c r="C64" s="309"/>
      <c r="D64" s="36"/>
      <c r="E64" s="706"/>
      <c r="F64" s="706"/>
      <c r="G64" s="706"/>
      <c r="H64" s="41"/>
      <c r="I64" s="690"/>
      <c r="J64" s="705"/>
    </row>
    <row r="65" spans="1:10" ht="20.149999999999999" customHeight="1">
      <c r="A65" s="279"/>
      <c r="B65" s="291"/>
      <c r="C65" s="309"/>
      <c r="D65" s="36"/>
      <c r="E65" s="706"/>
      <c r="F65" s="706"/>
      <c r="G65" s="706"/>
      <c r="H65" s="41"/>
      <c r="I65" s="690"/>
      <c r="J65" s="705"/>
    </row>
    <row r="66" spans="1:10" ht="20.149999999999999" customHeight="1">
      <c r="A66" s="279"/>
      <c r="B66" s="291"/>
      <c r="C66" s="342"/>
      <c r="D66" s="42"/>
      <c r="E66" s="707"/>
      <c r="F66" s="707"/>
      <c r="G66" s="707"/>
      <c r="H66" s="43"/>
      <c r="I66" s="691"/>
      <c r="J66" s="705"/>
    </row>
    <row r="67" spans="1:10" ht="20.149999999999999" customHeight="1">
      <c r="A67" s="279"/>
      <c r="B67" s="712"/>
      <c r="C67" s="343" t="s">
        <v>195</v>
      </c>
      <c r="D67" s="344"/>
      <c r="E67" s="287"/>
      <c r="F67" s="287"/>
      <c r="G67" s="287"/>
      <c r="H67" s="345"/>
      <c r="I67" s="346"/>
    </row>
    <row r="68" spans="1:10" ht="20.149999999999999" customHeight="1">
      <c r="A68" s="279"/>
      <c r="B68" s="712"/>
      <c r="C68" s="292"/>
      <c r="D68" s="34"/>
      <c r="E68" s="708"/>
      <c r="F68" s="708"/>
      <c r="G68" s="708"/>
      <c r="H68" s="44"/>
      <c r="I68" s="689">
        <f>ROUNDDOWN((SUM(H68:H72)),-3)/1000</f>
        <v>0</v>
      </c>
      <c r="J68" s="705"/>
    </row>
    <row r="69" spans="1:10" ht="20.149999999999999" customHeight="1">
      <c r="A69" s="279"/>
      <c r="B69" s="712"/>
      <c r="C69" s="292"/>
      <c r="D69" s="36"/>
      <c r="E69" s="706"/>
      <c r="F69" s="706"/>
      <c r="G69" s="706"/>
      <c r="H69" s="45"/>
      <c r="I69" s="690"/>
      <c r="J69" s="705"/>
    </row>
    <row r="70" spans="1:10" ht="20.149999999999999" customHeight="1">
      <c r="A70" s="279"/>
      <c r="B70" s="712"/>
      <c r="C70" s="292"/>
      <c r="D70" s="36"/>
      <c r="E70" s="706"/>
      <c r="F70" s="706"/>
      <c r="G70" s="706"/>
      <c r="H70" s="45"/>
      <c r="I70" s="690"/>
      <c r="J70" s="705"/>
    </row>
    <row r="71" spans="1:10" ht="20.149999999999999" customHeight="1">
      <c r="A71" s="279"/>
      <c r="B71" s="712"/>
      <c r="C71" s="292"/>
      <c r="D71" s="36"/>
      <c r="E71" s="706"/>
      <c r="F71" s="706"/>
      <c r="G71" s="706"/>
      <c r="H71" s="45"/>
      <c r="I71" s="690"/>
      <c r="J71" s="705"/>
    </row>
    <row r="72" spans="1:10" ht="20.149999999999999" customHeight="1">
      <c r="A72" s="279"/>
      <c r="B72" s="712"/>
      <c r="C72" s="347"/>
      <c r="D72" s="42"/>
      <c r="E72" s="707"/>
      <c r="F72" s="707"/>
      <c r="G72" s="707"/>
      <c r="H72" s="46"/>
      <c r="I72" s="691"/>
      <c r="J72" s="705"/>
    </row>
    <row r="73" spans="1:10" ht="20.149999999999999" customHeight="1">
      <c r="A73" s="279"/>
      <c r="B73" s="291"/>
      <c r="C73" s="343" t="s">
        <v>36</v>
      </c>
      <c r="D73" s="344"/>
      <c r="E73" s="287"/>
      <c r="F73" s="287"/>
      <c r="G73" s="287"/>
      <c r="H73" s="345"/>
      <c r="I73" s="341"/>
    </row>
    <row r="74" spans="1:10" ht="20.149999999999999" customHeight="1">
      <c r="A74" s="279"/>
      <c r="B74" s="291"/>
      <c r="C74" s="309"/>
      <c r="D74" s="34"/>
      <c r="E74" s="708"/>
      <c r="F74" s="708"/>
      <c r="G74" s="708"/>
      <c r="H74" s="44"/>
      <c r="I74" s="689">
        <f>ROUNDDOWN((SUM(H74:H78)),-3)/1000</f>
        <v>0</v>
      </c>
      <c r="J74" s="705"/>
    </row>
    <row r="75" spans="1:10" ht="20.149999999999999" customHeight="1">
      <c r="A75" s="279"/>
      <c r="B75" s="291"/>
      <c r="C75" s="309"/>
      <c r="D75" s="36"/>
      <c r="E75" s="706"/>
      <c r="F75" s="706"/>
      <c r="G75" s="706"/>
      <c r="H75" s="45"/>
      <c r="I75" s="690"/>
      <c r="J75" s="705"/>
    </row>
    <row r="76" spans="1:10" ht="20.149999999999999" customHeight="1">
      <c r="A76" s="279"/>
      <c r="B76" s="291"/>
      <c r="C76" s="309"/>
      <c r="D76" s="36"/>
      <c r="E76" s="706"/>
      <c r="F76" s="706"/>
      <c r="G76" s="706"/>
      <c r="H76" s="45"/>
      <c r="I76" s="690"/>
      <c r="J76" s="705"/>
    </row>
    <row r="77" spans="1:10" ht="20.149999999999999" customHeight="1">
      <c r="A77" s="279"/>
      <c r="B77" s="291"/>
      <c r="C77" s="309"/>
      <c r="D77" s="36"/>
      <c r="E77" s="706"/>
      <c r="F77" s="706"/>
      <c r="G77" s="706"/>
      <c r="H77" s="45"/>
      <c r="I77" s="690"/>
      <c r="J77" s="705"/>
    </row>
    <row r="78" spans="1:10" ht="20.149999999999999" customHeight="1">
      <c r="A78" s="279"/>
      <c r="B78" s="291"/>
      <c r="C78" s="342"/>
      <c r="D78" s="42"/>
      <c r="E78" s="707"/>
      <c r="F78" s="707"/>
      <c r="G78" s="707"/>
      <c r="H78" s="46"/>
      <c r="I78" s="691"/>
      <c r="J78" s="705"/>
    </row>
    <row r="79" spans="1:10" ht="20.149999999999999" customHeight="1">
      <c r="A79" s="279"/>
      <c r="B79" s="291"/>
      <c r="C79" s="348" t="s">
        <v>423</v>
      </c>
      <c r="D79" s="344"/>
      <c r="E79" s="711"/>
      <c r="F79" s="711"/>
      <c r="G79" s="711"/>
      <c r="H79" s="345"/>
      <c r="I79" s="349"/>
      <c r="J79" s="705"/>
    </row>
    <row r="80" spans="1:10" ht="20.149999999999999" customHeight="1">
      <c r="A80" s="279"/>
      <c r="B80" s="291"/>
      <c r="C80" s="292"/>
      <c r="D80" s="34"/>
      <c r="E80" s="708"/>
      <c r="F80" s="708"/>
      <c r="G80" s="708"/>
      <c r="H80" s="44"/>
      <c r="I80" s="689">
        <f>ROUNDDOWN((SUM(H80:H83)),-3)/1000</f>
        <v>0</v>
      </c>
      <c r="J80" s="704"/>
    </row>
    <row r="81" spans="1:10" ht="20.149999999999999" customHeight="1">
      <c r="A81" s="279"/>
      <c r="B81" s="291"/>
      <c r="C81" s="292"/>
      <c r="D81" s="36"/>
      <c r="E81" s="706"/>
      <c r="F81" s="706"/>
      <c r="G81" s="706"/>
      <c r="H81" s="45"/>
      <c r="I81" s="690"/>
      <c r="J81" s="705"/>
    </row>
    <row r="82" spans="1:10" ht="20.149999999999999" customHeight="1">
      <c r="A82" s="279"/>
      <c r="B82" s="291"/>
      <c r="C82" s="292"/>
      <c r="D82" s="36"/>
      <c r="E82" s="706"/>
      <c r="F82" s="706"/>
      <c r="G82" s="706"/>
      <c r="H82" s="45"/>
      <c r="I82" s="690"/>
      <c r="J82" s="705"/>
    </row>
    <row r="83" spans="1:10" ht="20.149999999999999" customHeight="1">
      <c r="A83" s="279"/>
      <c r="B83" s="291"/>
      <c r="C83" s="347"/>
      <c r="D83" s="42"/>
      <c r="E83" s="707"/>
      <c r="F83" s="707"/>
      <c r="G83" s="707"/>
      <c r="H83" s="46"/>
      <c r="I83" s="691"/>
      <c r="J83" s="705"/>
    </row>
    <row r="84" spans="1:10" ht="20.149999999999999" customHeight="1">
      <c r="A84" s="279"/>
      <c r="B84" s="291"/>
      <c r="C84" s="286" t="s">
        <v>37</v>
      </c>
      <c r="D84" s="344"/>
      <c r="E84" s="287"/>
      <c r="F84" s="287"/>
      <c r="G84" s="287"/>
      <c r="H84" s="345"/>
      <c r="I84" s="341"/>
    </row>
    <row r="85" spans="1:10" ht="20.149999999999999" customHeight="1">
      <c r="A85" s="279"/>
      <c r="B85" s="291"/>
      <c r="C85" s="292"/>
      <c r="D85" s="34"/>
      <c r="E85" s="708"/>
      <c r="F85" s="708"/>
      <c r="G85" s="708"/>
      <c r="H85" s="44"/>
      <c r="I85" s="689">
        <f>ROUNDDOWN((SUM(H85:H89)),-3)/1000</f>
        <v>0</v>
      </c>
      <c r="J85" s="704"/>
    </row>
    <row r="86" spans="1:10" ht="20.149999999999999" customHeight="1">
      <c r="A86" s="279"/>
      <c r="B86" s="291"/>
      <c r="C86" s="292"/>
      <c r="D86" s="36"/>
      <c r="E86" s="706"/>
      <c r="F86" s="706"/>
      <c r="G86" s="706"/>
      <c r="H86" s="45"/>
      <c r="I86" s="690"/>
      <c r="J86" s="705"/>
    </row>
    <row r="87" spans="1:10" ht="20.149999999999999" customHeight="1">
      <c r="A87" s="279"/>
      <c r="B87" s="291"/>
      <c r="C87" s="292"/>
      <c r="D87" s="36"/>
      <c r="E87" s="706"/>
      <c r="F87" s="706"/>
      <c r="G87" s="706"/>
      <c r="H87" s="45"/>
      <c r="I87" s="690"/>
      <c r="J87" s="705"/>
    </row>
    <row r="88" spans="1:10" ht="20.149999999999999" customHeight="1">
      <c r="A88" s="279"/>
      <c r="B88" s="291"/>
      <c r="C88" s="292"/>
      <c r="D88" s="36"/>
      <c r="E88" s="706"/>
      <c r="F88" s="706"/>
      <c r="G88" s="706"/>
      <c r="H88" s="45"/>
      <c r="I88" s="690"/>
      <c r="J88" s="705"/>
    </row>
    <row r="89" spans="1:10" ht="20.149999999999999" customHeight="1" thickBot="1">
      <c r="A89" s="350"/>
      <c r="B89" s="351"/>
      <c r="C89" s="352"/>
      <c r="D89" s="47"/>
      <c r="E89" s="710"/>
      <c r="F89" s="710"/>
      <c r="G89" s="710"/>
      <c r="H89" s="48"/>
      <c r="I89" s="709"/>
      <c r="J89" s="705"/>
    </row>
  </sheetData>
  <customSheetViews>
    <customSheetView guid="{1931C2DD-0477-40D3-ABFA-7C96E25F8814}" scale="80" fitToPage="1">
      <pane ySplit="11" topLeftCell="A12" activePane="bottomLeft" state="frozen"/>
      <selection pane="bottomLeft"/>
      <rowBreaks count="1" manualBreakCount="1">
        <brk id="58" max="8" man="1"/>
      </rowBreaks>
      <pageMargins left="0.70866141732283472" right="0.70866141732283472" top="0.59055118110236227" bottom="0.59055118110236227" header="0.19685039370078741" footer="0"/>
      <pageSetup paperSize="9" scale="48" orientation="portrait" r:id="rId1"/>
      <headerFooter>
        <oddHeader>&amp;L&amp;22【収入予算】</oddHeader>
      </headerFooter>
    </customSheetView>
  </customSheetViews>
  <mergeCells count="87">
    <mergeCell ref="J33:J34"/>
    <mergeCell ref="H31:I31"/>
    <mergeCell ref="H21:I21"/>
    <mergeCell ref="H24:I24"/>
    <mergeCell ref="E18:G18"/>
    <mergeCell ref="A19:D19"/>
    <mergeCell ref="C31:D31"/>
    <mergeCell ref="E31:G31"/>
    <mergeCell ref="H27:H28"/>
    <mergeCell ref="E25:G25"/>
    <mergeCell ref="E26:G26"/>
    <mergeCell ref="D25:D26"/>
    <mergeCell ref="E24:G24"/>
    <mergeCell ref="E23:I23"/>
    <mergeCell ref="D46:G46"/>
    <mergeCell ref="D47:G47"/>
    <mergeCell ref="D48:G48"/>
    <mergeCell ref="H22:I22"/>
    <mergeCell ref="I27:I28"/>
    <mergeCell ref="E22:G22"/>
    <mergeCell ref="E27:G27"/>
    <mergeCell ref="E29:G29"/>
    <mergeCell ref="E28:G28"/>
    <mergeCell ref="E30:G30"/>
    <mergeCell ref="I63:I66"/>
    <mergeCell ref="J63:J66"/>
    <mergeCell ref="E64:G64"/>
    <mergeCell ref="E65:G65"/>
    <mergeCell ref="E66:G66"/>
    <mergeCell ref="E63:G63"/>
    <mergeCell ref="B67:B72"/>
    <mergeCell ref="E68:G68"/>
    <mergeCell ref="I68:I72"/>
    <mergeCell ref="J68:J72"/>
    <mergeCell ref="E69:G69"/>
    <mergeCell ref="E70:G70"/>
    <mergeCell ref="E71:G71"/>
    <mergeCell ref="E72:G72"/>
    <mergeCell ref="I74:I78"/>
    <mergeCell ref="J74:J79"/>
    <mergeCell ref="E75:G75"/>
    <mergeCell ref="E76:G76"/>
    <mergeCell ref="E77:G77"/>
    <mergeCell ref="E78:G78"/>
    <mergeCell ref="E79:G79"/>
    <mergeCell ref="E74:G74"/>
    <mergeCell ref="I80:I83"/>
    <mergeCell ref="J80:J83"/>
    <mergeCell ref="E81:G81"/>
    <mergeCell ref="E82:G82"/>
    <mergeCell ref="E83:G83"/>
    <mergeCell ref="E80:G80"/>
    <mergeCell ref="I85:I89"/>
    <mergeCell ref="J85:J89"/>
    <mergeCell ref="E86:G86"/>
    <mergeCell ref="E87:G87"/>
    <mergeCell ref="E89:G89"/>
    <mergeCell ref="E85:G85"/>
    <mergeCell ref="E88:G88"/>
    <mergeCell ref="I58:I61"/>
    <mergeCell ref="J58:J61"/>
    <mergeCell ref="E59:G59"/>
    <mergeCell ref="E60:G60"/>
    <mergeCell ref="E61:G61"/>
    <mergeCell ref="E58:G58"/>
    <mergeCell ref="I50:I55"/>
    <mergeCell ref="C50:C55"/>
    <mergeCell ref="E50:G50"/>
    <mergeCell ref="E51:G51"/>
    <mergeCell ref="E52:G52"/>
    <mergeCell ref="E53:G53"/>
    <mergeCell ref="E54:G54"/>
    <mergeCell ref="E55:G55"/>
    <mergeCell ref="E13:G13"/>
    <mergeCell ref="C9:D9"/>
    <mergeCell ref="E14:G14"/>
    <mergeCell ref="E5:G5"/>
    <mergeCell ref="E6:G6"/>
    <mergeCell ref="E8:G8"/>
    <mergeCell ref="E10:G10"/>
    <mergeCell ref="E9:G9"/>
    <mergeCell ref="E7:G7"/>
    <mergeCell ref="J1:J2"/>
    <mergeCell ref="F3:I3"/>
    <mergeCell ref="B3:C3"/>
    <mergeCell ref="E11:G11"/>
    <mergeCell ref="E12:G12"/>
  </mergeCells>
  <phoneticPr fontId="10"/>
  <conditionalFormatting sqref="H47 D33:G45 E22:I23 E25:I30 E24:H24">
    <cfRule type="expression" dxfId="34" priority="4" stopIfTrue="1">
      <formula>$E$22="○"</formula>
    </cfRule>
  </conditionalFormatting>
  <dataValidations count="8">
    <dataValidation imeMode="halfAlpha" allowBlank="1" showInputMessage="1" showErrorMessage="1" sqref="I90:I65522 I18:I20" xr:uid="{00000000-0002-0000-0900-000000000000}"/>
    <dataValidation type="custom" allowBlank="1" showInputMessage="1" showErrorMessage="1" errorTitle="複数会場" error="複数会場の場合は別紙にご記入ください。" sqref="E45 F33:F45" xr:uid="{00000000-0002-0000-0900-000001000000}">
      <formula1>#REF!="一会場"</formula1>
    </dataValidation>
    <dataValidation type="whole" operator="greaterThanOrEqual" allowBlank="1" showInputMessage="1" showErrorMessage="1" sqref="H63:H89 H58:H61" xr:uid="{00000000-0002-0000-0900-000002000000}">
      <formula1>0</formula1>
    </dataValidation>
    <dataValidation type="list" allowBlank="1" showInputMessage="1" showErrorMessage="1" sqref="E22:G22" xr:uid="{00000000-0002-0000-0900-000003000000}">
      <formula1>"○"</formula1>
    </dataValidation>
    <dataValidation type="custom" allowBlank="1" showInputMessage="1" showErrorMessage="1" errorTitle="複数会場" error="複数会場の場合は別紙にご記入ください。" sqref="E28" xr:uid="{00000000-0002-0000-0900-000004000000}">
      <formula1>$E$21="一会場"</formula1>
    </dataValidation>
    <dataValidation type="whole" operator="lessThanOrEqual" allowBlank="1" showInputMessage="1" showErrorMessage="1" errorTitle="割引額について" error="割引額はマイナスで御記入ください。" sqref="H47" xr:uid="{00000000-0002-0000-0900-000005000000}">
      <formula1>0</formula1>
    </dataValidation>
    <dataValidation type="custom" allowBlank="1" showInputMessage="1" showErrorMessage="1" errorTitle="入場料収入は別紙に記載" error="入場料収入を別紙に記載する際はこちらへの入力をお控えください。" sqref="G33:G45 D33:E44" xr:uid="{00000000-0002-0000-0900-000006000000}">
      <formula1>$E$22=""</formula1>
    </dataValidation>
    <dataValidation allowBlank="1" showInputMessage="1" showErrorMessage="1" prompt="会場の席数に関する備考欄" sqref="H24:I24" xr:uid="{00000000-0002-0000-0900-000007000000}"/>
  </dataValidations>
  <printOptions horizontalCentered="1"/>
  <pageMargins left="0.78740157480314965" right="0.78740157480314965" top="0.39370078740157483" bottom="0.78740157480314965" header="0" footer="0.59055118110236227"/>
  <pageSetup paperSize="9" scale="46" orientation="portrait" r:id="rId2"/>
  <headerFooter scaleWithDoc="0">
    <oddFooter>&amp;R&amp;"ＭＳ ゴシック,標準"整理番号：（事務局記入欄）</oddFooter>
  </headerFooter>
  <rowBreaks count="1" manualBreakCount="1">
    <brk id="7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P425"/>
  <sheetViews>
    <sheetView view="pageBreakPreview" zoomScale="70" zoomScaleNormal="80" zoomScaleSheetLayoutView="70" workbookViewId="0">
      <selection activeCell="P1" sqref="P1:P2"/>
    </sheetView>
  </sheetViews>
  <sheetFormatPr defaultColWidth="9" defaultRowHeight="20.149999999999999" customHeight="1"/>
  <cols>
    <col min="1" max="1" width="10.58203125" style="51" customWidth="1"/>
    <col min="2" max="2" width="4.58203125" style="51" customWidth="1"/>
    <col min="3" max="3" width="6.58203125" style="51" customWidth="1"/>
    <col min="4" max="4" width="8.58203125" style="51" customWidth="1"/>
    <col min="5" max="5" width="4.58203125" style="51" customWidth="1"/>
    <col min="6" max="6" width="10.58203125" style="51" customWidth="1"/>
    <col min="7" max="7" width="14.58203125" style="51" customWidth="1"/>
    <col min="8" max="8" width="3.58203125" style="50" customWidth="1"/>
    <col min="9" max="9" width="10.58203125" style="51" customWidth="1"/>
    <col min="10" max="10" width="8.58203125" style="51" customWidth="1"/>
    <col min="11" max="11" width="6.58203125" style="51" customWidth="1"/>
    <col min="12" max="12" width="8.58203125" style="51" customWidth="1"/>
    <col min="13" max="13" width="4.58203125" style="51" customWidth="1"/>
    <col min="14" max="14" width="10.58203125" style="51" customWidth="1"/>
    <col min="15" max="15" width="12.58203125" style="51" customWidth="1"/>
    <col min="16" max="16" width="51.9140625" style="50" customWidth="1"/>
    <col min="17" max="16384" width="9" style="52"/>
  </cols>
  <sheetData>
    <row r="1" spans="1:16" ht="39.9" customHeight="1">
      <c r="A1" s="170" t="s">
        <v>21</v>
      </c>
      <c r="B1" s="49"/>
      <c r="C1" s="49"/>
      <c r="D1" s="49"/>
      <c r="E1" s="49"/>
      <c r="F1" s="49"/>
      <c r="G1" s="49"/>
      <c r="I1" s="50"/>
      <c r="J1" s="50"/>
      <c r="K1" s="50"/>
      <c r="P1" s="665" t="s">
        <v>491</v>
      </c>
    </row>
    <row r="2" spans="1:16" s="95" customFormat="1" ht="20.149999999999999" customHeight="1">
      <c r="A2" s="94"/>
      <c r="B2" s="94"/>
      <c r="C2" s="94"/>
      <c r="D2" s="94"/>
      <c r="E2" s="94"/>
      <c r="F2" s="94"/>
      <c r="G2" s="94"/>
      <c r="H2" s="94"/>
      <c r="I2" s="94"/>
      <c r="J2" s="94"/>
      <c r="K2" s="94"/>
      <c r="L2" s="94"/>
      <c r="M2" s="94"/>
      <c r="N2" s="94"/>
      <c r="O2" s="94"/>
      <c r="P2" s="665"/>
    </row>
    <row r="3" spans="1:16" s="100" customFormat="1" ht="20.149999999999999" customHeight="1">
      <c r="A3" s="801" t="s">
        <v>178</v>
      </c>
      <c r="B3" s="802"/>
      <c r="C3" s="802"/>
      <c r="D3" s="802"/>
      <c r="E3" s="812">
        <f ca="1">SUMIF($A$8:$O$1037,"合計",OFFSET($A$8:$O$1037,0,6))</f>
        <v>0</v>
      </c>
      <c r="F3" s="812"/>
      <c r="G3" s="813"/>
      <c r="H3" s="96"/>
      <c r="I3" s="171"/>
      <c r="J3" s="171"/>
      <c r="K3" s="171"/>
      <c r="L3" s="171"/>
      <c r="M3" s="171"/>
      <c r="N3" s="97"/>
      <c r="O3" s="98"/>
      <c r="P3" s="99"/>
    </row>
    <row r="4" spans="1:16" s="100" customFormat="1" ht="20.149999999999999" customHeight="1">
      <c r="A4" s="803" t="s">
        <v>161</v>
      </c>
      <c r="B4" s="804"/>
      <c r="C4" s="805">
        <f ca="1">SUMIF($A$8:$O$1037,"公演回数",OFFSET($A$8:$O$1037,0,2))</f>
        <v>0</v>
      </c>
      <c r="D4" s="806"/>
      <c r="E4" s="807" t="s">
        <v>175</v>
      </c>
      <c r="F4" s="808"/>
      <c r="G4" s="101">
        <f ca="1">SUMIF($A$8:$O$1037,"使用席数×公演回数(a)",OFFSET($A$8:$O$1037,0,2))</f>
        <v>0</v>
      </c>
      <c r="H4" s="102"/>
      <c r="I4" s="171"/>
      <c r="J4" s="171"/>
      <c r="K4" s="171"/>
      <c r="L4" s="171"/>
      <c r="M4" s="171"/>
      <c r="N4" s="97"/>
      <c r="O4" s="98"/>
      <c r="P4" s="99"/>
    </row>
    <row r="5" spans="1:16" s="100" customFormat="1" ht="20.149999999999999" customHeight="1">
      <c r="A5" s="801" t="s">
        <v>174</v>
      </c>
      <c r="B5" s="802"/>
      <c r="C5" s="809">
        <f ca="1">SUMIF($A$8:$O$1037,"販売枚数(b)",OFFSET($A$8:$O$1037,0,2))</f>
        <v>0</v>
      </c>
      <c r="D5" s="810"/>
      <c r="E5" s="811" t="s">
        <v>176</v>
      </c>
      <c r="F5" s="802"/>
      <c r="G5" s="104" t="str">
        <f ca="1">IFERROR(C5/G4,"")</f>
        <v/>
      </c>
      <c r="H5" s="105"/>
      <c r="I5" s="171"/>
      <c r="J5" s="171"/>
      <c r="K5" s="171"/>
      <c r="L5" s="171"/>
      <c r="M5" s="171"/>
      <c r="N5" s="97"/>
      <c r="O5" s="98"/>
      <c r="P5" s="99"/>
    </row>
    <row r="6" spans="1:16" s="100" customFormat="1" ht="20.149999999999999" customHeight="1">
      <c r="A6" s="814" t="s">
        <v>173</v>
      </c>
      <c r="B6" s="815"/>
      <c r="C6" s="816">
        <f ca="1">SUMIF($A$8:$O$1037,"総入場者数(c)",OFFSET($A$8:$O$1037,0,2))</f>
        <v>0</v>
      </c>
      <c r="D6" s="817"/>
      <c r="E6" s="818" t="s">
        <v>177</v>
      </c>
      <c r="F6" s="815"/>
      <c r="G6" s="106" t="str">
        <f ca="1">IFERROR(C6/G4,"")</f>
        <v/>
      </c>
      <c r="H6" s="105"/>
      <c r="I6" s="171"/>
      <c r="J6" s="171"/>
      <c r="K6" s="171"/>
      <c r="L6" s="171"/>
      <c r="M6" s="171"/>
      <c r="N6" s="171"/>
      <c r="O6" s="171"/>
      <c r="P6" s="99"/>
    </row>
    <row r="7" spans="1:16" s="100" customFormat="1" ht="20.149999999999999" customHeight="1">
      <c r="A7" s="107"/>
      <c r="B7" s="107"/>
      <c r="C7" s="107"/>
      <c r="D7" s="107"/>
      <c r="E7" s="107"/>
      <c r="F7" s="107"/>
      <c r="G7" s="107">
        <v>1</v>
      </c>
      <c r="H7" s="108"/>
      <c r="I7" s="103"/>
      <c r="J7" s="103"/>
      <c r="K7" s="103"/>
      <c r="L7" s="103"/>
      <c r="M7" s="103"/>
      <c r="N7" s="97"/>
      <c r="O7" s="98">
        <v>2</v>
      </c>
      <c r="P7" s="99"/>
    </row>
    <row r="8" spans="1:16" s="100" customFormat="1" ht="20.149999999999999" customHeight="1">
      <c r="A8" s="784" t="s">
        <v>159</v>
      </c>
      <c r="B8" s="785"/>
      <c r="C8" s="819" t="str">
        <f>IF(総表!$C28="","",TEXT(総表!$C28,"yyyy/mm/dd")&amp;総表!$D28&amp;TEXT(総表!$E28,"yyyy/mm/dd"))</f>
        <v/>
      </c>
      <c r="D8" s="819"/>
      <c r="E8" s="819"/>
      <c r="F8" s="819"/>
      <c r="G8" s="820"/>
      <c r="H8" s="108"/>
      <c r="I8" s="784" t="s">
        <v>159</v>
      </c>
      <c r="J8" s="785"/>
      <c r="K8" s="819" t="str">
        <f>IF(総表!$C29="","",TEXT(総表!$C29,"yyyy/mm/dd")&amp;総表!$D29&amp;TEXT(総表!$E29,"yyyy/mm/dd"))</f>
        <v/>
      </c>
      <c r="L8" s="819"/>
      <c r="M8" s="819"/>
      <c r="N8" s="819"/>
      <c r="O8" s="820"/>
      <c r="P8" s="821" t="s">
        <v>130</v>
      </c>
    </row>
    <row r="9" spans="1:16" s="100" customFormat="1" ht="20.149999999999999" customHeight="1">
      <c r="A9" s="792" t="s">
        <v>38</v>
      </c>
      <c r="B9" s="793"/>
      <c r="C9" s="799" t="str">
        <f>IF(総表!$F28="","",総表!$F28)</f>
        <v/>
      </c>
      <c r="D9" s="799"/>
      <c r="E9" s="799"/>
      <c r="F9" s="799"/>
      <c r="G9" s="800"/>
      <c r="H9" s="108"/>
      <c r="I9" s="792" t="s">
        <v>38</v>
      </c>
      <c r="J9" s="793"/>
      <c r="K9" s="799" t="str">
        <f>IF(総表!$F29="","",総表!$F29)</f>
        <v/>
      </c>
      <c r="L9" s="799"/>
      <c r="M9" s="799"/>
      <c r="N9" s="799"/>
      <c r="O9" s="800"/>
      <c r="P9" s="821"/>
    </row>
    <row r="10" spans="1:16" s="100" customFormat="1" ht="20.149999999999999" customHeight="1">
      <c r="A10" s="778" t="s">
        <v>167</v>
      </c>
      <c r="B10" s="779"/>
      <c r="C10" s="796"/>
      <c r="D10" s="796"/>
      <c r="E10" s="797"/>
      <c r="F10" s="797"/>
      <c r="G10" s="798"/>
      <c r="H10" s="108"/>
      <c r="I10" s="778" t="s">
        <v>167</v>
      </c>
      <c r="J10" s="779"/>
      <c r="K10" s="796"/>
      <c r="L10" s="796"/>
      <c r="M10" s="797"/>
      <c r="N10" s="797"/>
      <c r="O10" s="798"/>
      <c r="P10" s="821"/>
    </row>
    <row r="11" spans="1:16" s="100" customFormat="1" ht="20.149999999999999" customHeight="1">
      <c r="A11" s="109" t="s">
        <v>164</v>
      </c>
      <c r="B11" s="765" t="s">
        <v>165</v>
      </c>
      <c r="C11" s="765"/>
      <c r="D11" s="783"/>
      <c r="E11" s="783"/>
      <c r="F11" s="110" t="s">
        <v>166</v>
      </c>
      <c r="G11" s="111"/>
      <c r="H11" s="112"/>
      <c r="I11" s="109" t="s">
        <v>164</v>
      </c>
      <c r="J11" s="765" t="s">
        <v>165</v>
      </c>
      <c r="K11" s="765"/>
      <c r="L11" s="783"/>
      <c r="M11" s="783"/>
      <c r="N11" s="110" t="s">
        <v>166</v>
      </c>
      <c r="O11" s="111"/>
      <c r="P11" s="821"/>
    </row>
    <row r="12" spans="1:16" s="100" customFormat="1" ht="20.149999999999999" customHeight="1">
      <c r="A12" s="784" t="s">
        <v>179</v>
      </c>
      <c r="B12" s="785"/>
      <c r="C12" s="786">
        <f>C10-D11-G11</f>
        <v>0</v>
      </c>
      <c r="D12" s="787"/>
      <c r="E12" s="788" t="s">
        <v>180</v>
      </c>
      <c r="F12" s="789"/>
      <c r="G12" s="113" t="str">
        <f>IF(C12*C13=0,"",C12*C13)</f>
        <v/>
      </c>
      <c r="H12" s="108"/>
      <c r="I12" s="784" t="s">
        <v>179</v>
      </c>
      <c r="J12" s="785"/>
      <c r="K12" s="786">
        <f>K10-L11-O11</f>
        <v>0</v>
      </c>
      <c r="L12" s="787"/>
      <c r="M12" s="788" t="s">
        <v>180</v>
      </c>
      <c r="N12" s="789"/>
      <c r="O12" s="113" t="str">
        <f>IF(K12*K13=0,"",K12*K13)</f>
        <v/>
      </c>
      <c r="P12" s="821"/>
    </row>
    <row r="13" spans="1:16" s="100" customFormat="1" ht="20.149999999999999" customHeight="1">
      <c r="A13" s="778" t="s">
        <v>160</v>
      </c>
      <c r="B13" s="779"/>
      <c r="C13" s="780"/>
      <c r="D13" s="781"/>
      <c r="E13" s="114"/>
      <c r="F13" s="115"/>
      <c r="G13" s="116"/>
      <c r="H13" s="108"/>
      <c r="I13" s="778" t="s">
        <v>160</v>
      </c>
      <c r="J13" s="779"/>
      <c r="K13" s="780"/>
      <c r="L13" s="781"/>
      <c r="M13" s="114"/>
      <c r="N13" s="115"/>
      <c r="O13" s="116"/>
      <c r="P13" s="821"/>
    </row>
    <row r="14" spans="1:16" s="100" customFormat="1" ht="20.149999999999999" customHeight="1">
      <c r="A14" s="764" t="s">
        <v>168</v>
      </c>
      <c r="B14" s="765"/>
      <c r="C14" s="782" t="str">
        <f>IF(G12="","",SUM(F18:F27))</f>
        <v/>
      </c>
      <c r="D14" s="782"/>
      <c r="E14" s="770" t="s">
        <v>170</v>
      </c>
      <c r="F14" s="770"/>
      <c r="G14" s="117" t="str">
        <f>IF(G12="","",C14/G12)</f>
        <v/>
      </c>
      <c r="H14" s="108"/>
      <c r="I14" s="764" t="s">
        <v>168</v>
      </c>
      <c r="J14" s="765"/>
      <c r="K14" s="782" t="str">
        <f>IF(O12="","",SUM(N18:N27))</f>
        <v/>
      </c>
      <c r="L14" s="782"/>
      <c r="M14" s="770" t="s">
        <v>170</v>
      </c>
      <c r="N14" s="770"/>
      <c r="O14" s="117" t="str">
        <f>IF(O12="","",K14/O12)</f>
        <v/>
      </c>
      <c r="P14" s="821"/>
    </row>
    <row r="15" spans="1:16" s="100" customFormat="1" ht="20.149999999999999" customHeight="1">
      <c r="A15" s="771" t="s">
        <v>169</v>
      </c>
      <c r="B15" s="772"/>
      <c r="C15" s="773" t="str">
        <f>IF(G12="","",SUM(F18:F28))</f>
        <v/>
      </c>
      <c r="D15" s="773"/>
      <c r="E15" s="774" t="s">
        <v>171</v>
      </c>
      <c r="F15" s="774"/>
      <c r="G15" s="118" t="str">
        <f>IF(G12="","",C15/G12)</f>
        <v/>
      </c>
      <c r="H15" s="108"/>
      <c r="I15" s="771" t="s">
        <v>169</v>
      </c>
      <c r="J15" s="772"/>
      <c r="K15" s="773" t="str">
        <f>IF(O12="","",SUM(N18:N28))</f>
        <v/>
      </c>
      <c r="L15" s="773"/>
      <c r="M15" s="774" t="s">
        <v>171</v>
      </c>
      <c r="N15" s="774"/>
      <c r="O15" s="118" t="str">
        <f>IF(O12="","",K15/O12)</f>
        <v/>
      </c>
      <c r="P15" s="821"/>
    </row>
    <row r="16" spans="1:16" s="100" customFormat="1" ht="20.149999999999999" customHeight="1">
      <c r="A16" s="775" t="s">
        <v>283</v>
      </c>
      <c r="B16" s="776"/>
      <c r="C16" s="776"/>
      <c r="D16" s="776"/>
      <c r="E16" s="776"/>
      <c r="F16" s="776"/>
      <c r="G16" s="777"/>
      <c r="H16" s="108"/>
      <c r="I16" s="775" t="s">
        <v>283</v>
      </c>
      <c r="J16" s="776"/>
      <c r="K16" s="776"/>
      <c r="L16" s="776"/>
      <c r="M16" s="776"/>
      <c r="N16" s="776"/>
      <c r="O16" s="777"/>
      <c r="P16" s="821"/>
    </row>
    <row r="17" spans="1:16" s="100" customFormat="1" ht="20.149999999999999" customHeight="1">
      <c r="A17" s="764" t="s">
        <v>53</v>
      </c>
      <c r="B17" s="765"/>
      <c r="C17" s="765"/>
      <c r="D17" s="119" t="s">
        <v>20</v>
      </c>
      <c r="E17" s="119" t="s">
        <v>39</v>
      </c>
      <c r="F17" s="119" t="s">
        <v>40</v>
      </c>
      <c r="G17" s="120" t="s">
        <v>41</v>
      </c>
      <c r="H17" s="108"/>
      <c r="I17" s="764" t="s">
        <v>53</v>
      </c>
      <c r="J17" s="765"/>
      <c r="K17" s="765"/>
      <c r="L17" s="119" t="s">
        <v>20</v>
      </c>
      <c r="M17" s="119" t="s">
        <v>39</v>
      </c>
      <c r="N17" s="119" t="s">
        <v>40</v>
      </c>
      <c r="O17" s="120" t="s">
        <v>41</v>
      </c>
      <c r="P17" s="821"/>
    </row>
    <row r="18" spans="1:16" s="100" customFormat="1" ht="20.149999999999999" customHeight="1">
      <c r="A18" s="768"/>
      <c r="B18" s="769"/>
      <c r="C18" s="769"/>
      <c r="D18" s="121"/>
      <c r="E18" s="122" t="s">
        <v>39</v>
      </c>
      <c r="F18" s="123"/>
      <c r="G18" s="124">
        <f>D18*F18</f>
        <v>0</v>
      </c>
      <c r="H18" s="108"/>
      <c r="I18" s="768"/>
      <c r="J18" s="769"/>
      <c r="K18" s="769"/>
      <c r="L18" s="121"/>
      <c r="M18" s="122" t="s">
        <v>39</v>
      </c>
      <c r="N18" s="123"/>
      <c r="O18" s="124">
        <f>L18*N18</f>
        <v>0</v>
      </c>
      <c r="P18" s="821"/>
    </row>
    <row r="19" spans="1:16" s="100" customFormat="1" ht="20.149999999999999" customHeight="1">
      <c r="A19" s="759"/>
      <c r="B19" s="760"/>
      <c r="C19" s="760"/>
      <c r="D19" s="125"/>
      <c r="E19" s="126" t="s">
        <v>39</v>
      </c>
      <c r="F19" s="125"/>
      <c r="G19" s="127">
        <f t="shared" ref="G19:G27" si="0">D19*F19</f>
        <v>0</v>
      </c>
      <c r="H19" s="108"/>
      <c r="I19" s="759"/>
      <c r="J19" s="760"/>
      <c r="K19" s="760"/>
      <c r="L19" s="125"/>
      <c r="M19" s="126" t="s">
        <v>39</v>
      </c>
      <c r="N19" s="125"/>
      <c r="O19" s="127">
        <f t="shared" ref="O19:O27" si="1">L19*N19</f>
        <v>0</v>
      </c>
      <c r="P19" s="821"/>
    </row>
    <row r="20" spans="1:16" s="100" customFormat="1" ht="20.149999999999999" customHeight="1">
      <c r="A20" s="759"/>
      <c r="B20" s="760"/>
      <c r="C20" s="760"/>
      <c r="D20" s="125"/>
      <c r="E20" s="126" t="s">
        <v>39</v>
      </c>
      <c r="F20" s="125"/>
      <c r="G20" s="127">
        <f t="shared" si="0"/>
        <v>0</v>
      </c>
      <c r="H20" s="108"/>
      <c r="I20" s="759"/>
      <c r="J20" s="760"/>
      <c r="K20" s="760"/>
      <c r="L20" s="125"/>
      <c r="M20" s="126" t="s">
        <v>39</v>
      </c>
      <c r="N20" s="125"/>
      <c r="O20" s="127">
        <f t="shared" si="1"/>
        <v>0</v>
      </c>
      <c r="P20" s="821"/>
    </row>
    <row r="21" spans="1:16" s="100" customFormat="1" ht="20.149999999999999" customHeight="1">
      <c r="A21" s="759"/>
      <c r="B21" s="760"/>
      <c r="C21" s="760"/>
      <c r="D21" s="125"/>
      <c r="E21" s="126" t="s">
        <v>39</v>
      </c>
      <c r="F21" s="125"/>
      <c r="G21" s="127">
        <f t="shared" si="0"/>
        <v>0</v>
      </c>
      <c r="H21" s="108"/>
      <c r="I21" s="759"/>
      <c r="J21" s="760"/>
      <c r="K21" s="760"/>
      <c r="L21" s="125"/>
      <c r="M21" s="126" t="s">
        <v>39</v>
      </c>
      <c r="N21" s="125"/>
      <c r="O21" s="127">
        <f t="shared" si="1"/>
        <v>0</v>
      </c>
      <c r="P21" s="821"/>
    </row>
    <row r="22" spans="1:16" s="100" customFormat="1" ht="20.149999999999999" customHeight="1">
      <c r="A22" s="759"/>
      <c r="B22" s="760"/>
      <c r="C22" s="760"/>
      <c r="D22" s="125"/>
      <c r="E22" s="126" t="s">
        <v>39</v>
      </c>
      <c r="F22" s="125"/>
      <c r="G22" s="127">
        <f t="shared" si="0"/>
        <v>0</v>
      </c>
      <c r="H22" s="108"/>
      <c r="I22" s="759"/>
      <c r="J22" s="760"/>
      <c r="K22" s="760"/>
      <c r="L22" s="125"/>
      <c r="M22" s="126" t="s">
        <v>39</v>
      </c>
      <c r="N22" s="125"/>
      <c r="O22" s="127">
        <f t="shared" si="1"/>
        <v>0</v>
      </c>
      <c r="P22" s="821"/>
    </row>
    <row r="23" spans="1:16" s="100" customFormat="1" ht="20.149999999999999" customHeight="1">
      <c r="A23" s="759"/>
      <c r="B23" s="760"/>
      <c r="C23" s="760"/>
      <c r="D23" s="125"/>
      <c r="E23" s="126" t="s">
        <v>39</v>
      </c>
      <c r="F23" s="125"/>
      <c r="G23" s="127">
        <f t="shared" si="0"/>
        <v>0</v>
      </c>
      <c r="H23" s="108"/>
      <c r="I23" s="759"/>
      <c r="J23" s="760"/>
      <c r="K23" s="760"/>
      <c r="L23" s="125"/>
      <c r="M23" s="126" t="s">
        <v>39</v>
      </c>
      <c r="N23" s="125"/>
      <c r="O23" s="127">
        <f t="shared" si="1"/>
        <v>0</v>
      </c>
      <c r="P23" s="821"/>
    </row>
    <row r="24" spans="1:16" s="100" customFormat="1" ht="20.149999999999999" customHeight="1">
      <c r="A24" s="759"/>
      <c r="B24" s="760"/>
      <c r="C24" s="760"/>
      <c r="D24" s="125"/>
      <c r="E24" s="126" t="s">
        <v>39</v>
      </c>
      <c r="F24" s="125"/>
      <c r="G24" s="127">
        <f t="shared" si="0"/>
        <v>0</v>
      </c>
      <c r="H24" s="108"/>
      <c r="I24" s="759"/>
      <c r="J24" s="760"/>
      <c r="K24" s="760"/>
      <c r="L24" s="125"/>
      <c r="M24" s="126" t="s">
        <v>39</v>
      </c>
      <c r="N24" s="125"/>
      <c r="O24" s="127">
        <f t="shared" si="1"/>
        <v>0</v>
      </c>
      <c r="P24" s="821"/>
    </row>
    <row r="25" spans="1:16" s="100" customFormat="1" ht="20.149999999999999" customHeight="1">
      <c r="A25" s="759"/>
      <c r="B25" s="760"/>
      <c r="C25" s="760"/>
      <c r="D25" s="125"/>
      <c r="E25" s="126" t="s">
        <v>39</v>
      </c>
      <c r="F25" s="125"/>
      <c r="G25" s="127">
        <f t="shared" si="0"/>
        <v>0</v>
      </c>
      <c r="H25" s="108"/>
      <c r="I25" s="759"/>
      <c r="J25" s="760"/>
      <c r="K25" s="760"/>
      <c r="L25" s="125"/>
      <c r="M25" s="126" t="s">
        <v>39</v>
      </c>
      <c r="N25" s="125"/>
      <c r="O25" s="127">
        <f t="shared" si="1"/>
        <v>0</v>
      </c>
      <c r="P25" s="821"/>
    </row>
    <row r="26" spans="1:16" s="100" customFormat="1" ht="20.149999999999999" customHeight="1">
      <c r="A26" s="759"/>
      <c r="B26" s="760"/>
      <c r="C26" s="760"/>
      <c r="D26" s="125"/>
      <c r="E26" s="126" t="s">
        <v>39</v>
      </c>
      <c r="F26" s="125"/>
      <c r="G26" s="127">
        <f t="shared" si="0"/>
        <v>0</v>
      </c>
      <c r="H26" s="108"/>
      <c r="I26" s="759"/>
      <c r="J26" s="760"/>
      <c r="K26" s="760"/>
      <c r="L26" s="125"/>
      <c r="M26" s="126" t="s">
        <v>39</v>
      </c>
      <c r="N26" s="125"/>
      <c r="O26" s="127">
        <f t="shared" si="1"/>
        <v>0</v>
      </c>
      <c r="P26" s="821"/>
    </row>
    <row r="27" spans="1:16" s="100" customFormat="1" ht="20.149999999999999" customHeight="1">
      <c r="A27" s="759"/>
      <c r="B27" s="760"/>
      <c r="C27" s="760"/>
      <c r="D27" s="125"/>
      <c r="E27" s="126" t="s">
        <v>39</v>
      </c>
      <c r="F27" s="125"/>
      <c r="G27" s="127">
        <f t="shared" si="0"/>
        <v>0</v>
      </c>
      <c r="H27" s="108"/>
      <c r="I27" s="759"/>
      <c r="J27" s="760"/>
      <c r="K27" s="760"/>
      <c r="L27" s="125"/>
      <c r="M27" s="126" t="s">
        <v>39</v>
      </c>
      <c r="N27" s="125"/>
      <c r="O27" s="127">
        <f t="shared" si="1"/>
        <v>0</v>
      </c>
      <c r="P27" s="821"/>
    </row>
    <row r="28" spans="1:16" s="100" customFormat="1" ht="20.149999999999999" customHeight="1">
      <c r="A28" s="761" t="s">
        <v>172</v>
      </c>
      <c r="B28" s="762"/>
      <c r="C28" s="763"/>
      <c r="D28" s="128"/>
      <c r="E28" s="129" t="s">
        <v>39</v>
      </c>
      <c r="F28" s="130"/>
      <c r="G28" s="131">
        <f>D28*F28</f>
        <v>0</v>
      </c>
      <c r="H28" s="108"/>
      <c r="I28" s="761" t="s">
        <v>172</v>
      </c>
      <c r="J28" s="762"/>
      <c r="K28" s="763"/>
      <c r="L28" s="128"/>
      <c r="M28" s="129" t="s">
        <v>39</v>
      </c>
      <c r="N28" s="130"/>
      <c r="O28" s="131">
        <f>L28*N28</f>
        <v>0</v>
      </c>
      <c r="P28" s="821"/>
    </row>
    <row r="29" spans="1:16" s="100" customFormat="1" ht="20.149999999999999" customHeight="1">
      <c r="A29" s="764" t="s">
        <v>162</v>
      </c>
      <c r="B29" s="765"/>
      <c r="C29" s="765"/>
      <c r="D29" s="765"/>
      <c r="E29" s="765"/>
      <c r="F29" s="765"/>
      <c r="G29" s="132">
        <f>SUM(G18:G28)</f>
        <v>0</v>
      </c>
      <c r="H29" s="108"/>
      <c r="I29" s="764" t="s">
        <v>162</v>
      </c>
      <c r="J29" s="765"/>
      <c r="K29" s="765"/>
      <c r="L29" s="765"/>
      <c r="M29" s="765"/>
      <c r="N29" s="765"/>
      <c r="O29" s="132">
        <f>SUM(O18:O28)</f>
        <v>0</v>
      </c>
      <c r="P29" s="90"/>
    </row>
    <row r="30" spans="1:16" s="100" customFormat="1" ht="20.149999999999999" customHeight="1">
      <c r="A30" s="766" t="s">
        <v>288</v>
      </c>
      <c r="B30" s="767"/>
      <c r="C30" s="767"/>
      <c r="D30" s="767"/>
      <c r="E30" s="767"/>
      <c r="F30" s="767"/>
      <c r="G30" s="133"/>
      <c r="H30" s="108"/>
      <c r="I30" s="766" t="s">
        <v>288</v>
      </c>
      <c r="J30" s="767"/>
      <c r="K30" s="767"/>
      <c r="L30" s="767"/>
      <c r="M30" s="767"/>
      <c r="N30" s="767"/>
      <c r="O30" s="133"/>
      <c r="P30" s="90"/>
    </row>
    <row r="31" spans="1:16" s="100" customFormat="1" ht="20.149999999999999" customHeight="1">
      <c r="A31" s="764" t="s">
        <v>163</v>
      </c>
      <c r="B31" s="765"/>
      <c r="C31" s="765"/>
      <c r="D31" s="765"/>
      <c r="E31" s="765"/>
      <c r="F31" s="765"/>
      <c r="G31" s="132">
        <f>G29+G30</f>
        <v>0</v>
      </c>
      <c r="H31" s="108"/>
      <c r="I31" s="764" t="s">
        <v>163</v>
      </c>
      <c r="J31" s="765"/>
      <c r="K31" s="765"/>
      <c r="L31" s="765"/>
      <c r="M31" s="765"/>
      <c r="N31" s="765"/>
      <c r="O31" s="132">
        <f>O29+O30</f>
        <v>0</v>
      </c>
      <c r="P31" s="90"/>
    </row>
    <row r="32" spans="1:16" s="100" customFormat="1" ht="20.149999999999999" customHeight="1">
      <c r="A32" s="103"/>
      <c r="B32" s="103"/>
      <c r="C32" s="103"/>
      <c r="D32" s="103"/>
      <c r="E32" s="103"/>
      <c r="F32" s="97"/>
      <c r="G32" s="98">
        <v>3</v>
      </c>
      <c r="H32" s="98"/>
      <c r="I32" s="103"/>
      <c r="J32" s="103"/>
      <c r="K32" s="103"/>
      <c r="L32" s="103"/>
      <c r="M32" s="103"/>
      <c r="N32" s="97"/>
      <c r="O32" s="98">
        <v>4</v>
      </c>
      <c r="P32" s="53"/>
    </row>
    <row r="33" spans="1:16" s="100" customFormat="1" ht="20.149999999999999" customHeight="1">
      <c r="A33" s="784" t="s">
        <v>159</v>
      </c>
      <c r="B33" s="785"/>
      <c r="C33" s="819" t="str">
        <f>IF(総表!$C30="","",TEXT(総表!$C30,"yyyy/mm/dd")&amp;総表!$D30&amp;TEXT(総表!$E30,"yyyy/mm/dd"))</f>
        <v/>
      </c>
      <c r="D33" s="819"/>
      <c r="E33" s="819"/>
      <c r="F33" s="819"/>
      <c r="G33" s="820"/>
      <c r="H33" s="94"/>
      <c r="I33" s="784" t="s">
        <v>159</v>
      </c>
      <c r="J33" s="785"/>
      <c r="K33" s="819" t="str">
        <f>IF(総表!$C31="","",TEXT(総表!$C31,"yyyy/mm/dd")&amp;総表!$D31&amp;TEXT(総表!$E31,"yyyy/mm/dd"))</f>
        <v/>
      </c>
      <c r="L33" s="819"/>
      <c r="M33" s="819"/>
      <c r="N33" s="819"/>
      <c r="O33" s="820"/>
      <c r="P33" s="99"/>
    </row>
    <row r="34" spans="1:16" s="100" customFormat="1" ht="20.149999999999999" customHeight="1">
      <c r="A34" s="792" t="s">
        <v>38</v>
      </c>
      <c r="B34" s="793"/>
      <c r="C34" s="799" t="str">
        <f>IF(総表!$F30="","",総表!$F30)</f>
        <v/>
      </c>
      <c r="D34" s="799"/>
      <c r="E34" s="799"/>
      <c r="F34" s="799"/>
      <c r="G34" s="800"/>
      <c r="H34" s="94"/>
      <c r="I34" s="792" t="s">
        <v>38</v>
      </c>
      <c r="J34" s="793"/>
      <c r="K34" s="799" t="str">
        <f>IF(総表!$F31="","",総表!$F31)</f>
        <v/>
      </c>
      <c r="L34" s="799"/>
      <c r="M34" s="799"/>
      <c r="N34" s="799"/>
      <c r="O34" s="800"/>
      <c r="P34" s="99"/>
    </row>
    <row r="35" spans="1:16" s="100" customFormat="1" ht="20.149999999999999" customHeight="1">
      <c r="A35" s="778" t="s">
        <v>167</v>
      </c>
      <c r="B35" s="779"/>
      <c r="C35" s="796"/>
      <c r="D35" s="796"/>
      <c r="E35" s="797"/>
      <c r="F35" s="797"/>
      <c r="G35" s="798"/>
      <c r="H35" s="94"/>
      <c r="I35" s="778" t="s">
        <v>167</v>
      </c>
      <c r="J35" s="779"/>
      <c r="K35" s="796"/>
      <c r="L35" s="796"/>
      <c r="M35" s="797"/>
      <c r="N35" s="797"/>
      <c r="O35" s="798"/>
      <c r="P35" s="99"/>
    </row>
    <row r="36" spans="1:16" s="100" customFormat="1" ht="20.149999999999999" customHeight="1">
      <c r="A36" s="109" t="s">
        <v>164</v>
      </c>
      <c r="B36" s="765" t="s">
        <v>165</v>
      </c>
      <c r="C36" s="765"/>
      <c r="D36" s="783"/>
      <c r="E36" s="783"/>
      <c r="F36" s="110" t="s">
        <v>166</v>
      </c>
      <c r="G36" s="111"/>
      <c r="H36" s="134"/>
      <c r="I36" s="109" t="s">
        <v>164</v>
      </c>
      <c r="J36" s="765" t="s">
        <v>165</v>
      </c>
      <c r="K36" s="765"/>
      <c r="L36" s="783"/>
      <c r="M36" s="783"/>
      <c r="N36" s="110" t="s">
        <v>166</v>
      </c>
      <c r="O36" s="111"/>
      <c r="P36" s="99"/>
    </row>
    <row r="37" spans="1:16" s="100" customFormat="1" ht="20.149999999999999" customHeight="1">
      <c r="A37" s="784" t="s">
        <v>179</v>
      </c>
      <c r="B37" s="785"/>
      <c r="C37" s="786">
        <f>C35-D36-G36</f>
        <v>0</v>
      </c>
      <c r="D37" s="787"/>
      <c r="E37" s="788" t="s">
        <v>180</v>
      </c>
      <c r="F37" s="789"/>
      <c r="G37" s="113" t="str">
        <f>IF(C37*C38=0,"",C37*C38)</f>
        <v/>
      </c>
      <c r="H37" s="94"/>
      <c r="I37" s="784" t="s">
        <v>179</v>
      </c>
      <c r="J37" s="785"/>
      <c r="K37" s="786">
        <f>K35-L36-O36</f>
        <v>0</v>
      </c>
      <c r="L37" s="787"/>
      <c r="M37" s="788" t="s">
        <v>180</v>
      </c>
      <c r="N37" s="789"/>
      <c r="O37" s="113" t="str">
        <f>IF(K37*K38=0,"",K37*K38)</f>
        <v/>
      </c>
      <c r="P37" s="99"/>
    </row>
    <row r="38" spans="1:16" s="100" customFormat="1" ht="20.149999999999999" customHeight="1">
      <c r="A38" s="778" t="s">
        <v>160</v>
      </c>
      <c r="B38" s="779"/>
      <c r="C38" s="780"/>
      <c r="D38" s="781"/>
      <c r="E38" s="114"/>
      <c r="F38" s="115"/>
      <c r="G38" s="116"/>
      <c r="H38" s="94"/>
      <c r="I38" s="778" t="s">
        <v>160</v>
      </c>
      <c r="J38" s="779"/>
      <c r="K38" s="780"/>
      <c r="L38" s="781"/>
      <c r="M38" s="114"/>
      <c r="N38" s="115"/>
      <c r="O38" s="116"/>
      <c r="P38" s="99"/>
    </row>
    <row r="39" spans="1:16" s="100" customFormat="1" ht="20.149999999999999" customHeight="1">
      <c r="A39" s="764" t="s">
        <v>168</v>
      </c>
      <c r="B39" s="765"/>
      <c r="C39" s="782" t="str">
        <f>IF(G37="","",SUM(F43:F52))</f>
        <v/>
      </c>
      <c r="D39" s="782"/>
      <c r="E39" s="770" t="s">
        <v>170</v>
      </c>
      <c r="F39" s="770"/>
      <c r="G39" s="117" t="str">
        <f>IF(G37="","",C39/G37)</f>
        <v/>
      </c>
      <c r="H39" s="94"/>
      <c r="I39" s="764" t="s">
        <v>168</v>
      </c>
      <c r="J39" s="765"/>
      <c r="K39" s="782" t="str">
        <f>IF(O37="","",SUM(N43:N52))</f>
        <v/>
      </c>
      <c r="L39" s="782"/>
      <c r="M39" s="770" t="s">
        <v>170</v>
      </c>
      <c r="N39" s="770"/>
      <c r="O39" s="117" t="str">
        <f>IF(O37="","",K39/O37)</f>
        <v/>
      </c>
      <c r="P39" s="99"/>
    </row>
    <row r="40" spans="1:16" s="100" customFormat="1" ht="20.149999999999999" customHeight="1">
      <c r="A40" s="771" t="s">
        <v>169</v>
      </c>
      <c r="B40" s="772"/>
      <c r="C40" s="773" t="str">
        <f>IF(G37="","",SUM(F43:F53))</f>
        <v/>
      </c>
      <c r="D40" s="773"/>
      <c r="E40" s="774" t="s">
        <v>171</v>
      </c>
      <c r="F40" s="774"/>
      <c r="G40" s="118" t="str">
        <f>IF(G37="","",C40/G37)</f>
        <v/>
      </c>
      <c r="H40" s="94"/>
      <c r="I40" s="771" t="s">
        <v>169</v>
      </c>
      <c r="J40" s="772"/>
      <c r="K40" s="773" t="str">
        <f>IF(O37="","",SUM(N43:N53))</f>
        <v/>
      </c>
      <c r="L40" s="773"/>
      <c r="M40" s="774" t="s">
        <v>171</v>
      </c>
      <c r="N40" s="774"/>
      <c r="O40" s="118" t="str">
        <f>IF(O37="","",K40/O37)</f>
        <v/>
      </c>
      <c r="P40" s="99"/>
    </row>
    <row r="41" spans="1:16" s="100" customFormat="1" ht="20.149999999999999" customHeight="1">
      <c r="A41" s="775" t="s">
        <v>283</v>
      </c>
      <c r="B41" s="776"/>
      <c r="C41" s="776"/>
      <c r="D41" s="776"/>
      <c r="E41" s="776"/>
      <c r="F41" s="776"/>
      <c r="G41" s="777"/>
      <c r="H41" s="94"/>
      <c r="I41" s="775" t="s">
        <v>283</v>
      </c>
      <c r="J41" s="776"/>
      <c r="K41" s="776"/>
      <c r="L41" s="776"/>
      <c r="M41" s="776"/>
      <c r="N41" s="776"/>
      <c r="O41" s="777"/>
      <c r="P41" s="99"/>
    </row>
    <row r="42" spans="1:16" s="100" customFormat="1" ht="20.149999999999999" customHeight="1">
      <c r="A42" s="764" t="s">
        <v>53</v>
      </c>
      <c r="B42" s="765"/>
      <c r="C42" s="765"/>
      <c r="D42" s="119" t="s">
        <v>20</v>
      </c>
      <c r="E42" s="119" t="s">
        <v>39</v>
      </c>
      <c r="F42" s="119" t="s">
        <v>40</v>
      </c>
      <c r="G42" s="120" t="s">
        <v>41</v>
      </c>
      <c r="H42" s="94"/>
      <c r="I42" s="764" t="s">
        <v>53</v>
      </c>
      <c r="J42" s="765"/>
      <c r="K42" s="765"/>
      <c r="L42" s="119" t="s">
        <v>20</v>
      </c>
      <c r="M42" s="119" t="s">
        <v>39</v>
      </c>
      <c r="N42" s="119" t="s">
        <v>40</v>
      </c>
      <c r="O42" s="120" t="s">
        <v>41</v>
      </c>
      <c r="P42" s="99"/>
    </row>
    <row r="43" spans="1:16" s="100" customFormat="1" ht="20.149999999999999" customHeight="1">
      <c r="A43" s="768"/>
      <c r="B43" s="769"/>
      <c r="C43" s="769"/>
      <c r="D43" s="121"/>
      <c r="E43" s="122" t="s">
        <v>39</v>
      </c>
      <c r="F43" s="123"/>
      <c r="G43" s="124">
        <f>D43*F43</f>
        <v>0</v>
      </c>
      <c r="H43" s="94"/>
      <c r="I43" s="768"/>
      <c r="J43" s="769"/>
      <c r="K43" s="769"/>
      <c r="L43" s="121"/>
      <c r="M43" s="122" t="s">
        <v>39</v>
      </c>
      <c r="N43" s="123"/>
      <c r="O43" s="124">
        <f>L43*N43</f>
        <v>0</v>
      </c>
      <c r="P43" s="99"/>
    </row>
    <row r="44" spans="1:16" s="100" customFormat="1" ht="20.149999999999999" customHeight="1">
      <c r="A44" s="759"/>
      <c r="B44" s="760"/>
      <c r="C44" s="760"/>
      <c r="D44" s="125"/>
      <c r="E44" s="126" t="s">
        <v>39</v>
      </c>
      <c r="F44" s="125"/>
      <c r="G44" s="127">
        <f t="shared" ref="G44:G52" si="2">D44*F44</f>
        <v>0</v>
      </c>
      <c r="H44" s="94"/>
      <c r="I44" s="759"/>
      <c r="J44" s="760"/>
      <c r="K44" s="760"/>
      <c r="L44" s="125"/>
      <c r="M44" s="126" t="s">
        <v>39</v>
      </c>
      <c r="N44" s="125"/>
      <c r="O44" s="127">
        <f t="shared" ref="O44:O52" si="3">L44*N44</f>
        <v>0</v>
      </c>
      <c r="P44" s="99"/>
    </row>
    <row r="45" spans="1:16" s="100" customFormat="1" ht="20.149999999999999" customHeight="1">
      <c r="A45" s="759"/>
      <c r="B45" s="760"/>
      <c r="C45" s="760"/>
      <c r="D45" s="125"/>
      <c r="E45" s="126" t="s">
        <v>39</v>
      </c>
      <c r="F45" s="125"/>
      <c r="G45" s="127">
        <f t="shared" si="2"/>
        <v>0</v>
      </c>
      <c r="H45" s="94"/>
      <c r="I45" s="759"/>
      <c r="J45" s="760"/>
      <c r="K45" s="760"/>
      <c r="L45" s="125"/>
      <c r="M45" s="126" t="s">
        <v>39</v>
      </c>
      <c r="N45" s="125"/>
      <c r="O45" s="127">
        <f t="shared" si="3"/>
        <v>0</v>
      </c>
      <c r="P45" s="99"/>
    </row>
    <row r="46" spans="1:16" s="100" customFormat="1" ht="20.149999999999999" customHeight="1">
      <c r="A46" s="759"/>
      <c r="B46" s="760"/>
      <c r="C46" s="760"/>
      <c r="D46" s="125"/>
      <c r="E46" s="126" t="s">
        <v>39</v>
      </c>
      <c r="F46" s="125"/>
      <c r="G46" s="127">
        <f t="shared" si="2"/>
        <v>0</v>
      </c>
      <c r="H46" s="94"/>
      <c r="I46" s="759"/>
      <c r="J46" s="760"/>
      <c r="K46" s="760"/>
      <c r="L46" s="125"/>
      <c r="M46" s="126" t="s">
        <v>39</v>
      </c>
      <c r="N46" s="125"/>
      <c r="O46" s="127">
        <f t="shared" si="3"/>
        <v>0</v>
      </c>
      <c r="P46" s="99"/>
    </row>
    <row r="47" spans="1:16" s="100" customFormat="1" ht="20.149999999999999" customHeight="1">
      <c r="A47" s="759"/>
      <c r="B47" s="760"/>
      <c r="C47" s="760"/>
      <c r="D47" s="125"/>
      <c r="E47" s="126" t="s">
        <v>39</v>
      </c>
      <c r="F47" s="125"/>
      <c r="G47" s="127">
        <f t="shared" si="2"/>
        <v>0</v>
      </c>
      <c r="H47" s="94"/>
      <c r="I47" s="759"/>
      <c r="J47" s="760"/>
      <c r="K47" s="760"/>
      <c r="L47" s="125"/>
      <c r="M47" s="126" t="s">
        <v>39</v>
      </c>
      <c r="N47" s="125"/>
      <c r="O47" s="127">
        <f t="shared" si="3"/>
        <v>0</v>
      </c>
      <c r="P47" s="99"/>
    </row>
    <row r="48" spans="1:16" s="100" customFormat="1" ht="20.149999999999999" customHeight="1">
      <c r="A48" s="759"/>
      <c r="B48" s="760"/>
      <c r="C48" s="760"/>
      <c r="D48" s="125"/>
      <c r="E48" s="126" t="s">
        <v>39</v>
      </c>
      <c r="F48" s="125"/>
      <c r="G48" s="127">
        <f t="shared" si="2"/>
        <v>0</v>
      </c>
      <c r="H48" s="94"/>
      <c r="I48" s="759"/>
      <c r="J48" s="760"/>
      <c r="K48" s="760"/>
      <c r="L48" s="125"/>
      <c r="M48" s="126" t="s">
        <v>39</v>
      </c>
      <c r="N48" s="125"/>
      <c r="O48" s="127">
        <f t="shared" si="3"/>
        <v>0</v>
      </c>
      <c r="P48" s="99"/>
    </row>
    <row r="49" spans="1:16" s="100" customFormat="1" ht="20.149999999999999" customHeight="1">
      <c r="A49" s="759"/>
      <c r="B49" s="760"/>
      <c r="C49" s="760"/>
      <c r="D49" s="125"/>
      <c r="E49" s="126" t="s">
        <v>39</v>
      </c>
      <c r="F49" s="125"/>
      <c r="G49" s="127">
        <f t="shared" si="2"/>
        <v>0</v>
      </c>
      <c r="H49" s="94"/>
      <c r="I49" s="759"/>
      <c r="J49" s="760"/>
      <c r="K49" s="760"/>
      <c r="L49" s="125"/>
      <c r="M49" s="126" t="s">
        <v>39</v>
      </c>
      <c r="N49" s="125"/>
      <c r="O49" s="127">
        <f t="shared" si="3"/>
        <v>0</v>
      </c>
      <c r="P49" s="99"/>
    </row>
    <row r="50" spans="1:16" s="100" customFormat="1" ht="20.149999999999999" customHeight="1">
      <c r="A50" s="759"/>
      <c r="B50" s="760"/>
      <c r="C50" s="760"/>
      <c r="D50" s="125"/>
      <c r="E50" s="126" t="s">
        <v>39</v>
      </c>
      <c r="F50" s="125"/>
      <c r="G50" s="127">
        <f t="shared" si="2"/>
        <v>0</v>
      </c>
      <c r="H50" s="94"/>
      <c r="I50" s="759"/>
      <c r="J50" s="760"/>
      <c r="K50" s="760"/>
      <c r="L50" s="125"/>
      <c r="M50" s="126" t="s">
        <v>39</v>
      </c>
      <c r="N50" s="125"/>
      <c r="O50" s="127">
        <f t="shared" si="3"/>
        <v>0</v>
      </c>
      <c r="P50" s="99"/>
    </row>
    <row r="51" spans="1:16" s="100" customFormat="1" ht="20.149999999999999" customHeight="1">
      <c r="A51" s="759"/>
      <c r="B51" s="760"/>
      <c r="C51" s="760"/>
      <c r="D51" s="125"/>
      <c r="E51" s="126" t="s">
        <v>39</v>
      </c>
      <c r="F51" s="125"/>
      <c r="G51" s="127">
        <f t="shared" si="2"/>
        <v>0</v>
      </c>
      <c r="H51" s="94"/>
      <c r="I51" s="759"/>
      <c r="J51" s="760"/>
      <c r="K51" s="760"/>
      <c r="L51" s="125"/>
      <c r="M51" s="126" t="s">
        <v>39</v>
      </c>
      <c r="N51" s="125"/>
      <c r="O51" s="127">
        <f t="shared" si="3"/>
        <v>0</v>
      </c>
      <c r="P51" s="99"/>
    </row>
    <row r="52" spans="1:16" s="100" customFormat="1" ht="20.149999999999999" customHeight="1">
      <c r="A52" s="759"/>
      <c r="B52" s="760"/>
      <c r="C52" s="760"/>
      <c r="D52" s="125"/>
      <c r="E52" s="126" t="s">
        <v>39</v>
      </c>
      <c r="F52" s="125"/>
      <c r="G52" s="127">
        <f t="shared" si="2"/>
        <v>0</v>
      </c>
      <c r="H52" s="94"/>
      <c r="I52" s="759"/>
      <c r="J52" s="760"/>
      <c r="K52" s="760"/>
      <c r="L52" s="125"/>
      <c r="M52" s="126" t="s">
        <v>39</v>
      </c>
      <c r="N52" s="125"/>
      <c r="O52" s="127">
        <f t="shared" si="3"/>
        <v>0</v>
      </c>
      <c r="P52" s="99"/>
    </row>
    <row r="53" spans="1:16" s="100" customFormat="1" ht="20.149999999999999" customHeight="1">
      <c r="A53" s="761" t="s">
        <v>172</v>
      </c>
      <c r="B53" s="762"/>
      <c r="C53" s="763"/>
      <c r="D53" s="128"/>
      <c r="E53" s="129" t="s">
        <v>39</v>
      </c>
      <c r="F53" s="130"/>
      <c r="G53" s="131">
        <f>D53*F53</f>
        <v>0</v>
      </c>
      <c r="H53" s="94"/>
      <c r="I53" s="761" t="s">
        <v>172</v>
      </c>
      <c r="J53" s="762"/>
      <c r="K53" s="763"/>
      <c r="L53" s="128"/>
      <c r="M53" s="129" t="s">
        <v>39</v>
      </c>
      <c r="N53" s="130"/>
      <c r="O53" s="131">
        <f>L53*N53</f>
        <v>0</v>
      </c>
      <c r="P53" s="99"/>
    </row>
    <row r="54" spans="1:16" s="100" customFormat="1" ht="20.149999999999999" customHeight="1">
      <c r="A54" s="764" t="s">
        <v>162</v>
      </c>
      <c r="B54" s="765"/>
      <c r="C54" s="765"/>
      <c r="D54" s="765"/>
      <c r="E54" s="765"/>
      <c r="F54" s="765"/>
      <c r="G54" s="132">
        <f>SUM(G43:G53)</f>
        <v>0</v>
      </c>
      <c r="H54" s="94"/>
      <c r="I54" s="764" t="s">
        <v>162</v>
      </c>
      <c r="J54" s="765"/>
      <c r="K54" s="765"/>
      <c r="L54" s="765"/>
      <c r="M54" s="765"/>
      <c r="N54" s="765"/>
      <c r="O54" s="132">
        <f>SUM(O43:O53)</f>
        <v>0</v>
      </c>
      <c r="P54" s="99"/>
    </row>
    <row r="55" spans="1:16" s="100" customFormat="1" ht="20.149999999999999" customHeight="1">
      <c r="A55" s="766" t="s">
        <v>288</v>
      </c>
      <c r="B55" s="767"/>
      <c r="C55" s="767"/>
      <c r="D55" s="767"/>
      <c r="E55" s="767"/>
      <c r="F55" s="767"/>
      <c r="G55" s="133"/>
      <c r="H55" s="94"/>
      <c r="I55" s="766" t="s">
        <v>288</v>
      </c>
      <c r="J55" s="767"/>
      <c r="K55" s="767"/>
      <c r="L55" s="767"/>
      <c r="M55" s="767"/>
      <c r="N55" s="767"/>
      <c r="O55" s="133"/>
      <c r="P55" s="99"/>
    </row>
    <row r="56" spans="1:16" s="100" customFormat="1" ht="20.149999999999999" customHeight="1">
      <c r="A56" s="764" t="s">
        <v>163</v>
      </c>
      <c r="B56" s="765"/>
      <c r="C56" s="765"/>
      <c r="D56" s="765"/>
      <c r="E56" s="765"/>
      <c r="F56" s="765"/>
      <c r="G56" s="132">
        <f>G54+G55</f>
        <v>0</v>
      </c>
      <c r="H56" s="94"/>
      <c r="I56" s="764" t="s">
        <v>163</v>
      </c>
      <c r="J56" s="765"/>
      <c r="K56" s="765"/>
      <c r="L56" s="765"/>
      <c r="M56" s="765"/>
      <c r="N56" s="765"/>
      <c r="O56" s="132">
        <f>O54+O55</f>
        <v>0</v>
      </c>
      <c r="P56" s="99"/>
    </row>
    <row r="57" spans="1:16" s="100" customFormat="1" ht="20.149999999999999" customHeight="1">
      <c r="A57" s="135"/>
      <c r="B57" s="135"/>
      <c r="C57" s="135"/>
      <c r="D57" s="135"/>
      <c r="E57" s="135"/>
      <c r="F57" s="135"/>
      <c r="G57" s="172">
        <v>5</v>
      </c>
      <c r="H57" s="136"/>
      <c r="I57" s="135"/>
      <c r="J57" s="135"/>
      <c r="K57" s="135"/>
      <c r="L57" s="135"/>
      <c r="M57" s="135"/>
      <c r="N57" s="135"/>
      <c r="O57" s="172">
        <v>6</v>
      </c>
      <c r="P57" s="99"/>
    </row>
    <row r="58" spans="1:16" s="100" customFormat="1" ht="20.149999999999999" customHeight="1">
      <c r="A58" s="784" t="s">
        <v>159</v>
      </c>
      <c r="B58" s="785"/>
      <c r="C58" s="819" t="str">
        <f>IF(総表!$C32="","",TEXT(総表!$C32,"yyyy/mm/dd")&amp;総表!$D32&amp;TEXT(総表!$E32,"yyyy/mm/dd"))</f>
        <v/>
      </c>
      <c r="D58" s="819"/>
      <c r="E58" s="819"/>
      <c r="F58" s="819"/>
      <c r="G58" s="820"/>
      <c r="H58" s="94"/>
      <c r="I58" s="784" t="s">
        <v>159</v>
      </c>
      <c r="J58" s="785"/>
      <c r="K58" s="819" t="str">
        <f>IF(総表!$C33="","",TEXT(総表!$C33,"yyyy/mm/dd")&amp;総表!$D33&amp;TEXT(総表!$E33,"yyyy/mm/dd"))</f>
        <v/>
      </c>
      <c r="L58" s="819"/>
      <c r="M58" s="819"/>
      <c r="N58" s="819"/>
      <c r="O58" s="820"/>
      <c r="P58" s="99"/>
    </row>
    <row r="59" spans="1:16" s="100" customFormat="1" ht="20.149999999999999" customHeight="1">
      <c r="A59" s="792" t="s">
        <v>38</v>
      </c>
      <c r="B59" s="793"/>
      <c r="C59" s="799" t="str">
        <f>IF(総表!$F32="","",総表!$F32)</f>
        <v/>
      </c>
      <c r="D59" s="799"/>
      <c r="E59" s="799"/>
      <c r="F59" s="799"/>
      <c r="G59" s="800"/>
      <c r="H59" s="94"/>
      <c r="I59" s="792" t="s">
        <v>38</v>
      </c>
      <c r="J59" s="793"/>
      <c r="K59" s="799" t="str">
        <f>IF(総表!$F33="","",総表!$F33)</f>
        <v/>
      </c>
      <c r="L59" s="799"/>
      <c r="M59" s="799"/>
      <c r="N59" s="799"/>
      <c r="O59" s="800"/>
      <c r="P59" s="99"/>
    </row>
    <row r="60" spans="1:16" s="100" customFormat="1" ht="20.149999999999999" customHeight="1">
      <c r="A60" s="778" t="s">
        <v>167</v>
      </c>
      <c r="B60" s="779"/>
      <c r="C60" s="796"/>
      <c r="D60" s="796"/>
      <c r="E60" s="797"/>
      <c r="F60" s="797"/>
      <c r="G60" s="798"/>
      <c r="H60" s="94"/>
      <c r="I60" s="778" t="s">
        <v>167</v>
      </c>
      <c r="J60" s="779"/>
      <c r="K60" s="796"/>
      <c r="L60" s="796"/>
      <c r="M60" s="797"/>
      <c r="N60" s="797"/>
      <c r="O60" s="798"/>
      <c r="P60" s="99"/>
    </row>
    <row r="61" spans="1:16" s="100" customFormat="1" ht="20.149999999999999" customHeight="1">
      <c r="A61" s="109" t="s">
        <v>164</v>
      </c>
      <c r="B61" s="765" t="s">
        <v>165</v>
      </c>
      <c r="C61" s="765"/>
      <c r="D61" s="783"/>
      <c r="E61" s="783"/>
      <c r="F61" s="110" t="s">
        <v>166</v>
      </c>
      <c r="G61" s="111"/>
      <c r="H61" s="134"/>
      <c r="I61" s="109" t="s">
        <v>164</v>
      </c>
      <c r="J61" s="765" t="s">
        <v>165</v>
      </c>
      <c r="K61" s="765"/>
      <c r="L61" s="783"/>
      <c r="M61" s="783"/>
      <c r="N61" s="110" t="s">
        <v>166</v>
      </c>
      <c r="O61" s="111"/>
      <c r="P61" s="99"/>
    </row>
    <row r="62" spans="1:16" s="100" customFormat="1" ht="20.149999999999999" customHeight="1">
      <c r="A62" s="784" t="s">
        <v>179</v>
      </c>
      <c r="B62" s="785"/>
      <c r="C62" s="786">
        <f>C60-D61-G61</f>
        <v>0</v>
      </c>
      <c r="D62" s="787"/>
      <c r="E62" s="788" t="s">
        <v>180</v>
      </c>
      <c r="F62" s="789"/>
      <c r="G62" s="113" t="str">
        <f>IF(C62*C63=0,"",C62*C63)</f>
        <v/>
      </c>
      <c r="H62" s="94"/>
      <c r="I62" s="784" t="s">
        <v>179</v>
      </c>
      <c r="J62" s="785"/>
      <c r="K62" s="786">
        <f>K60-L61-O61</f>
        <v>0</v>
      </c>
      <c r="L62" s="787"/>
      <c r="M62" s="788" t="s">
        <v>180</v>
      </c>
      <c r="N62" s="789"/>
      <c r="O62" s="113" t="str">
        <f>IF(K62*K63=0,"",K62*K63)</f>
        <v/>
      </c>
      <c r="P62" s="99"/>
    </row>
    <row r="63" spans="1:16" s="100" customFormat="1" ht="20.149999999999999" customHeight="1">
      <c r="A63" s="778" t="s">
        <v>160</v>
      </c>
      <c r="B63" s="779"/>
      <c r="C63" s="780"/>
      <c r="D63" s="781"/>
      <c r="E63" s="114"/>
      <c r="F63" s="115"/>
      <c r="G63" s="116"/>
      <c r="H63" s="94"/>
      <c r="I63" s="778" t="s">
        <v>160</v>
      </c>
      <c r="J63" s="779"/>
      <c r="K63" s="780"/>
      <c r="L63" s="781"/>
      <c r="M63" s="114"/>
      <c r="N63" s="115"/>
      <c r="O63" s="116"/>
      <c r="P63" s="99"/>
    </row>
    <row r="64" spans="1:16" s="100" customFormat="1" ht="20.149999999999999" customHeight="1">
      <c r="A64" s="764" t="s">
        <v>168</v>
      </c>
      <c r="B64" s="765"/>
      <c r="C64" s="782" t="str">
        <f>IF(G62="","",SUM(F68:F77))</f>
        <v/>
      </c>
      <c r="D64" s="782"/>
      <c r="E64" s="770" t="s">
        <v>170</v>
      </c>
      <c r="F64" s="770"/>
      <c r="G64" s="117" t="str">
        <f>IF(G62="","",C64/G62)</f>
        <v/>
      </c>
      <c r="H64" s="94"/>
      <c r="I64" s="764" t="s">
        <v>168</v>
      </c>
      <c r="J64" s="765"/>
      <c r="K64" s="782" t="str">
        <f>IF(O62="","",SUM(N68:N77))</f>
        <v/>
      </c>
      <c r="L64" s="782"/>
      <c r="M64" s="770" t="s">
        <v>170</v>
      </c>
      <c r="N64" s="770"/>
      <c r="O64" s="117" t="str">
        <f>IF(O62="","",K64/O62)</f>
        <v/>
      </c>
      <c r="P64" s="99"/>
    </row>
    <row r="65" spans="1:16" s="100" customFormat="1" ht="20.149999999999999" customHeight="1">
      <c r="A65" s="771" t="s">
        <v>169</v>
      </c>
      <c r="B65" s="772"/>
      <c r="C65" s="773" t="str">
        <f>IF(G62="","",SUM(F68:F78))</f>
        <v/>
      </c>
      <c r="D65" s="773"/>
      <c r="E65" s="774" t="s">
        <v>171</v>
      </c>
      <c r="F65" s="774"/>
      <c r="G65" s="118" t="str">
        <f>IF(G62="","",C65/G62)</f>
        <v/>
      </c>
      <c r="H65" s="94"/>
      <c r="I65" s="771" t="s">
        <v>169</v>
      </c>
      <c r="J65" s="772"/>
      <c r="K65" s="773" t="str">
        <f>IF(O62="","",SUM(N68:N78))</f>
        <v/>
      </c>
      <c r="L65" s="773"/>
      <c r="M65" s="774" t="s">
        <v>171</v>
      </c>
      <c r="N65" s="774"/>
      <c r="O65" s="118" t="str">
        <f>IF(O62="","",K65/O62)</f>
        <v/>
      </c>
      <c r="P65" s="99"/>
    </row>
    <row r="66" spans="1:16" s="100" customFormat="1" ht="20.149999999999999" customHeight="1">
      <c r="A66" s="775" t="s">
        <v>283</v>
      </c>
      <c r="B66" s="776"/>
      <c r="C66" s="776"/>
      <c r="D66" s="776"/>
      <c r="E66" s="776"/>
      <c r="F66" s="776"/>
      <c r="G66" s="777"/>
      <c r="H66" s="94"/>
      <c r="I66" s="775" t="s">
        <v>283</v>
      </c>
      <c r="J66" s="776"/>
      <c r="K66" s="776"/>
      <c r="L66" s="776"/>
      <c r="M66" s="776"/>
      <c r="N66" s="776"/>
      <c r="O66" s="777"/>
      <c r="P66" s="99"/>
    </row>
    <row r="67" spans="1:16" s="100" customFormat="1" ht="20.149999999999999" customHeight="1">
      <c r="A67" s="764" t="s">
        <v>53</v>
      </c>
      <c r="B67" s="765"/>
      <c r="C67" s="765"/>
      <c r="D67" s="119" t="s">
        <v>20</v>
      </c>
      <c r="E67" s="119" t="s">
        <v>39</v>
      </c>
      <c r="F67" s="119" t="s">
        <v>40</v>
      </c>
      <c r="G67" s="120" t="s">
        <v>41</v>
      </c>
      <c r="H67" s="94"/>
      <c r="I67" s="764" t="s">
        <v>53</v>
      </c>
      <c r="J67" s="765"/>
      <c r="K67" s="765"/>
      <c r="L67" s="119" t="s">
        <v>20</v>
      </c>
      <c r="M67" s="119" t="s">
        <v>39</v>
      </c>
      <c r="N67" s="119" t="s">
        <v>40</v>
      </c>
      <c r="O67" s="120" t="s">
        <v>41</v>
      </c>
      <c r="P67" s="99"/>
    </row>
    <row r="68" spans="1:16" s="100" customFormat="1" ht="20.149999999999999" customHeight="1">
      <c r="A68" s="768"/>
      <c r="B68" s="769"/>
      <c r="C68" s="769"/>
      <c r="D68" s="121"/>
      <c r="E68" s="122" t="s">
        <v>39</v>
      </c>
      <c r="F68" s="123"/>
      <c r="G68" s="124">
        <f>D68*F68</f>
        <v>0</v>
      </c>
      <c r="H68" s="94"/>
      <c r="I68" s="768"/>
      <c r="J68" s="769"/>
      <c r="K68" s="769"/>
      <c r="L68" s="121"/>
      <c r="M68" s="122" t="s">
        <v>39</v>
      </c>
      <c r="N68" s="123"/>
      <c r="O68" s="124">
        <f>L68*N68</f>
        <v>0</v>
      </c>
      <c r="P68" s="99"/>
    </row>
    <row r="69" spans="1:16" s="100" customFormat="1" ht="20.149999999999999" customHeight="1">
      <c r="A69" s="759"/>
      <c r="B69" s="760"/>
      <c r="C69" s="760"/>
      <c r="D69" s="125"/>
      <c r="E69" s="126" t="s">
        <v>39</v>
      </c>
      <c r="F69" s="125"/>
      <c r="G69" s="127">
        <f t="shared" ref="G69:G77" si="4">D69*F69</f>
        <v>0</v>
      </c>
      <c r="H69" s="94"/>
      <c r="I69" s="759"/>
      <c r="J69" s="760"/>
      <c r="K69" s="760"/>
      <c r="L69" s="125"/>
      <c r="M69" s="126" t="s">
        <v>39</v>
      </c>
      <c r="N69" s="125"/>
      <c r="O69" s="127">
        <f t="shared" ref="O69:O77" si="5">L69*N69</f>
        <v>0</v>
      </c>
      <c r="P69" s="99"/>
    </row>
    <row r="70" spans="1:16" s="100" customFormat="1" ht="20.149999999999999" customHeight="1">
      <c r="A70" s="759"/>
      <c r="B70" s="760"/>
      <c r="C70" s="760"/>
      <c r="D70" s="125"/>
      <c r="E70" s="126" t="s">
        <v>39</v>
      </c>
      <c r="F70" s="125"/>
      <c r="G70" s="127">
        <f t="shared" si="4"/>
        <v>0</v>
      </c>
      <c r="H70" s="94"/>
      <c r="I70" s="759"/>
      <c r="J70" s="760"/>
      <c r="K70" s="760"/>
      <c r="L70" s="125"/>
      <c r="M70" s="126" t="s">
        <v>39</v>
      </c>
      <c r="N70" s="125"/>
      <c r="O70" s="127">
        <f t="shared" si="5"/>
        <v>0</v>
      </c>
      <c r="P70" s="99"/>
    </row>
    <row r="71" spans="1:16" s="100" customFormat="1" ht="20.149999999999999" customHeight="1">
      <c r="A71" s="759"/>
      <c r="B71" s="760"/>
      <c r="C71" s="760"/>
      <c r="D71" s="125"/>
      <c r="E71" s="126" t="s">
        <v>39</v>
      </c>
      <c r="F71" s="125"/>
      <c r="G71" s="127">
        <f t="shared" si="4"/>
        <v>0</v>
      </c>
      <c r="H71" s="94"/>
      <c r="I71" s="759"/>
      <c r="J71" s="760"/>
      <c r="K71" s="760"/>
      <c r="L71" s="125"/>
      <c r="M71" s="126" t="s">
        <v>39</v>
      </c>
      <c r="N71" s="125"/>
      <c r="O71" s="127">
        <f t="shared" si="5"/>
        <v>0</v>
      </c>
      <c r="P71" s="99"/>
    </row>
    <row r="72" spans="1:16" s="100" customFormat="1" ht="20.149999999999999" customHeight="1">
      <c r="A72" s="759"/>
      <c r="B72" s="760"/>
      <c r="C72" s="760"/>
      <c r="D72" s="125"/>
      <c r="E72" s="126" t="s">
        <v>39</v>
      </c>
      <c r="F72" s="125"/>
      <c r="G72" s="127">
        <f t="shared" si="4"/>
        <v>0</v>
      </c>
      <c r="H72" s="94"/>
      <c r="I72" s="759"/>
      <c r="J72" s="760"/>
      <c r="K72" s="760"/>
      <c r="L72" s="125"/>
      <c r="M72" s="126" t="s">
        <v>39</v>
      </c>
      <c r="N72" s="125"/>
      <c r="O72" s="127">
        <f t="shared" si="5"/>
        <v>0</v>
      </c>
      <c r="P72" s="99"/>
    </row>
    <row r="73" spans="1:16" s="100" customFormat="1" ht="20.149999999999999" customHeight="1">
      <c r="A73" s="759"/>
      <c r="B73" s="760"/>
      <c r="C73" s="760"/>
      <c r="D73" s="125"/>
      <c r="E73" s="126" t="s">
        <v>39</v>
      </c>
      <c r="F73" s="125"/>
      <c r="G73" s="127">
        <f t="shared" si="4"/>
        <v>0</v>
      </c>
      <c r="H73" s="94"/>
      <c r="I73" s="759"/>
      <c r="J73" s="760"/>
      <c r="K73" s="760"/>
      <c r="L73" s="125"/>
      <c r="M73" s="126" t="s">
        <v>39</v>
      </c>
      <c r="N73" s="125"/>
      <c r="O73" s="127">
        <f t="shared" si="5"/>
        <v>0</v>
      </c>
      <c r="P73" s="99"/>
    </row>
    <row r="74" spans="1:16" s="100" customFormat="1" ht="20.149999999999999" customHeight="1">
      <c r="A74" s="759"/>
      <c r="B74" s="760"/>
      <c r="C74" s="760"/>
      <c r="D74" s="125"/>
      <c r="E74" s="126" t="s">
        <v>39</v>
      </c>
      <c r="F74" s="125"/>
      <c r="G74" s="127">
        <f t="shared" si="4"/>
        <v>0</v>
      </c>
      <c r="H74" s="94"/>
      <c r="I74" s="759"/>
      <c r="J74" s="760"/>
      <c r="K74" s="760"/>
      <c r="L74" s="125"/>
      <c r="M74" s="126" t="s">
        <v>39</v>
      </c>
      <c r="N74" s="125"/>
      <c r="O74" s="127">
        <f t="shared" si="5"/>
        <v>0</v>
      </c>
      <c r="P74" s="99"/>
    </row>
    <row r="75" spans="1:16" s="100" customFormat="1" ht="20.149999999999999" customHeight="1">
      <c r="A75" s="759"/>
      <c r="B75" s="760"/>
      <c r="C75" s="760"/>
      <c r="D75" s="125"/>
      <c r="E75" s="126" t="s">
        <v>39</v>
      </c>
      <c r="F75" s="125"/>
      <c r="G75" s="127">
        <f t="shared" si="4"/>
        <v>0</v>
      </c>
      <c r="H75" s="94"/>
      <c r="I75" s="759"/>
      <c r="J75" s="760"/>
      <c r="K75" s="760"/>
      <c r="L75" s="125"/>
      <c r="M75" s="126" t="s">
        <v>39</v>
      </c>
      <c r="N75" s="125"/>
      <c r="O75" s="127">
        <f t="shared" si="5"/>
        <v>0</v>
      </c>
      <c r="P75" s="99"/>
    </row>
    <row r="76" spans="1:16" s="100" customFormat="1" ht="20.149999999999999" customHeight="1">
      <c r="A76" s="759"/>
      <c r="B76" s="760"/>
      <c r="C76" s="760"/>
      <c r="D76" s="125"/>
      <c r="E76" s="126" t="s">
        <v>39</v>
      </c>
      <c r="F76" s="125"/>
      <c r="G76" s="127">
        <f t="shared" si="4"/>
        <v>0</v>
      </c>
      <c r="H76" s="94"/>
      <c r="I76" s="759"/>
      <c r="J76" s="760"/>
      <c r="K76" s="760"/>
      <c r="L76" s="125"/>
      <c r="M76" s="126" t="s">
        <v>39</v>
      </c>
      <c r="N76" s="125"/>
      <c r="O76" s="127">
        <f t="shared" si="5"/>
        <v>0</v>
      </c>
      <c r="P76" s="99"/>
    </row>
    <row r="77" spans="1:16" s="100" customFormat="1" ht="20.149999999999999" customHeight="1">
      <c r="A77" s="759"/>
      <c r="B77" s="760"/>
      <c r="C77" s="760"/>
      <c r="D77" s="125"/>
      <c r="E77" s="126" t="s">
        <v>39</v>
      </c>
      <c r="F77" s="125"/>
      <c r="G77" s="127">
        <f t="shared" si="4"/>
        <v>0</v>
      </c>
      <c r="H77" s="94"/>
      <c r="I77" s="759"/>
      <c r="J77" s="760"/>
      <c r="K77" s="760"/>
      <c r="L77" s="125"/>
      <c r="M77" s="126" t="s">
        <v>39</v>
      </c>
      <c r="N77" s="125"/>
      <c r="O77" s="127">
        <f t="shared" si="5"/>
        <v>0</v>
      </c>
      <c r="P77" s="99"/>
    </row>
    <row r="78" spans="1:16" s="100" customFormat="1" ht="20.149999999999999" customHeight="1">
      <c r="A78" s="761" t="s">
        <v>172</v>
      </c>
      <c r="B78" s="762"/>
      <c r="C78" s="763"/>
      <c r="D78" s="128"/>
      <c r="E78" s="129" t="s">
        <v>39</v>
      </c>
      <c r="F78" s="130"/>
      <c r="G78" s="131">
        <f>D78*F78</f>
        <v>0</v>
      </c>
      <c r="H78" s="94"/>
      <c r="I78" s="761" t="s">
        <v>172</v>
      </c>
      <c r="J78" s="762"/>
      <c r="K78" s="763"/>
      <c r="L78" s="128"/>
      <c r="M78" s="129" t="s">
        <v>39</v>
      </c>
      <c r="N78" s="130"/>
      <c r="O78" s="131">
        <f>L78*N78</f>
        <v>0</v>
      </c>
      <c r="P78" s="99"/>
    </row>
    <row r="79" spans="1:16" s="100" customFormat="1" ht="20.149999999999999" customHeight="1">
      <c r="A79" s="764" t="s">
        <v>162</v>
      </c>
      <c r="B79" s="765"/>
      <c r="C79" s="765"/>
      <c r="D79" s="765"/>
      <c r="E79" s="765"/>
      <c r="F79" s="765"/>
      <c r="G79" s="132">
        <f>SUM(G68:G78)</f>
        <v>0</v>
      </c>
      <c r="H79" s="94"/>
      <c r="I79" s="764" t="s">
        <v>162</v>
      </c>
      <c r="J79" s="765"/>
      <c r="K79" s="765"/>
      <c r="L79" s="765"/>
      <c r="M79" s="765"/>
      <c r="N79" s="765"/>
      <c r="O79" s="132">
        <f>SUM(O68:O78)</f>
        <v>0</v>
      </c>
      <c r="P79" s="99"/>
    </row>
    <row r="80" spans="1:16" s="100" customFormat="1" ht="20.149999999999999" customHeight="1">
      <c r="A80" s="766" t="s">
        <v>288</v>
      </c>
      <c r="B80" s="767"/>
      <c r="C80" s="767"/>
      <c r="D80" s="767"/>
      <c r="E80" s="767"/>
      <c r="F80" s="767"/>
      <c r="G80" s="133"/>
      <c r="H80" s="94"/>
      <c r="I80" s="766" t="s">
        <v>288</v>
      </c>
      <c r="J80" s="767"/>
      <c r="K80" s="767"/>
      <c r="L80" s="767"/>
      <c r="M80" s="767"/>
      <c r="N80" s="767"/>
      <c r="O80" s="133"/>
      <c r="P80" s="99"/>
    </row>
    <row r="81" spans="1:16" s="100" customFormat="1" ht="20.149999999999999" customHeight="1">
      <c r="A81" s="764" t="s">
        <v>163</v>
      </c>
      <c r="B81" s="765"/>
      <c r="C81" s="765"/>
      <c r="D81" s="765"/>
      <c r="E81" s="765"/>
      <c r="F81" s="765"/>
      <c r="G81" s="132">
        <f>G79+G80</f>
        <v>0</v>
      </c>
      <c r="H81" s="94"/>
      <c r="I81" s="764" t="s">
        <v>163</v>
      </c>
      <c r="J81" s="765"/>
      <c r="K81" s="765"/>
      <c r="L81" s="765"/>
      <c r="M81" s="765"/>
      <c r="N81" s="765"/>
      <c r="O81" s="132">
        <f>O79+O80</f>
        <v>0</v>
      </c>
      <c r="P81" s="99"/>
    </row>
    <row r="82" spans="1:16" s="100" customFormat="1" ht="20.149999999999999" customHeight="1">
      <c r="A82" s="135"/>
      <c r="B82" s="135"/>
      <c r="C82" s="135"/>
      <c r="D82" s="135"/>
      <c r="E82" s="135"/>
      <c r="F82" s="135"/>
      <c r="G82" s="172">
        <v>7</v>
      </c>
      <c r="H82" s="136"/>
      <c r="I82" s="135"/>
      <c r="J82" s="135"/>
      <c r="K82" s="135"/>
      <c r="L82" s="135"/>
      <c r="M82" s="135"/>
      <c r="N82" s="135"/>
      <c r="O82" s="172">
        <v>8</v>
      </c>
      <c r="P82" s="99"/>
    </row>
    <row r="83" spans="1:16" s="100" customFormat="1" ht="20.149999999999999" customHeight="1">
      <c r="A83" s="784" t="s">
        <v>159</v>
      </c>
      <c r="B83" s="785"/>
      <c r="C83" s="819" t="str">
        <f>IF(総表!$C34="","",TEXT(総表!$C34,"yyyy/mm/dd")&amp;総表!$D34&amp;TEXT(総表!$E34,"yyyy/mm/dd"))</f>
        <v/>
      </c>
      <c r="D83" s="819"/>
      <c r="E83" s="819"/>
      <c r="F83" s="819"/>
      <c r="G83" s="820"/>
      <c r="H83" s="94"/>
      <c r="I83" s="784" t="s">
        <v>159</v>
      </c>
      <c r="J83" s="785"/>
      <c r="K83" s="819" t="str">
        <f>IF(総表!$C35="","",TEXT(総表!$C35,"yyyy/mm/dd")&amp;総表!$D35&amp;TEXT(総表!$E35,"yyyy/mm/dd"))</f>
        <v/>
      </c>
      <c r="L83" s="819"/>
      <c r="M83" s="819"/>
      <c r="N83" s="819"/>
      <c r="O83" s="820"/>
      <c r="P83" s="99"/>
    </row>
    <row r="84" spans="1:16" s="100" customFormat="1" ht="20.149999999999999" customHeight="1">
      <c r="A84" s="792" t="s">
        <v>38</v>
      </c>
      <c r="B84" s="793"/>
      <c r="C84" s="799" t="str">
        <f>IF(総表!$F34="","",総表!$F34)</f>
        <v/>
      </c>
      <c r="D84" s="799"/>
      <c r="E84" s="799"/>
      <c r="F84" s="799"/>
      <c r="G84" s="800"/>
      <c r="H84" s="94"/>
      <c r="I84" s="792" t="s">
        <v>38</v>
      </c>
      <c r="J84" s="793"/>
      <c r="K84" s="799" t="str">
        <f>IF(総表!$F35="","",総表!$F35)</f>
        <v/>
      </c>
      <c r="L84" s="799"/>
      <c r="M84" s="799"/>
      <c r="N84" s="799"/>
      <c r="O84" s="800"/>
      <c r="P84" s="99"/>
    </row>
    <row r="85" spans="1:16" s="100" customFormat="1" ht="20.149999999999999" customHeight="1">
      <c r="A85" s="778" t="s">
        <v>167</v>
      </c>
      <c r="B85" s="779"/>
      <c r="C85" s="796"/>
      <c r="D85" s="796"/>
      <c r="E85" s="797"/>
      <c r="F85" s="797"/>
      <c r="G85" s="798"/>
      <c r="H85" s="94"/>
      <c r="I85" s="778" t="s">
        <v>167</v>
      </c>
      <c r="J85" s="779"/>
      <c r="K85" s="796"/>
      <c r="L85" s="796"/>
      <c r="M85" s="797"/>
      <c r="N85" s="797"/>
      <c r="O85" s="798"/>
      <c r="P85" s="99"/>
    </row>
    <row r="86" spans="1:16" s="100" customFormat="1" ht="20.149999999999999" customHeight="1">
      <c r="A86" s="109" t="s">
        <v>164</v>
      </c>
      <c r="B86" s="765" t="s">
        <v>165</v>
      </c>
      <c r="C86" s="765"/>
      <c r="D86" s="783"/>
      <c r="E86" s="783"/>
      <c r="F86" s="110" t="s">
        <v>166</v>
      </c>
      <c r="G86" s="111"/>
      <c r="H86" s="134"/>
      <c r="I86" s="109" t="s">
        <v>164</v>
      </c>
      <c r="J86" s="765" t="s">
        <v>165</v>
      </c>
      <c r="K86" s="765"/>
      <c r="L86" s="783"/>
      <c r="M86" s="783"/>
      <c r="N86" s="110" t="s">
        <v>166</v>
      </c>
      <c r="O86" s="111"/>
      <c r="P86" s="99"/>
    </row>
    <row r="87" spans="1:16" s="100" customFormat="1" ht="20.149999999999999" customHeight="1">
      <c r="A87" s="784" t="s">
        <v>179</v>
      </c>
      <c r="B87" s="785"/>
      <c r="C87" s="786">
        <f>C85-D86-G86</f>
        <v>0</v>
      </c>
      <c r="D87" s="787"/>
      <c r="E87" s="788" t="s">
        <v>180</v>
      </c>
      <c r="F87" s="789"/>
      <c r="G87" s="113" t="str">
        <f>IF(C87*C88=0,"",C87*C88)</f>
        <v/>
      </c>
      <c r="H87" s="94"/>
      <c r="I87" s="784" t="s">
        <v>179</v>
      </c>
      <c r="J87" s="785"/>
      <c r="K87" s="786">
        <f>K85-L86-O86</f>
        <v>0</v>
      </c>
      <c r="L87" s="787"/>
      <c r="M87" s="788" t="s">
        <v>180</v>
      </c>
      <c r="N87" s="789"/>
      <c r="O87" s="113" t="str">
        <f>IF(K87*K88=0,"",K87*K88)</f>
        <v/>
      </c>
      <c r="P87" s="99"/>
    </row>
    <row r="88" spans="1:16" s="100" customFormat="1" ht="20.149999999999999" customHeight="1">
      <c r="A88" s="778" t="s">
        <v>160</v>
      </c>
      <c r="B88" s="779"/>
      <c r="C88" s="780"/>
      <c r="D88" s="781"/>
      <c r="E88" s="114"/>
      <c r="F88" s="115"/>
      <c r="G88" s="116"/>
      <c r="H88" s="94"/>
      <c r="I88" s="778" t="s">
        <v>160</v>
      </c>
      <c r="J88" s="779"/>
      <c r="K88" s="780"/>
      <c r="L88" s="781"/>
      <c r="M88" s="114"/>
      <c r="N88" s="115"/>
      <c r="O88" s="116"/>
      <c r="P88" s="99"/>
    </row>
    <row r="89" spans="1:16" s="100" customFormat="1" ht="20.149999999999999" customHeight="1">
      <c r="A89" s="764" t="s">
        <v>168</v>
      </c>
      <c r="B89" s="765"/>
      <c r="C89" s="782" t="str">
        <f>IF(G87="","",SUM(F93:F102))</f>
        <v/>
      </c>
      <c r="D89" s="782"/>
      <c r="E89" s="770" t="s">
        <v>170</v>
      </c>
      <c r="F89" s="770"/>
      <c r="G89" s="117" t="str">
        <f>IF(G87="","",C89/G87)</f>
        <v/>
      </c>
      <c r="H89" s="94"/>
      <c r="I89" s="764" t="s">
        <v>168</v>
      </c>
      <c r="J89" s="765"/>
      <c r="K89" s="782" t="str">
        <f>IF(O87="","",SUM(N93:N102))</f>
        <v/>
      </c>
      <c r="L89" s="782"/>
      <c r="M89" s="770" t="s">
        <v>170</v>
      </c>
      <c r="N89" s="770"/>
      <c r="O89" s="117" t="str">
        <f>IF(O87="","",K89/O87)</f>
        <v/>
      </c>
      <c r="P89" s="99"/>
    </row>
    <row r="90" spans="1:16" s="100" customFormat="1" ht="20.149999999999999" customHeight="1">
      <c r="A90" s="771" t="s">
        <v>169</v>
      </c>
      <c r="B90" s="772"/>
      <c r="C90" s="773" t="str">
        <f>IF(G87="","",SUM(F93:F103))</f>
        <v/>
      </c>
      <c r="D90" s="773"/>
      <c r="E90" s="774" t="s">
        <v>171</v>
      </c>
      <c r="F90" s="774"/>
      <c r="G90" s="118" t="str">
        <f>IF(G87="","",C90/G87)</f>
        <v/>
      </c>
      <c r="H90" s="94"/>
      <c r="I90" s="771" t="s">
        <v>169</v>
      </c>
      <c r="J90" s="772"/>
      <c r="K90" s="773" t="str">
        <f>IF(O87="","",SUM(N93:N103))</f>
        <v/>
      </c>
      <c r="L90" s="773"/>
      <c r="M90" s="774" t="s">
        <v>171</v>
      </c>
      <c r="N90" s="774"/>
      <c r="O90" s="118" t="str">
        <f>IF(O87="","",K90/O87)</f>
        <v/>
      </c>
      <c r="P90" s="99"/>
    </row>
    <row r="91" spans="1:16" s="100" customFormat="1" ht="20.149999999999999" customHeight="1">
      <c r="A91" s="775" t="s">
        <v>283</v>
      </c>
      <c r="B91" s="776"/>
      <c r="C91" s="776"/>
      <c r="D91" s="776"/>
      <c r="E91" s="776"/>
      <c r="F91" s="776"/>
      <c r="G91" s="777"/>
      <c r="H91" s="94"/>
      <c r="I91" s="775" t="s">
        <v>283</v>
      </c>
      <c r="J91" s="776"/>
      <c r="K91" s="776"/>
      <c r="L91" s="776"/>
      <c r="M91" s="776"/>
      <c r="N91" s="776"/>
      <c r="O91" s="777"/>
      <c r="P91" s="99"/>
    </row>
    <row r="92" spans="1:16" s="100" customFormat="1" ht="20.149999999999999" customHeight="1">
      <c r="A92" s="764" t="s">
        <v>53</v>
      </c>
      <c r="B92" s="765"/>
      <c r="C92" s="765"/>
      <c r="D92" s="119" t="s">
        <v>20</v>
      </c>
      <c r="E92" s="119" t="s">
        <v>39</v>
      </c>
      <c r="F92" s="119" t="s">
        <v>40</v>
      </c>
      <c r="G92" s="120" t="s">
        <v>41</v>
      </c>
      <c r="H92" s="94"/>
      <c r="I92" s="764" t="s">
        <v>53</v>
      </c>
      <c r="J92" s="765"/>
      <c r="K92" s="765"/>
      <c r="L92" s="119" t="s">
        <v>20</v>
      </c>
      <c r="M92" s="119" t="s">
        <v>39</v>
      </c>
      <c r="N92" s="119" t="s">
        <v>40</v>
      </c>
      <c r="O92" s="120" t="s">
        <v>41</v>
      </c>
      <c r="P92" s="99"/>
    </row>
    <row r="93" spans="1:16" s="100" customFormat="1" ht="20.149999999999999" customHeight="1">
      <c r="A93" s="768"/>
      <c r="B93" s="769"/>
      <c r="C93" s="769"/>
      <c r="D93" s="121"/>
      <c r="E93" s="122" t="s">
        <v>39</v>
      </c>
      <c r="F93" s="123"/>
      <c r="G93" s="124">
        <f>D93*F93</f>
        <v>0</v>
      </c>
      <c r="H93" s="94"/>
      <c r="I93" s="768"/>
      <c r="J93" s="769"/>
      <c r="K93" s="769"/>
      <c r="L93" s="121"/>
      <c r="M93" s="122" t="s">
        <v>39</v>
      </c>
      <c r="N93" s="123"/>
      <c r="O93" s="124">
        <f>L93*N93</f>
        <v>0</v>
      </c>
      <c r="P93" s="99"/>
    </row>
    <row r="94" spans="1:16" s="100" customFormat="1" ht="20.149999999999999" customHeight="1">
      <c r="A94" s="759"/>
      <c r="B94" s="760"/>
      <c r="C94" s="760"/>
      <c r="D94" s="125"/>
      <c r="E94" s="126" t="s">
        <v>39</v>
      </c>
      <c r="F94" s="125"/>
      <c r="G94" s="127">
        <f t="shared" ref="G94:G102" si="6">D94*F94</f>
        <v>0</v>
      </c>
      <c r="H94" s="94"/>
      <c r="I94" s="759"/>
      <c r="J94" s="760"/>
      <c r="K94" s="760"/>
      <c r="L94" s="125"/>
      <c r="M94" s="126" t="s">
        <v>39</v>
      </c>
      <c r="N94" s="125"/>
      <c r="O94" s="127">
        <f t="shared" ref="O94:O102" si="7">L94*N94</f>
        <v>0</v>
      </c>
      <c r="P94" s="99"/>
    </row>
    <row r="95" spans="1:16" s="100" customFormat="1" ht="20.149999999999999" customHeight="1">
      <c r="A95" s="759"/>
      <c r="B95" s="760"/>
      <c r="C95" s="760"/>
      <c r="D95" s="125"/>
      <c r="E95" s="126" t="s">
        <v>39</v>
      </c>
      <c r="F95" s="125"/>
      <c r="G95" s="127">
        <f t="shared" si="6"/>
        <v>0</v>
      </c>
      <c r="H95" s="94"/>
      <c r="I95" s="759"/>
      <c r="J95" s="760"/>
      <c r="K95" s="760"/>
      <c r="L95" s="125"/>
      <c r="M95" s="126" t="s">
        <v>39</v>
      </c>
      <c r="N95" s="125"/>
      <c r="O95" s="127">
        <f t="shared" si="7"/>
        <v>0</v>
      </c>
      <c r="P95" s="99"/>
    </row>
    <row r="96" spans="1:16" s="100" customFormat="1" ht="20.149999999999999" customHeight="1">
      <c r="A96" s="759"/>
      <c r="B96" s="760"/>
      <c r="C96" s="760"/>
      <c r="D96" s="125"/>
      <c r="E96" s="126" t="s">
        <v>39</v>
      </c>
      <c r="F96" s="125"/>
      <c r="G96" s="127">
        <f t="shared" si="6"/>
        <v>0</v>
      </c>
      <c r="H96" s="94"/>
      <c r="I96" s="759"/>
      <c r="J96" s="760"/>
      <c r="K96" s="760"/>
      <c r="L96" s="125"/>
      <c r="M96" s="126" t="s">
        <v>39</v>
      </c>
      <c r="N96" s="125"/>
      <c r="O96" s="127">
        <f t="shared" si="7"/>
        <v>0</v>
      </c>
      <c r="P96" s="99"/>
    </row>
    <row r="97" spans="1:16" s="100" customFormat="1" ht="20.149999999999999" customHeight="1">
      <c r="A97" s="759"/>
      <c r="B97" s="760"/>
      <c r="C97" s="760"/>
      <c r="D97" s="125"/>
      <c r="E97" s="126" t="s">
        <v>39</v>
      </c>
      <c r="F97" s="125"/>
      <c r="G97" s="127">
        <f t="shared" si="6"/>
        <v>0</v>
      </c>
      <c r="H97" s="94"/>
      <c r="I97" s="759"/>
      <c r="J97" s="760"/>
      <c r="K97" s="760"/>
      <c r="L97" s="125"/>
      <c r="M97" s="126" t="s">
        <v>39</v>
      </c>
      <c r="N97" s="125"/>
      <c r="O97" s="127">
        <f t="shared" si="7"/>
        <v>0</v>
      </c>
      <c r="P97" s="99"/>
    </row>
    <row r="98" spans="1:16" s="100" customFormat="1" ht="20.149999999999999" customHeight="1">
      <c r="A98" s="759"/>
      <c r="B98" s="760"/>
      <c r="C98" s="760"/>
      <c r="D98" s="125"/>
      <c r="E98" s="126" t="s">
        <v>39</v>
      </c>
      <c r="F98" s="125"/>
      <c r="G98" s="127">
        <f t="shared" si="6"/>
        <v>0</v>
      </c>
      <c r="H98" s="94"/>
      <c r="I98" s="759"/>
      <c r="J98" s="760"/>
      <c r="K98" s="760"/>
      <c r="L98" s="125"/>
      <c r="M98" s="126" t="s">
        <v>39</v>
      </c>
      <c r="N98" s="125"/>
      <c r="O98" s="127">
        <f t="shared" si="7"/>
        <v>0</v>
      </c>
      <c r="P98" s="99"/>
    </row>
    <row r="99" spans="1:16" s="100" customFormat="1" ht="20.149999999999999" customHeight="1">
      <c r="A99" s="759"/>
      <c r="B99" s="760"/>
      <c r="C99" s="760"/>
      <c r="D99" s="125"/>
      <c r="E99" s="126" t="s">
        <v>39</v>
      </c>
      <c r="F99" s="125"/>
      <c r="G99" s="127">
        <f t="shared" si="6"/>
        <v>0</v>
      </c>
      <c r="H99" s="94"/>
      <c r="I99" s="759"/>
      <c r="J99" s="760"/>
      <c r="K99" s="760"/>
      <c r="L99" s="125"/>
      <c r="M99" s="126" t="s">
        <v>39</v>
      </c>
      <c r="N99" s="125"/>
      <c r="O99" s="127">
        <f t="shared" si="7"/>
        <v>0</v>
      </c>
      <c r="P99" s="99"/>
    </row>
    <row r="100" spans="1:16" s="100" customFormat="1" ht="20.149999999999999" customHeight="1">
      <c r="A100" s="759"/>
      <c r="B100" s="760"/>
      <c r="C100" s="760"/>
      <c r="D100" s="125"/>
      <c r="E100" s="126" t="s">
        <v>39</v>
      </c>
      <c r="F100" s="125"/>
      <c r="G100" s="127">
        <f t="shared" si="6"/>
        <v>0</v>
      </c>
      <c r="H100" s="94"/>
      <c r="I100" s="759"/>
      <c r="J100" s="760"/>
      <c r="K100" s="760"/>
      <c r="L100" s="125"/>
      <c r="M100" s="126" t="s">
        <v>39</v>
      </c>
      <c r="N100" s="125"/>
      <c r="O100" s="127">
        <f t="shared" si="7"/>
        <v>0</v>
      </c>
      <c r="P100" s="99"/>
    </row>
    <row r="101" spans="1:16" s="100" customFormat="1" ht="20.149999999999999" customHeight="1">
      <c r="A101" s="759"/>
      <c r="B101" s="760"/>
      <c r="C101" s="760"/>
      <c r="D101" s="125"/>
      <c r="E101" s="126" t="s">
        <v>39</v>
      </c>
      <c r="F101" s="125"/>
      <c r="G101" s="127">
        <f t="shared" si="6"/>
        <v>0</v>
      </c>
      <c r="H101" s="94"/>
      <c r="I101" s="759"/>
      <c r="J101" s="760"/>
      <c r="K101" s="760"/>
      <c r="L101" s="125"/>
      <c r="M101" s="126" t="s">
        <v>39</v>
      </c>
      <c r="N101" s="125"/>
      <c r="O101" s="127">
        <f t="shared" si="7"/>
        <v>0</v>
      </c>
      <c r="P101" s="99"/>
    </row>
    <row r="102" spans="1:16" s="100" customFormat="1" ht="20.149999999999999" customHeight="1">
      <c r="A102" s="759"/>
      <c r="B102" s="760"/>
      <c r="C102" s="760"/>
      <c r="D102" s="125"/>
      <c r="E102" s="126" t="s">
        <v>39</v>
      </c>
      <c r="F102" s="125"/>
      <c r="G102" s="127">
        <f t="shared" si="6"/>
        <v>0</v>
      </c>
      <c r="H102" s="94"/>
      <c r="I102" s="759"/>
      <c r="J102" s="760"/>
      <c r="K102" s="760"/>
      <c r="L102" s="125"/>
      <c r="M102" s="126" t="s">
        <v>39</v>
      </c>
      <c r="N102" s="125"/>
      <c r="O102" s="127">
        <f t="shared" si="7"/>
        <v>0</v>
      </c>
      <c r="P102" s="99"/>
    </row>
    <row r="103" spans="1:16" s="100" customFormat="1" ht="20.149999999999999" customHeight="1">
      <c r="A103" s="761" t="s">
        <v>172</v>
      </c>
      <c r="B103" s="762"/>
      <c r="C103" s="763"/>
      <c r="D103" s="128"/>
      <c r="E103" s="129" t="s">
        <v>39</v>
      </c>
      <c r="F103" s="130"/>
      <c r="G103" s="131">
        <f>D103*F103</f>
        <v>0</v>
      </c>
      <c r="H103" s="94"/>
      <c r="I103" s="761" t="s">
        <v>172</v>
      </c>
      <c r="J103" s="762"/>
      <c r="K103" s="763"/>
      <c r="L103" s="128"/>
      <c r="M103" s="129" t="s">
        <v>39</v>
      </c>
      <c r="N103" s="130"/>
      <c r="O103" s="131">
        <f>L103*N103</f>
        <v>0</v>
      </c>
      <c r="P103" s="99"/>
    </row>
    <row r="104" spans="1:16" s="100" customFormat="1" ht="20.149999999999999" customHeight="1">
      <c r="A104" s="764" t="s">
        <v>162</v>
      </c>
      <c r="B104" s="765"/>
      <c r="C104" s="765"/>
      <c r="D104" s="765"/>
      <c r="E104" s="765"/>
      <c r="F104" s="765"/>
      <c r="G104" s="132">
        <f>SUM(G93:G103)</f>
        <v>0</v>
      </c>
      <c r="H104" s="94"/>
      <c r="I104" s="764" t="s">
        <v>162</v>
      </c>
      <c r="J104" s="765"/>
      <c r="K104" s="765"/>
      <c r="L104" s="765"/>
      <c r="M104" s="765"/>
      <c r="N104" s="765"/>
      <c r="O104" s="132">
        <f>SUM(O93:O103)</f>
        <v>0</v>
      </c>
      <c r="P104" s="99"/>
    </row>
    <row r="105" spans="1:16" s="100" customFormat="1" ht="20.149999999999999" customHeight="1">
      <c r="A105" s="766" t="s">
        <v>288</v>
      </c>
      <c r="B105" s="767"/>
      <c r="C105" s="767"/>
      <c r="D105" s="767"/>
      <c r="E105" s="767"/>
      <c r="F105" s="767"/>
      <c r="G105" s="133"/>
      <c r="H105" s="94"/>
      <c r="I105" s="766" t="s">
        <v>288</v>
      </c>
      <c r="J105" s="767"/>
      <c r="K105" s="767"/>
      <c r="L105" s="767"/>
      <c r="M105" s="767"/>
      <c r="N105" s="767"/>
      <c r="O105" s="133"/>
      <c r="P105" s="99"/>
    </row>
    <row r="106" spans="1:16" s="100" customFormat="1" ht="20.149999999999999" customHeight="1">
      <c r="A106" s="764" t="s">
        <v>163</v>
      </c>
      <c r="B106" s="765"/>
      <c r="C106" s="765"/>
      <c r="D106" s="765"/>
      <c r="E106" s="765"/>
      <c r="F106" s="765"/>
      <c r="G106" s="132">
        <f>G104+G105</f>
        <v>0</v>
      </c>
      <c r="H106" s="94"/>
      <c r="I106" s="764" t="s">
        <v>163</v>
      </c>
      <c r="J106" s="765"/>
      <c r="K106" s="765"/>
      <c r="L106" s="765"/>
      <c r="M106" s="765"/>
      <c r="N106" s="765"/>
      <c r="O106" s="132">
        <f>O104+O105</f>
        <v>0</v>
      </c>
      <c r="P106" s="99"/>
    </row>
    <row r="107" spans="1:16" s="100" customFormat="1" ht="20.149999999999999" customHeight="1">
      <c r="A107" s="135"/>
      <c r="B107" s="135"/>
      <c r="C107" s="135"/>
      <c r="D107" s="135"/>
      <c r="E107" s="135"/>
      <c r="F107" s="135"/>
      <c r="G107" s="172">
        <v>9</v>
      </c>
      <c r="H107" s="136"/>
      <c r="I107" s="135"/>
      <c r="J107" s="135"/>
      <c r="K107" s="135"/>
      <c r="L107" s="135"/>
      <c r="M107" s="135"/>
      <c r="N107" s="135"/>
      <c r="O107" s="172">
        <v>10</v>
      </c>
      <c r="P107" s="99"/>
    </row>
    <row r="108" spans="1:16" s="100" customFormat="1" ht="20.149999999999999" customHeight="1">
      <c r="A108" s="784" t="s">
        <v>159</v>
      </c>
      <c r="B108" s="785"/>
      <c r="C108" s="819" t="str">
        <f>IF(総表!$C36="","",TEXT(総表!$C36,"yyyy/mm/dd")&amp;総表!$D36&amp;TEXT(総表!$E36,"yyyy/mm/dd"))</f>
        <v/>
      </c>
      <c r="D108" s="819"/>
      <c r="E108" s="819"/>
      <c r="F108" s="819"/>
      <c r="G108" s="820"/>
      <c r="H108" s="94"/>
      <c r="I108" s="784" t="s">
        <v>159</v>
      </c>
      <c r="J108" s="785"/>
      <c r="K108" s="819" t="str">
        <f>IF(総表!$C37="","",TEXT(総表!$C37,"yyyy/mm/dd")&amp;総表!$D37&amp;TEXT(総表!$E37,"yyyy/mm/dd"))</f>
        <v/>
      </c>
      <c r="L108" s="819"/>
      <c r="M108" s="819"/>
      <c r="N108" s="819"/>
      <c r="O108" s="820"/>
      <c r="P108" s="99"/>
    </row>
    <row r="109" spans="1:16" s="100" customFormat="1" ht="20.149999999999999" customHeight="1">
      <c r="A109" s="792" t="s">
        <v>38</v>
      </c>
      <c r="B109" s="793"/>
      <c r="C109" s="799" t="str">
        <f>IF(総表!$F36="","",総表!$F36)</f>
        <v/>
      </c>
      <c r="D109" s="799"/>
      <c r="E109" s="799"/>
      <c r="F109" s="799"/>
      <c r="G109" s="800"/>
      <c r="H109" s="94"/>
      <c r="I109" s="792" t="s">
        <v>38</v>
      </c>
      <c r="J109" s="793"/>
      <c r="K109" s="799" t="str">
        <f>IF(総表!$F37="","",総表!$F37)</f>
        <v/>
      </c>
      <c r="L109" s="799"/>
      <c r="M109" s="799"/>
      <c r="N109" s="799"/>
      <c r="O109" s="800"/>
      <c r="P109" s="99"/>
    </row>
    <row r="110" spans="1:16" s="100" customFormat="1" ht="20.149999999999999" customHeight="1">
      <c r="A110" s="778" t="s">
        <v>167</v>
      </c>
      <c r="B110" s="779"/>
      <c r="C110" s="796"/>
      <c r="D110" s="796"/>
      <c r="E110" s="797"/>
      <c r="F110" s="797"/>
      <c r="G110" s="798"/>
      <c r="H110" s="94"/>
      <c r="I110" s="778" t="s">
        <v>167</v>
      </c>
      <c r="J110" s="779"/>
      <c r="K110" s="796"/>
      <c r="L110" s="796"/>
      <c r="M110" s="797"/>
      <c r="N110" s="797"/>
      <c r="O110" s="798"/>
      <c r="P110" s="99"/>
    </row>
    <row r="111" spans="1:16" s="100" customFormat="1" ht="20.149999999999999" customHeight="1">
      <c r="A111" s="109" t="s">
        <v>164</v>
      </c>
      <c r="B111" s="765" t="s">
        <v>165</v>
      </c>
      <c r="C111" s="765"/>
      <c r="D111" s="783"/>
      <c r="E111" s="783"/>
      <c r="F111" s="110" t="s">
        <v>166</v>
      </c>
      <c r="G111" s="111"/>
      <c r="H111" s="134"/>
      <c r="I111" s="109" t="s">
        <v>164</v>
      </c>
      <c r="J111" s="765" t="s">
        <v>165</v>
      </c>
      <c r="K111" s="765"/>
      <c r="L111" s="783"/>
      <c r="M111" s="783"/>
      <c r="N111" s="110" t="s">
        <v>166</v>
      </c>
      <c r="O111" s="111"/>
      <c r="P111" s="99"/>
    </row>
    <row r="112" spans="1:16" s="100" customFormat="1" ht="20.149999999999999" customHeight="1">
      <c r="A112" s="784" t="s">
        <v>179</v>
      </c>
      <c r="B112" s="785"/>
      <c r="C112" s="786">
        <f>C110-D111-G111</f>
        <v>0</v>
      </c>
      <c r="D112" s="787"/>
      <c r="E112" s="788" t="s">
        <v>180</v>
      </c>
      <c r="F112" s="789"/>
      <c r="G112" s="113" t="str">
        <f>IF(C112*C113=0,"",C112*C113)</f>
        <v/>
      </c>
      <c r="H112" s="94"/>
      <c r="I112" s="784" t="s">
        <v>179</v>
      </c>
      <c r="J112" s="785"/>
      <c r="K112" s="786">
        <f>K110-L111-O111</f>
        <v>0</v>
      </c>
      <c r="L112" s="787"/>
      <c r="M112" s="788" t="s">
        <v>180</v>
      </c>
      <c r="N112" s="789"/>
      <c r="O112" s="113" t="str">
        <f>IF(K112*K113=0,"",K112*K113)</f>
        <v/>
      </c>
      <c r="P112" s="99"/>
    </row>
    <row r="113" spans="1:16" s="100" customFormat="1" ht="20.149999999999999" customHeight="1">
      <c r="A113" s="778" t="s">
        <v>160</v>
      </c>
      <c r="B113" s="779"/>
      <c r="C113" s="780"/>
      <c r="D113" s="781"/>
      <c r="E113" s="114"/>
      <c r="F113" s="115"/>
      <c r="G113" s="116"/>
      <c r="H113" s="94"/>
      <c r="I113" s="778" t="s">
        <v>160</v>
      </c>
      <c r="J113" s="779"/>
      <c r="K113" s="780"/>
      <c r="L113" s="781"/>
      <c r="M113" s="114"/>
      <c r="N113" s="115"/>
      <c r="O113" s="116"/>
      <c r="P113" s="99"/>
    </row>
    <row r="114" spans="1:16" s="100" customFormat="1" ht="20.149999999999999" customHeight="1">
      <c r="A114" s="764" t="s">
        <v>168</v>
      </c>
      <c r="B114" s="765"/>
      <c r="C114" s="782" t="str">
        <f>IF(G112="","",SUM(F118:F127))</f>
        <v/>
      </c>
      <c r="D114" s="782"/>
      <c r="E114" s="770" t="s">
        <v>170</v>
      </c>
      <c r="F114" s="770"/>
      <c r="G114" s="117" t="str">
        <f>IF(G112="","",C114/G112)</f>
        <v/>
      </c>
      <c r="H114" s="94"/>
      <c r="I114" s="764" t="s">
        <v>168</v>
      </c>
      <c r="J114" s="765"/>
      <c r="K114" s="782" t="str">
        <f>IF(O112="","",SUM(N118:N127))</f>
        <v/>
      </c>
      <c r="L114" s="782"/>
      <c r="M114" s="770" t="s">
        <v>170</v>
      </c>
      <c r="N114" s="770"/>
      <c r="O114" s="117" t="str">
        <f>IF(O112="","",K114/O112)</f>
        <v/>
      </c>
      <c r="P114" s="99"/>
    </row>
    <row r="115" spans="1:16" s="100" customFormat="1" ht="20.149999999999999" customHeight="1">
      <c r="A115" s="771" t="s">
        <v>169</v>
      </c>
      <c r="B115" s="772"/>
      <c r="C115" s="773" t="str">
        <f>IF(G112="","",SUM(F118:F128))</f>
        <v/>
      </c>
      <c r="D115" s="773"/>
      <c r="E115" s="774" t="s">
        <v>171</v>
      </c>
      <c r="F115" s="774"/>
      <c r="G115" s="118" t="str">
        <f>IF(G112="","",C115/G112)</f>
        <v/>
      </c>
      <c r="H115" s="94"/>
      <c r="I115" s="771" t="s">
        <v>169</v>
      </c>
      <c r="J115" s="772"/>
      <c r="K115" s="773" t="str">
        <f>IF(O112="","",SUM(N118:N128))</f>
        <v/>
      </c>
      <c r="L115" s="773"/>
      <c r="M115" s="774" t="s">
        <v>171</v>
      </c>
      <c r="N115" s="774"/>
      <c r="O115" s="118" t="str">
        <f>IF(O112="","",K115/O112)</f>
        <v/>
      </c>
      <c r="P115" s="99"/>
    </row>
    <row r="116" spans="1:16" s="100" customFormat="1" ht="20.149999999999999" customHeight="1">
      <c r="A116" s="775" t="s">
        <v>283</v>
      </c>
      <c r="B116" s="776"/>
      <c r="C116" s="776"/>
      <c r="D116" s="776"/>
      <c r="E116" s="776"/>
      <c r="F116" s="776"/>
      <c r="G116" s="777"/>
      <c r="H116" s="94"/>
      <c r="I116" s="775" t="s">
        <v>283</v>
      </c>
      <c r="J116" s="776"/>
      <c r="K116" s="776"/>
      <c r="L116" s="776"/>
      <c r="M116" s="776"/>
      <c r="N116" s="776"/>
      <c r="O116" s="777"/>
      <c r="P116" s="99"/>
    </row>
    <row r="117" spans="1:16" s="100" customFormat="1" ht="20.149999999999999" customHeight="1">
      <c r="A117" s="764" t="s">
        <v>53</v>
      </c>
      <c r="B117" s="765"/>
      <c r="C117" s="765"/>
      <c r="D117" s="119" t="s">
        <v>20</v>
      </c>
      <c r="E117" s="119" t="s">
        <v>39</v>
      </c>
      <c r="F117" s="119" t="s">
        <v>40</v>
      </c>
      <c r="G117" s="120" t="s">
        <v>41</v>
      </c>
      <c r="H117" s="94"/>
      <c r="I117" s="764" t="s">
        <v>53</v>
      </c>
      <c r="J117" s="765"/>
      <c r="K117" s="765"/>
      <c r="L117" s="119" t="s">
        <v>20</v>
      </c>
      <c r="M117" s="119" t="s">
        <v>39</v>
      </c>
      <c r="N117" s="119" t="s">
        <v>40</v>
      </c>
      <c r="O117" s="120" t="s">
        <v>41</v>
      </c>
      <c r="P117" s="99"/>
    </row>
    <row r="118" spans="1:16" s="100" customFormat="1" ht="20.149999999999999" customHeight="1">
      <c r="A118" s="768"/>
      <c r="B118" s="769"/>
      <c r="C118" s="769"/>
      <c r="D118" s="121"/>
      <c r="E118" s="122" t="s">
        <v>39</v>
      </c>
      <c r="F118" s="123"/>
      <c r="G118" s="124">
        <f>D118*F118</f>
        <v>0</v>
      </c>
      <c r="H118" s="94"/>
      <c r="I118" s="768"/>
      <c r="J118" s="769"/>
      <c r="K118" s="769"/>
      <c r="L118" s="121"/>
      <c r="M118" s="122" t="s">
        <v>39</v>
      </c>
      <c r="N118" s="123"/>
      <c r="O118" s="124">
        <f>L118*N118</f>
        <v>0</v>
      </c>
      <c r="P118" s="99"/>
    </row>
    <row r="119" spans="1:16" s="100" customFormat="1" ht="20.149999999999999" customHeight="1">
      <c r="A119" s="759"/>
      <c r="B119" s="760"/>
      <c r="C119" s="760"/>
      <c r="D119" s="125"/>
      <c r="E119" s="126" t="s">
        <v>39</v>
      </c>
      <c r="F119" s="125"/>
      <c r="G119" s="127">
        <f t="shared" ref="G119:G127" si="8">D119*F119</f>
        <v>0</v>
      </c>
      <c r="H119" s="94"/>
      <c r="I119" s="759"/>
      <c r="J119" s="760"/>
      <c r="K119" s="760"/>
      <c r="L119" s="125"/>
      <c r="M119" s="126" t="s">
        <v>39</v>
      </c>
      <c r="N119" s="125"/>
      <c r="O119" s="127">
        <f t="shared" ref="O119:O127" si="9">L119*N119</f>
        <v>0</v>
      </c>
      <c r="P119" s="99"/>
    </row>
    <row r="120" spans="1:16" s="100" customFormat="1" ht="20.149999999999999" customHeight="1">
      <c r="A120" s="759"/>
      <c r="B120" s="760"/>
      <c r="C120" s="760"/>
      <c r="D120" s="125"/>
      <c r="E120" s="126" t="s">
        <v>39</v>
      </c>
      <c r="F120" s="125"/>
      <c r="G120" s="127">
        <f t="shared" si="8"/>
        <v>0</v>
      </c>
      <c r="H120" s="94"/>
      <c r="I120" s="759"/>
      <c r="J120" s="760"/>
      <c r="K120" s="760"/>
      <c r="L120" s="125"/>
      <c r="M120" s="126" t="s">
        <v>39</v>
      </c>
      <c r="N120" s="125"/>
      <c r="O120" s="127">
        <f t="shared" si="9"/>
        <v>0</v>
      </c>
      <c r="P120" s="99"/>
    </row>
    <row r="121" spans="1:16" s="100" customFormat="1" ht="20.149999999999999" customHeight="1">
      <c r="A121" s="759"/>
      <c r="B121" s="760"/>
      <c r="C121" s="760"/>
      <c r="D121" s="125"/>
      <c r="E121" s="126" t="s">
        <v>39</v>
      </c>
      <c r="F121" s="125"/>
      <c r="G121" s="127">
        <f t="shared" si="8"/>
        <v>0</v>
      </c>
      <c r="H121" s="94"/>
      <c r="I121" s="759"/>
      <c r="J121" s="760"/>
      <c r="K121" s="760"/>
      <c r="L121" s="125"/>
      <c r="M121" s="126" t="s">
        <v>39</v>
      </c>
      <c r="N121" s="125"/>
      <c r="O121" s="127">
        <f t="shared" si="9"/>
        <v>0</v>
      </c>
      <c r="P121" s="99"/>
    </row>
    <row r="122" spans="1:16" s="100" customFormat="1" ht="20.149999999999999" customHeight="1">
      <c r="A122" s="759"/>
      <c r="B122" s="760"/>
      <c r="C122" s="760"/>
      <c r="D122" s="125"/>
      <c r="E122" s="126" t="s">
        <v>39</v>
      </c>
      <c r="F122" s="125"/>
      <c r="G122" s="127">
        <f t="shared" si="8"/>
        <v>0</v>
      </c>
      <c r="H122" s="94"/>
      <c r="I122" s="759"/>
      <c r="J122" s="760"/>
      <c r="K122" s="760"/>
      <c r="L122" s="125"/>
      <c r="M122" s="126" t="s">
        <v>39</v>
      </c>
      <c r="N122" s="125"/>
      <c r="O122" s="127">
        <f t="shared" si="9"/>
        <v>0</v>
      </c>
      <c r="P122" s="99"/>
    </row>
    <row r="123" spans="1:16" s="100" customFormat="1" ht="20.149999999999999" customHeight="1">
      <c r="A123" s="759"/>
      <c r="B123" s="760"/>
      <c r="C123" s="760"/>
      <c r="D123" s="125"/>
      <c r="E123" s="126" t="s">
        <v>39</v>
      </c>
      <c r="F123" s="125"/>
      <c r="G123" s="127">
        <f t="shared" si="8"/>
        <v>0</v>
      </c>
      <c r="H123" s="94"/>
      <c r="I123" s="759"/>
      <c r="J123" s="760"/>
      <c r="K123" s="760"/>
      <c r="L123" s="125"/>
      <c r="M123" s="126" t="s">
        <v>39</v>
      </c>
      <c r="N123" s="125"/>
      <c r="O123" s="127">
        <f t="shared" si="9"/>
        <v>0</v>
      </c>
      <c r="P123" s="99"/>
    </row>
    <row r="124" spans="1:16" s="100" customFormat="1" ht="20.149999999999999" customHeight="1">
      <c r="A124" s="759"/>
      <c r="B124" s="760"/>
      <c r="C124" s="760"/>
      <c r="D124" s="125"/>
      <c r="E124" s="126" t="s">
        <v>39</v>
      </c>
      <c r="F124" s="125"/>
      <c r="G124" s="127">
        <f t="shared" si="8"/>
        <v>0</v>
      </c>
      <c r="H124" s="94"/>
      <c r="I124" s="759"/>
      <c r="J124" s="760"/>
      <c r="K124" s="760"/>
      <c r="L124" s="125"/>
      <c r="M124" s="126" t="s">
        <v>39</v>
      </c>
      <c r="N124" s="125"/>
      <c r="O124" s="127">
        <f t="shared" si="9"/>
        <v>0</v>
      </c>
      <c r="P124" s="99"/>
    </row>
    <row r="125" spans="1:16" s="100" customFormat="1" ht="20.149999999999999" customHeight="1">
      <c r="A125" s="759"/>
      <c r="B125" s="760"/>
      <c r="C125" s="760"/>
      <c r="D125" s="125"/>
      <c r="E125" s="126" t="s">
        <v>39</v>
      </c>
      <c r="F125" s="125"/>
      <c r="G125" s="127">
        <f t="shared" si="8"/>
        <v>0</v>
      </c>
      <c r="H125" s="94"/>
      <c r="I125" s="759"/>
      <c r="J125" s="760"/>
      <c r="K125" s="760"/>
      <c r="L125" s="125"/>
      <c r="M125" s="126" t="s">
        <v>39</v>
      </c>
      <c r="N125" s="125"/>
      <c r="O125" s="127">
        <f t="shared" si="9"/>
        <v>0</v>
      </c>
      <c r="P125" s="99"/>
    </row>
    <row r="126" spans="1:16" s="100" customFormat="1" ht="20.149999999999999" customHeight="1">
      <c r="A126" s="759"/>
      <c r="B126" s="760"/>
      <c r="C126" s="760"/>
      <c r="D126" s="125"/>
      <c r="E126" s="126" t="s">
        <v>39</v>
      </c>
      <c r="F126" s="125"/>
      <c r="G126" s="127">
        <f t="shared" si="8"/>
        <v>0</v>
      </c>
      <c r="H126" s="94"/>
      <c r="I126" s="759"/>
      <c r="J126" s="760"/>
      <c r="K126" s="760"/>
      <c r="L126" s="125"/>
      <c r="M126" s="126" t="s">
        <v>39</v>
      </c>
      <c r="N126" s="125"/>
      <c r="O126" s="127">
        <f t="shared" si="9"/>
        <v>0</v>
      </c>
      <c r="P126" s="99"/>
    </row>
    <row r="127" spans="1:16" s="100" customFormat="1" ht="20.149999999999999" customHeight="1">
      <c r="A127" s="759"/>
      <c r="B127" s="760"/>
      <c r="C127" s="760"/>
      <c r="D127" s="125"/>
      <c r="E127" s="126" t="s">
        <v>39</v>
      </c>
      <c r="F127" s="125"/>
      <c r="G127" s="127">
        <f t="shared" si="8"/>
        <v>0</v>
      </c>
      <c r="H127" s="94"/>
      <c r="I127" s="759"/>
      <c r="J127" s="760"/>
      <c r="K127" s="760"/>
      <c r="L127" s="125"/>
      <c r="M127" s="126" t="s">
        <v>39</v>
      </c>
      <c r="N127" s="125"/>
      <c r="O127" s="127">
        <f t="shared" si="9"/>
        <v>0</v>
      </c>
      <c r="P127" s="99"/>
    </row>
    <row r="128" spans="1:16" s="100" customFormat="1" ht="20.149999999999999" customHeight="1">
      <c r="A128" s="761" t="s">
        <v>172</v>
      </c>
      <c r="B128" s="762"/>
      <c r="C128" s="763"/>
      <c r="D128" s="128"/>
      <c r="E128" s="129" t="s">
        <v>39</v>
      </c>
      <c r="F128" s="130"/>
      <c r="G128" s="131">
        <f>D128*F128</f>
        <v>0</v>
      </c>
      <c r="H128" s="94"/>
      <c r="I128" s="761" t="s">
        <v>172</v>
      </c>
      <c r="J128" s="762"/>
      <c r="K128" s="763"/>
      <c r="L128" s="128"/>
      <c r="M128" s="129" t="s">
        <v>39</v>
      </c>
      <c r="N128" s="130"/>
      <c r="O128" s="131">
        <f>L128*N128</f>
        <v>0</v>
      </c>
      <c r="P128" s="99"/>
    </row>
    <row r="129" spans="1:16" s="100" customFormat="1" ht="20.149999999999999" customHeight="1">
      <c r="A129" s="764" t="s">
        <v>162</v>
      </c>
      <c r="B129" s="765"/>
      <c r="C129" s="765"/>
      <c r="D129" s="765"/>
      <c r="E129" s="765"/>
      <c r="F129" s="765"/>
      <c r="G129" s="132">
        <f>SUM(G118:G128)</f>
        <v>0</v>
      </c>
      <c r="H129" s="94"/>
      <c r="I129" s="764" t="s">
        <v>162</v>
      </c>
      <c r="J129" s="765"/>
      <c r="K129" s="765"/>
      <c r="L129" s="765"/>
      <c r="M129" s="765"/>
      <c r="N129" s="765"/>
      <c r="O129" s="132">
        <f>SUM(O118:O128)</f>
        <v>0</v>
      </c>
      <c r="P129" s="99"/>
    </row>
    <row r="130" spans="1:16" s="100" customFormat="1" ht="20.149999999999999" customHeight="1">
      <c r="A130" s="766" t="s">
        <v>288</v>
      </c>
      <c r="B130" s="767"/>
      <c r="C130" s="767"/>
      <c r="D130" s="767"/>
      <c r="E130" s="767"/>
      <c r="F130" s="767"/>
      <c r="G130" s="133"/>
      <c r="H130" s="94"/>
      <c r="I130" s="766" t="s">
        <v>288</v>
      </c>
      <c r="J130" s="767"/>
      <c r="K130" s="767"/>
      <c r="L130" s="767"/>
      <c r="M130" s="767"/>
      <c r="N130" s="767"/>
      <c r="O130" s="133"/>
      <c r="P130" s="99"/>
    </row>
    <row r="131" spans="1:16" s="100" customFormat="1" ht="20.149999999999999" customHeight="1">
      <c r="A131" s="764" t="s">
        <v>163</v>
      </c>
      <c r="B131" s="765"/>
      <c r="C131" s="765"/>
      <c r="D131" s="765"/>
      <c r="E131" s="765"/>
      <c r="F131" s="765"/>
      <c r="G131" s="132">
        <f>G129+G130</f>
        <v>0</v>
      </c>
      <c r="H131" s="94"/>
      <c r="I131" s="764" t="s">
        <v>163</v>
      </c>
      <c r="J131" s="765"/>
      <c r="K131" s="765"/>
      <c r="L131" s="765"/>
      <c r="M131" s="765"/>
      <c r="N131" s="765"/>
      <c r="O131" s="132">
        <f>O129+O130</f>
        <v>0</v>
      </c>
      <c r="P131" s="99"/>
    </row>
    <row r="132" spans="1:16" s="100" customFormat="1" ht="20.149999999999999" customHeight="1">
      <c r="A132" s="135"/>
      <c r="B132" s="135"/>
      <c r="C132" s="135"/>
      <c r="D132" s="135"/>
      <c r="E132" s="135"/>
      <c r="F132" s="135"/>
      <c r="G132" s="172">
        <v>11</v>
      </c>
      <c r="H132" s="136"/>
      <c r="I132" s="135"/>
      <c r="J132" s="135"/>
      <c r="K132" s="135"/>
      <c r="L132" s="135"/>
      <c r="M132" s="135"/>
      <c r="N132" s="135"/>
      <c r="O132" s="172">
        <v>12</v>
      </c>
      <c r="P132" s="99"/>
    </row>
    <row r="133" spans="1:16" s="100" customFormat="1" ht="20.149999999999999" customHeight="1">
      <c r="A133" s="784" t="s">
        <v>159</v>
      </c>
      <c r="B133" s="785"/>
      <c r="C133" s="819" t="str">
        <f>IF(総表!$C38="","",TEXT(総表!$C38,"yyyy/mm/dd")&amp;総表!$D38&amp;TEXT(総表!$E38,"yyyy/mm/dd"))</f>
        <v/>
      </c>
      <c r="D133" s="819"/>
      <c r="E133" s="819"/>
      <c r="F133" s="819"/>
      <c r="G133" s="820"/>
      <c r="H133" s="94"/>
      <c r="I133" s="784" t="s">
        <v>159</v>
      </c>
      <c r="J133" s="785"/>
      <c r="K133" s="819" t="str">
        <f>IF(総表!$C39="","",TEXT(総表!$C39,"yyyy/mm/dd")&amp;総表!$D39&amp;TEXT(総表!$E39,"yyyy/mm/dd"))</f>
        <v/>
      </c>
      <c r="L133" s="819"/>
      <c r="M133" s="819"/>
      <c r="N133" s="819"/>
      <c r="O133" s="820"/>
      <c r="P133" s="99"/>
    </row>
    <row r="134" spans="1:16" s="100" customFormat="1" ht="20.149999999999999" customHeight="1">
      <c r="A134" s="792" t="s">
        <v>38</v>
      </c>
      <c r="B134" s="793"/>
      <c r="C134" s="799" t="str">
        <f>IF(総表!$F38="","",総表!$F38)</f>
        <v/>
      </c>
      <c r="D134" s="799"/>
      <c r="E134" s="799"/>
      <c r="F134" s="799"/>
      <c r="G134" s="800"/>
      <c r="H134" s="94"/>
      <c r="I134" s="792" t="s">
        <v>38</v>
      </c>
      <c r="J134" s="793"/>
      <c r="K134" s="799" t="str">
        <f>IF(総表!$F39="","",総表!$F39)</f>
        <v/>
      </c>
      <c r="L134" s="799"/>
      <c r="M134" s="799"/>
      <c r="N134" s="799"/>
      <c r="O134" s="800"/>
      <c r="P134" s="99"/>
    </row>
    <row r="135" spans="1:16" s="100" customFormat="1" ht="20.149999999999999" customHeight="1">
      <c r="A135" s="778" t="s">
        <v>167</v>
      </c>
      <c r="B135" s="779"/>
      <c r="C135" s="796"/>
      <c r="D135" s="796"/>
      <c r="E135" s="797"/>
      <c r="F135" s="797"/>
      <c r="G135" s="798"/>
      <c r="H135" s="94"/>
      <c r="I135" s="778" t="s">
        <v>167</v>
      </c>
      <c r="J135" s="779"/>
      <c r="K135" s="796"/>
      <c r="L135" s="796"/>
      <c r="M135" s="797"/>
      <c r="N135" s="797"/>
      <c r="O135" s="798"/>
      <c r="P135" s="99"/>
    </row>
    <row r="136" spans="1:16" s="100" customFormat="1" ht="20.149999999999999" customHeight="1">
      <c r="A136" s="109" t="s">
        <v>164</v>
      </c>
      <c r="B136" s="765" t="s">
        <v>165</v>
      </c>
      <c r="C136" s="765"/>
      <c r="D136" s="783"/>
      <c r="E136" s="783"/>
      <c r="F136" s="110" t="s">
        <v>166</v>
      </c>
      <c r="G136" s="111"/>
      <c r="H136" s="134"/>
      <c r="I136" s="109" t="s">
        <v>164</v>
      </c>
      <c r="J136" s="765" t="s">
        <v>165</v>
      </c>
      <c r="K136" s="765"/>
      <c r="L136" s="783"/>
      <c r="M136" s="783"/>
      <c r="N136" s="110" t="s">
        <v>166</v>
      </c>
      <c r="O136" s="111"/>
      <c r="P136" s="99"/>
    </row>
    <row r="137" spans="1:16" s="100" customFormat="1" ht="20.149999999999999" customHeight="1">
      <c r="A137" s="784" t="s">
        <v>179</v>
      </c>
      <c r="B137" s="785"/>
      <c r="C137" s="786">
        <f>C135-D136-G136</f>
        <v>0</v>
      </c>
      <c r="D137" s="787"/>
      <c r="E137" s="788" t="s">
        <v>180</v>
      </c>
      <c r="F137" s="789"/>
      <c r="G137" s="113" t="str">
        <f>IF(C137*C138=0,"",C137*C138)</f>
        <v/>
      </c>
      <c r="H137" s="94"/>
      <c r="I137" s="784" t="s">
        <v>179</v>
      </c>
      <c r="J137" s="785"/>
      <c r="K137" s="786">
        <f>K135-L136-O136</f>
        <v>0</v>
      </c>
      <c r="L137" s="787"/>
      <c r="M137" s="788" t="s">
        <v>180</v>
      </c>
      <c r="N137" s="789"/>
      <c r="O137" s="113" t="str">
        <f>IF(K137*K138=0,"",K137*K138)</f>
        <v/>
      </c>
      <c r="P137" s="99"/>
    </row>
    <row r="138" spans="1:16" s="100" customFormat="1" ht="20.149999999999999" customHeight="1">
      <c r="A138" s="778" t="s">
        <v>160</v>
      </c>
      <c r="B138" s="779"/>
      <c r="C138" s="780"/>
      <c r="D138" s="781"/>
      <c r="E138" s="114"/>
      <c r="F138" s="115"/>
      <c r="G138" s="116"/>
      <c r="H138" s="94"/>
      <c r="I138" s="778" t="s">
        <v>160</v>
      </c>
      <c r="J138" s="779"/>
      <c r="K138" s="780"/>
      <c r="L138" s="781"/>
      <c r="M138" s="114"/>
      <c r="N138" s="115"/>
      <c r="O138" s="116"/>
      <c r="P138" s="99"/>
    </row>
    <row r="139" spans="1:16" s="100" customFormat="1" ht="20.149999999999999" customHeight="1">
      <c r="A139" s="764" t="s">
        <v>168</v>
      </c>
      <c r="B139" s="765"/>
      <c r="C139" s="782" t="str">
        <f>IF(G137="","",SUM(F143:F152))</f>
        <v/>
      </c>
      <c r="D139" s="782"/>
      <c r="E139" s="770" t="s">
        <v>170</v>
      </c>
      <c r="F139" s="770"/>
      <c r="G139" s="117" t="str">
        <f>IF(G137="","",C139/G137)</f>
        <v/>
      </c>
      <c r="H139" s="94"/>
      <c r="I139" s="764" t="s">
        <v>168</v>
      </c>
      <c r="J139" s="765"/>
      <c r="K139" s="782" t="str">
        <f>IF(O137="","",SUM(N143:N152))</f>
        <v/>
      </c>
      <c r="L139" s="782"/>
      <c r="M139" s="770" t="s">
        <v>170</v>
      </c>
      <c r="N139" s="770"/>
      <c r="O139" s="117" t="str">
        <f>IF(O137="","",K139/O137)</f>
        <v/>
      </c>
      <c r="P139" s="99"/>
    </row>
    <row r="140" spans="1:16" s="100" customFormat="1" ht="20.149999999999999" customHeight="1">
      <c r="A140" s="771" t="s">
        <v>169</v>
      </c>
      <c r="B140" s="772"/>
      <c r="C140" s="773" t="str">
        <f>IF(G137="","",SUM(F143:F153))</f>
        <v/>
      </c>
      <c r="D140" s="773"/>
      <c r="E140" s="774" t="s">
        <v>171</v>
      </c>
      <c r="F140" s="774"/>
      <c r="G140" s="118" t="str">
        <f>IF(G137="","",C140/G137)</f>
        <v/>
      </c>
      <c r="H140" s="94"/>
      <c r="I140" s="771" t="s">
        <v>169</v>
      </c>
      <c r="J140" s="772"/>
      <c r="K140" s="773" t="str">
        <f>IF(O137="","",SUM(N143:N153))</f>
        <v/>
      </c>
      <c r="L140" s="773"/>
      <c r="M140" s="774" t="s">
        <v>171</v>
      </c>
      <c r="N140" s="774"/>
      <c r="O140" s="118" t="str">
        <f>IF(O137="","",K140/O137)</f>
        <v/>
      </c>
      <c r="P140" s="99"/>
    </row>
    <row r="141" spans="1:16" s="100" customFormat="1" ht="20.149999999999999" customHeight="1">
      <c r="A141" s="775" t="s">
        <v>283</v>
      </c>
      <c r="B141" s="776"/>
      <c r="C141" s="776"/>
      <c r="D141" s="776"/>
      <c r="E141" s="776"/>
      <c r="F141" s="776"/>
      <c r="G141" s="777"/>
      <c r="H141" s="94"/>
      <c r="I141" s="775" t="s">
        <v>283</v>
      </c>
      <c r="J141" s="776"/>
      <c r="K141" s="776"/>
      <c r="L141" s="776"/>
      <c r="M141" s="776"/>
      <c r="N141" s="776"/>
      <c r="O141" s="777"/>
      <c r="P141" s="99"/>
    </row>
    <row r="142" spans="1:16" s="100" customFormat="1" ht="20.149999999999999" customHeight="1">
      <c r="A142" s="764" t="s">
        <v>53</v>
      </c>
      <c r="B142" s="765"/>
      <c r="C142" s="765"/>
      <c r="D142" s="119" t="s">
        <v>20</v>
      </c>
      <c r="E142" s="119" t="s">
        <v>39</v>
      </c>
      <c r="F142" s="119" t="s">
        <v>40</v>
      </c>
      <c r="G142" s="120" t="s">
        <v>41</v>
      </c>
      <c r="H142" s="94"/>
      <c r="I142" s="764" t="s">
        <v>53</v>
      </c>
      <c r="J142" s="765"/>
      <c r="K142" s="765"/>
      <c r="L142" s="119" t="s">
        <v>20</v>
      </c>
      <c r="M142" s="119" t="s">
        <v>39</v>
      </c>
      <c r="N142" s="119" t="s">
        <v>40</v>
      </c>
      <c r="O142" s="120" t="s">
        <v>41</v>
      </c>
      <c r="P142" s="99"/>
    </row>
    <row r="143" spans="1:16" s="100" customFormat="1" ht="20.149999999999999" customHeight="1">
      <c r="A143" s="768"/>
      <c r="B143" s="769"/>
      <c r="C143" s="769"/>
      <c r="D143" s="121"/>
      <c r="E143" s="122" t="s">
        <v>39</v>
      </c>
      <c r="F143" s="123"/>
      <c r="G143" s="124">
        <f>D143*F143</f>
        <v>0</v>
      </c>
      <c r="H143" s="94"/>
      <c r="I143" s="768"/>
      <c r="J143" s="769"/>
      <c r="K143" s="769"/>
      <c r="L143" s="121"/>
      <c r="M143" s="122" t="s">
        <v>39</v>
      </c>
      <c r="N143" s="123"/>
      <c r="O143" s="124">
        <f>L143*N143</f>
        <v>0</v>
      </c>
      <c r="P143" s="99"/>
    </row>
    <row r="144" spans="1:16" s="100" customFormat="1" ht="20.149999999999999" customHeight="1">
      <c r="A144" s="759"/>
      <c r="B144" s="760"/>
      <c r="C144" s="760"/>
      <c r="D144" s="125"/>
      <c r="E144" s="126" t="s">
        <v>39</v>
      </c>
      <c r="F144" s="125"/>
      <c r="G144" s="127">
        <f t="shared" ref="G144:G152" si="10">D144*F144</f>
        <v>0</v>
      </c>
      <c r="H144" s="94"/>
      <c r="I144" s="759"/>
      <c r="J144" s="760"/>
      <c r="K144" s="760"/>
      <c r="L144" s="125"/>
      <c r="M144" s="126" t="s">
        <v>39</v>
      </c>
      <c r="N144" s="125"/>
      <c r="O144" s="127">
        <f t="shared" ref="O144:O152" si="11">L144*N144</f>
        <v>0</v>
      </c>
      <c r="P144" s="99"/>
    </row>
    <row r="145" spans="1:16" s="100" customFormat="1" ht="20.149999999999999" customHeight="1">
      <c r="A145" s="759"/>
      <c r="B145" s="760"/>
      <c r="C145" s="760"/>
      <c r="D145" s="125"/>
      <c r="E145" s="126" t="s">
        <v>39</v>
      </c>
      <c r="F145" s="125"/>
      <c r="G145" s="127">
        <f t="shared" si="10"/>
        <v>0</v>
      </c>
      <c r="H145" s="94"/>
      <c r="I145" s="759"/>
      <c r="J145" s="760"/>
      <c r="K145" s="760"/>
      <c r="L145" s="125"/>
      <c r="M145" s="126" t="s">
        <v>39</v>
      </c>
      <c r="N145" s="125"/>
      <c r="O145" s="127">
        <f t="shared" si="11"/>
        <v>0</v>
      </c>
      <c r="P145" s="99"/>
    </row>
    <row r="146" spans="1:16" s="100" customFormat="1" ht="20.149999999999999" customHeight="1">
      <c r="A146" s="759"/>
      <c r="B146" s="760"/>
      <c r="C146" s="760"/>
      <c r="D146" s="125"/>
      <c r="E146" s="126" t="s">
        <v>39</v>
      </c>
      <c r="F146" s="125"/>
      <c r="G146" s="127">
        <f t="shared" si="10"/>
        <v>0</v>
      </c>
      <c r="H146" s="94"/>
      <c r="I146" s="759"/>
      <c r="J146" s="760"/>
      <c r="K146" s="760"/>
      <c r="L146" s="125"/>
      <c r="M146" s="126" t="s">
        <v>39</v>
      </c>
      <c r="N146" s="125"/>
      <c r="O146" s="127">
        <f t="shared" si="11"/>
        <v>0</v>
      </c>
      <c r="P146" s="99"/>
    </row>
    <row r="147" spans="1:16" s="100" customFormat="1" ht="20.149999999999999" customHeight="1">
      <c r="A147" s="759"/>
      <c r="B147" s="760"/>
      <c r="C147" s="760"/>
      <c r="D147" s="125"/>
      <c r="E147" s="126" t="s">
        <v>39</v>
      </c>
      <c r="F147" s="125"/>
      <c r="G147" s="127">
        <f t="shared" si="10"/>
        <v>0</v>
      </c>
      <c r="H147" s="94"/>
      <c r="I147" s="759"/>
      <c r="J147" s="760"/>
      <c r="K147" s="760"/>
      <c r="L147" s="125"/>
      <c r="M147" s="126" t="s">
        <v>39</v>
      </c>
      <c r="N147" s="125"/>
      <c r="O147" s="127">
        <f t="shared" si="11"/>
        <v>0</v>
      </c>
      <c r="P147" s="99"/>
    </row>
    <row r="148" spans="1:16" s="100" customFormat="1" ht="20.149999999999999" customHeight="1">
      <c r="A148" s="759"/>
      <c r="B148" s="760"/>
      <c r="C148" s="760"/>
      <c r="D148" s="125"/>
      <c r="E148" s="126" t="s">
        <v>39</v>
      </c>
      <c r="F148" s="125"/>
      <c r="G148" s="127">
        <f t="shared" si="10"/>
        <v>0</v>
      </c>
      <c r="H148" s="94"/>
      <c r="I148" s="759"/>
      <c r="J148" s="760"/>
      <c r="K148" s="760"/>
      <c r="L148" s="125"/>
      <c r="M148" s="126" t="s">
        <v>39</v>
      </c>
      <c r="N148" s="125"/>
      <c r="O148" s="127">
        <f t="shared" si="11"/>
        <v>0</v>
      </c>
      <c r="P148" s="99"/>
    </row>
    <row r="149" spans="1:16" s="100" customFormat="1" ht="20.149999999999999" customHeight="1">
      <c r="A149" s="759"/>
      <c r="B149" s="760"/>
      <c r="C149" s="760"/>
      <c r="D149" s="125"/>
      <c r="E149" s="126" t="s">
        <v>39</v>
      </c>
      <c r="F149" s="125"/>
      <c r="G149" s="127">
        <f t="shared" si="10"/>
        <v>0</v>
      </c>
      <c r="H149" s="94"/>
      <c r="I149" s="759"/>
      <c r="J149" s="760"/>
      <c r="K149" s="760"/>
      <c r="L149" s="125"/>
      <c r="M149" s="126" t="s">
        <v>39</v>
      </c>
      <c r="N149" s="125"/>
      <c r="O149" s="127">
        <f t="shared" si="11"/>
        <v>0</v>
      </c>
      <c r="P149" s="99"/>
    </row>
    <row r="150" spans="1:16" s="100" customFormat="1" ht="20.149999999999999" customHeight="1">
      <c r="A150" s="759"/>
      <c r="B150" s="760"/>
      <c r="C150" s="760"/>
      <c r="D150" s="125"/>
      <c r="E150" s="126" t="s">
        <v>39</v>
      </c>
      <c r="F150" s="125"/>
      <c r="G150" s="127">
        <f t="shared" si="10"/>
        <v>0</v>
      </c>
      <c r="H150" s="94"/>
      <c r="I150" s="759"/>
      <c r="J150" s="760"/>
      <c r="K150" s="760"/>
      <c r="L150" s="125"/>
      <c r="M150" s="126" t="s">
        <v>39</v>
      </c>
      <c r="N150" s="125"/>
      <c r="O150" s="127">
        <f t="shared" si="11"/>
        <v>0</v>
      </c>
      <c r="P150" s="99"/>
    </row>
    <row r="151" spans="1:16" s="100" customFormat="1" ht="20.149999999999999" customHeight="1">
      <c r="A151" s="759"/>
      <c r="B151" s="760"/>
      <c r="C151" s="760"/>
      <c r="D151" s="125"/>
      <c r="E151" s="126" t="s">
        <v>39</v>
      </c>
      <c r="F151" s="125"/>
      <c r="G151" s="127">
        <f t="shared" si="10"/>
        <v>0</v>
      </c>
      <c r="H151" s="94"/>
      <c r="I151" s="759"/>
      <c r="J151" s="760"/>
      <c r="K151" s="760"/>
      <c r="L151" s="125"/>
      <c r="M151" s="126" t="s">
        <v>39</v>
      </c>
      <c r="N151" s="125"/>
      <c r="O151" s="127">
        <f t="shared" si="11"/>
        <v>0</v>
      </c>
      <c r="P151" s="99"/>
    </row>
    <row r="152" spans="1:16" s="100" customFormat="1" ht="20.149999999999999" customHeight="1">
      <c r="A152" s="759"/>
      <c r="B152" s="760"/>
      <c r="C152" s="760"/>
      <c r="D152" s="125"/>
      <c r="E152" s="126" t="s">
        <v>39</v>
      </c>
      <c r="F152" s="125"/>
      <c r="G152" s="127">
        <f t="shared" si="10"/>
        <v>0</v>
      </c>
      <c r="H152" s="94"/>
      <c r="I152" s="759"/>
      <c r="J152" s="760"/>
      <c r="K152" s="760"/>
      <c r="L152" s="125"/>
      <c r="M152" s="126" t="s">
        <v>39</v>
      </c>
      <c r="N152" s="125"/>
      <c r="O152" s="127">
        <f t="shared" si="11"/>
        <v>0</v>
      </c>
      <c r="P152" s="99"/>
    </row>
    <row r="153" spans="1:16" s="100" customFormat="1" ht="20.149999999999999" customHeight="1">
      <c r="A153" s="761" t="s">
        <v>172</v>
      </c>
      <c r="B153" s="762"/>
      <c r="C153" s="763"/>
      <c r="D153" s="128"/>
      <c r="E153" s="129" t="s">
        <v>39</v>
      </c>
      <c r="F153" s="130"/>
      <c r="G153" s="131">
        <f>D153*F153</f>
        <v>0</v>
      </c>
      <c r="H153" s="94"/>
      <c r="I153" s="761" t="s">
        <v>172</v>
      </c>
      <c r="J153" s="762"/>
      <c r="K153" s="763"/>
      <c r="L153" s="128"/>
      <c r="M153" s="129" t="s">
        <v>39</v>
      </c>
      <c r="N153" s="130"/>
      <c r="O153" s="131">
        <f>L153*N153</f>
        <v>0</v>
      </c>
      <c r="P153" s="99"/>
    </row>
    <row r="154" spans="1:16" s="100" customFormat="1" ht="20.149999999999999" customHeight="1">
      <c r="A154" s="764" t="s">
        <v>162</v>
      </c>
      <c r="B154" s="765"/>
      <c r="C154" s="765"/>
      <c r="D154" s="765"/>
      <c r="E154" s="765"/>
      <c r="F154" s="765"/>
      <c r="G154" s="132">
        <f>SUM(G143:G153)</f>
        <v>0</v>
      </c>
      <c r="H154" s="94"/>
      <c r="I154" s="764" t="s">
        <v>162</v>
      </c>
      <c r="J154" s="765"/>
      <c r="K154" s="765"/>
      <c r="L154" s="765"/>
      <c r="M154" s="765"/>
      <c r="N154" s="765"/>
      <c r="O154" s="132">
        <f>SUM(O143:O153)</f>
        <v>0</v>
      </c>
      <c r="P154" s="99"/>
    </row>
    <row r="155" spans="1:16" s="100" customFormat="1" ht="20.149999999999999" customHeight="1">
      <c r="A155" s="766" t="s">
        <v>288</v>
      </c>
      <c r="B155" s="767"/>
      <c r="C155" s="767"/>
      <c r="D155" s="767"/>
      <c r="E155" s="767"/>
      <c r="F155" s="767"/>
      <c r="G155" s="133"/>
      <c r="H155" s="94"/>
      <c r="I155" s="766" t="s">
        <v>288</v>
      </c>
      <c r="J155" s="767"/>
      <c r="K155" s="767"/>
      <c r="L155" s="767"/>
      <c r="M155" s="767"/>
      <c r="N155" s="767"/>
      <c r="O155" s="133"/>
      <c r="P155" s="99"/>
    </row>
    <row r="156" spans="1:16" s="100" customFormat="1" ht="20.149999999999999" customHeight="1">
      <c r="A156" s="764" t="s">
        <v>163</v>
      </c>
      <c r="B156" s="765"/>
      <c r="C156" s="765"/>
      <c r="D156" s="765"/>
      <c r="E156" s="765"/>
      <c r="F156" s="765"/>
      <c r="G156" s="132">
        <f>G154+G155</f>
        <v>0</v>
      </c>
      <c r="H156" s="94"/>
      <c r="I156" s="764" t="s">
        <v>163</v>
      </c>
      <c r="J156" s="765"/>
      <c r="K156" s="765"/>
      <c r="L156" s="765"/>
      <c r="M156" s="765"/>
      <c r="N156" s="765"/>
      <c r="O156" s="132">
        <f>O154+O155</f>
        <v>0</v>
      </c>
      <c r="P156" s="99"/>
    </row>
    <row r="157" spans="1:16" s="100" customFormat="1" ht="20.149999999999999" customHeight="1">
      <c r="A157" s="135"/>
      <c r="B157" s="135"/>
      <c r="C157" s="135"/>
      <c r="D157" s="135"/>
      <c r="E157" s="135"/>
      <c r="F157" s="135"/>
      <c r="G157" s="172">
        <v>13</v>
      </c>
      <c r="H157" s="136"/>
      <c r="I157" s="135"/>
      <c r="J157" s="135"/>
      <c r="K157" s="135"/>
      <c r="L157" s="135"/>
      <c r="M157" s="135"/>
      <c r="N157" s="135"/>
      <c r="O157" s="172">
        <v>14</v>
      </c>
      <c r="P157" s="99"/>
    </row>
    <row r="158" spans="1:16" s="100" customFormat="1" ht="20.149999999999999" customHeight="1">
      <c r="A158" s="784" t="s">
        <v>159</v>
      </c>
      <c r="B158" s="785"/>
      <c r="C158" s="790"/>
      <c r="D158" s="790"/>
      <c r="E158" s="790"/>
      <c r="F158" s="790"/>
      <c r="G158" s="791"/>
      <c r="H158" s="94"/>
      <c r="I158" s="784" t="s">
        <v>159</v>
      </c>
      <c r="J158" s="785"/>
      <c r="K158" s="790"/>
      <c r="L158" s="790"/>
      <c r="M158" s="790"/>
      <c r="N158" s="790"/>
      <c r="O158" s="791"/>
      <c r="P158" s="99"/>
    </row>
    <row r="159" spans="1:16" s="100" customFormat="1" ht="20.149999999999999" customHeight="1">
      <c r="A159" s="792" t="s">
        <v>38</v>
      </c>
      <c r="B159" s="793"/>
      <c r="C159" s="794"/>
      <c r="D159" s="794"/>
      <c r="E159" s="794"/>
      <c r="F159" s="794"/>
      <c r="G159" s="795"/>
      <c r="H159" s="94"/>
      <c r="I159" s="792" t="s">
        <v>38</v>
      </c>
      <c r="J159" s="793"/>
      <c r="K159" s="794"/>
      <c r="L159" s="794"/>
      <c r="M159" s="794"/>
      <c r="N159" s="794"/>
      <c r="O159" s="795"/>
      <c r="P159" s="99"/>
    </row>
    <row r="160" spans="1:16" s="100" customFormat="1" ht="20.149999999999999" customHeight="1">
      <c r="A160" s="778" t="s">
        <v>167</v>
      </c>
      <c r="B160" s="779"/>
      <c r="C160" s="796"/>
      <c r="D160" s="796"/>
      <c r="E160" s="797"/>
      <c r="F160" s="797"/>
      <c r="G160" s="798"/>
      <c r="H160" s="94"/>
      <c r="I160" s="778" t="s">
        <v>167</v>
      </c>
      <c r="J160" s="779"/>
      <c r="K160" s="796"/>
      <c r="L160" s="796"/>
      <c r="M160" s="797"/>
      <c r="N160" s="797"/>
      <c r="O160" s="798"/>
      <c r="P160" s="99"/>
    </row>
    <row r="161" spans="1:16" s="100" customFormat="1" ht="20.149999999999999" customHeight="1">
      <c r="A161" s="109" t="s">
        <v>164</v>
      </c>
      <c r="B161" s="765" t="s">
        <v>165</v>
      </c>
      <c r="C161" s="765"/>
      <c r="D161" s="783"/>
      <c r="E161" s="783"/>
      <c r="F161" s="110" t="s">
        <v>166</v>
      </c>
      <c r="G161" s="111"/>
      <c r="H161" s="134"/>
      <c r="I161" s="109" t="s">
        <v>164</v>
      </c>
      <c r="J161" s="765" t="s">
        <v>165</v>
      </c>
      <c r="K161" s="765"/>
      <c r="L161" s="783"/>
      <c r="M161" s="783"/>
      <c r="N161" s="110" t="s">
        <v>166</v>
      </c>
      <c r="O161" s="111"/>
      <c r="P161" s="99"/>
    </row>
    <row r="162" spans="1:16" s="100" customFormat="1" ht="20.149999999999999" customHeight="1">
      <c r="A162" s="784" t="s">
        <v>179</v>
      </c>
      <c r="B162" s="785"/>
      <c r="C162" s="786">
        <f>C160-D161-G161</f>
        <v>0</v>
      </c>
      <c r="D162" s="787"/>
      <c r="E162" s="788" t="s">
        <v>180</v>
      </c>
      <c r="F162" s="789"/>
      <c r="G162" s="113" t="str">
        <f>IF(C162*C163=0,"",C162*C163)</f>
        <v/>
      </c>
      <c r="H162" s="94"/>
      <c r="I162" s="784" t="s">
        <v>179</v>
      </c>
      <c r="J162" s="785"/>
      <c r="K162" s="786">
        <f>K160-L161-O161</f>
        <v>0</v>
      </c>
      <c r="L162" s="787"/>
      <c r="M162" s="788" t="s">
        <v>180</v>
      </c>
      <c r="N162" s="789"/>
      <c r="O162" s="113" t="str">
        <f>IF(K162*K163=0,"",K162*K163)</f>
        <v/>
      </c>
      <c r="P162" s="99"/>
    </row>
    <row r="163" spans="1:16" s="100" customFormat="1" ht="20.149999999999999" customHeight="1">
      <c r="A163" s="778" t="s">
        <v>160</v>
      </c>
      <c r="B163" s="779"/>
      <c r="C163" s="780"/>
      <c r="D163" s="781"/>
      <c r="E163" s="114"/>
      <c r="F163" s="115"/>
      <c r="G163" s="116"/>
      <c r="H163" s="94"/>
      <c r="I163" s="778" t="s">
        <v>160</v>
      </c>
      <c r="J163" s="779"/>
      <c r="K163" s="780"/>
      <c r="L163" s="781"/>
      <c r="M163" s="114"/>
      <c r="N163" s="115"/>
      <c r="O163" s="116"/>
      <c r="P163" s="99"/>
    </row>
    <row r="164" spans="1:16" s="100" customFormat="1" ht="20.149999999999999" customHeight="1">
      <c r="A164" s="764" t="s">
        <v>168</v>
      </c>
      <c r="B164" s="765"/>
      <c r="C164" s="782" t="str">
        <f>IF(G162="","",SUM(F168:F177))</f>
        <v/>
      </c>
      <c r="D164" s="782"/>
      <c r="E164" s="770" t="s">
        <v>170</v>
      </c>
      <c r="F164" s="770"/>
      <c r="G164" s="117" t="str">
        <f>IF(G162="","",C164/G162)</f>
        <v/>
      </c>
      <c r="H164" s="94"/>
      <c r="I164" s="764" t="s">
        <v>168</v>
      </c>
      <c r="J164" s="765"/>
      <c r="K164" s="782" t="str">
        <f>IF(O162="","",SUM(N168:N177))</f>
        <v/>
      </c>
      <c r="L164" s="782"/>
      <c r="M164" s="770" t="s">
        <v>170</v>
      </c>
      <c r="N164" s="770"/>
      <c r="O164" s="117" t="str">
        <f>IF(O162="","",K164/O162)</f>
        <v/>
      </c>
      <c r="P164" s="99"/>
    </row>
    <row r="165" spans="1:16" s="100" customFormat="1" ht="20.149999999999999" customHeight="1">
      <c r="A165" s="771" t="s">
        <v>169</v>
      </c>
      <c r="B165" s="772"/>
      <c r="C165" s="773" t="str">
        <f>IF(G162="","",SUM(F168:F178))</f>
        <v/>
      </c>
      <c r="D165" s="773"/>
      <c r="E165" s="774" t="s">
        <v>171</v>
      </c>
      <c r="F165" s="774"/>
      <c r="G165" s="118" t="str">
        <f>IF(G162="","",C165/G162)</f>
        <v/>
      </c>
      <c r="H165" s="94"/>
      <c r="I165" s="771" t="s">
        <v>169</v>
      </c>
      <c r="J165" s="772"/>
      <c r="K165" s="773" t="str">
        <f>IF(O162="","",SUM(N168:N178))</f>
        <v/>
      </c>
      <c r="L165" s="773"/>
      <c r="M165" s="774" t="s">
        <v>171</v>
      </c>
      <c r="N165" s="774"/>
      <c r="O165" s="118" t="str">
        <f>IF(O162="","",K165/O162)</f>
        <v/>
      </c>
      <c r="P165" s="99"/>
    </row>
    <row r="166" spans="1:16" s="100" customFormat="1" ht="20.149999999999999" customHeight="1">
      <c r="A166" s="775" t="s">
        <v>283</v>
      </c>
      <c r="B166" s="776"/>
      <c r="C166" s="776"/>
      <c r="D166" s="776"/>
      <c r="E166" s="776"/>
      <c r="F166" s="776"/>
      <c r="G166" s="777"/>
      <c r="H166" s="94"/>
      <c r="I166" s="775" t="s">
        <v>283</v>
      </c>
      <c r="J166" s="776"/>
      <c r="K166" s="776"/>
      <c r="L166" s="776"/>
      <c r="M166" s="776"/>
      <c r="N166" s="776"/>
      <c r="O166" s="777"/>
      <c r="P166" s="99"/>
    </row>
    <row r="167" spans="1:16" s="100" customFormat="1" ht="20.149999999999999" customHeight="1">
      <c r="A167" s="764" t="s">
        <v>53</v>
      </c>
      <c r="B167" s="765"/>
      <c r="C167" s="765"/>
      <c r="D167" s="119" t="s">
        <v>20</v>
      </c>
      <c r="E167" s="119" t="s">
        <v>39</v>
      </c>
      <c r="F167" s="119" t="s">
        <v>40</v>
      </c>
      <c r="G167" s="120" t="s">
        <v>41</v>
      </c>
      <c r="H167" s="94"/>
      <c r="I167" s="764" t="s">
        <v>53</v>
      </c>
      <c r="J167" s="765"/>
      <c r="K167" s="765"/>
      <c r="L167" s="119" t="s">
        <v>20</v>
      </c>
      <c r="M167" s="119" t="s">
        <v>39</v>
      </c>
      <c r="N167" s="119" t="s">
        <v>40</v>
      </c>
      <c r="O167" s="120" t="s">
        <v>41</v>
      </c>
      <c r="P167" s="99"/>
    </row>
    <row r="168" spans="1:16" s="100" customFormat="1" ht="20.149999999999999" customHeight="1">
      <c r="A168" s="768"/>
      <c r="B168" s="769"/>
      <c r="C168" s="769"/>
      <c r="D168" s="121"/>
      <c r="E168" s="122" t="s">
        <v>39</v>
      </c>
      <c r="F168" s="123"/>
      <c r="G168" s="124">
        <f>D168*F168</f>
        <v>0</v>
      </c>
      <c r="H168" s="94"/>
      <c r="I168" s="768"/>
      <c r="J168" s="769"/>
      <c r="K168" s="769"/>
      <c r="L168" s="121"/>
      <c r="M168" s="122" t="s">
        <v>39</v>
      </c>
      <c r="N168" s="123"/>
      <c r="O168" s="124">
        <f>L168*N168</f>
        <v>0</v>
      </c>
      <c r="P168" s="99"/>
    </row>
    <row r="169" spans="1:16" s="100" customFormat="1" ht="20.149999999999999" customHeight="1">
      <c r="A169" s="759"/>
      <c r="B169" s="760"/>
      <c r="C169" s="760"/>
      <c r="D169" s="125"/>
      <c r="E169" s="126" t="s">
        <v>39</v>
      </c>
      <c r="F169" s="125"/>
      <c r="G169" s="127">
        <f t="shared" ref="G169:G177" si="12">D169*F169</f>
        <v>0</v>
      </c>
      <c r="H169" s="94"/>
      <c r="I169" s="759"/>
      <c r="J169" s="760"/>
      <c r="K169" s="760"/>
      <c r="L169" s="125"/>
      <c r="M169" s="126" t="s">
        <v>39</v>
      </c>
      <c r="N169" s="125"/>
      <c r="O169" s="127">
        <f t="shared" ref="O169:O177" si="13">L169*N169</f>
        <v>0</v>
      </c>
      <c r="P169" s="99"/>
    </row>
    <row r="170" spans="1:16" s="100" customFormat="1" ht="20.149999999999999" customHeight="1">
      <c r="A170" s="759"/>
      <c r="B170" s="760"/>
      <c r="C170" s="760"/>
      <c r="D170" s="125"/>
      <c r="E170" s="126" t="s">
        <v>39</v>
      </c>
      <c r="F170" s="125"/>
      <c r="G170" s="127">
        <f t="shared" si="12"/>
        <v>0</v>
      </c>
      <c r="H170" s="94"/>
      <c r="I170" s="759"/>
      <c r="J170" s="760"/>
      <c r="K170" s="760"/>
      <c r="L170" s="125"/>
      <c r="M170" s="126" t="s">
        <v>39</v>
      </c>
      <c r="N170" s="125"/>
      <c r="O170" s="127">
        <f t="shared" si="13"/>
        <v>0</v>
      </c>
      <c r="P170" s="99"/>
    </row>
    <row r="171" spans="1:16" s="100" customFormat="1" ht="20.149999999999999" customHeight="1">
      <c r="A171" s="759"/>
      <c r="B171" s="760"/>
      <c r="C171" s="760"/>
      <c r="D171" s="125"/>
      <c r="E171" s="126" t="s">
        <v>39</v>
      </c>
      <c r="F171" s="125"/>
      <c r="G171" s="127">
        <f t="shared" si="12"/>
        <v>0</v>
      </c>
      <c r="H171" s="94"/>
      <c r="I171" s="759"/>
      <c r="J171" s="760"/>
      <c r="K171" s="760"/>
      <c r="L171" s="125"/>
      <c r="M171" s="126" t="s">
        <v>39</v>
      </c>
      <c r="N171" s="125"/>
      <c r="O171" s="127">
        <f t="shared" si="13"/>
        <v>0</v>
      </c>
      <c r="P171" s="99"/>
    </row>
    <row r="172" spans="1:16" s="100" customFormat="1" ht="20.149999999999999" customHeight="1">
      <c r="A172" s="759"/>
      <c r="B172" s="760"/>
      <c r="C172" s="760"/>
      <c r="D172" s="125"/>
      <c r="E172" s="126" t="s">
        <v>39</v>
      </c>
      <c r="F172" s="125"/>
      <c r="G172" s="127">
        <f t="shared" si="12"/>
        <v>0</v>
      </c>
      <c r="H172" s="94"/>
      <c r="I172" s="759"/>
      <c r="J172" s="760"/>
      <c r="K172" s="760"/>
      <c r="L172" s="125"/>
      <c r="M172" s="126" t="s">
        <v>39</v>
      </c>
      <c r="N172" s="125"/>
      <c r="O172" s="127">
        <f t="shared" si="13"/>
        <v>0</v>
      </c>
      <c r="P172" s="99"/>
    </row>
    <row r="173" spans="1:16" s="100" customFormat="1" ht="20.149999999999999" customHeight="1">
      <c r="A173" s="759"/>
      <c r="B173" s="760"/>
      <c r="C173" s="760"/>
      <c r="D173" s="125"/>
      <c r="E173" s="126" t="s">
        <v>39</v>
      </c>
      <c r="F173" s="125"/>
      <c r="G173" s="127">
        <f t="shared" si="12"/>
        <v>0</v>
      </c>
      <c r="H173" s="94"/>
      <c r="I173" s="759"/>
      <c r="J173" s="760"/>
      <c r="K173" s="760"/>
      <c r="L173" s="125"/>
      <c r="M173" s="126" t="s">
        <v>39</v>
      </c>
      <c r="N173" s="125"/>
      <c r="O173" s="127">
        <f t="shared" si="13"/>
        <v>0</v>
      </c>
      <c r="P173" s="99"/>
    </row>
    <row r="174" spans="1:16" s="100" customFormat="1" ht="20.149999999999999" customHeight="1">
      <c r="A174" s="759"/>
      <c r="B174" s="760"/>
      <c r="C174" s="760"/>
      <c r="D174" s="125"/>
      <c r="E174" s="126" t="s">
        <v>39</v>
      </c>
      <c r="F174" s="125"/>
      <c r="G174" s="127">
        <f t="shared" si="12"/>
        <v>0</v>
      </c>
      <c r="H174" s="94"/>
      <c r="I174" s="759"/>
      <c r="J174" s="760"/>
      <c r="K174" s="760"/>
      <c r="L174" s="125"/>
      <c r="M174" s="126" t="s">
        <v>39</v>
      </c>
      <c r="N174" s="125"/>
      <c r="O174" s="127">
        <f t="shared" si="13"/>
        <v>0</v>
      </c>
      <c r="P174" s="99"/>
    </row>
    <row r="175" spans="1:16" s="100" customFormat="1" ht="20.149999999999999" customHeight="1">
      <c r="A175" s="759"/>
      <c r="B175" s="760"/>
      <c r="C175" s="760"/>
      <c r="D175" s="125"/>
      <c r="E175" s="126" t="s">
        <v>39</v>
      </c>
      <c r="F175" s="125"/>
      <c r="G175" s="127">
        <f t="shared" si="12"/>
        <v>0</v>
      </c>
      <c r="H175" s="94"/>
      <c r="I175" s="759"/>
      <c r="J175" s="760"/>
      <c r="K175" s="760"/>
      <c r="L175" s="125"/>
      <c r="M175" s="126" t="s">
        <v>39</v>
      </c>
      <c r="N175" s="125"/>
      <c r="O175" s="127">
        <f t="shared" si="13"/>
        <v>0</v>
      </c>
      <c r="P175" s="99"/>
    </row>
    <row r="176" spans="1:16" s="100" customFormat="1" ht="20.149999999999999" customHeight="1">
      <c r="A176" s="759"/>
      <c r="B176" s="760"/>
      <c r="C176" s="760"/>
      <c r="D176" s="125"/>
      <c r="E176" s="126" t="s">
        <v>39</v>
      </c>
      <c r="F176" s="125"/>
      <c r="G176" s="127">
        <f t="shared" si="12"/>
        <v>0</v>
      </c>
      <c r="H176" s="94"/>
      <c r="I176" s="759"/>
      <c r="J176" s="760"/>
      <c r="K176" s="760"/>
      <c r="L176" s="125"/>
      <c r="M176" s="126" t="s">
        <v>39</v>
      </c>
      <c r="N176" s="125"/>
      <c r="O176" s="127">
        <f t="shared" si="13"/>
        <v>0</v>
      </c>
      <c r="P176" s="99"/>
    </row>
    <row r="177" spans="1:16" s="100" customFormat="1" ht="20.149999999999999" customHeight="1">
      <c r="A177" s="759"/>
      <c r="B177" s="760"/>
      <c r="C177" s="760"/>
      <c r="D177" s="125"/>
      <c r="E177" s="126" t="s">
        <v>39</v>
      </c>
      <c r="F177" s="125"/>
      <c r="G177" s="127">
        <f t="shared" si="12"/>
        <v>0</v>
      </c>
      <c r="H177" s="94"/>
      <c r="I177" s="759"/>
      <c r="J177" s="760"/>
      <c r="K177" s="760"/>
      <c r="L177" s="125"/>
      <c r="M177" s="126" t="s">
        <v>39</v>
      </c>
      <c r="N177" s="125"/>
      <c r="O177" s="127">
        <f t="shared" si="13"/>
        <v>0</v>
      </c>
      <c r="P177" s="99"/>
    </row>
    <row r="178" spans="1:16" s="100" customFormat="1" ht="20.149999999999999" customHeight="1">
      <c r="A178" s="761" t="s">
        <v>172</v>
      </c>
      <c r="B178" s="762"/>
      <c r="C178" s="763"/>
      <c r="D178" s="128"/>
      <c r="E178" s="129" t="s">
        <v>39</v>
      </c>
      <c r="F178" s="130"/>
      <c r="G178" s="131">
        <f>D178*F178</f>
        <v>0</v>
      </c>
      <c r="H178" s="94"/>
      <c r="I178" s="761" t="s">
        <v>172</v>
      </c>
      <c r="J178" s="762"/>
      <c r="K178" s="763"/>
      <c r="L178" s="128"/>
      <c r="M178" s="129" t="s">
        <v>39</v>
      </c>
      <c r="N178" s="130"/>
      <c r="O178" s="131">
        <f>L178*N178</f>
        <v>0</v>
      </c>
      <c r="P178" s="99"/>
    </row>
    <row r="179" spans="1:16" s="100" customFormat="1" ht="20.149999999999999" customHeight="1">
      <c r="A179" s="764" t="s">
        <v>162</v>
      </c>
      <c r="B179" s="765"/>
      <c r="C179" s="765"/>
      <c r="D179" s="765"/>
      <c r="E179" s="765"/>
      <c r="F179" s="765"/>
      <c r="G179" s="132">
        <f>SUM(G168:G178)</f>
        <v>0</v>
      </c>
      <c r="H179" s="94"/>
      <c r="I179" s="764" t="s">
        <v>162</v>
      </c>
      <c r="J179" s="765"/>
      <c r="K179" s="765"/>
      <c r="L179" s="765"/>
      <c r="M179" s="765"/>
      <c r="N179" s="765"/>
      <c r="O179" s="132">
        <f>SUM(O168:O178)</f>
        <v>0</v>
      </c>
      <c r="P179" s="99"/>
    </row>
    <row r="180" spans="1:16" s="100" customFormat="1" ht="20.149999999999999" customHeight="1">
      <c r="A180" s="766" t="s">
        <v>288</v>
      </c>
      <c r="B180" s="767"/>
      <c r="C180" s="767"/>
      <c r="D180" s="767"/>
      <c r="E180" s="767"/>
      <c r="F180" s="767"/>
      <c r="G180" s="133"/>
      <c r="H180" s="94"/>
      <c r="I180" s="766" t="s">
        <v>288</v>
      </c>
      <c r="J180" s="767"/>
      <c r="K180" s="767"/>
      <c r="L180" s="767"/>
      <c r="M180" s="767"/>
      <c r="N180" s="767"/>
      <c r="O180" s="133"/>
      <c r="P180" s="99"/>
    </row>
    <row r="181" spans="1:16" s="100" customFormat="1" ht="20.149999999999999" customHeight="1">
      <c r="A181" s="764" t="s">
        <v>163</v>
      </c>
      <c r="B181" s="765"/>
      <c r="C181" s="765"/>
      <c r="D181" s="765"/>
      <c r="E181" s="765"/>
      <c r="F181" s="765"/>
      <c r="G181" s="132">
        <f>G179+G180</f>
        <v>0</v>
      </c>
      <c r="H181" s="94"/>
      <c r="I181" s="764" t="s">
        <v>163</v>
      </c>
      <c r="J181" s="765"/>
      <c r="K181" s="765"/>
      <c r="L181" s="765"/>
      <c r="M181" s="765"/>
      <c r="N181" s="765"/>
      <c r="O181" s="132">
        <f>O179+O180</f>
        <v>0</v>
      </c>
      <c r="P181" s="99"/>
    </row>
    <row r="182" spans="1:16" s="100" customFormat="1" ht="20.149999999999999" customHeight="1">
      <c r="A182" s="135"/>
      <c r="B182" s="135"/>
      <c r="C182" s="135"/>
      <c r="D182" s="135"/>
      <c r="E182" s="135"/>
      <c r="F182" s="135"/>
      <c r="G182" s="172">
        <v>15</v>
      </c>
      <c r="H182" s="136"/>
      <c r="I182" s="135"/>
      <c r="J182" s="135"/>
      <c r="K182" s="135"/>
      <c r="L182" s="135"/>
      <c r="M182" s="135"/>
      <c r="N182" s="135"/>
      <c r="O182" s="172">
        <v>16</v>
      </c>
      <c r="P182" s="99"/>
    </row>
    <row r="183" spans="1:16" s="100" customFormat="1" ht="20.149999999999999" customHeight="1">
      <c r="A183" s="784" t="s">
        <v>159</v>
      </c>
      <c r="B183" s="785"/>
      <c r="C183" s="790"/>
      <c r="D183" s="790"/>
      <c r="E183" s="790"/>
      <c r="F183" s="790"/>
      <c r="G183" s="791"/>
      <c r="H183" s="94"/>
      <c r="I183" s="784" t="s">
        <v>159</v>
      </c>
      <c r="J183" s="785"/>
      <c r="K183" s="790"/>
      <c r="L183" s="790"/>
      <c r="M183" s="790"/>
      <c r="N183" s="790"/>
      <c r="O183" s="791"/>
      <c r="P183" s="99"/>
    </row>
    <row r="184" spans="1:16" s="100" customFormat="1" ht="20.149999999999999" customHeight="1">
      <c r="A184" s="792" t="s">
        <v>38</v>
      </c>
      <c r="B184" s="793"/>
      <c r="C184" s="794"/>
      <c r="D184" s="794"/>
      <c r="E184" s="794"/>
      <c r="F184" s="794"/>
      <c r="G184" s="795"/>
      <c r="H184" s="94"/>
      <c r="I184" s="792" t="s">
        <v>38</v>
      </c>
      <c r="J184" s="793"/>
      <c r="K184" s="794"/>
      <c r="L184" s="794"/>
      <c r="M184" s="794"/>
      <c r="N184" s="794"/>
      <c r="O184" s="795"/>
      <c r="P184" s="99"/>
    </row>
    <row r="185" spans="1:16" s="100" customFormat="1" ht="20.149999999999999" customHeight="1">
      <c r="A185" s="778" t="s">
        <v>167</v>
      </c>
      <c r="B185" s="779"/>
      <c r="C185" s="796"/>
      <c r="D185" s="796"/>
      <c r="E185" s="797"/>
      <c r="F185" s="797"/>
      <c r="G185" s="798"/>
      <c r="H185" s="94"/>
      <c r="I185" s="778" t="s">
        <v>167</v>
      </c>
      <c r="J185" s="779"/>
      <c r="K185" s="796"/>
      <c r="L185" s="796"/>
      <c r="M185" s="797"/>
      <c r="N185" s="797"/>
      <c r="O185" s="798"/>
      <c r="P185" s="99"/>
    </row>
    <row r="186" spans="1:16" s="100" customFormat="1" ht="20.149999999999999" customHeight="1">
      <c r="A186" s="109" t="s">
        <v>164</v>
      </c>
      <c r="B186" s="765" t="s">
        <v>165</v>
      </c>
      <c r="C186" s="765"/>
      <c r="D186" s="783"/>
      <c r="E186" s="783"/>
      <c r="F186" s="110" t="s">
        <v>166</v>
      </c>
      <c r="G186" s="111"/>
      <c r="H186" s="134"/>
      <c r="I186" s="109" t="s">
        <v>164</v>
      </c>
      <c r="J186" s="765" t="s">
        <v>165</v>
      </c>
      <c r="K186" s="765"/>
      <c r="L186" s="783"/>
      <c r="M186" s="783"/>
      <c r="N186" s="110" t="s">
        <v>166</v>
      </c>
      <c r="O186" s="111"/>
      <c r="P186" s="99"/>
    </row>
    <row r="187" spans="1:16" s="100" customFormat="1" ht="20.149999999999999" customHeight="1">
      <c r="A187" s="784" t="s">
        <v>179</v>
      </c>
      <c r="B187" s="785"/>
      <c r="C187" s="786">
        <f>C185-D186-G186</f>
        <v>0</v>
      </c>
      <c r="D187" s="787"/>
      <c r="E187" s="788" t="s">
        <v>180</v>
      </c>
      <c r="F187" s="789"/>
      <c r="G187" s="113" t="str">
        <f>IF(C187*C188=0,"",C187*C188)</f>
        <v/>
      </c>
      <c r="H187" s="94"/>
      <c r="I187" s="784" t="s">
        <v>179</v>
      </c>
      <c r="J187" s="785"/>
      <c r="K187" s="786">
        <f>K185-L186-O186</f>
        <v>0</v>
      </c>
      <c r="L187" s="787"/>
      <c r="M187" s="788" t="s">
        <v>180</v>
      </c>
      <c r="N187" s="789"/>
      <c r="O187" s="113" t="str">
        <f>IF(K187*K188=0,"",K187*K188)</f>
        <v/>
      </c>
      <c r="P187" s="99"/>
    </row>
    <row r="188" spans="1:16" s="100" customFormat="1" ht="20.149999999999999" customHeight="1">
      <c r="A188" s="778" t="s">
        <v>160</v>
      </c>
      <c r="B188" s="779"/>
      <c r="C188" s="780"/>
      <c r="D188" s="781"/>
      <c r="E188" s="114"/>
      <c r="F188" s="115"/>
      <c r="G188" s="116"/>
      <c r="H188" s="94"/>
      <c r="I188" s="778" t="s">
        <v>160</v>
      </c>
      <c r="J188" s="779"/>
      <c r="K188" s="780"/>
      <c r="L188" s="781"/>
      <c r="M188" s="114"/>
      <c r="N188" s="115"/>
      <c r="O188" s="116"/>
      <c r="P188" s="99"/>
    </row>
    <row r="189" spans="1:16" s="100" customFormat="1" ht="20.149999999999999" customHeight="1">
      <c r="A189" s="764" t="s">
        <v>168</v>
      </c>
      <c r="B189" s="765"/>
      <c r="C189" s="782" t="str">
        <f>IF(G187="","",SUM(F193:F202))</f>
        <v/>
      </c>
      <c r="D189" s="782"/>
      <c r="E189" s="770" t="s">
        <v>170</v>
      </c>
      <c r="F189" s="770"/>
      <c r="G189" s="117" t="str">
        <f>IF(G187="","",C189/G187)</f>
        <v/>
      </c>
      <c r="H189" s="94"/>
      <c r="I189" s="764" t="s">
        <v>168</v>
      </c>
      <c r="J189" s="765"/>
      <c r="K189" s="782" t="str">
        <f>IF(O187="","",SUM(N193:N202))</f>
        <v/>
      </c>
      <c r="L189" s="782"/>
      <c r="M189" s="770" t="s">
        <v>170</v>
      </c>
      <c r="N189" s="770"/>
      <c r="O189" s="117" t="str">
        <f>IF(O187="","",K189/O187)</f>
        <v/>
      </c>
      <c r="P189" s="99"/>
    </row>
    <row r="190" spans="1:16" s="100" customFormat="1" ht="20.149999999999999" customHeight="1">
      <c r="A190" s="771" t="s">
        <v>169</v>
      </c>
      <c r="B190" s="772"/>
      <c r="C190" s="773" t="str">
        <f>IF(G187="","",SUM(F193:F203))</f>
        <v/>
      </c>
      <c r="D190" s="773"/>
      <c r="E190" s="774" t="s">
        <v>171</v>
      </c>
      <c r="F190" s="774"/>
      <c r="G190" s="118" t="str">
        <f>IF(G187="","",C190/G187)</f>
        <v/>
      </c>
      <c r="H190" s="94"/>
      <c r="I190" s="771" t="s">
        <v>169</v>
      </c>
      <c r="J190" s="772"/>
      <c r="K190" s="773" t="str">
        <f>IF(O187="","",SUM(N193:N203))</f>
        <v/>
      </c>
      <c r="L190" s="773"/>
      <c r="M190" s="774" t="s">
        <v>171</v>
      </c>
      <c r="N190" s="774"/>
      <c r="O190" s="118" t="str">
        <f>IF(O187="","",K190/O187)</f>
        <v/>
      </c>
      <c r="P190" s="99"/>
    </row>
    <row r="191" spans="1:16" s="100" customFormat="1" ht="20.149999999999999" customHeight="1">
      <c r="A191" s="775" t="s">
        <v>283</v>
      </c>
      <c r="B191" s="776"/>
      <c r="C191" s="776"/>
      <c r="D191" s="776"/>
      <c r="E191" s="776"/>
      <c r="F191" s="776"/>
      <c r="G191" s="777"/>
      <c r="H191" s="94"/>
      <c r="I191" s="775" t="s">
        <v>283</v>
      </c>
      <c r="J191" s="776"/>
      <c r="K191" s="776"/>
      <c r="L191" s="776"/>
      <c r="M191" s="776"/>
      <c r="N191" s="776"/>
      <c r="O191" s="777"/>
      <c r="P191" s="99"/>
    </row>
    <row r="192" spans="1:16" s="100" customFormat="1" ht="20.149999999999999" customHeight="1">
      <c r="A192" s="764" t="s">
        <v>53</v>
      </c>
      <c r="B192" s="765"/>
      <c r="C192" s="765"/>
      <c r="D192" s="119" t="s">
        <v>20</v>
      </c>
      <c r="E192" s="119" t="s">
        <v>39</v>
      </c>
      <c r="F192" s="119" t="s">
        <v>40</v>
      </c>
      <c r="G192" s="120" t="s">
        <v>41</v>
      </c>
      <c r="H192" s="94"/>
      <c r="I192" s="764" t="s">
        <v>53</v>
      </c>
      <c r="J192" s="765"/>
      <c r="K192" s="765"/>
      <c r="L192" s="119" t="s">
        <v>20</v>
      </c>
      <c r="M192" s="119" t="s">
        <v>39</v>
      </c>
      <c r="N192" s="119" t="s">
        <v>40</v>
      </c>
      <c r="O192" s="120" t="s">
        <v>41</v>
      </c>
      <c r="P192" s="99"/>
    </row>
    <row r="193" spans="1:16" s="100" customFormat="1" ht="20.149999999999999" customHeight="1">
      <c r="A193" s="768"/>
      <c r="B193" s="769"/>
      <c r="C193" s="769"/>
      <c r="D193" s="121"/>
      <c r="E193" s="122" t="s">
        <v>39</v>
      </c>
      <c r="F193" s="123"/>
      <c r="G193" s="124">
        <f>D193*F193</f>
        <v>0</v>
      </c>
      <c r="H193" s="94"/>
      <c r="I193" s="768"/>
      <c r="J193" s="769"/>
      <c r="K193" s="769"/>
      <c r="L193" s="121"/>
      <c r="M193" s="122" t="s">
        <v>39</v>
      </c>
      <c r="N193" s="123"/>
      <c r="O193" s="124">
        <f>L193*N193</f>
        <v>0</v>
      </c>
      <c r="P193" s="99"/>
    </row>
    <row r="194" spans="1:16" s="100" customFormat="1" ht="20.149999999999999" customHeight="1">
      <c r="A194" s="759"/>
      <c r="B194" s="760"/>
      <c r="C194" s="760"/>
      <c r="D194" s="125"/>
      <c r="E194" s="126" t="s">
        <v>39</v>
      </c>
      <c r="F194" s="125"/>
      <c r="G194" s="127">
        <f t="shared" ref="G194:G202" si="14">D194*F194</f>
        <v>0</v>
      </c>
      <c r="H194" s="94"/>
      <c r="I194" s="759"/>
      <c r="J194" s="760"/>
      <c r="K194" s="760"/>
      <c r="L194" s="125"/>
      <c r="M194" s="126" t="s">
        <v>39</v>
      </c>
      <c r="N194" s="125"/>
      <c r="O194" s="127">
        <f t="shared" ref="O194:O202" si="15">L194*N194</f>
        <v>0</v>
      </c>
      <c r="P194" s="99"/>
    </row>
    <row r="195" spans="1:16" s="100" customFormat="1" ht="20.149999999999999" customHeight="1">
      <c r="A195" s="759"/>
      <c r="B195" s="760"/>
      <c r="C195" s="760"/>
      <c r="D195" s="125"/>
      <c r="E195" s="126" t="s">
        <v>39</v>
      </c>
      <c r="F195" s="125"/>
      <c r="G195" s="127">
        <f t="shared" si="14"/>
        <v>0</v>
      </c>
      <c r="H195" s="94"/>
      <c r="I195" s="759"/>
      <c r="J195" s="760"/>
      <c r="K195" s="760"/>
      <c r="L195" s="125"/>
      <c r="M195" s="126" t="s">
        <v>39</v>
      </c>
      <c r="N195" s="125"/>
      <c r="O195" s="127">
        <f t="shared" si="15"/>
        <v>0</v>
      </c>
      <c r="P195" s="99"/>
    </row>
    <row r="196" spans="1:16" s="100" customFormat="1" ht="20.149999999999999" customHeight="1">
      <c r="A196" s="759"/>
      <c r="B196" s="760"/>
      <c r="C196" s="760"/>
      <c r="D196" s="125"/>
      <c r="E196" s="126" t="s">
        <v>39</v>
      </c>
      <c r="F196" s="125"/>
      <c r="G196" s="127">
        <f t="shared" si="14"/>
        <v>0</v>
      </c>
      <c r="H196" s="94"/>
      <c r="I196" s="759"/>
      <c r="J196" s="760"/>
      <c r="K196" s="760"/>
      <c r="L196" s="125"/>
      <c r="M196" s="126" t="s">
        <v>39</v>
      </c>
      <c r="N196" s="125"/>
      <c r="O196" s="127">
        <f t="shared" si="15"/>
        <v>0</v>
      </c>
      <c r="P196" s="99"/>
    </row>
    <row r="197" spans="1:16" s="100" customFormat="1" ht="20.149999999999999" customHeight="1">
      <c r="A197" s="759"/>
      <c r="B197" s="760"/>
      <c r="C197" s="760"/>
      <c r="D197" s="125"/>
      <c r="E197" s="126" t="s">
        <v>39</v>
      </c>
      <c r="F197" s="125"/>
      <c r="G197" s="127">
        <f t="shared" si="14"/>
        <v>0</v>
      </c>
      <c r="H197" s="94"/>
      <c r="I197" s="759"/>
      <c r="J197" s="760"/>
      <c r="K197" s="760"/>
      <c r="L197" s="125"/>
      <c r="M197" s="126" t="s">
        <v>39</v>
      </c>
      <c r="N197" s="125"/>
      <c r="O197" s="127">
        <f t="shared" si="15"/>
        <v>0</v>
      </c>
      <c r="P197" s="99"/>
    </row>
    <row r="198" spans="1:16" s="100" customFormat="1" ht="20.149999999999999" customHeight="1">
      <c r="A198" s="759"/>
      <c r="B198" s="760"/>
      <c r="C198" s="760"/>
      <c r="D198" s="125"/>
      <c r="E198" s="126" t="s">
        <v>39</v>
      </c>
      <c r="F198" s="125"/>
      <c r="G198" s="127">
        <f t="shared" si="14"/>
        <v>0</v>
      </c>
      <c r="H198" s="94"/>
      <c r="I198" s="759"/>
      <c r="J198" s="760"/>
      <c r="K198" s="760"/>
      <c r="L198" s="125"/>
      <c r="M198" s="126" t="s">
        <v>39</v>
      </c>
      <c r="N198" s="125"/>
      <c r="O198" s="127">
        <f t="shared" si="15"/>
        <v>0</v>
      </c>
      <c r="P198" s="99"/>
    </row>
    <row r="199" spans="1:16" s="100" customFormat="1" ht="20.149999999999999" customHeight="1">
      <c r="A199" s="759"/>
      <c r="B199" s="760"/>
      <c r="C199" s="760"/>
      <c r="D199" s="125"/>
      <c r="E199" s="126" t="s">
        <v>39</v>
      </c>
      <c r="F199" s="125"/>
      <c r="G199" s="127">
        <f t="shared" si="14"/>
        <v>0</v>
      </c>
      <c r="H199" s="94"/>
      <c r="I199" s="759"/>
      <c r="J199" s="760"/>
      <c r="K199" s="760"/>
      <c r="L199" s="125"/>
      <c r="M199" s="126" t="s">
        <v>39</v>
      </c>
      <c r="N199" s="125"/>
      <c r="O199" s="127">
        <f t="shared" si="15"/>
        <v>0</v>
      </c>
      <c r="P199" s="99"/>
    </row>
    <row r="200" spans="1:16" s="100" customFormat="1" ht="20.149999999999999" customHeight="1">
      <c r="A200" s="759"/>
      <c r="B200" s="760"/>
      <c r="C200" s="760"/>
      <c r="D200" s="125"/>
      <c r="E200" s="126" t="s">
        <v>39</v>
      </c>
      <c r="F200" s="125"/>
      <c r="G200" s="127">
        <f t="shared" si="14"/>
        <v>0</v>
      </c>
      <c r="H200" s="94"/>
      <c r="I200" s="759"/>
      <c r="J200" s="760"/>
      <c r="K200" s="760"/>
      <c r="L200" s="125"/>
      <c r="M200" s="126" t="s">
        <v>39</v>
      </c>
      <c r="N200" s="125"/>
      <c r="O200" s="127">
        <f t="shared" si="15"/>
        <v>0</v>
      </c>
      <c r="P200" s="99"/>
    </row>
    <row r="201" spans="1:16" s="100" customFormat="1" ht="20.149999999999999" customHeight="1">
      <c r="A201" s="759"/>
      <c r="B201" s="760"/>
      <c r="C201" s="760"/>
      <c r="D201" s="125"/>
      <c r="E201" s="126" t="s">
        <v>39</v>
      </c>
      <c r="F201" s="125"/>
      <c r="G201" s="127">
        <f t="shared" si="14"/>
        <v>0</v>
      </c>
      <c r="H201" s="94"/>
      <c r="I201" s="759"/>
      <c r="J201" s="760"/>
      <c r="K201" s="760"/>
      <c r="L201" s="125"/>
      <c r="M201" s="126" t="s">
        <v>39</v>
      </c>
      <c r="N201" s="125"/>
      <c r="O201" s="127">
        <f t="shared" si="15"/>
        <v>0</v>
      </c>
      <c r="P201" s="99"/>
    </row>
    <row r="202" spans="1:16" s="100" customFormat="1" ht="20.149999999999999" customHeight="1">
      <c r="A202" s="759"/>
      <c r="B202" s="760"/>
      <c r="C202" s="760"/>
      <c r="D202" s="125"/>
      <c r="E202" s="126" t="s">
        <v>39</v>
      </c>
      <c r="F202" s="125"/>
      <c r="G202" s="127">
        <f t="shared" si="14"/>
        <v>0</v>
      </c>
      <c r="H202" s="94"/>
      <c r="I202" s="759"/>
      <c r="J202" s="760"/>
      <c r="K202" s="760"/>
      <c r="L202" s="125"/>
      <c r="M202" s="126" t="s">
        <v>39</v>
      </c>
      <c r="N202" s="125"/>
      <c r="O202" s="127">
        <f t="shared" si="15"/>
        <v>0</v>
      </c>
      <c r="P202" s="99"/>
    </row>
    <row r="203" spans="1:16" s="100" customFormat="1" ht="20.149999999999999" customHeight="1">
      <c r="A203" s="761" t="s">
        <v>172</v>
      </c>
      <c r="B203" s="762"/>
      <c r="C203" s="763"/>
      <c r="D203" s="128"/>
      <c r="E203" s="129" t="s">
        <v>39</v>
      </c>
      <c r="F203" s="130"/>
      <c r="G203" s="131">
        <f>D203*F203</f>
        <v>0</v>
      </c>
      <c r="H203" s="94"/>
      <c r="I203" s="761" t="s">
        <v>172</v>
      </c>
      <c r="J203" s="762"/>
      <c r="K203" s="763"/>
      <c r="L203" s="128"/>
      <c r="M203" s="129" t="s">
        <v>39</v>
      </c>
      <c r="N203" s="130"/>
      <c r="O203" s="131">
        <f>L203*N203</f>
        <v>0</v>
      </c>
      <c r="P203" s="99"/>
    </row>
    <row r="204" spans="1:16" s="100" customFormat="1" ht="20.149999999999999" customHeight="1">
      <c r="A204" s="764" t="s">
        <v>162</v>
      </c>
      <c r="B204" s="765"/>
      <c r="C204" s="765"/>
      <c r="D204" s="765"/>
      <c r="E204" s="765"/>
      <c r="F204" s="765"/>
      <c r="G204" s="132">
        <f>SUM(G193:G203)</f>
        <v>0</v>
      </c>
      <c r="H204" s="94"/>
      <c r="I204" s="764" t="s">
        <v>162</v>
      </c>
      <c r="J204" s="765"/>
      <c r="K204" s="765"/>
      <c r="L204" s="765"/>
      <c r="M204" s="765"/>
      <c r="N204" s="765"/>
      <c r="O204" s="132">
        <f>SUM(O193:O203)</f>
        <v>0</v>
      </c>
      <c r="P204" s="99"/>
    </row>
    <row r="205" spans="1:16" s="100" customFormat="1" ht="20.149999999999999" customHeight="1">
      <c r="A205" s="766" t="s">
        <v>288</v>
      </c>
      <c r="B205" s="767"/>
      <c r="C205" s="767"/>
      <c r="D205" s="767"/>
      <c r="E205" s="767"/>
      <c r="F205" s="767"/>
      <c r="G205" s="133"/>
      <c r="H205" s="94"/>
      <c r="I205" s="766" t="s">
        <v>288</v>
      </c>
      <c r="J205" s="767"/>
      <c r="K205" s="767"/>
      <c r="L205" s="767"/>
      <c r="M205" s="767"/>
      <c r="N205" s="767"/>
      <c r="O205" s="133"/>
      <c r="P205" s="99"/>
    </row>
    <row r="206" spans="1:16" s="100" customFormat="1" ht="20.149999999999999" customHeight="1">
      <c r="A206" s="764" t="s">
        <v>163</v>
      </c>
      <c r="B206" s="765"/>
      <c r="C206" s="765"/>
      <c r="D206" s="765"/>
      <c r="E206" s="765"/>
      <c r="F206" s="765"/>
      <c r="G206" s="132">
        <f>G204+G205</f>
        <v>0</v>
      </c>
      <c r="H206" s="94"/>
      <c r="I206" s="764" t="s">
        <v>163</v>
      </c>
      <c r="J206" s="765"/>
      <c r="K206" s="765"/>
      <c r="L206" s="765"/>
      <c r="M206" s="765"/>
      <c r="N206" s="765"/>
      <c r="O206" s="132">
        <f>O204+O205</f>
        <v>0</v>
      </c>
      <c r="P206" s="99"/>
    </row>
    <row r="207" spans="1:16" s="100" customFormat="1" ht="20.149999999999999" customHeight="1">
      <c r="A207" s="135"/>
      <c r="B207" s="135"/>
      <c r="C207" s="135"/>
      <c r="D207" s="135"/>
      <c r="E207" s="135"/>
      <c r="F207" s="135"/>
      <c r="G207" s="172">
        <v>17</v>
      </c>
      <c r="H207" s="136"/>
      <c r="I207" s="135"/>
      <c r="J207" s="135"/>
      <c r="K207" s="135"/>
      <c r="L207" s="135"/>
      <c r="M207" s="135"/>
      <c r="N207" s="135"/>
      <c r="O207" s="172">
        <v>18</v>
      </c>
      <c r="P207" s="99"/>
    </row>
    <row r="208" spans="1:16" s="100" customFormat="1" ht="20.149999999999999" customHeight="1">
      <c r="A208" s="784" t="s">
        <v>159</v>
      </c>
      <c r="B208" s="785"/>
      <c r="C208" s="790"/>
      <c r="D208" s="790"/>
      <c r="E208" s="790"/>
      <c r="F208" s="790"/>
      <c r="G208" s="791"/>
      <c r="H208" s="94"/>
      <c r="I208" s="784" t="s">
        <v>159</v>
      </c>
      <c r="J208" s="785"/>
      <c r="K208" s="790"/>
      <c r="L208" s="790"/>
      <c r="M208" s="790"/>
      <c r="N208" s="790"/>
      <c r="O208" s="791"/>
      <c r="P208" s="99"/>
    </row>
    <row r="209" spans="1:16" s="100" customFormat="1" ht="20.149999999999999" customHeight="1">
      <c r="A209" s="792" t="s">
        <v>38</v>
      </c>
      <c r="B209" s="793"/>
      <c r="C209" s="794"/>
      <c r="D209" s="794"/>
      <c r="E209" s="794"/>
      <c r="F209" s="794"/>
      <c r="G209" s="795"/>
      <c r="H209" s="94"/>
      <c r="I209" s="792" t="s">
        <v>38</v>
      </c>
      <c r="J209" s="793"/>
      <c r="K209" s="794"/>
      <c r="L209" s="794"/>
      <c r="M209" s="794"/>
      <c r="N209" s="794"/>
      <c r="O209" s="795"/>
      <c r="P209" s="99"/>
    </row>
    <row r="210" spans="1:16" s="100" customFormat="1" ht="20.149999999999999" customHeight="1">
      <c r="A210" s="778" t="s">
        <v>167</v>
      </c>
      <c r="B210" s="779"/>
      <c r="C210" s="796"/>
      <c r="D210" s="796"/>
      <c r="E210" s="797"/>
      <c r="F210" s="797"/>
      <c r="G210" s="798"/>
      <c r="H210" s="94"/>
      <c r="I210" s="778" t="s">
        <v>167</v>
      </c>
      <c r="J210" s="779"/>
      <c r="K210" s="796"/>
      <c r="L210" s="796"/>
      <c r="M210" s="797"/>
      <c r="N210" s="797"/>
      <c r="O210" s="798"/>
      <c r="P210" s="99"/>
    </row>
    <row r="211" spans="1:16" s="100" customFormat="1" ht="20.149999999999999" customHeight="1">
      <c r="A211" s="109" t="s">
        <v>164</v>
      </c>
      <c r="B211" s="765" t="s">
        <v>165</v>
      </c>
      <c r="C211" s="765"/>
      <c r="D211" s="783"/>
      <c r="E211" s="783"/>
      <c r="F211" s="110" t="s">
        <v>166</v>
      </c>
      <c r="G211" s="111"/>
      <c r="H211" s="134"/>
      <c r="I211" s="109" t="s">
        <v>164</v>
      </c>
      <c r="J211" s="765" t="s">
        <v>165</v>
      </c>
      <c r="K211" s="765"/>
      <c r="L211" s="783"/>
      <c r="M211" s="783"/>
      <c r="N211" s="110" t="s">
        <v>166</v>
      </c>
      <c r="O211" s="111"/>
      <c r="P211" s="99"/>
    </row>
    <row r="212" spans="1:16" s="100" customFormat="1" ht="20.149999999999999" customHeight="1">
      <c r="A212" s="784" t="s">
        <v>179</v>
      </c>
      <c r="B212" s="785"/>
      <c r="C212" s="786">
        <f>C210-D211-G211</f>
        <v>0</v>
      </c>
      <c r="D212" s="787"/>
      <c r="E212" s="788" t="s">
        <v>180</v>
      </c>
      <c r="F212" s="789"/>
      <c r="G212" s="113" t="str">
        <f>IF(C212*C213=0,"",C212*C213)</f>
        <v/>
      </c>
      <c r="H212" s="94"/>
      <c r="I212" s="784" t="s">
        <v>179</v>
      </c>
      <c r="J212" s="785"/>
      <c r="K212" s="786">
        <f>K210-L211-O211</f>
        <v>0</v>
      </c>
      <c r="L212" s="787"/>
      <c r="M212" s="788" t="s">
        <v>180</v>
      </c>
      <c r="N212" s="789"/>
      <c r="O212" s="113" t="str">
        <f>IF(K212*K213=0,"",K212*K213)</f>
        <v/>
      </c>
      <c r="P212" s="99"/>
    </row>
    <row r="213" spans="1:16" s="100" customFormat="1" ht="20.149999999999999" customHeight="1">
      <c r="A213" s="778" t="s">
        <v>160</v>
      </c>
      <c r="B213" s="779"/>
      <c r="C213" s="780"/>
      <c r="D213" s="781"/>
      <c r="E213" s="114"/>
      <c r="F213" s="115"/>
      <c r="G213" s="116"/>
      <c r="H213" s="94"/>
      <c r="I213" s="778" t="s">
        <v>160</v>
      </c>
      <c r="J213" s="779"/>
      <c r="K213" s="780"/>
      <c r="L213" s="781"/>
      <c r="M213" s="114"/>
      <c r="N213" s="115"/>
      <c r="O213" s="116"/>
      <c r="P213" s="99"/>
    </row>
    <row r="214" spans="1:16" s="100" customFormat="1" ht="20.149999999999999" customHeight="1">
      <c r="A214" s="764" t="s">
        <v>168</v>
      </c>
      <c r="B214" s="765"/>
      <c r="C214" s="782" t="str">
        <f>IF(G212="","",SUM(F218:F227))</f>
        <v/>
      </c>
      <c r="D214" s="782"/>
      <c r="E214" s="770" t="s">
        <v>170</v>
      </c>
      <c r="F214" s="770"/>
      <c r="G214" s="117" t="str">
        <f>IF(G212="","",C214/G212)</f>
        <v/>
      </c>
      <c r="H214" s="94"/>
      <c r="I214" s="764" t="s">
        <v>168</v>
      </c>
      <c r="J214" s="765"/>
      <c r="K214" s="782" t="str">
        <f>IF(O212="","",SUM(N218:N227))</f>
        <v/>
      </c>
      <c r="L214" s="782"/>
      <c r="M214" s="770" t="s">
        <v>170</v>
      </c>
      <c r="N214" s="770"/>
      <c r="O214" s="117" t="str">
        <f>IF(O212="","",K214/O212)</f>
        <v/>
      </c>
      <c r="P214" s="99"/>
    </row>
    <row r="215" spans="1:16" s="100" customFormat="1" ht="20.149999999999999" customHeight="1">
      <c r="A215" s="771" t="s">
        <v>169</v>
      </c>
      <c r="B215" s="772"/>
      <c r="C215" s="773" t="str">
        <f>IF(G212="","",SUM(F218:F228))</f>
        <v/>
      </c>
      <c r="D215" s="773"/>
      <c r="E215" s="774" t="s">
        <v>171</v>
      </c>
      <c r="F215" s="774"/>
      <c r="G215" s="118" t="str">
        <f>IF(G212="","",C215/G212)</f>
        <v/>
      </c>
      <c r="H215" s="94"/>
      <c r="I215" s="771" t="s">
        <v>169</v>
      </c>
      <c r="J215" s="772"/>
      <c r="K215" s="773" t="str">
        <f>IF(O212="","",SUM(N218:N228))</f>
        <v/>
      </c>
      <c r="L215" s="773"/>
      <c r="M215" s="774" t="s">
        <v>171</v>
      </c>
      <c r="N215" s="774"/>
      <c r="O215" s="118" t="str">
        <f>IF(O212="","",K215/O212)</f>
        <v/>
      </c>
      <c r="P215" s="99"/>
    </row>
    <row r="216" spans="1:16" s="100" customFormat="1" ht="20.149999999999999" customHeight="1">
      <c r="A216" s="775" t="s">
        <v>283</v>
      </c>
      <c r="B216" s="776"/>
      <c r="C216" s="776"/>
      <c r="D216" s="776"/>
      <c r="E216" s="776"/>
      <c r="F216" s="776"/>
      <c r="G216" s="777"/>
      <c r="H216" s="94"/>
      <c r="I216" s="775" t="s">
        <v>283</v>
      </c>
      <c r="J216" s="776"/>
      <c r="K216" s="776"/>
      <c r="L216" s="776"/>
      <c r="M216" s="776"/>
      <c r="N216" s="776"/>
      <c r="O216" s="777"/>
      <c r="P216" s="99"/>
    </row>
    <row r="217" spans="1:16" s="100" customFormat="1" ht="20.149999999999999" customHeight="1">
      <c r="A217" s="764" t="s">
        <v>53</v>
      </c>
      <c r="B217" s="765"/>
      <c r="C217" s="765"/>
      <c r="D217" s="119" t="s">
        <v>20</v>
      </c>
      <c r="E217" s="119" t="s">
        <v>39</v>
      </c>
      <c r="F217" s="119" t="s">
        <v>40</v>
      </c>
      <c r="G217" s="120" t="s">
        <v>41</v>
      </c>
      <c r="H217" s="94"/>
      <c r="I217" s="764" t="s">
        <v>53</v>
      </c>
      <c r="J217" s="765"/>
      <c r="K217" s="765"/>
      <c r="L217" s="119" t="s">
        <v>20</v>
      </c>
      <c r="M217" s="119" t="s">
        <v>39</v>
      </c>
      <c r="N217" s="119" t="s">
        <v>40</v>
      </c>
      <c r="O217" s="120" t="s">
        <v>41</v>
      </c>
      <c r="P217" s="99"/>
    </row>
    <row r="218" spans="1:16" s="100" customFormat="1" ht="20.149999999999999" customHeight="1">
      <c r="A218" s="768"/>
      <c r="B218" s="769"/>
      <c r="C218" s="769"/>
      <c r="D218" s="121"/>
      <c r="E218" s="122" t="s">
        <v>39</v>
      </c>
      <c r="F218" s="123"/>
      <c r="G218" s="124">
        <f>D218*F218</f>
        <v>0</v>
      </c>
      <c r="H218" s="94"/>
      <c r="I218" s="768"/>
      <c r="J218" s="769"/>
      <c r="K218" s="769"/>
      <c r="L218" s="121"/>
      <c r="M218" s="122" t="s">
        <v>39</v>
      </c>
      <c r="N218" s="123"/>
      <c r="O218" s="124">
        <f>L218*N218</f>
        <v>0</v>
      </c>
      <c r="P218" s="99"/>
    </row>
    <row r="219" spans="1:16" s="100" customFormat="1" ht="20.149999999999999" customHeight="1">
      <c r="A219" s="759"/>
      <c r="B219" s="760"/>
      <c r="C219" s="760"/>
      <c r="D219" s="125"/>
      <c r="E219" s="126" t="s">
        <v>39</v>
      </c>
      <c r="F219" s="125"/>
      <c r="G219" s="127">
        <f t="shared" ref="G219:G227" si="16">D219*F219</f>
        <v>0</v>
      </c>
      <c r="H219" s="94"/>
      <c r="I219" s="759"/>
      <c r="J219" s="760"/>
      <c r="K219" s="760"/>
      <c r="L219" s="125"/>
      <c r="M219" s="126" t="s">
        <v>39</v>
      </c>
      <c r="N219" s="125"/>
      <c r="O219" s="127">
        <f t="shared" ref="O219:O227" si="17">L219*N219</f>
        <v>0</v>
      </c>
      <c r="P219" s="99"/>
    </row>
    <row r="220" spans="1:16" s="100" customFormat="1" ht="20.149999999999999" customHeight="1">
      <c r="A220" s="759"/>
      <c r="B220" s="760"/>
      <c r="C220" s="760"/>
      <c r="D220" s="125"/>
      <c r="E220" s="126" t="s">
        <v>39</v>
      </c>
      <c r="F220" s="125"/>
      <c r="G220" s="127">
        <f t="shared" si="16"/>
        <v>0</v>
      </c>
      <c r="H220" s="94"/>
      <c r="I220" s="759"/>
      <c r="J220" s="760"/>
      <c r="K220" s="760"/>
      <c r="L220" s="125"/>
      <c r="M220" s="126" t="s">
        <v>39</v>
      </c>
      <c r="N220" s="125"/>
      <c r="O220" s="127">
        <f t="shared" si="17"/>
        <v>0</v>
      </c>
      <c r="P220" s="99"/>
    </row>
    <row r="221" spans="1:16" s="100" customFormat="1" ht="20.149999999999999" customHeight="1">
      <c r="A221" s="759"/>
      <c r="B221" s="760"/>
      <c r="C221" s="760"/>
      <c r="D221" s="125"/>
      <c r="E221" s="126" t="s">
        <v>39</v>
      </c>
      <c r="F221" s="125"/>
      <c r="G221" s="127">
        <f t="shared" si="16"/>
        <v>0</v>
      </c>
      <c r="H221" s="94"/>
      <c r="I221" s="759"/>
      <c r="J221" s="760"/>
      <c r="K221" s="760"/>
      <c r="L221" s="125"/>
      <c r="M221" s="126" t="s">
        <v>39</v>
      </c>
      <c r="N221" s="125"/>
      <c r="O221" s="127">
        <f t="shared" si="17"/>
        <v>0</v>
      </c>
      <c r="P221" s="99"/>
    </row>
    <row r="222" spans="1:16" s="100" customFormat="1" ht="20.149999999999999" customHeight="1">
      <c r="A222" s="759"/>
      <c r="B222" s="760"/>
      <c r="C222" s="760"/>
      <c r="D222" s="125"/>
      <c r="E222" s="126" t="s">
        <v>39</v>
      </c>
      <c r="F222" s="125"/>
      <c r="G222" s="127">
        <f t="shared" si="16"/>
        <v>0</v>
      </c>
      <c r="H222" s="94"/>
      <c r="I222" s="759"/>
      <c r="J222" s="760"/>
      <c r="K222" s="760"/>
      <c r="L222" s="125"/>
      <c r="M222" s="126" t="s">
        <v>39</v>
      </c>
      <c r="N222" s="125"/>
      <c r="O222" s="127">
        <f t="shared" si="17"/>
        <v>0</v>
      </c>
      <c r="P222" s="99"/>
    </row>
    <row r="223" spans="1:16" s="100" customFormat="1" ht="20.149999999999999" customHeight="1">
      <c r="A223" s="759"/>
      <c r="B223" s="760"/>
      <c r="C223" s="760"/>
      <c r="D223" s="125"/>
      <c r="E223" s="126" t="s">
        <v>39</v>
      </c>
      <c r="F223" s="125"/>
      <c r="G223" s="127">
        <f t="shared" si="16"/>
        <v>0</v>
      </c>
      <c r="H223" s="94"/>
      <c r="I223" s="759"/>
      <c r="J223" s="760"/>
      <c r="K223" s="760"/>
      <c r="L223" s="125"/>
      <c r="M223" s="126" t="s">
        <v>39</v>
      </c>
      <c r="N223" s="125"/>
      <c r="O223" s="127">
        <f t="shared" si="17"/>
        <v>0</v>
      </c>
      <c r="P223" s="99"/>
    </row>
    <row r="224" spans="1:16" s="100" customFormat="1" ht="20.149999999999999" customHeight="1">
      <c r="A224" s="759"/>
      <c r="B224" s="760"/>
      <c r="C224" s="760"/>
      <c r="D224" s="125"/>
      <c r="E224" s="126" t="s">
        <v>39</v>
      </c>
      <c r="F224" s="125"/>
      <c r="G224" s="127">
        <f t="shared" si="16"/>
        <v>0</v>
      </c>
      <c r="H224" s="94"/>
      <c r="I224" s="759"/>
      <c r="J224" s="760"/>
      <c r="K224" s="760"/>
      <c r="L224" s="125"/>
      <c r="M224" s="126" t="s">
        <v>39</v>
      </c>
      <c r="N224" s="125"/>
      <c r="O224" s="127">
        <f t="shared" si="17"/>
        <v>0</v>
      </c>
      <c r="P224" s="99"/>
    </row>
    <row r="225" spans="1:16" s="100" customFormat="1" ht="20.149999999999999" customHeight="1">
      <c r="A225" s="759"/>
      <c r="B225" s="760"/>
      <c r="C225" s="760"/>
      <c r="D225" s="125"/>
      <c r="E225" s="126" t="s">
        <v>39</v>
      </c>
      <c r="F225" s="125"/>
      <c r="G225" s="127">
        <f t="shared" si="16"/>
        <v>0</v>
      </c>
      <c r="H225" s="94"/>
      <c r="I225" s="759"/>
      <c r="J225" s="760"/>
      <c r="K225" s="760"/>
      <c r="L225" s="125"/>
      <c r="M225" s="126" t="s">
        <v>39</v>
      </c>
      <c r="N225" s="125"/>
      <c r="O225" s="127">
        <f t="shared" si="17"/>
        <v>0</v>
      </c>
      <c r="P225" s="99"/>
    </row>
    <row r="226" spans="1:16" s="100" customFormat="1" ht="20.149999999999999" customHeight="1">
      <c r="A226" s="759"/>
      <c r="B226" s="760"/>
      <c r="C226" s="760"/>
      <c r="D226" s="125"/>
      <c r="E226" s="126" t="s">
        <v>39</v>
      </c>
      <c r="F226" s="125"/>
      <c r="G226" s="127">
        <f t="shared" si="16"/>
        <v>0</v>
      </c>
      <c r="H226" s="94"/>
      <c r="I226" s="759"/>
      <c r="J226" s="760"/>
      <c r="K226" s="760"/>
      <c r="L226" s="125"/>
      <c r="M226" s="126" t="s">
        <v>39</v>
      </c>
      <c r="N226" s="125"/>
      <c r="O226" s="127">
        <f t="shared" si="17"/>
        <v>0</v>
      </c>
      <c r="P226" s="99"/>
    </row>
    <row r="227" spans="1:16" s="100" customFormat="1" ht="20.149999999999999" customHeight="1">
      <c r="A227" s="759"/>
      <c r="B227" s="760"/>
      <c r="C227" s="760"/>
      <c r="D227" s="125"/>
      <c r="E227" s="126" t="s">
        <v>39</v>
      </c>
      <c r="F227" s="125"/>
      <c r="G227" s="127">
        <f t="shared" si="16"/>
        <v>0</v>
      </c>
      <c r="H227" s="94"/>
      <c r="I227" s="759"/>
      <c r="J227" s="760"/>
      <c r="K227" s="760"/>
      <c r="L227" s="125"/>
      <c r="M227" s="126" t="s">
        <v>39</v>
      </c>
      <c r="N227" s="125"/>
      <c r="O227" s="127">
        <f t="shared" si="17"/>
        <v>0</v>
      </c>
      <c r="P227" s="99"/>
    </row>
    <row r="228" spans="1:16" s="100" customFormat="1" ht="20.149999999999999" customHeight="1">
      <c r="A228" s="761" t="s">
        <v>172</v>
      </c>
      <c r="B228" s="762"/>
      <c r="C228" s="763"/>
      <c r="D228" s="128"/>
      <c r="E228" s="129" t="s">
        <v>39</v>
      </c>
      <c r="F228" s="130"/>
      <c r="G228" s="131">
        <f>D228*F228</f>
        <v>0</v>
      </c>
      <c r="H228" s="94"/>
      <c r="I228" s="761" t="s">
        <v>172</v>
      </c>
      <c r="J228" s="762"/>
      <c r="K228" s="763"/>
      <c r="L228" s="128"/>
      <c r="M228" s="129" t="s">
        <v>39</v>
      </c>
      <c r="N228" s="130"/>
      <c r="O228" s="131">
        <f>L228*N228</f>
        <v>0</v>
      </c>
      <c r="P228" s="99"/>
    </row>
    <row r="229" spans="1:16" s="100" customFormat="1" ht="20.149999999999999" customHeight="1">
      <c r="A229" s="764" t="s">
        <v>162</v>
      </c>
      <c r="B229" s="765"/>
      <c r="C229" s="765"/>
      <c r="D229" s="765"/>
      <c r="E229" s="765"/>
      <c r="F229" s="765"/>
      <c r="G229" s="132">
        <f>SUM(G218:G228)</f>
        <v>0</v>
      </c>
      <c r="H229" s="94"/>
      <c r="I229" s="764" t="s">
        <v>162</v>
      </c>
      <c r="J229" s="765"/>
      <c r="K229" s="765"/>
      <c r="L229" s="765"/>
      <c r="M229" s="765"/>
      <c r="N229" s="765"/>
      <c r="O229" s="132">
        <f>SUM(O218:O228)</f>
        <v>0</v>
      </c>
      <c r="P229" s="99"/>
    </row>
    <row r="230" spans="1:16" s="100" customFormat="1" ht="20.149999999999999" customHeight="1">
      <c r="A230" s="766" t="s">
        <v>288</v>
      </c>
      <c r="B230" s="767"/>
      <c r="C230" s="767"/>
      <c r="D230" s="767"/>
      <c r="E230" s="767"/>
      <c r="F230" s="767"/>
      <c r="G230" s="133"/>
      <c r="H230" s="94"/>
      <c r="I230" s="766" t="s">
        <v>288</v>
      </c>
      <c r="J230" s="767"/>
      <c r="K230" s="767"/>
      <c r="L230" s="767"/>
      <c r="M230" s="767"/>
      <c r="N230" s="767"/>
      <c r="O230" s="133"/>
      <c r="P230" s="99"/>
    </row>
    <row r="231" spans="1:16" s="100" customFormat="1" ht="20.149999999999999" customHeight="1">
      <c r="A231" s="764" t="s">
        <v>163</v>
      </c>
      <c r="B231" s="765"/>
      <c r="C231" s="765"/>
      <c r="D231" s="765"/>
      <c r="E231" s="765"/>
      <c r="F231" s="765"/>
      <c r="G231" s="132">
        <f>G229+G230</f>
        <v>0</v>
      </c>
      <c r="H231" s="94"/>
      <c r="I231" s="764" t="s">
        <v>163</v>
      </c>
      <c r="J231" s="765"/>
      <c r="K231" s="765"/>
      <c r="L231" s="765"/>
      <c r="M231" s="765"/>
      <c r="N231" s="765"/>
      <c r="O231" s="132">
        <f>O229+O230</f>
        <v>0</v>
      </c>
      <c r="P231" s="99"/>
    </row>
    <row r="232" spans="1:16" s="100" customFormat="1" ht="20.149999999999999" customHeight="1">
      <c r="A232" s="135"/>
      <c r="B232" s="135"/>
      <c r="C232" s="135"/>
      <c r="D232" s="135"/>
      <c r="E232" s="135"/>
      <c r="F232" s="135"/>
      <c r="G232" s="172">
        <v>19</v>
      </c>
      <c r="H232" s="136"/>
      <c r="I232" s="135"/>
      <c r="J232" s="135"/>
      <c r="K232" s="135"/>
      <c r="L232" s="135"/>
      <c r="M232" s="135"/>
      <c r="N232" s="135"/>
      <c r="O232" s="172">
        <v>20</v>
      </c>
      <c r="P232" s="99"/>
    </row>
    <row r="233" spans="1:16" s="100" customFormat="1" ht="20.149999999999999" customHeight="1">
      <c r="A233" s="784" t="s">
        <v>159</v>
      </c>
      <c r="B233" s="785"/>
      <c r="C233" s="790"/>
      <c r="D233" s="790"/>
      <c r="E233" s="790"/>
      <c r="F233" s="790"/>
      <c r="G233" s="791"/>
      <c r="H233" s="94"/>
      <c r="I233" s="784" t="s">
        <v>159</v>
      </c>
      <c r="J233" s="785"/>
      <c r="K233" s="790"/>
      <c r="L233" s="790"/>
      <c r="M233" s="790"/>
      <c r="N233" s="790"/>
      <c r="O233" s="791"/>
      <c r="P233" s="99"/>
    </row>
    <row r="234" spans="1:16" s="100" customFormat="1" ht="20.149999999999999" customHeight="1">
      <c r="A234" s="792" t="s">
        <v>38</v>
      </c>
      <c r="B234" s="793"/>
      <c r="C234" s="794"/>
      <c r="D234" s="794"/>
      <c r="E234" s="794"/>
      <c r="F234" s="794"/>
      <c r="G234" s="795"/>
      <c r="H234" s="94"/>
      <c r="I234" s="792" t="s">
        <v>38</v>
      </c>
      <c r="J234" s="793"/>
      <c r="K234" s="794"/>
      <c r="L234" s="794"/>
      <c r="M234" s="794"/>
      <c r="N234" s="794"/>
      <c r="O234" s="795"/>
      <c r="P234" s="99"/>
    </row>
    <row r="235" spans="1:16" s="100" customFormat="1" ht="20.149999999999999" customHeight="1">
      <c r="A235" s="778" t="s">
        <v>167</v>
      </c>
      <c r="B235" s="779"/>
      <c r="C235" s="796"/>
      <c r="D235" s="796"/>
      <c r="E235" s="797"/>
      <c r="F235" s="797"/>
      <c r="G235" s="798"/>
      <c r="H235" s="94"/>
      <c r="I235" s="778" t="s">
        <v>167</v>
      </c>
      <c r="J235" s="779"/>
      <c r="K235" s="796"/>
      <c r="L235" s="796"/>
      <c r="M235" s="797"/>
      <c r="N235" s="797"/>
      <c r="O235" s="798"/>
      <c r="P235" s="99"/>
    </row>
    <row r="236" spans="1:16" s="100" customFormat="1" ht="20.149999999999999" customHeight="1">
      <c r="A236" s="109" t="s">
        <v>164</v>
      </c>
      <c r="B236" s="765" t="s">
        <v>165</v>
      </c>
      <c r="C236" s="765"/>
      <c r="D236" s="783"/>
      <c r="E236" s="783"/>
      <c r="F236" s="110" t="s">
        <v>166</v>
      </c>
      <c r="G236" s="111"/>
      <c r="H236" s="134"/>
      <c r="I236" s="109" t="s">
        <v>164</v>
      </c>
      <c r="J236" s="765" t="s">
        <v>165</v>
      </c>
      <c r="K236" s="765"/>
      <c r="L236" s="783"/>
      <c r="M236" s="783"/>
      <c r="N236" s="110" t="s">
        <v>166</v>
      </c>
      <c r="O236" s="111"/>
      <c r="P236" s="99"/>
    </row>
    <row r="237" spans="1:16" s="100" customFormat="1" ht="20.149999999999999" customHeight="1">
      <c r="A237" s="784" t="s">
        <v>179</v>
      </c>
      <c r="B237" s="785"/>
      <c r="C237" s="786">
        <f>C235-D236-G236</f>
        <v>0</v>
      </c>
      <c r="D237" s="787"/>
      <c r="E237" s="788" t="s">
        <v>180</v>
      </c>
      <c r="F237" s="789"/>
      <c r="G237" s="113" t="str">
        <f>IF(C237*C238=0,"",C237*C238)</f>
        <v/>
      </c>
      <c r="H237" s="94"/>
      <c r="I237" s="784" t="s">
        <v>179</v>
      </c>
      <c r="J237" s="785"/>
      <c r="K237" s="786">
        <f>K235-L236-O236</f>
        <v>0</v>
      </c>
      <c r="L237" s="787"/>
      <c r="M237" s="788" t="s">
        <v>180</v>
      </c>
      <c r="N237" s="789"/>
      <c r="O237" s="113" t="str">
        <f>IF(K237*K238=0,"",K237*K238)</f>
        <v/>
      </c>
      <c r="P237" s="99"/>
    </row>
    <row r="238" spans="1:16" s="100" customFormat="1" ht="20.149999999999999" customHeight="1">
      <c r="A238" s="778" t="s">
        <v>160</v>
      </c>
      <c r="B238" s="779"/>
      <c r="C238" s="780"/>
      <c r="D238" s="781"/>
      <c r="E238" s="114"/>
      <c r="F238" s="115"/>
      <c r="G238" s="116"/>
      <c r="H238" s="94"/>
      <c r="I238" s="778" t="s">
        <v>160</v>
      </c>
      <c r="J238" s="779"/>
      <c r="K238" s="780"/>
      <c r="L238" s="781"/>
      <c r="M238" s="114"/>
      <c r="N238" s="115"/>
      <c r="O238" s="116"/>
      <c r="P238" s="99"/>
    </row>
    <row r="239" spans="1:16" s="100" customFormat="1" ht="20.149999999999999" customHeight="1">
      <c r="A239" s="764" t="s">
        <v>168</v>
      </c>
      <c r="B239" s="765"/>
      <c r="C239" s="782" t="str">
        <f>IF(G237="","",SUM(F243:F252))</f>
        <v/>
      </c>
      <c r="D239" s="782"/>
      <c r="E239" s="770" t="s">
        <v>170</v>
      </c>
      <c r="F239" s="770"/>
      <c r="G239" s="117" t="str">
        <f>IF(G237="","",C239/G237)</f>
        <v/>
      </c>
      <c r="H239" s="94"/>
      <c r="I239" s="764" t="s">
        <v>168</v>
      </c>
      <c r="J239" s="765"/>
      <c r="K239" s="782" t="str">
        <f>IF(O237="","",SUM(N243:N252))</f>
        <v/>
      </c>
      <c r="L239" s="782"/>
      <c r="M239" s="770" t="s">
        <v>170</v>
      </c>
      <c r="N239" s="770"/>
      <c r="O239" s="117" t="str">
        <f>IF(O237="","",K239/O237)</f>
        <v/>
      </c>
      <c r="P239" s="99"/>
    </row>
    <row r="240" spans="1:16" s="100" customFormat="1" ht="20.149999999999999" customHeight="1">
      <c r="A240" s="771" t="s">
        <v>169</v>
      </c>
      <c r="B240" s="772"/>
      <c r="C240" s="773" t="str">
        <f>IF(G237="","",SUM(F243:F253))</f>
        <v/>
      </c>
      <c r="D240" s="773"/>
      <c r="E240" s="774" t="s">
        <v>171</v>
      </c>
      <c r="F240" s="774"/>
      <c r="G240" s="118" t="str">
        <f>IF(G237="","",C240/G237)</f>
        <v/>
      </c>
      <c r="H240" s="94"/>
      <c r="I240" s="771" t="s">
        <v>169</v>
      </c>
      <c r="J240" s="772"/>
      <c r="K240" s="773" t="str">
        <f>IF(O237="","",SUM(N243:N253))</f>
        <v/>
      </c>
      <c r="L240" s="773"/>
      <c r="M240" s="774" t="s">
        <v>171</v>
      </c>
      <c r="N240" s="774"/>
      <c r="O240" s="118" t="str">
        <f>IF(O237="","",K240/O237)</f>
        <v/>
      </c>
      <c r="P240" s="99"/>
    </row>
    <row r="241" spans="1:16" s="100" customFormat="1" ht="20.149999999999999" customHeight="1">
      <c r="A241" s="775" t="s">
        <v>283</v>
      </c>
      <c r="B241" s="776"/>
      <c r="C241" s="776"/>
      <c r="D241" s="776"/>
      <c r="E241" s="776"/>
      <c r="F241" s="776"/>
      <c r="G241" s="777"/>
      <c r="H241" s="94"/>
      <c r="I241" s="775" t="s">
        <v>283</v>
      </c>
      <c r="J241" s="776"/>
      <c r="K241" s="776"/>
      <c r="L241" s="776"/>
      <c r="M241" s="776"/>
      <c r="N241" s="776"/>
      <c r="O241" s="777"/>
      <c r="P241" s="99"/>
    </row>
    <row r="242" spans="1:16" s="100" customFormat="1" ht="20.149999999999999" customHeight="1">
      <c r="A242" s="764" t="s">
        <v>53</v>
      </c>
      <c r="B242" s="765"/>
      <c r="C242" s="765"/>
      <c r="D242" s="119" t="s">
        <v>20</v>
      </c>
      <c r="E242" s="119" t="s">
        <v>39</v>
      </c>
      <c r="F242" s="119" t="s">
        <v>40</v>
      </c>
      <c r="G242" s="120" t="s">
        <v>41</v>
      </c>
      <c r="H242" s="94"/>
      <c r="I242" s="764" t="s">
        <v>53</v>
      </c>
      <c r="J242" s="765"/>
      <c r="K242" s="765"/>
      <c r="L242" s="119" t="s">
        <v>20</v>
      </c>
      <c r="M242" s="119" t="s">
        <v>39</v>
      </c>
      <c r="N242" s="119" t="s">
        <v>40</v>
      </c>
      <c r="O242" s="120" t="s">
        <v>41</v>
      </c>
      <c r="P242" s="99"/>
    </row>
    <row r="243" spans="1:16" s="100" customFormat="1" ht="20.149999999999999" customHeight="1">
      <c r="A243" s="768"/>
      <c r="B243" s="769"/>
      <c r="C243" s="769"/>
      <c r="D243" s="121"/>
      <c r="E243" s="122" t="s">
        <v>39</v>
      </c>
      <c r="F243" s="123"/>
      <c r="G243" s="124">
        <f>D243*F243</f>
        <v>0</v>
      </c>
      <c r="H243" s="94"/>
      <c r="I243" s="768"/>
      <c r="J243" s="769"/>
      <c r="K243" s="769"/>
      <c r="L243" s="121"/>
      <c r="M243" s="122" t="s">
        <v>39</v>
      </c>
      <c r="N243" s="123"/>
      <c r="O243" s="124">
        <f>L243*N243</f>
        <v>0</v>
      </c>
      <c r="P243" s="99"/>
    </row>
    <row r="244" spans="1:16" s="100" customFormat="1" ht="20.149999999999999" customHeight="1">
      <c r="A244" s="759"/>
      <c r="B244" s="760"/>
      <c r="C244" s="760"/>
      <c r="D244" s="125"/>
      <c r="E244" s="126" t="s">
        <v>39</v>
      </c>
      <c r="F244" s="125"/>
      <c r="G244" s="127">
        <f t="shared" ref="G244:G252" si="18">D244*F244</f>
        <v>0</v>
      </c>
      <c r="H244" s="94"/>
      <c r="I244" s="759"/>
      <c r="J244" s="760"/>
      <c r="K244" s="760"/>
      <c r="L244" s="125"/>
      <c r="M244" s="126" t="s">
        <v>39</v>
      </c>
      <c r="N244" s="125"/>
      <c r="O244" s="127">
        <f t="shared" ref="O244:O252" si="19">L244*N244</f>
        <v>0</v>
      </c>
      <c r="P244" s="99"/>
    </row>
    <row r="245" spans="1:16" s="100" customFormat="1" ht="20.149999999999999" customHeight="1">
      <c r="A245" s="759"/>
      <c r="B245" s="760"/>
      <c r="C245" s="760"/>
      <c r="D245" s="125"/>
      <c r="E245" s="126" t="s">
        <v>39</v>
      </c>
      <c r="F245" s="125"/>
      <c r="G245" s="127">
        <f t="shared" si="18"/>
        <v>0</v>
      </c>
      <c r="H245" s="94"/>
      <c r="I245" s="759"/>
      <c r="J245" s="760"/>
      <c r="K245" s="760"/>
      <c r="L245" s="125"/>
      <c r="M245" s="126" t="s">
        <v>39</v>
      </c>
      <c r="N245" s="125"/>
      <c r="O245" s="127">
        <f t="shared" si="19"/>
        <v>0</v>
      </c>
      <c r="P245" s="99"/>
    </row>
    <row r="246" spans="1:16" s="100" customFormat="1" ht="20.149999999999999" customHeight="1">
      <c r="A246" s="759"/>
      <c r="B246" s="760"/>
      <c r="C246" s="760"/>
      <c r="D246" s="125"/>
      <c r="E246" s="126" t="s">
        <v>39</v>
      </c>
      <c r="F246" s="125"/>
      <c r="G246" s="127">
        <f t="shared" si="18"/>
        <v>0</v>
      </c>
      <c r="H246" s="94"/>
      <c r="I246" s="759"/>
      <c r="J246" s="760"/>
      <c r="K246" s="760"/>
      <c r="L246" s="125"/>
      <c r="M246" s="126" t="s">
        <v>39</v>
      </c>
      <c r="N246" s="125"/>
      <c r="O246" s="127">
        <f t="shared" si="19"/>
        <v>0</v>
      </c>
      <c r="P246" s="99"/>
    </row>
    <row r="247" spans="1:16" s="100" customFormat="1" ht="20.149999999999999" customHeight="1">
      <c r="A247" s="759"/>
      <c r="B247" s="760"/>
      <c r="C247" s="760"/>
      <c r="D247" s="125"/>
      <c r="E247" s="126" t="s">
        <v>39</v>
      </c>
      <c r="F247" s="125"/>
      <c r="G247" s="127">
        <f t="shared" si="18"/>
        <v>0</v>
      </c>
      <c r="H247" s="94"/>
      <c r="I247" s="759"/>
      <c r="J247" s="760"/>
      <c r="K247" s="760"/>
      <c r="L247" s="125"/>
      <c r="M247" s="126" t="s">
        <v>39</v>
      </c>
      <c r="N247" s="125"/>
      <c r="O247" s="127">
        <f t="shared" si="19"/>
        <v>0</v>
      </c>
      <c r="P247" s="99"/>
    </row>
    <row r="248" spans="1:16" s="100" customFormat="1" ht="20.149999999999999" customHeight="1">
      <c r="A248" s="759"/>
      <c r="B248" s="760"/>
      <c r="C248" s="760"/>
      <c r="D248" s="125"/>
      <c r="E248" s="126" t="s">
        <v>39</v>
      </c>
      <c r="F248" s="125"/>
      <c r="G248" s="127">
        <f t="shared" si="18"/>
        <v>0</v>
      </c>
      <c r="H248" s="94"/>
      <c r="I248" s="759"/>
      <c r="J248" s="760"/>
      <c r="K248" s="760"/>
      <c r="L248" s="125"/>
      <c r="M248" s="126" t="s">
        <v>39</v>
      </c>
      <c r="N248" s="125"/>
      <c r="O248" s="127">
        <f t="shared" si="19"/>
        <v>0</v>
      </c>
      <c r="P248" s="99"/>
    </row>
    <row r="249" spans="1:16" s="100" customFormat="1" ht="20.149999999999999" customHeight="1">
      <c r="A249" s="759"/>
      <c r="B249" s="760"/>
      <c r="C249" s="760"/>
      <c r="D249" s="125"/>
      <c r="E249" s="126" t="s">
        <v>39</v>
      </c>
      <c r="F249" s="125"/>
      <c r="G249" s="127">
        <f t="shared" si="18"/>
        <v>0</v>
      </c>
      <c r="H249" s="94"/>
      <c r="I249" s="759"/>
      <c r="J249" s="760"/>
      <c r="K249" s="760"/>
      <c r="L249" s="125"/>
      <c r="M249" s="126" t="s">
        <v>39</v>
      </c>
      <c r="N249" s="125"/>
      <c r="O249" s="127">
        <f t="shared" si="19"/>
        <v>0</v>
      </c>
      <c r="P249" s="99"/>
    </row>
    <row r="250" spans="1:16" s="100" customFormat="1" ht="20.149999999999999" customHeight="1">
      <c r="A250" s="759"/>
      <c r="B250" s="760"/>
      <c r="C250" s="760"/>
      <c r="D250" s="125"/>
      <c r="E250" s="126" t="s">
        <v>39</v>
      </c>
      <c r="F250" s="125"/>
      <c r="G250" s="127">
        <f t="shared" si="18"/>
        <v>0</v>
      </c>
      <c r="H250" s="94"/>
      <c r="I250" s="759"/>
      <c r="J250" s="760"/>
      <c r="K250" s="760"/>
      <c r="L250" s="125"/>
      <c r="M250" s="126" t="s">
        <v>39</v>
      </c>
      <c r="N250" s="125"/>
      <c r="O250" s="127">
        <f t="shared" si="19"/>
        <v>0</v>
      </c>
      <c r="P250" s="99"/>
    </row>
    <row r="251" spans="1:16" s="100" customFormat="1" ht="20.149999999999999" customHeight="1">
      <c r="A251" s="759"/>
      <c r="B251" s="760"/>
      <c r="C251" s="760"/>
      <c r="D251" s="125"/>
      <c r="E251" s="126" t="s">
        <v>39</v>
      </c>
      <c r="F251" s="125"/>
      <c r="G251" s="127">
        <f t="shared" si="18"/>
        <v>0</v>
      </c>
      <c r="H251" s="94"/>
      <c r="I251" s="759"/>
      <c r="J251" s="760"/>
      <c r="K251" s="760"/>
      <c r="L251" s="125"/>
      <c r="M251" s="126" t="s">
        <v>39</v>
      </c>
      <c r="N251" s="125"/>
      <c r="O251" s="127">
        <f t="shared" si="19"/>
        <v>0</v>
      </c>
      <c r="P251" s="99"/>
    </row>
    <row r="252" spans="1:16" s="100" customFormat="1" ht="20.149999999999999" customHeight="1">
      <c r="A252" s="759"/>
      <c r="B252" s="760"/>
      <c r="C252" s="760"/>
      <c r="D252" s="125"/>
      <c r="E252" s="126" t="s">
        <v>39</v>
      </c>
      <c r="F252" s="125"/>
      <c r="G252" s="127">
        <f t="shared" si="18"/>
        <v>0</v>
      </c>
      <c r="H252" s="94"/>
      <c r="I252" s="759"/>
      <c r="J252" s="760"/>
      <c r="K252" s="760"/>
      <c r="L252" s="125"/>
      <c r="M252" s="126" t="s">
        <v>39</v>
      </c>
      <c r="N252" s="125"/>
      <c r="O252" s="127">
        <f t="shared" si="19"/>
        <v>0</v>
      </c>
      <c r="P252" s="99"/>
    </row>
    <row r="253" spans="1:16" s="100" customFormat="1" ht="20.149999999999999" customHeight="1">
      <c r="A253" s="761" t="s">
        <v>172</v>
      </c>
      <c r="B253" s="762"/>
      <c r="C253" s="763"/>
      <c r="D253" s="128"/>
      <c r="E253" s="129" t="s">
        <v>39</v>
      </c>
      <c r="F253" s="130"/>
      <c r="G253" s="131">
        <f>D253*F253</f>
        <v>0</v>
      </c>
      <c r="H253" s="94"/>
      <c r="I253" s="761" t="s">
        <v>172</v>
      </c>
      <c r="J253" s="762"/>
      <c r="K253" s="763"/>
      <c r="L253" s="128"/>
      <c r="M253" s="129" t="s">
        <v>39</v>
      </c>
      <c r="N253" s="130"/>
      <c r="O253" s="131">
        <f>L253*N253</f>
        <v>0</v>
      </c>
      <c r="P253" s="99"/>
    </row>
    <row r="254" spans="1:16" s="100" customFormat="1" ht="20.149999999999999" customHeight="1">
      <c r="A254" s="764" t="s">
        <v>162</v>
      </c>
      <c r="B254" s="765"/>
      <c r="C254" s="765"/>
      <c r="D254" s="765"/>
      <c r="E254" s="765"/>
      <c r="F254" s="765"/>
      <c r="G254" s="132">
        <f>SUM(G243:G253)</f>
        <v>0</v>
      </c>
      <c r="H254" s="94"/>
      <c r="I254" s="764" t="s">
        <v>162</v>
      </c>
      <c r="J254" s="765"/>
      <c r="K254" s="765"/>
      <c r="L254" s="765"/>
      <c r="M254" s="765"/>
      <c r="N254" s="765"/>
      <c r="O254" s="132">
        <f>SUM(O243:O253)</f>
        <v>0</v>
      </c>
      <c r="P254" s="99"/>
    </row>
    <row r="255" spans="1:16" s="100" customFormat="1" ht="20.149999999999999" customHeight="1">
      <c r="A255" s="766" t="s">
        <v>288</v>
      </c>
      <c r="B255" s="767"/>
      <c r="C255" s="767"/>
      <c r="D255" s="767"/>
      <c r="E255" s="767"/>
      <c r="F255" s="767"/>
      <c r="G255" s="133"/>
      <c r="H255" s="94"/>
      <c r="I255" s="766" t="s">
        <v>288</v>
      </c>
      <c r="J255" s="767"/>
      <c r="K255" s="767"/>
      <c r="L255" s="767"/>
      <c r="M255" s="767"/>
      <c r="N255" s="767"/>
      <c r="O255" s="133"/>
      <c r="P255" s="99"/>
    </row>
    <row r="256" spans="1:16" s="100" customFormat="1" ht="20.149999999999999" customHeight="1">
      <c r="A256" s="764" t="s">
        <v>163</v>
      </c>
      <c r="B256" s="765"/>
      <c r="C256" s="765"/>
      <c r="D256" s="765"/>
      <c r="E256" s="765"/>
      <c r="F256" s="765"/>
      <c r="G256" s="132">
        <f>G254+G255</f>
        <v>0</v>
      </c>
      <c r="H256" s="94"/>
      <c r="I256" s="764" t="s">
        <v>163</v>
      </c>
      <c r="J256" s="765"/>
      <c r="K256" s="765"/>
      <c r="L256" s="765"/>
      <c r="M256" s="765"/>
      <c r="N256" s="765"/>
      <c r="O256" s="132">
        <f>O254+O255</f>
        <v>0</v>
      </c>
      <c r="P256" s="99"/>
    </row>
    <row r="257" spans="1:16" s="100" customFormat="1" ht="20.149999999999999" customHeight="1">
      <c r="A257" s="135"/>
      <c r="B257" s="135"/>
      <c r="C257" s="135"/>
      <c r="D257" s="135"/>
      <c r="E257" s="135"/>
      <c r="F257" s="135"/>
      <c r="G257" s="172">
        <v>21</v>
      </c>
      <c r="H257" s="136"/>
      <c r="I257" s="135"/>
      <c r="J257" s="135"/>
      <c r="K257" s="135"/>
      <c r="L257" s="135"/>
      <c r="M257" s="135"/>
      <c r="N257" s="135"/>
      <c r="O257" s="172">
        <v>22</v>
      </c>
      <c r="P257" s="99"/>
    </row>
    <row r="258" spans="1:16" s="100" customFormat="1" ht="20.149999999999999" customHeight="1">
      <c r="A258" s="784" t="s">
        <v>159</v>
      </c>
      <c r="B258" s="785"/>
      <c r="C258" s="790"/>
      <c r="D258" s="790"/>
      <c r="E258" s="790"/>
      <c r="F258" s="790"/>
      <c r="G258" s="791"/>
      <c r="H258" s="94"/>
      <c r="I258" s="784" t="s">
        <v>159</v>
      </c>
      <c r="J258" s="785"/>
      <c r="K258" s="790"/>
      <c r="L258" s="790"/>
      <c r="M258" s="790"/>
      <c r="N258" s="790"/>
      <c r="O258" s="791"/>
      <c r="P258" s="99"/>
    </row>
    <row r="259" spans="1:16" s="100" customFormat="1" ht="20.149999999999999" customHeight="1">
      <c r="A259" s="792" t="s">
        <v>38</v>
      </c>
      <c r="B259" s="793"/>
      <c r="C259" s="794"/>
      <c r="D259" s="794"/>
      <c r="E259" s="794"/>
      <c r="F259" s="794"/>
      <c r="G259" s="795"/>
      <c r="H259" s="94"/>
      <c r="I259" s="792" t="s">
        <v>38</v>
      </c>
      <c r="J259" s="793"/>
      <c r="K259" s="794"/>
      <c r="L259" s="794"/>
      <c r="M259" s="794"/>
      <c r="N259" s="794"/>
      <c r="O259" s="795"/>
      <c r="P259" s="99"/>
    </row>
    <row r="260" spans="1:16" s="100" customFormat="1" ht="20.149999999999999" customHeight="1">
      <c r="A260" s="778" t="s">
        <v>167</v>
      </c>
      <c r="B260" s="779"/>
      <c r="C260" s="796"/>
      <c r="D260" s="796"/>
      <c r="E260" s="797"/>
      <c r="F260" s="797"/>
      <c r="G260" s="798"/>
      <c r="H260" s="94"/>
      <c r="I260" s="778" t="s">
        <v>167</v>
      </c>
      <c r="J260" s="779"/>
      <c r="K260" s="796"/>
      <c r="L260" s="796"/>
      <c r="M260" s="797"/>
      <c r="N260" s="797"/>
      <c r="O260" s="798"/>
      <c r="P260" s="99"/>
    </row>
    <row r="261" spans="1:16" s="100" customFormat="1" ht="20.149999999999999" customHeight="1">
      <c r="A261" s="109" t="s">
        <v>164</v>
      </c>
      <c r="B261" s="765" t="s">
        <v>165</v>
      </c>
      <c r="C261" s="765"/>
      <c r="D261" s="783"/>
      <c r="E261" s="783"/>
      <c r="F261" s="110" t="s">
        <v>166</v>
      </c>
      <c r="G261" s="111"/>
      <c r="H261" s="134"/>
      <c r="I261" s="109" t="s">
        <v>164</v>
      </c>
      <c r="J261" s="765" t="s">
        <v>165</v>
      </c>
      <c r="K261" s="765"/>
      <c r="L261" s="783"/>
      <c r="M261" s="783"/>
      <c r="N261" s="110" t="s">
        <v>166</v>
      </c>
      <c r="O261" s="111"/>
      <c r="P261" s="99"/>
    </row>
    <row r="262" spans="1:16" s="100" customFormat="1" ht="20.149999999999999" customHeight="1">
      <c r="A262" s="784" t="s">
        <v>179</v>
      </c>
      <c r="B262" s="785"/>
      <c r="C262" s="786">
        <f>C260-D261-G261</f>
        <v>0</v>
      </c>
      <c r="D262" s="787"/>
      <c r="E262" s="788" t="s">
        <v>180</v>
      </c>
      <c r="F262" s="789"/>
      <c r="G262" s="113" t="str">
        <f>IF(C262*C263=0,"",C262*C263)</f>
        <v/>
      </c>
      <c r="H262" s="94"/>
      <c r="I262" s="784" t="s">
        <v>179</v>
      </c>
      <c r="J262" s="785"/>
      <c r="K262" s="786">
        <f>K260-L261-O261</f>
        <v>0</v>
      </c>
      <c r="L262" s="787"/>
      <c r="M262" s="788" t="s">
        <v>180</v>
      </c>
      <c r="N262" s="789"/>
      <c r="O262" s="113" t="str">
        <f>IF(K262*K263=0,"",K262*K263)</f>
        <v/>
      </c>
      <c r="P262" s="99"/>
    </row>
    <row r="263" spans="1:16" s="100" customFormat="1" ht="20.149999999999999" customHeight="1">
      <c r="A263" s="778" t="s">
        <v>160</v>
      </c>
      <c r="B263" s="779"/>
      <c r="C263" s="780"/>
      <c r="D263" s="781"/>
      <c r="E263" s="114"/>
      <c r="F263" s="115"/>
      <c r="G263" s="116"/>
      <c r="H263" s="94"/>
      <c r="I263" s="778" t="s">
        <v>160</v>
      </c>
      <c r="J263" s="779"/>
      <c r="K263" s="780"/>
      <c r="L263" s="781"/>
      <c r="M263" s="114"/>
      <c r="N263" s="115"/>
      <c r="O263" s="116"/>
      <c r="P263" s="99"/>
    </row>
    <row r="264" spans="1:16" s="100" customFormat="1" ht="20.149999999999999" customHeight="1">
      <c r="A264" s="764" t="s">
        <v>168</v>
      </c>
      <c r="B264" s="765"/>
      <c r="C264" s="782" t="str">
        <f>IF(G262="","",SUM(F268:F277))</f>
        <v/>
      </c>
      <c r="D264" s="782"/>
      <c r="E264" s="770" t="s">
        <v>170</v>
      </c>
      <c r="F264" s="770"/>
      <c r="G264" s="117" t="str">
        <f>IF(G262="","",C264/G262)</f>
        <v/>
      </c>
      <c r="H264" s="94"/>
      <c r="I264" s="764" t="s">
        <v>168</v>
      </c>
      <c r="J264" s="765"/>
      <c r="K264" s="782" t="str">
        <f>IF(O262="","",SUM(N268:N277))</f>
        <v/>
      </c>
      <c r="L264" s="782"/>
      <c r="M264" s="770" t="s">
        <v>170</v>
      </c>
      <c r="N264" s="770"/>
      <c r="O264" s="117" t="str">
        <f>IF(O262="","",K264/O262)</f>
        <v/>
      </c>
      <c r="P264" s="99"/>
    </row>
    <row r="265" spans="1:16" s="100" customFormat="1" ht="20.149999999999999" customHeight="1">
      <c r="A265" s="771" t="s">
        <v>169</v>
      </c>
      <c r="B265" s="772"/>
      <c r="C265" s="773" t="str">
        <f>IF(G262="","",SUM(F268:F278))</f>
        <v/>
      </c>
      <c r="D265" s="773"/>
      <c r="E265" s="774" t="s">
        <v>171</v>
      </c>
      <c r="F265" s="774"/>
      <c r="G265" s="118" t="str">
        <f>IF(G262="","",C265/G262)</f>
        <v/>
      </c>
      <c r="H265" s="94"/>
      <c r="I265" s="771" t="s">
        <v>169</v>
      </c>
      <c r="J265" s="772"/>
      <c r="K265" s="773" t="str">
        <f>IF(O262="","",SUM(N268:N278))</f>
        <v/>
      </c>
      <c r="L265" s="773"/>
      <c r="M265" s="774" t="s">
        <v>171</v>
      </c>
      <c r="N265" s="774"/>
      <c r="O265" s="118" t="str">
        <f>IF(O262="","",K265/O262)</f>
        <v/>
      </c>
      <c r="P265" s="99"/>
    </row>
    <row r="266" spans="1:16" s="100" customFormat="1" ht="20.149999999999999" customHeight="1">
      <c r="A266" s="775" t="s">
        <v>283</v>
      </c>
      <c r="B266" s="776"/>
      <c r="C266" s="776"/>
      <c r="D266" s="776"/>
      <c r="E266" s="776"/>
      <c r="F266" s="776"/>
      <c r="G266" s="777"/>
      <c r="H266" s="94"/>
      <c r="I266" s="775" t="s">
        <v>283</v>
      </c>
      <c r="J266" s="776"/>
      <c r="K266" s="776"/>
      <c r="L266" s="776"/>
      <c r="M266" s="776"/>
      <c r="N266" s="776"/>
      <c r="O266" s="777"/>
      <c r="P266" s="99"/>
    </row>
    <row r="267" spans="1:16" s="100" customFormat="1" ht="20.149999999999999" customHeight="1">
      <c r="A267" s="764" t="s">
        <v>53</v>
      </c>
      <c r="B267" s="765"/>
      <c r="C267" s="765"/>
      <c r="D267" s="119" t="s">
        <v>20</v>
      </c>
      <c r="E267" s="119" t="s">
        <v>39</v>
      </c>
      <c r="F267" s="119" t="s">
        <v>40</v>
      </c>
      <c r="G267" s="120" t="s">
        <v>41</v>
      </c>
      <c r="H267" s="94"/>
      <c r="I267" s="764" t="s">
        <v>53</v>
      </c>
      <c r="J267" s="765"/>
      <c r="K267" s="765"/>
      <c r="L267" s="119" t="s">
        <v>20</v>
      </c>
      <c r="M267" s="119" t="s">
        <v>39</v>
      </c>
      <c r="N267" s="119" t="s">
        <v>40</v>
      </c>
      <c r="O267" s="120" t="s">
        <v>41</v>
      </c>
      <c r="P267" s="99"/>
    </row>
    <row r="268" spans="1:16" s="100" customFormat="1" ht="20.149999999999999" customHeight="1">
      <c r="A268" s="768"/>
      <c r="B268" s="769"/>
      <c r="C268" s="769"/>
      <c r="D268" s="121"/>
      <c r="E268" s="122" t="s">
        <v>39</v>
      </c>
      <c r="F268" s="123"/>
      <c r="G268" s="124">
        <f>D268*F268</f>
        <v>0</v>
      </c>
      <c r="H268" s="94"/>
      <c r="I268" s="768"/>
      <c r="J268" s="769"/>
      <c r="K268" s="769"/>
      <c r="L268" s="121"/>
      <c r="M268" s="122" t="s">
        <v>39</v>
      </c>
      <c r="N268" s="123"/>
      <c r="O268" s="124">
        <f>L268*N268</f>
        <v>0</v>
      </c>
      <c r="P268" s="99"/>
    </row>
    <row r="269" spans="1:16" s="100" customFormat="1" ht="20.149999999999999" customHeight="1">
      <c r="A269" s="759"/>
      <c r="B269" s="760"/>
      <c r="C269" s="760"/>
      <c r="D269" s="125"/>
      <c r="E269" s="126" t="s">
        <v>39</v>
      </c>
      <c r="F269" s="125"/>
      <c r="G269" s="127">
        <f t="shared" ref="G269:G277" si="20">D269*F269</f>
        <v>0</v>
      </c>
      <c r="H269" s="94"/>
      <c r="I269" s="759"/>
      <c r="J269" s="760"/>
      <c r="K269" s="760"/>
      <c r="L269" s="125"/>
      <c r="M269" s="126" t="s">
        <v>39</v>
      </c>
      <c r="N269" s="125"/>
      <c r="O269" s="127">
        <f t="shared" ref="O269:O277" si="21">L269*N269</f>
        <v>0</v>
      </c>
      <c r="P269" s="99"/>
    </row>
    <row r="270" spans="1:16" s="100" customFormat="1" ht="20.149999999999999" customHeight="1">
      <c r="A270" s="759"/>
      <c r="B270" s="760"/>
      <c r="C270" s="760"/>
      <c r="D270" s="125"/>
      <c r="E270" s="126" t="s">
        <v>39</v>
      </c>
      <c r="F270" s="125"/>
      <c r="G270" s="127">
        <f t="shared" si="20"/>
        <v>0</v>
      </c>
      <c r="H270" s="94"/>
      <c r="I270" s="759"/>
      <c r="J270" s="760"/>
      <c r="K270" s="760"/>
      <c r="L270" s="125"/>
      <c r="M270" s="126" t="s">
        <v>39</v>
      </c>
      <c r="N270" s="125"/>
      <c r="O270" s="127">
        <f t="shared" si="21"/>
        <v>0</v>
      </c>
      <c r="P270" s="99"/>
    </row>
    <row r="271" spans="1:16" s="100" customFormat="1" ht="20.149999999999999" customHeight="1">
      <c r="A271" s="759"/>
      <c r="B271" s="760"/>
      <c r="C271" s="760"/>
      <c r="D271" s="125"/>
      <c r="E271" s="126" t="s">
        <v>39</v>
      </c>
      <c r="F271" s="125"/>
      <c r="G271" s="127">
        <f t="shared" si="20"/>
        <v>0</v>
      </c>
      <c r="H271" s="94"/>
      <c r="I271" s="759"/>
      <c r="J271" s="760"/>
      <c r="K271" s="760"/>
      <c r="L271" s="125"/>
      <c r="M271" s="126" t="s">
        <v>39</v>
      </c>
      <c r="N271" s="125"/>
      <c r="O271" s="127">
        <f t="shared" si="21"/>
        <v>0</v>
      </c>
      <c r="P271" s="99"/>
    </row>
    <row r="272" spans="1:16" s="100" customFormat="1" ht="20.149999999999999" customHeight="1">
      <c r="A272" s="759"/>
      <c r="B272" s="760"/>
      <c r="C272" s="760"/>
      <c r="D272" s="125"/>
      <c r="E272" s="126" t="s">
        <v>39</v>
      </c>
      <c r="F272" s="125"/>
      <c r="G272" s="127">
        <f t="shared" si="20"/>
        <v>0</v>
      </c>
      <c r="H272" s="94"/>
      <c r="I272" s="759"/>
      <c r="J272" s="760"/>
      <c r="K272" s="760"/>
      <c r="L272" s="125"/>
      <c r="M272" s="126" t="s">
        <v>39</v>
      </c>
      <c r="N272" s="125"/>
      <c r="O272" s="127">
        <f t="shared" si="21"/>
        <v>0</v>
      </c>
      <c r="P272" s="99"/>
    </row>
    <row r="273" spans="1:16" s="100" customFormat="1" ht="20.149999999999999" customHeight="1">
      <c r="A273" s="759"/>
      <c r="B273" s="760"/>
      <c r="C273" s="760"/>
      <c r="D273" s="125"/>
      <c r="E273" s="126" t="s">
        <v>39</v>
      </c>
      <c r="F273" s="125"/>
      <c r="G273" s="127">
        <f t="shared" si="20"/>
        <v>0</v>
      </c>
      <c r="H273" s="94"/>
      <c r="I273" s="759"/>
      <c r="J273" s="760"/>
      <c r="K273" s="760"/>
      <c r="L273" s="125"/>
      <c r="M273" s="126" t="s">
        <v>39</v>
      </c>
      <c r="N273" s="125"/>
      <c r="O273" s="127">
        <f t="shared" si="21"/>
        <v>0</v>
      </c>
      <c r="P273" s="99"/>
    </row>
    <row r="274" spans="1:16" s="100" customFormat="1" ht="20.149999999999999" customHeight="1">
      <c r="A274" s="759"/>
      <c r="B274" s="760"/>
      <c r="C274" s="760"/>
      <c r="D274" s="125"/>
      <c r="E274" s="126" t="s">
        <v>39</v>
      </c>
      <c r="F274" s="125"/>
      <c r="G274" s="127">
        <f t="shared" si="20"/>
        <v>0</v>
      </c>
      <c r="H274" s="94"/>
      <c r="I274" s="759"/>
      <c r="J274" s="760"/>
      <c r="K274" s="760"/>
      <c r="L274" s="125"/>
      <c r="M274" s="126" t="s">
        <v>39</v>
      </c>
      <c r="N274" s="125"/>
      <c r="O274" s="127">
        <f t="shared" si="21"/>
        <v>0</v>
      </c>
      <c r="P274" s="99"/>
    </row>
    <row r="275" spans="1:16" s="100" customFormat="1" ht="20.149999999999999" customHeight="1">
      <c r="A275" s="759"/>
      <c r="B275" s="760"/>
      <c r="C275" s="760"/>
      <c r="D275" s="125"/>
      <c r="E275" s="126" t="s">
        <v>39</v>
      </c>
      <c r="F275" s="125"/>
      <c r="G275" s="127">
        <f t="shared" si="20"/>
        <v>0</v>
      </c>
      <c r="H275" s="94"/>
      <c r="I275" s="759"/>
      <c r="J275" s="760"/>
      <c r="K275" s="760"/>
      <c r="L275" s="125"/>
      <c r="M275" s="126" t="s">
        <v>39</v>
      </c>
      <c r="N275" s="125"/>
      <c r="O275" s="127">
        <f t="shared" si="21"/>
        <v>0</v>
      </c>
      <c r="P275" s="99"/>
    </row>
    <row r="276" spans="1:16" s="100" customFormat="1" ht="20.149999999999999" customHeight="1">
      <c r="A276" s="759"/>
      <c r="B276" s="760"/>
      <c r="C276" s="760"/>
      <c r="D276" s="125"/>
      <c r="E276" s="126" t="s">
        <v>39</v>
      </c>
      <c r="F276" s="125"/>
      <c r="G276" s="127">
        <f t="shared" si="20"/>
        <v>0</v>
      </c>
      <c r="H276" s="94"/>
      <c r="I276" s="759"/>
      <c r="J276" s="760"/>
      <c r="K276" s="760"/>
      <c r="L276" s="125"/>
      <c r="M276" s="126" t="s">
        <v>39</v>
      </c>
      <c r="N276" s="125"/>
      <c r="O276" s="127">
        <f t="shared" si="21"/>
        <v>0</v>
      </c>
      <c r="P276" s="99"/>
    </row>
    <row r="277" spans="1:16" s="100" customFormat="1" ht="20.149999999999999" customHeight="1">
      <c r="A277" s="759"/>
      <c r="B277" s="760"/>
      <c r="C277" s="760"/>
      <c r="D277" s="125"/>
      <c r="E277" s="126" t="s">
        <v>39</v>
      </c>
      <c r="F277" s="125"/>
      <c r="G277" s="127">
        <f t="shared" si="20"/>
        <v>0</v>
      </c>
      <c r="H277" s="94"/>
      <c r="I277" s="759"/>
      <c r="J277" s="760"/>
      <c r="K277" s="760"/>
      <c r="L277" s="125"/>
      <c r="M277" s="126" t="s">
        <v>39</v>
      </c>
      <c r="N277" s="125"/>
      <c r="O277" s="127">
        <f t="shared" si="21"/>
        <v>0</v>
      </c>
      <c r="P277" s="99"/>
    </row>
    <row r="278" spans="1:16" s="100" customFormat="1" ht="20.149999999999999" customHeight="1">
      <c r="A278" s="761" t="s">
        <v>172</v>
      </c>
      <c r="B278" s="762"/>
      <c r="C278" s="763"/>
      <c r="D278" s="128"/>
      <c r="E278" s="129" t="s">
        <v>39</v>
      </c>
      <c r="F278" s="130"/>
      <c r="G278" s="131">
        <f>D278*F278</f>
        <v>0</v>
      </c>
      <c r="H278" s="94"/>
      <c r="I278" s="761" t="s">
        <v>172</v>
      </c>
      <c r="J278" s="762"/>
      <c r="K278" s="763"/>
      <c r="L278" s="128"/>
      <c r="M278" s="129" t="s">
        <v>39</v>
      </c>
      <c r="N278" s="130"/>
      <c r="O278" s="131">
        <f>L278*N278</f>
        <v>0</v>
      </c>
      <c r="P278" s="99"/>
    </row>
    <row r="279" spans="1:16" s="100" customFormat="1" ht="20.149999999999999" customHeight="1">
      <c r="A279" s="764" t="s">
        <v>162</v>
      </c>
      <c r="B279" s="765"/>
      <c r="C279" s="765"/>
      <c r="D279" s="765"/>
      <c r="E279" s="765"/>
      <c r="F279" s="765"/>
      <c r="G279" s="132">
        <f>SUM(G268:G278)</f>
        <v>0</v>
      </c>
      <c r="H279" s="94"/>
      <c r="I279" s="764" t="s">
        <v>162</v>
      </c>
      <c r="J279" s="765"/>
      <c r="K279" s="765"/>
      <c r="L279" s="765"/>
      <c r="M279" s="765"/>
      <c r="N279" s="765"/>
      <c r="O279" s="132">
        <f>SUM(O268:O278)</f>
        <v>0</v>
      </c>
      <c r="P279" s="99"/>
    </row>
    <row r="280" spans="1:16" s="100" customFormat="1" ht="20.149999999999999" customHeight="1">
      <c r="A280" s="766" t="s">
        <v>288</v>
      </c>
      <c r="B280" s="767"/>
      <c r="C280" s="767"/>
      <c r="D280" s="767"/>
      <c r="E280" s="767"/>
      <c r="F280" s="767"/>
      <c r="G280" s="133"/>
      <c r="H280" s="94"/>
      <c r="I280" s="766" t="s">
        <v>288</v>
      </c>
      <c r="J280" s="767"/>
      <c r="K280" s="767"/>
      <c r="L280" s="767"/>
      <c r="M280" s="767"/>
      <c r="N280" s="767"/>
      <c r="O280" s="133"/>
      <c r="P280" s="99"/>
    </row>
    <row r="281" spans="1:16" s="100" customFormat="1" ht="20.149999999999999" customHeight="1">
      <c r="A281" s="764" t="s">
        <v>163</v>
      </c>
      <c r="B281" s="765"/>
      <c r="C281" s="765"/>
      <c r="D281" s="765"/>
      <c r="E281" s="765"/>
      <c r="F281" s="765"/>
      <c r="G281" s="132">
        <f>G279+G280</f>
        <v>0</v>
      </c>
      <c r="H281" s="94"/>
      <c r="I281" s="764" t="s">
        <v>163</v>
      </c>
      <c r="J281" s="765"/>
      <c r="K281" s="765"/>
      <c r="L281" s="765"/>
      <c r="M281" s="765"/>
      <c r="N281" s="765"/>
      <c r="O281" s="132">
        <f>O279+O280</f>
        <v>0</v>
      </c>
      <c r="P281" s="99"/>
    </row>
    <row r="282" spans="1:16" s="100" customFormat="1" ht="20.149999999999999" customHeight="1">
      <c r="A282" s="135"/>
      <c r="B282" s="135"/>
      <c r="C282" s="135"/>
      <c r="D282" s="135"/>
      <c r="E282" s="135"/>
      <c r="F282" s="135"/>
      <c r="G282" s="172">
        <v>23</v>
      </c>
      <c r="H282" s="136"/>
      <c r="I282" s="135"/>
      <c r="J282" s="135"/>
      <c r="K282" s="135"/>
      <c r="L282" s="135"/>
      <c r="M282" s="135"/>
      <c r="N282" s="135"/>
      <c r="O282" s="172">
        <v>24</v>
      </c>
      <c r="P282" s="99"/>
    </row>
    <row r="283" spans="1:16" s="100" customFormat="1" ht="20.149999999999999" customHeight="1">
      <c r="A283" s="784" t="s">
        <v>159</v>
      </c>
      <c r="B283" s="785"/>
      <c r="C283" s="790"/>
      <c r="D283" s="790"/>
      <c r="E283" s="790"/>
      <c r="F283" s="790"/>
      <c r="G283" s="791"/>
      <c r="H283" s="94"/>
      <c r="I283" s="784" t="s">
        <v>159</v>
      </c>
      <c r="J283" s="785"/>
      <c r="K283" s="790"/>
      <c r="L283" s="790"/>
      <c r="M283" s="790"/>
      <c r="N283" s="790"/>
      <c r="O283" s="791"/>
      <c r="P283" s="99"/>
    </row>
    <row r="284" spans="1:16" s="100" customFormat="1" ht="20.149999999999999" customHeight="1">
      <c r="A284" s="792" t="s">
        <v>38</v>
      </c>
      <c r="B284" s="793"/>
      <c r="C284" s="794"/>
      <c r="D284" s="794"/>
      <c r="E284" s="794"/>
      <c r="F284" s="794"/>
      <c r="G284" s="795"/>
      <c r="H284" s="94"/>
      <c r="I284" s="792" t="s">
        <v>38</v>
      </c>
      <c r="J284" s="793"/>
      <c r="K284" s="794"/>
      <c r="L284" s="794"/>
      <c r="M284" s="794"/>
      <c r="N284" s="794"/>
      <c r="O284" s="795"/>
      <c r="P284" s="99"/>
    </row>
    <row r="285" spans="1:16" s="100" customFormat="1" ht="20.149999999999999" customHeight="1">
      <c r="A285" s="778" t="s">
        <v>167</v>
      </c>
      <c r="B285" s="779"/>
      <c r="C285" s="796"/>
      <c r="D285" s="796"/>
      <c r="E285" s="797"/>
      <c r="F285" s="797"/>
      <c r="G285" s="798"/>
      <c r="H285" s="94"/>
      <c r="I285" s="778" t="s">
        <v>167</v>
      </c>
      <c r="J285" s="779"/>
      <c r="K285" s="796"/>
      <c r="L285" s="796"/>
      <c r="M285" s="797"/>
      <c r="N285" s="797"/>
      <c r="O285" s="798"/>
      <c r="P285" s="99"/>
    </row>
    <row r="286" spans="1:16" s="100" customFormat="1" ht="20.149999999999999" customHeight="1">
      <c r="A286" s="109" t="s">
        <v>164</v>
      </c>
      <c r="B286" s="765" t="s">
        <v>165</v>
      </c>
      <c r="C286" s="765"/>
      <c r="D286" s="783"/>
      <c r="E286" s="783"/>
      <c r="F286" s="110" t="s">
        <v>166</v>
      </c>
      <c r="G286" s="111"/>
      <c r="H286" s="134"/>
      <c r="I286" s="109" t="s">
        <v>164</v>
      </c>
      <c r="J286" s="765" t="s">
        <v>165</v>
      </c>
      <c r="K286" s="765"/>
      <c r="L286" s="783"/>
      <c r="M286" s="783"/>
      <c r="N286" s="110" t="s">
        <v>166</v>
      </c>
      <c r="O286" s="111"/>
      <c r="P286" s="99"/>
    </row>
    <row r="287" spans="1:16" s="100" customFormat="1" ht="20.149999999999999" customHeight="1">
      <c r="A287" s="784" t="s">
        <v>179</v>
      </c>
      <c r="B287" s="785"/>
      <c r="C287" s="786">
        <f>C285-D286-G286</f>
        <v>0</v>
      </c>
      <c r="D287" s="787"/>
      <c r="E287" s="788" t="s">
        <v>180</v>
      </c>
      <c r="F287" s="789"/>
      <c r="G287" s="113" t="str">
        <f>IF(C287*C288=0,"",C287*C288)</f>
        <v/>
      </c>
      <c r="H287" s="94"/>
      <c r="I287" s="784" t="s">
        <v>179</v>
      </c>
      <c r="J287" s="785"/>
      <c r="K287" s="786">
        <f>K285-L286-O286</f>
        <v>0</v>
      </c>
      <c r="L287" s="787"/>
      <c r="M287" s="788" t="s">
        <v>180</v>
      </c>
      <c r="N287" s="789"/>
      <c r="O287" s="113" t="str">
        <f>IF(K287*K288=0,"",K287*K288)</f>
        <v/>
      </c>
      <c r="P287" s="99"/>
    </row>
    <row r="288" spans="1:16" s="100" customFormat="1" ht="20.149999999999999" customHeight="1">
      <c r="A288" s="778" t="s">
        <v>160</v>
      </c>
      <c r="B288" s="779"/>
      <c r="C288" s="780"/>
      <c r="D288" s="781"/>
      <c r="E288" s="114"/>
      <c r="F288" s="115"/>
      <c r="G288" s="116"/>
      <c r="H288" s="94"/>
      <c r="I288" s="778" t="s">
        <v>160</v>
      </c>
      <c r="J288" s="779"/>
      <c r="K288" s="780"/>
      <c r="L288" s="781"/>
      <c r="M288" s="114"/>
      <c r="N288" s="115"/>
      <c r="O288" s="116"/>
      <c r="P288" s="99"/>
    </row>
    <row r="289" spans="1:16" s="100" customFormat="1" ht="20.149999999999999" customHeight="1">
      <c r="A289" s="764" t="s">
        <v>168</v>
      </c>
      <c r="B289" s="765"/>
      <c r="C289" s="782" t="str">
        <f>IF(G287="","",SUM(F293:F302))</f>
        <v/>
      </c>
      <c r="D289" s="782"/>
      <c r="E289" s="770" t="s">
        <v>170</v>
      </c>
      <c r="F289" s="770"/>
      <c r="G289" s="117" t="str">
        <f>IF(G287="","",C289/G287)</f>
        <v/>
      </c>
      <c r="H289" s="94"/>
      <c r="I289" s="764" t="s">
        <v>168</v>
      </c>
      <c r="J289" s="765"/>
      <c r="K289" s="782" t="str">
        <f>IF(O287="","",SUM(N293:N302))</f>
        <v/>
      </c>
      <c r="L289" s="782"/>
      <c r="M289" s="770" t="s">
        <v>170</v>
      </c>
      <c r="N289" s="770"/>
      <c r="O289" s="117" t="str">
        <f>IF(O287="","",K289/O287)</f>
        <v/>
      </c>
      <c r="P289" s="99"/>
    </row>
    <row r="290" spans="1:16" s="100" customFormat="1" ht="20.149999999999999" customHeight="1">
      <c r="A290" s="771" t="s">
        <v>169</v>
      </c>
      <c r="B290" s="772"/>
      <c r="C290" s="773" t="str">
        <f>IF(G287="","",SUM(F293:F303))</f>
        <v/>
      </c>
      <c r="D290" s="773"/>
      <c r="E290" s="774" t="s">
        <v>171</v>
      </c>
      <c r="F290" s="774"/>
      <c r="G290" s="118" t="str">
        <f>IF(G287="","",C290/G287)</f>
        <v/>
      </c>
      <c r="H290" s="94"/>
      <c r="I290" s="771" t="s">
        <v>169</v>
      </c>
      <c r="J290" s="772"/>
      <c r="K290" s="773" t="str">
        <f>IF(O287="","",SUM(N293:N303))</f>
        <v/>
      </c>
      <c r="L290" s="773"/>
      <c r="M290" s="774" t="s">
        <v>171</v>
      </c>
      <c r="N290" s="774"/>
      <c r="O290" s="118" t="str">
        <f>IF(O287="","",K290/O287)</f>
        <v/>
      </c>
      <c r="P290" s="99"/>
    </row>
    <row r="291" spans="1:16" s="100" customFormat="1" ht="20.149999999999999" customHeight="1">
      <c r="A291" s="775" t="s">
        <v>283</v>
      </c>
      <c r="B291" s="776"/>
      <c r="C291" s="776"/>
      <c r="D291" s="776"/>
      <c r="E291" s="776"/>
      <c r="F291" s="776"/>
      <c r="G291" s="777"/>
      <c r="H291" s="94"/>
      <c r="I291" s="775" t="s">
        <v>283</v>
      </c>
      <c r="J291" s="776"/>
      <c r="K291" s="776"/>
      <c r="L291" s="776"/>
      <c r="M291" s="776"/>
      <c r="N291" s="776"/>
      <c r="O291" s="777"/>
      <c r="P291" s="99"/>
    </row>
    <row r="292" spans="1:16" s="100" customFormat="1" ht="20.149999999999999" customHeight="1">
      <c r="A292" s="764" t="s">
        <v>53</v>
      </c>
      <c r="B292" s="765"/>
      <c r="C292" s="765"/>
      <c r="D292" s="119" t="s">
        <v>20</v>
      </c>
      <c r="E292" s="119" t="s">
        <v>39</v>
      </c>
      <c r="F292" s="119" t="s">
        <v>40</v>
      </c>
      <c r="G292" s="120" t="s">
        <v>41</v>
      </c>
      <c r="H292" s="94"/>
      <c r="I292" s="764" t="s">
        <v>53</v>
      </c>
      <c r="J292" s="765"/>
      <c r="K292" s="765"/>
      <c r="L292" s="119" t="s">
        <v>20</v>
      </c>
      <c r="M292" s="119" t="s">
        <v>39</v>
      </c>
      <c r="N292" s="119" t="s">
        <v>40</v>
      </c>
      <c r="O292" s="120" t="s">
        <v>41</v>
      </c>
      <c r="P292" s="99"/>
    </row>
    <row r="293" spans="1:16" s="100" customFormat="1" ht="20.149999999999999" customHeight="1">
      <c r="A293" s="768"/>
      <c r="B293" s="769"/>
      <c r="C293" s="769"/>
      <c r="D293" s="121"/>
      <c r="E293" s="122" t="s">
        <v>39</v>
      </c>
      <c r="F293" s="123"/>
      <c r="G293" s="124">
        <f>D293*F293</f>
        <v>0</v>
      </c>
      <c r="H293" s="94"/>
      <c r="I293" s="768"/>
      <c r="J293" s="769"/>
      <c r="K293" s="769"/>
      <c r="L293" s="121"/>
      <c r="M293" s="122" t="s">
        <v>39</v>
      </c>
      <c r="N293" s="123"/>
      <c r="O293" s="124">
        <f>L293*N293</f>
        <v>0</v>
      </c>
      <c r="P293" s="99"/>
    </row>
    <row r="294" spans="1:16" s="100" customFormat="1" ht="20.149999999999999" customHeight="1">
      <c r="A294" s="759"/>
      <c r="B294" s="760"/>
      <c r="C294" s="760"/>
      <c r="D294" s="125"/>
      <c r="E294" s="126" t="s">
        <v>39</v>
      </c>
      <c r="F294" s="125"/>
      <c r="G294" s="127">
        <f t="shared" ref="G294:G302" si="22">D294*F294</f>
        <v>0</v>
      </c>
      <c r="H294" s="94"/>
      <c r="I294" s="759"/>
      <c r="J294" s="760"/>
      <c r="K294" s="760"/>
      <c r="L294" s="125"/>
      <c r="M294" s="126" t="s">
        <v>39</v>
      </c>
      <c r="N294" s="125"/>
      <c r="O294" s="127">
        <f t="shared" ref="O294:O302" si="23">L294*N294</f>
        <v>0</v>
      </c>
      <c r="P294" s="99"/>
    </row>
    <row r="295" spans="1:16" s="100" customFormat="1" ht="20.149999999999999" customHeight="1">
      <c r="A295" s="759"/>
      <c r="B295" s="760"/>
      <c r="C295" s="760"/>
      <c r="D295" s="125"/>
      <c r="E295" s="126" t="s">
        <v>39</v>
      </c>
      <c r="F295" s="125"/>
      <c r="G295" s="127">
        <f t="shared" si="22"/>
        <v>0</v>
      </c>
      <c r="H295" s="94"/>
      <c r="I295" s="759"/>
      <c r="J295" s="760"/>
      <c r="K295" s="760"/>
      <c r="L295" s="125"/>
      <c r="M295" s="126" t="s">
        <v>39</v>
      </c>
      <c r="N295" s="125"/>
      <c r="O295" s="127">
        <f t="shared" si="23"/>
        <v>0</v>
      </c>
      <c r="P295" s="99"/>
    </row>
    <row r="296" spans="1:16" s="100" customFormat="1" ht="20.149999999999999" customHeight="1">
      <c r="A296" s="759"/>
      <c r="B296" s="760"/>
      <c r="C296" s="760"/>
      <c r="D296" s="125"/>
      <c r="E296" s="126" t="s">
        <v>39</v>
      </c>
      <c r="F296" s="125"/>
      <c r="G296" s="127">
        <f t="shared" si="22"/>
        <v>0</v>
      </c>
      <c r="H296" s="94"/>
      <c r="I296" s="759"/>
      <c r="J296" s="760"/>
      <c r="K296" s="760"/>
      <c r="L296" s="125"/>
      <c r="M296" s="126" t="s">
        <v>39</v>
      </c>
      <c r="N296" s="125"/>
      <c r="O296" s="127">
        <f t="shared" si="23"/>
        <v>0</v>
      </c>
      <c r="P296" s="99"/>
    </row>
    <row r="297" spans="1:16" s="100" customFormat="1" ht="20.149999999999999" customHeight="1">
      <c r="A297" s="759"/>
      <c r="B297" s="760"/>
      <c r="C297" s="760"/>
      <c r="D297" s="125"/>
      <c r="E297" s="126" t="s">
        <v>39</v>
      </c>
      <c r="F297" s="125"/>
      <c r="G297" s="127">
        <f t="shared" si="22"/>
        <v>0</v>
      </c>
      <c r="H297" s="94"/>
      <c r="I297" s="759"/>
      <c r="J297" s="760"/>
      <c r="K297" s="760"/>
      <c r="L297" s="125"/>
      <c r="M297" s="126" t="s">
        <v>39</v>
      </c>
      <c r="N297" s="125"/>
      <c r="O297" s="127">
        <f t="shared" si="23"/>
        <v>0</v>
      </c>
      <c r="P297" s="99"/>
    </row>
    <row r="298" spans="1:16" s="100" customFormat="1" ht="20.149999999999999" customHeight="1">
      <c r="A298" s="759"/>
      <c r="B298" s="760"/>
      <c r="C298" s="760"/>
      <c r="D298" s="125"/>
      <c r="E298" s="126" t="s">
        <v>39</v>
      </c>
      <c r="F298" s="125"/>
      <c r="G298" s="127">
        <f t="shared" si="22"/>
        <v>0</v>
      </c>
      <c r="H298" s="94"/>
      <c r="I298" s="759"/>
      <c r="J298" s="760"/>
      <c r="K298" s="760"/>
      <c r="L298" s="125"/>
      <c r="M298" s="126" t="s">
        <v>39</v>
      </c>
      <c r="N298" s="125"/>
      <c r="O298" s="127">
        <f t="shared" si="23"/>
        <v>0</v>
      </c>
      <c r="P298" s="99"/>
    </row>
    <row r="299" spans="1:16" s="100" customFormat="1" ht="20.149999999999999" customHeight="1">
      <c r="A299" s="759"/>
      <c r="B299" s="760"/>
      <c r="C299" s="760"/>
      <c r="D299" s="125"/>
      <c r="E299" s="126" t="s">
        <v>39</v>
      </c>
      <c r="F299" s="125"/>
      <c r="G299" s="127">
        <f t="shared" si="22"/>
        <v>0</v>
      </c>
      <c r="H299" s="94"/>
      <c r="I299" s="759"/>
      <c r="J299" s="760"/>
      <c r="K299" s="760"/>
      <c r="L299" s="125"/>
      <c r="M299" s="126" t="s">
        <v>39</v>
      </c>
      <c r="N299" s="125"/>
      <c r="O299" s="127">
        <f t="shared" si="23"/>
        <v>0</v>
      </c>
      <c r="P299" s="99"/>
    </row>
    <row r="300" spans="1:16" s="100" customFormat="1" ht="20.149999999999999" customHeight="1">
      <c r="A300" s="759"/>
      <c r="B300" s="760"/>
      <c r="C300" s="760"/>
      <c r="D300" s="125"/>
      <c r="E300" s="126" t="s">
        <v>39</v>
      </c>
      <c r="F300" s="125"/>
      <c r="G300" s="127">
        <f t="shared" si="22"/>
        <v>0</v>
      </c>
      <c r="H300" s="94"/>
      <c r="I300" s="759"/>
      <c r="J300" s="760"/>
      <c r="K300" s="760"/>
      <c r="L300" s="125"/>
      <c r="M300" s="126" t="s">
        <v>39</v>
      </c>
      <c r="N300" s="125"/>
      <c r="O300" s="127">
        <f t="shared" si="23"/>
        <v>0</v>
      </c>
      <c r="P300" s="99"/>
    </row>
    <row r="301" spans="1:16" s="100" customFormat="1" ht="20.149999999999999" customHeight="1">
      <c r="A301" s="759"/>
      <c r="B301" s="760"/>
      <c r="C301" s="760"/>
      <c r="D301" s="125"/>
      <c r="E301" s="126" t="s">
        <v>39</v>
      </c>
      <c r="F301" s="125"/>
      <c r="G301" s="127">
        <f t="shared" si="22"/>
        <v>0</v>
      </c>
      <c r="H301" s="94"/>
      <c r="I301" s="759"/>
      <c r="J301" s="760"/>
      <c r="K301" s="760"/>
      <c r="L301" s="125"/>
      <c r="M301" s="126" t="s">
        <v>39</v>
      </c>
      <c r="N301" s="125"/>
      <c r="O301" s="127">
        <f t="shared" si="23"/>
        <v>0</v>
      </c>
      <c r="P301" s="99"/>
    </row>
    <row r="302" spans="1:16" s="100" customFormat="1" ht="20.149999999999999" customHeight="1">
      <c r="A302" s="759"/>
      <c r="B302" s="760"/>
      <c r="C302" s="760"/>
      <c r="D302" s="125"/>
      <c r="E302" s="126" t="s">
        <v>39</v>
      </c>
      <c r="F302" s="125"/>
      <c r="G302" s="127">
        <f t="shared" si="22"/>
        <v>0</v>
      </c>
      <c r="H302" s="94"/>
      <c r="I302" s="759"/>
      <c r="J302" s="760"/>
      <c r="K302" s="760"/>
      <c r="L302" s="125"/>
      <c r="M302" s="126" t="s">
        <v>39</v>
      </c>
      <c r="N302" s="125"/>
      <c r="O302" s="127">
        <f t="shared" si="23"/>
        <v>0</v>
      </c>
      <c r="P302" s="99"/>
    </row>
    <row r="303" spans="1:16" s="100" customFormat="1" ht="20.149999999999999" customHeight="1">
      <c r="A303" s="761" t="s">
        <v>172</v>
      </c>
      <c r="B303" s="762"/>
      <c r="C303" s="763"/>
      <c r="D303" s="128"/>
      <c r="E303" s="129" t="s">
        <v>39</v>
      </c>
      <c r="F303" s="130"/>
      <c r="G303" s="131">
        <f>D303*F303</f>
        <v>0</v>
      </c>
      <c r="H303" s="94"/>
      <c r="I303" s="761" t="s">
        <v>172</v>
      </c>
      <c r="J303" s="762"/>
      <c r="K303" s="763"/>
      <c r="L303" s="128"/>
      <c r="M303" s="129" t="s">
        <v>39</v>
      </c>
      <c r="N303" s="130"/>
      <c r="O303" s="131">
        <f>L303*N303</f>
        <v>0</v>
      </c>
      <c r="P303" s="99"/>
    </row>
    <row r="304" spans="1:16" s="100" customFormat="1" ht="20.149999999999999" customHeight="1">
      <c r="A304" s="764" t="s">
        <v>162</v>
      </c>
      <c r="B304" s="765"/>
      <c r="C304" s="765"/>
      <c r="D304" s="765"/>
      <c r="E304" s="765"/>
      <c r="F304" s="765"/>
      <c r="G304" s="132">
        <f>SUM(G293:G303)</f>
        <v>0</v>
      </c>
      <c r="H304" s="94"/>
      <c r="I304" s="764" t="s">
        <v>162</v>
      </c>
      <c r="J304" s="765"/>
      <c r="K304" s="765"/>
      <c r="L304" s="765"/>
      <c r="M304" s="765"/>
      <c r="N304" s="765"/>
      <c r="O304" s="132">
        <f>SUM(O293:O303)</f>
        <v>0</v>
      </c>
      <c r="P304" s="99"/>
    </row>
    <row r="305" spans="1:16" s="100" customFormat="1" ht="20.149999999999999" customHeight="1">
      <c r="A305" s="766" t="s">
        <v>288</v>
      </c>
      <c r="B305" s="767"/>
      <c r="C305" s="767"/>
      <c r="D305" s="767"/>
      <c r="E305" s="767"/>
      <c r="F305" s="767"/>
      <c r="G305" s="133"/>
      <c r="H305" s="94"/>
      <c r="I305" s="766" t="s">
        <v>288</v>
      </c>
      <c r="J305" s="767"/>
      <c r="K305" s="767"/>
      <c r="L305" s="767"/>
      <c r="M305" s="767"/>
      <c r="N305" s="767"/>
      <c r="O305" s="133"/>
      <c r="P305" s="99"/>
    </row>
    <row r="306" spans="1:16" s="100" customFormat="1" ht="20.149999999999999" customHeight="1">
      <c r="A306" s="764" t="s">
        <v>163</v>
      </c>
      <c r="B306" s="765"/>
      <c r="C306" s="765"/>
      <c r="D306" s="765"/>
      <c r="E306" s="765"/>
      <c r="F306" s="765"/>
      <c r="G306" s="132">
        <f>G304+G305</f>
        <v>0</v>
      </c>
      <c r="H306" s="94"/>
      <c r="I306" s="764" t="s">
        <v>163</v>
      </c>
      <c r="J306" s="765"/>
      <c r="K306" s="765"/>
      <c r="L306" s="765"/>
      <c r="M306" s="765"/>
      <c r="N306" s="765"/>
      <c r="O306" s="132">
        <f>O304+O305</f>
        <v>0</v>
      </c>
      <c r="P306" s="99"/>
    </row>
    <row r="307" spans="1:16" s="100" customFormat="1" ht="20.149999999999999" customHeight="1">
      <c r="A307" s="135"/>
      <c r="B307" s="135"/>
      <c r="C307" s="135"/>
      <c r="D307" s="135"/>
      <c r="E307" s="135"/>
      <c r="F307" s="135"/>
      <c r="G307" s="172">
        <v>25</v>
      </c>
      <c r="H307" s="136"/>
      <c r="I307" s="135"/>
      <c r="J307" s="135"/>
      <c r="K307" s="135"/>
      <c r="L307" s="135"/>
      <c r="M307" s="135"/>
      <c r="N307" s="135"/>
      <c r="O307" s="172">
        <v>26</v>
      </c>
      <c r="P307" s="99"/>
    </row>
    <row r="308" spans="1:16" s="100" customFormat="1" ht="20.149999999999999" customHeight="1">
      <c r="A308" s="784" t="s">
        <v>159</v>
      </c>
      <c r="B308" s="785"/>
      <c r="C308" s="790"/>
      <c r="D308" s="790"/>
      <c r="E308" s="790"/>
      <c r="F308" s="790"/>
      <c r="G308" s="791"/>
      <c r="H308" s="94"/>
      <c r="I308" s="784" t="s">
        <v>159</v>
      </c>
      <c r="J308" s="785"/>
      <c r="K308" s="790"/>
      <c r="L308" s="790"/>
      <c r="M308" s="790"/>
      <c r="N308" s="790"/>
      <c r="O308" s="791"/>
      <c r="P308" s="99"/>
    </row>
    <row r="309" spans="1:16" s="100" customFormat="1" ht="20.149999999999999" customHeight="1">
      <c r="A309" s="792" t="s">
        <v>38</v>
      </c>
      <c r="B309" s="793"/>
      <c r="C309" s="794"/>
      <c r="D309" s="794"/>
      <c r="E309" s="794"/>
      <c r="F309" s="794"/>
      <c r="G309" s="795"/>
      <c r="H309" s="94"/>
      <c r="I309" s="792" t="s">
        <v>38</v>
      </c>
      <c r="J309" s="793"/>
      <c r="K309" s="794"/>
      <c r="L309" s="794"/>
      <c r="M309" s="794"/>
      <c r="N309" s="794"/>
      <c r="O309" s="795"/>
      <c r="P309" s="99"/>
    </row>
    <row r="310" spans="1:16" s="100" customFormat="1" ht="20.149999999999999" customHeight="1">
      <c r="A310" s="778" t="s">
        <v>167</v>
      </c>
      <c r="B310" s="779"/>
      <c r="C310" s="796"/>
      <c r="D310" s="796"/>
      <c r="E310" s="797"/>
      <c r="F310" s="797"/>
      <c r="G310" s="798"/>
      <c r="H310" s="94"/>
      <c r="I310" s="778" t="s">
        <v>167</v>
      </c>
      <c r="J310" s="779"/>
      <c r="K310" s="796"/>
      <c r="L310" s="796"/>
      <c r="M310" s="797"/>
      <c r="N310" s="797"/>
      <c r="O310" s="798"/>
      <c r="P310" s="99"/>
    </row>
    <row r="311" spans="1:16" s="100" customFormat="1" ht="20.149999999999999" customHeight="1">
      <c r="A311" s="109" t="s">
        <v>164</v>
      </c>
      <c r="B311" s="765" t="s">
        <v>165</v>
      </c>
      <c r="C311" s="765"/>
      <c r="D311" s="783"/>
      <c r="E311" s="783"/>
      <c r="F311" s="110" t="s">
        <v>166</v>
      </c>
      <c r="G311" s="111"/>
      <c r="H311" s="134"/>
      <c r="I311" s="109" t="s">
        <v>164</v>
      </c>
      <c r="J311" s="765" t="s">
        <v>165</v>
      </c>
      <c r="K311" s="765"/>
      <c r="L311" s="783"/>
      <c r="M311" s="783"/>
      <c r="N311" s="110" t="s">
        <v>166</v>
      </c>
      <c r="O311" s="111"/>
      <c r="P311" s="99"/>
    </row>
    <row r="312" spans="1:16" s="100" customFormat="1" ht="20.149999999999999" customHeight="1">
      <c r="A312" s="784" t="s">
        <v>179</v>
      </c>
      <c r="B312" s="785"/>
      <c r="C312" s="786">
        <f>C310-D311-G311</f>
        <v>0</v>
      </c>
      <c r="D312" s="787"/>
      <c r="E312" s="788" t="s">
        <v>180</v>
      </c>
      <c r="F312" s="789"/>
      <c r="G312" s="113" t="str">
        <f>IF(C312*C313=0,"",C312*C313)</f>
        <v/>
      </c>
      <c r="H312" s="94"/>
      <c r="I312" s="784" t="s">
        <v>179</v>
      </c>
      <c r="J312" s="785"/>
      <c r="K312" s="786">
        <f>K310-L311-O311</f>
        <v>0</v>
      </c>
      <c r="L312" s="787"/>
      <c r="M312" s="788" t="s">
        <v>180</v>
      </c>
      <c r="N312" s="789"/>
      <c r="O312" s="113" t="str">
        <f>IF(K312*K313=0,"",K312*K313)</f>
        <v/>
      </c>
      <c r="P312" s="99"/>
    </row>
    <row r="313" spans="1:16" s="100" customFormat="1" ht="20.149999999999999" customHeight="1">
      <c r="A313" s="778" t="s">
        <v>160</v>
      </c>
      <c r="B313" s="779"/>
      <c r="C313" s="780"/>
      <c r="D313" s="781"/>
      <c r="E313" s="114"/>
      <c r="F313" s="115"/>
      <c r="G313" s="116"/>
      <c r="H313" s="94"/>
      <c r="I313" s="778" t="s">
        <v>160</v>
      </c>
      <c r="J313" s="779"/>
      <c r="K313" s="780"/>
      <c r="L313" s="781"/>
      <c r="M313" s="114"/>
      <c r="N313" s="115"/>
      <c r="O313" s="116"/>
      <c r="P313" s="99"/>
    </row>
    <row r="314" spans="1:16" s="100" customFormat="1" ht="20.149999999999999" customHeight="1">
      <c r="A314" s="764" t="s">
        <v>168</v>
      </c>
      <c r="B314" s="765"/>
      <c r="C314" s="782" t="str">
        <f>IF(G312="","",SUM(F318:F327))</f>
        <v/>
      </c>
      <c r="D314" s="782"/>
      <c r="E314" s="770" t="s">
        <v>170</v>
      </c>
      <c r="F314" s="770"/>
      <c r="G314" s="117" t="str">
        <f>IF(G312="","",C314/G312)</f>
        <v/>
      </c>
      <c r="H314" s="94"/>
      <c r="I314" s="764" t="s">
        <v>168</v>
      </c>
      <c r="J314" s="765"/>
      <c r="K314" s="782" t="str">
        <f>IF(O312="","",SUM(N318:N327))</f>
        <v/>
      </c>
      <c r="L314" s="782"/>
      <c r="M314" s="770" t="s">
        <v>170</v>
      </c>
      <c r="N314" s="770"/>
      <c r="O314" s="117" t="str">
        <f>IF(O312="","",K314/O312)</f>
        <v/>
      </c>
      <c r="P314" s="99"/>
    </row>
    <row r="315" spans="1:16" s="100" customFormat="1" ht="20.149999999999999" customHeight="1">
      <c r="A315" s="771" t="s">
        <v>169</v>
      </c>
      <c r="B315" s="772"/>
      <c r="C315" s="773" t="str">
        <f>IF(G312="","",SUM(F318:F328))</f>
        <v/>
      </c>
      <c r="D315" s="773"/>
      <c r="E315" s="774" t="s">
        <v>171</v>
      </c>
      <c r="F315" s="774"/>
      <c r="G315" s="118" t="str">
        <f>IF(G312="","",C315/G312)</f>
        <v/>
      </c>
      <c r="H315" s="94"/>
      <c r="I315" s="771" t="s">
        <v>169</v>
      </c>
      <c r="J315" s="772"/>
      <c r="K315" s="773" t="str">
        <f>IF(O312="","",SUM(N318:N328))</f>
        <v/>
      </c>
      <c r="L315" s="773"/>
      <c r="M315" s="774" t="s">
        <v>171</v>
      </c>
      <c r="N315" s="774"/>
      <c r="O315" s="118" t="str">
        <f>IF(O312="","",K315/O312)</f>
        <v/>
      </c>
      <c r="P315" s="99"/>
    </row>
    <row r="316" spans="1:16" s="100" customFormat="1" ht="20.149999999999999" customHeight="1">
      <c r="A316" s="775" t="s">
        <v>283</v>
      </c>
      <c r="B316" s="776"/>
      <c r="C316" s="776"/>
      <c r="D316" s="776"/>
      <c r="E316" s="776"/>
      <c r="F316" s="776"/>
      <c r="G316" s="777"/>
      <c r="H316" s="94"/>
      <c r="I316" s="775" t="s">
        <v>283</v>
      </c>
      <c r="J316" s="776"/>
      <c r="K316" s="776"/>
      <c r="L316" s="776"/>
      <c r="M316" s="776"/>
      <c r="N316" s="776"/>
      <c r="O316" s="777"/>
      <c r="P316" s="99"/>
    </row>
    <row r="317" spans="1:16" s="100" customFormat="1" ht="20.149999999999999" customHeight="1">
      <c r="A317" s="764" t="s">
        <v>53</v>
      </c>
      <c r="B317" s="765"/>
      <c r="C317" s="765"/>
      <c r="D317" s="119" t="s">
        <v>20</v>
      </c>
      <c r="E317" s="119" t="s">
        <v>39</v>
      </c>
      <c r="F317" s="119" t="s">
        <v>40</v>
      </c>
      <c r="G317" s="120" t="s">
        <v>41</v>
      </c>
      <c r="H317" s="94"/>
      <c r="I317" s="764" t="s">
        <v>53</v>
      </c>
      <c r="J317" s="765"/>
      <c r="K317" s="765"/>
      <c r="L317" s="119" t="s">
        <v>20</v>
      </c>
      <c r="M317" s="119" t="s">
        <v>39</v>
      </c>
      <c r="N317" s="119" t="s">
        <v>40</v>
      </c>
      <c r="O317" s="120" t="s">
        <v>41</v>
      </c>
      <c r="P317" s="99"/>
    </row>
    <row r="318" spans="1:16" s="100" customFormat="1" ht="20.149999999999999" customHeight="1">
      <c r="A318" s="768"/>
      <c r="B318" s="769"/>
      <c r="C318" s="769"/>
      <c r="D318" s="121"/>
      <c r="E318" s="122" t="s">
        <v>39</v>
      </c>
      <c r="F318" s="123"/>
      <c r="G318" s="124">
        <f>D318*F318</f>
        <v>0</v>
      </c>
      <c r="H318" s="94"/>
      <c r="I318" s="768"/>
      <c r="J318" s="769"/>
      <c r="K318" s="769"/>
      <c r="L318" s="121"/>
      <c r="M318" s="122" t="s">
        <v>39</v>
      </c>
      <c r="N318" s="123"/>
      <c r="O318" s="124">
        <f>L318*N318</f>
        <v>0</v>
      </c>
      <c r="P318" s="99"/>
    </row>
    <row r="319" spans="1:16" s="100" customFormat="1" ht="20.149999999999999" customHeight="1">
      <c r="A319" s="759"/>
      <c r="B319" s="760"/>
      <c r="C319" s="760"/>
      <c r="D319" s="125"/>
      <c r="E319" s="126" t="s">
        <v>39</v>
      </c>
      <c r="F319" s="125"/>
      <c r="G319" s="127">
        <f t="shared" ref="G319:G327" si="24">D319*F319</f>
        <v>0</v>
      </c>
      <c r="H319" s="94"/>
      <c r="I319" s="759"/>
      <c r="J319" s="760"/>
      <c r="K319" s="760"/>
      <c r="L319" s="125"/>
      <c r="M319" s="126" t="s">
        <v>39</v>
      </c>
      <c r="N319" s="125"/>
      <c r="O319" s="127">
        <f t="shared" ref="O319:O327" si="25">L319*N319</f>
        <v>0</v>
      </c>
      <c r="P319" s="99"/>
    </row>
    <row r="320" spans="1:16" s="100" customFormat="1" ht="20.149999999999999" customHeight="1">
      <c r="A320" s="759"/>
      <c r="B320" s="760"/>
      <c r="C320" s="760"/>
      <c r="D320" s="125"/>
      <c r="E320" s="126" t="s">
        <v>39</v>
      </c>
      <c r="F320" s="125"/>
      <c r="G320" s="127">
        <f t="shared" si="24"/>
        <v>0</v>
      </c>
      <c r="H320" s="94"/>
      <c r="I320" s="759"/>
      <c r="J320" s="760"/>
      <c r="K320" s="760"/>
      <c r="L320" s="125"/>
      <c r="M320" s="126" t="s">
        <v>39</v>
      </c>
      <c r="N320" s="125"/>
      <c r="O320" s="127">
        <f t="shared" si="25"/>
        <v>0</v>
      </c>
      <c r="P320" s="99"/>
    </row>
    <row r="321" spans="1:16" s="100" customFormat="1" ht="20.149999999999999" customHeight="1">
      <c r="A321" s="759"/>
      <c r="B321" s="760"/>
      <c r="C321" s="760"/>
      <c r="D321" s="125"/>
      <c r="E321" s="126" t="s">
        <v>39</v>
      </c>
      <c r="F321" s="125"/>
      <c r="G321" s="127">
        <f t="shared" si="24"/>
        <v>0</v>
      </c>
      <c r="H321" s="94"/>
      <c r="I321" s="759"/>
      <c r="J321" s="760"/>
      <c r="K321" s="760"/>
      <c r="L321" s="125"/>
      <c r="M321" s="126" t="s">
        <v>39</v>
      </c>
      <c r="N321" s="125"/>
      <c r="O321" s="127">
        <f t="shared" si="25"/>
        <v>0</v>
      </c>
      <c r="P321" s="99"/>
    </row>
    <row r="322" spans="1:16" s="100" customFormat="1" ht="20.149999999999999" customHeight="1">
      <c r="A322" s="759"/>
      <c r="B322" s="760"/>
      <c r="C322" s="760"/>
      <c r="D322" s="125"/>
      <c r="E322" s="126" t="s">
        <v>39</v>
      </c>
      <c r="F322" s="125"/>
      <c r="G322" s="127">
        <f t="shared" si="24"/>
        <v>0</v>
      </c>
      <c r="H322" s="94"/>
      <c r="I322" s="759"/>
      <c r="J322" s="760"/>
      <c r="K322" s="760"/>
      <c r="L322" s="125"/>
      <c r="M322" s="126" t="s">
        <v>39</v>
      </c>
      <c r="N322" s="125"/>
      <c r="O322" s="127">
        <f t="shared" si="25"/>
        <v>0</v>
      </c>
      <c r="P322" s="99"/>
    </row>
    <row r="323" spans="1:16" s="100" customFormat="1" ht="20.149999999999999" customHeight="1">
      <c r="A323" s="759"/>
      <c r="B323" s="760"/>
      <c r="C323" s="760"/>
      <c r="D323" s="125"/>
      <c r="E323" s="126" t="s">
        <v>39</v>
      </c>
      <c r="F323" s="125"/>
      <c r="G323" s="127">
        <f t="shared" si="24"/>
        <v>0</v>
      </c>
      <c r="H323" s="94"/>
      <c r="I323" s="759"/>
      <c r="J323" s="760"/>
      <c r="K323" s="760"/>
      <c r="L323" s="125"/>
      <c r="M323" s="126" t="s">
        <v>39</v>
      </c>
      <c r="N323" s="125"/>
      <c r="O323" s="127">
        <f t="shared" si="25"/>
        <v>0</v>
      </c>
      <c r="P323" s="99"/>
    </row>
    <row r="324" spans="1:16" s="100" customFormat="1" ht="20.149999999999999" customHeight="1">
      <c r="A324" s="759"/>
      <c r="B324" s="760"/>
      <c r="C324" s="760"/>
      <c r="D324" s="125"/>
      <c r="E324" s="126" t="s">
        <v>39</v>
      </c>
      <c r="F324" s="125"/>
      <c r="G324" s="127">
        <f t="shared" si="24"/>
        <v>0</v>
      </c>
      <c r="H324" s="94"/>
      <c r="I324" s="759"/>
      <c r="J324" s="760"/>
      <c r="K324" s="760"/>
      <c r="L324" s="125"/>
      <c r="M324" s="126" t="s">
        <v>39</v>
      </c>
      <c r="N324" s="125"/>
      <c r="O324" s="127">
        <f t="shared" si="25"/>
        <v>0</v>
      </c>
      <c r="P324" s="99"/>
    </row>
    <row r="325" spans="1:16" s="100" customFormat="1" ht="20.149999999999999" customHeight="1">
      <c r="A325" s="759"/>
      <c r="B325" s="760"/>
      <c r="C325" s="760"/>
      <c r="D325" s="125"/>
      <c r="E325" s="126" t="s">
        <v>39</v>
      </c>
      <c r="F325" s="125"/>
      <c r="G325" s="127">
        <f t="shared" si="24"/>
        <v>0</v>
      </c>
      <c r="H325" s="94"/>
      <c r="I325" s="759"/>
      <c r="J325" s="760"/>
      <c r="K325" s="760"/>
      <c r="L325" s="125"/>
      <c r="M325" s="126" t="s">
        <v>39</v>
      </c>
      <c r="N325" s="125"/>
      <c r="O325" s="127">
        <f t="shared" si="25"/>
        <v>0</v>
      </c>
      <c r="P325" s="99"/>
    </row>
    <row r="326" spans="1:16" s="100" customFormat="1" ht="20.149999999999999" customHeight="1">
      <c r="A326" s="759"/>
      <c r="B326" s="760"/>
      <c r="C326" s="760"/>
      <c r="D326" s="125"/>
      <c r="E326" s="126" t="s">
        <v>39</v>
      </c>
      <c r="F326" s="125"/>
      <c r="G326" s="127">
        <f t="shared" si="24"/>
        <v>0</v>
      </c>
      <c r="H326" s="94"/>
      <c r="I326" s="759"/>
      <c r="J326" s="760"/>
      <c r="K326" s="760"/>
      <c r="L326" s="125"/>
      <c r="M326" s="126" t="s">
        <v>39</v>
      </c>
      <c r="N326" s="125"/>
      <c r="O326" s="127">
        <f t="shared" si="25"/>
        <v>0</v>
      </c>
      <c r="P326" s="99"/>
    </row>
    <row r="327" spans="1:16" s="100" customFormat="1" ht="20.149999999999999" customHeight="1">
      <c r="A327" s="759"/>
      <c r="B327" s="760"/>
      <c r="C327" s="760"/>
      <c r="D327" s="125"/>
      <c r="E327" s="126" t="s">
        <v>39</v>
      </c>
      <c r="F327" s="125"/>
      <c r="G327" s="127">
        <f t="shared" si="24"/>
        <v>0</v>
      </c>
      <c r="H327" s="94"/>
      <c r="I327" s="759"/>
      <c r="J327" s="760"/>
      <c r="K327" s="760"/>
      <c r="L327" s="125"/>
      <c r="M327" s="126" t="s">
        <v>39</v>
      </c>
      <c r="N327" s="125"/>
      <c r="O327" s="127">
        <f t="shared" si="25"/>
        <v>0</v>
      </c>
      <c r="P327" s="99"/>
    </row>
    <row r="328" spans="1:16" s="100" customFormat="1" ht="20.149999999999999" customHeight="1">
      <c r="A328" s="761" t="s">
        <v>172</v>
      </c>
      <c r="B328" s="762"/>
      <c r="C328" s="763"/>
      <c r="D328" s="128"/>
      <c r="E328" s="129" t="s">
        <v>39</v>
      </c>
      <c r="F328" s="130"/>
      <c r="G328" s="131">
        <f>D328*F328</f>
        <v>0</v>
      </c>
      <c r="H328" s="94"/>
      <c r="I328" s="761" t="s">
        <v>172</v>
      </c>
      <c r="J328" s="762"/>
      <c r="K328" s="763"/>
      <c r="L328" s="128"/>
      <c r="M328" s="129" t="s">
        <v>39</v>
      </c>
      <c r="N328" s="130"/>
      <c r="O328" s="131">
        <f>L328*N328</f>
        <v>0</v>
      </c>
      <c r="P328" s="99"/>
    </row>
    <row r="329" spans="1:16" s="100" customFormat="1" ht="20.149999999999999" customHeight="1">
      <c r="A329" s="764" t="s">
        <v>162</v>
      </c>
      <c r="B329" s="765"/>
      <c r="C329" s="765"/>
      <c r="D329" s="765"/>
      <c r="E329" s="765"/>
      <c r="F329" s="765"/>
      <c r="G329" s="132">
        <f>SUM(G318:G328)</f>
        <v>0</v>
      </c>
      <c r="H329" s="94"/>
      <c r="I329" s="764" t="s">
        <v>162</v>
      </c>
      <c r="J329" s="765"/>
      <c r="K329" s="765"/>
      <c r="L329" s="765"/>
      <c r="M329" s="765"/>
      <c r="N329" s="765"/>
      <c r="O329" s="132">
        <f>SUM(O318:O328)</f>
        <v>0</v>
      </c>
      <c r="P329" s="99"/>
    </row>
    <row r="330" spans="1:16" s="100" customFormat="1" ht="20.149999999999999" customHeight="1">
      <c r="A330" s="766" t="s">
        <v>288</v>
      </c>
      <c r="B330" s="767"/>
      <c r="C330" s="767"/>
      <c r="D330" s="767"/>
      <c r="E330" s="767"/>
      <c r="F330" s="767"/>
      <c r="G330" s="133"/>
      <c r="H330" s="94"/>
      <c r="I330" s="766" t="s">
        <v>288</v>
      </c>
      <c r="J330" s="767"/>
      <c r="K330" s="767"/>
      <c r="L330" s="767"/>
      <c r="M330" s="767"/>
      <c r="N330" s="767"/>
      <c r="O330" s="133"/>
      <c r="P330" s="99"/>
    </row>
    <row r="331" spans="1:16" s="100" customFormat="1" ht="20.149999999999999" customHeight="1">
      <c r="A331" s="764" t="s">
        <v>163</v>
      </c>
      <c r="B331" s="765"/>
      <c r="C331" s="765"/>
      <c r="D331" s="765"/>
      <c r="E331" s="765"/>
      <c r="F331" s="765"/>
      <c r="G331" s="132">
        <f>G329+G330</f>
        <v>0</v>
      </c>
      <c r="H331" s="94"/>
      <c r="I331" s="764" t="s">
        <v>163</v>
      </c>
      <c r="J331" s="765"/>
      <c r="K331" s="765"/>
      <c r="L331" s="765"/>
      <c r="M331" s="765"/>
      <c r="N331" s="765"/>
      <c r="O331" s="132">
        <f>O329+O330</f>
        <v>0</v>
      </c>
      <c r="P331" s="99"/>
    </row>
    <row r="332" spans="1:16" s="100" customFormat="1" ht="20.149999999999999" customHeight="1">
      <c r="A332" s="135"/>
      <c r="B332" s="135"/>
      <c r="C332" s="135"/>
      <c r="D332" s="135"/>
      <c r="E332" s="135"/>
      <c r="F332" s="135"/>
      <c r="G332" s="172">
        <v>27</v>
      </c>
      <c r="H332" s="136"/>
      <c r="I332" s="135"/>
      <c r="J332" s="135"/>
      <c r="K332" s="135"/>
      <c r="L332" s="135"/>
      <c r="M332" s="135"/>
      <c r="N332" s="135"/>
      <c r="O332" s="172">
        <v>28</v>
      </c>
      <c r="P332" s="99"/>
    </row>
    <row r="333" spans="1:16" s="100" customFormat="1" ht="20.149999999999999" customHeight="1">
      <c r="A333" s="784" t="s">
        <v>159</v>
      </c>
      <c r="B333" s="785"/>
      <c r="C333" s="790"/>
      <c r="D333" s="790"/>
      <c r="E333" s="790"/>
      <c r="F333" s="790"/>
      <c r="G333" s="791"/>
      <c r="H333" s="94"/>
      <c r="I333" s="784" t="s">
        <v>159</v>
      </c>
      <c r="J333" s="785"/>
      <c r="K333" s="790"/>
      <c r="L333" s="790"/>
      <c r="M333" s="790"/>
      <c r="N333" s="790"/>
      <c r="O333" s="791"/>
      <c r="P333" s="99"/>
    </row>
    <row r="334" spans="1:16" s="100" customFormat="1" ht="20.149999999999999" customHeight="1">
      <c r="A334" s="792" t="s">
        <v>38</v>
      </c>
      <c r="B334" s="793"/>
      <c r="C334" s="794"/>
      <c r="D334" s="794"/>
      <c r="E334" s="794"/>
      <c r="F334" s="794"/>
      <c r="G334" s="795"/>
      <c r="H334" s="94"/>
      <c r="I334" s="792" t="s">
        <v>38</v>
      </c>
      <c r="J334" s="793"/>
      <c r="K334" s="794"/>
      <c r="L334" s="794"/>
      <c r="M334" s="794"/>
      <c r="N334" s="794"/>
      <c r="O334" s="795"/>
      <c r="P334" s="99"/>
    </row>
    <row r="335" spans="1:16" s="100" customFormat="1" ht="20.149999999999999" customHeight="1">
      <c r="A335" s="778" t="s">
        <v>167</v>
      </c>
      <c r="B335" s="779"/>
      <c r="C335" s="796"/>
      <c r="D335" s="796"/>
      <c r="E335" s="797"/>
      <c r="F335" s="797"/>
      <c r="G335" s="798"/>
      <c r="H335" s="94"/>
      <c r="I335" s="778" t="s">
        <v>167</v>
      </c>
      <c r="J335" s="779"/>
      <c r="K335" s="796"/>
      <c r="L335" s="796"/>
      <c r="M335" s="797"/>
      <c r="N335" s="797"/>
      <c r="O335" s="798"/>
      <c r="P335" s="99"/>
    </row>
    <row r="336" spans="1:16" s="100" customFormat="1" ht="20.149999999999999" customHeight="1">
      <c r="A336" s="109" t="s">
        <v>164</v>
      </c>
      <c r="B336" s="765" t="s">
        <v>165</v>
      </c>
      <c r="C336" s="765"/>
      <c r="D336" s="783"/>
      <c r="E336" s="783"/>
      <c r="F336" s="110" t="s">
        <v>166</v>
      </c>
      <c r="G336" s="111"/>
      <c r="H336" s="134"/>
      <c r="I336" s="109" t="s">
        <v>164</v>
      </c>
      <c r="J336" s="765" t="s">
        <v>165</v>
      </c>
      <c r="K336" s="765"/>
      <c r="L336" s="783"/>
      <c r="M336" s="783"/>
      <c r="N336" s="110" t="s">
        <v>166</v>
      </c>
      <c r="O336" s="111"/>
      <c r="P336" s="99"/>
    </row>
    <row r="337" spans="1:16" s="100" customFormat="1" ht="20.149999999999999" customHeight="1">
      <c r="A337" s="784" t="s">
        <v>179</v>
      </c>
      <c r="B337" s="785"/>
      <c r="C337" s="786">
        <f>C335-D336-G336</f>
        <v>0</v>
      </c>
      <c r="D337" s="787"/>
      <c r="E337" s="788" t="s">
        <v>180</v>
      </c>
      <c r="F337" s="789"/>
      <c r="G337" s="113" t="str">
        <f>IF(C337*C338=0,"",C337*C338)</f>
        <v/>
      </c>
      <c r="H337" s="94"/>
      <c r="I337" s="784" t="s">
        <v>179</v>
      </c>
      <c r="J337" s="785"/>
      <c r="K337" s="786">
        <f>K335-L336-O336</f>
        <v>0</v>
      </c>
      <c r="L337" s="787"/>
      <c r="M337" s="788" t="s">
        <v>180</v>
      </c>
      <c r="N337" s="789"/>
      <c r="O337" s="113" t="str">
        <f>IF(K337*K338=0,"",K337*K338)</f>
        <v/>
      </c>
      <c r="P337" s="99"/>
    </row>
    <row r="338" spans="1:16" s="100" customFormat="1" ht="20.149999999999999" customHeight="1">
      <c r="A338" s="778" t="s">
        <v>160</v>
      </c>
      <c r="B338" s="779"/>
      <c r="C338" s="780"/>
      <c r="D338" s="781"/>
      <c r="E338" s="114"/>
      <c r="F338" s="115"/>
      <c r="G338" s="116"/>
      <c r="H338" s="94"/>
      <c r="I338" s="778" t="s">
        <v>160</v>
      </c>
      <c r="J338" s="779"/>
      <c r="K338" s="780"/>
      <c r="L338" s="781"/>
      <c r="M338" s="114"/>
      <c r="N338" s="115"/>
      <c r="O338" s="116"/>
      <c r="P338" s="99"/>
    </row>
    <row r="339" spans="1:16" s="100" customFormat="1" ht="20.149999999999999" customHeight="1">
      <c r="A339" s="764" t="s">
        <v>168</v>
      </c>
      <c r="B339" s="765"/>
      <c r="C339" s="782" t="str">
        <f>IF(G337="","",SUM(F343:F352))</f>
        <v/>
      </c>
      <c r="D339" s="782"/>
      <c r="E339" s="770" t="s">
        <v>170</v>
      </c>
      <c r="F339" s="770"/>
      <c r="G339" s="117" t="str">
        <f>IF(G337="","",C339/G337)</f>
        <v/>
      </c>
      <c r="H339" s="94"/>
      <c r="I339" s="764" t="s">
        <v>168</v>
      </c>
      <c r="J339" s="765"/>
      <c r="K339" s="782" t="str">
        <f>IF(O337="","",SUM(N343:N352))</f>
        <v/>
      </c>
      <c r="L339" s="782"/>
      <c r="M339" s="770" t="s">
        <v>170</v>
      </c>
      <c r="N339" s="770"/>
      <c r="O339" s="117" t="str">
        <f>IF(O337="","",K339/O337)</f>
        <v/>
      </c>
      <c r="P339" s="99"/>
    </row>
    <row r="340" spans="1:16" s="100" customFormat="1" ht="20.149999999999999" customHeight="1">
      <c r="A340" s="771" t="s">
        <v>169</v>
      </c>
      <c r="B340" s="772"/>
      <c r="C340" s="773" t="str">
        <f>IF(G337="","",SUM(F343:F353))</f>
        <v/>
      </c>
      <c r="D340" s="773"/>
      <c r="E340" s="774" t="s">
        <v>171</v>
      </c>
      <c r="F340" s="774"/>
      <c r="G340" s="118" t="str">
        <f>IF(G337="","",C340/G337)</f>
        <v/>
      </c>
      <c r="H340" s="94"/>
      <c r="I340" s="771" t="s">
        <v>169</v>
      </c>
      <c r="J340" s="772"/>
      <c r="K340" s="773" t="str">
        <f>IF(O337="","",SUM(N343:N353))</f>
        <v/>
      </c>
      <c r="L340" s="773"/>
      <c r="M340" s="774" t="s">
        <v>171</v>
      </c>
      <c r="N340" s="774"/>
      <c r="O340" s="118" t="str">
        <f>IF(O337="","",K340/O337)</f>
        <v/>
      </c>
      <c r="P340" s="99"/>
    </row>
    <row r="341" spans="1:16" s="100" customFormat="1" ht="20.149999999999999" customHeight="1">
      <c r="A341" s="775" t="s">
        <v>283</v>
      </c>
      <c r="B341" s="776"/>
      <c r="C341" s="776"/>
      <c r="D341" s="776"/>
      <c r="E341" s="776"/>
      <c r="F341" s="776"/>
      <c r="G341" s="777"/>
      <c r="H341" s="94"/>
      <c r="I341" s="775" t="s">
        <v>283</v>
      </c>
      <c r="J341" s="776"/>
      <c r="K341" s="776"/>
      <c r="L341" s="776"/>
      <c r="M341" s="776"/>
      <c r="N341" s="776"/>
      <c r="O341" s="777"/>
      <c r="P341" s="99"/>
    </row>
    <row r="342" spans="1:16" s="100" customFormat="1" ht="20.149999999999999" customHeight="1">
      <c r="A342" s="764" t="s">
        <v>53</v>
      </c>
      <c r="B342" s="765"/>
      <c r="C342" s="765"/>
      <c r="D342" s="119" t="s">
        <v>20</v>
      </c>
      <c r="E342" s="119" t="s">
        <v>39</v>
      </c>
      <c r="F342" s="119" t="s">
        <v>40</v>
      </c>
      <c r="G342" s="120" t="s">
        <v>41</v>
      </c>
      <c r="H342" s="94"/>
      <c r="I342" s="764" t="s">
        <v>53</v>
      </c>
      <c r="J342" s="765"/>
      <c r="K342" s="765"/>
      <c r="L342" s="119" t="s">
        <v>20</v>
      </c>
      <c r="M342" s="119" t="s">
        <v>39</v>
      </c>
      <c r="N342" s="119" t="s">
        <v>40</v>
      </c>
      <c r="O342" s="120" t="s">
        <v>41</v>
      </c>
      <c r="P342" s="99"/>
    </row>
    <row r="343" spans="1:16" s="100" customFormat="1" ht="20.149999999999999" customHeight="1">
      <c r="A343" s="768"/>
      <c r="B343" s="769"/>
      <c r="C343" s="769"/>
      <c r="D343" s="121"/>
      <c r="E343" s="122" t="s">
        <v>39</v>
      </c>
      <c r="F343" s="123"/>
      <c r="G343" s="124">
        <f>D343*F343</f>
        <v>0</v>
      </c>
      <c r="H343" s="94"/>
      <c r="I343" s="768"/>
      <c r="J343" s="769"/>
      <c r="K343" s="769"/>
      <c r="L343" s="121"/>
      <c r="M343" s="122" t="s">
        <v>39</v>
      </c>
      <c r="N343" s="123"/>
      <c r="O343" s="124">
        <f>L343*N343</f>
        <v>0</v>
      </c>
      <c r="P343" s="99"/>
    </row>
    <row r="344" spans="1:16" s="100" customFormat="1" ht="20.149999999999999" customHeight="1">
      <c r="A344" s="759"/>
      <c r="B344" s="760"/>
      <c r="C344" s="760"/>
      <c r="D344" s="125"/>
      <c r="E344" s="126" t="s">
        <v>39</v>
      </c>
      <c r="F344" s="125"/>
      <c r="G344" s="127">
        <f t="shared" ref="G344:G352" si="26">D344*F344</f>
        <v>0</v>
      </c>
      <c r="H344" s="94"/>
      <c r="I344" s="759"/>
      <c r="J344" s="760"/>
      <c r="K344" s="760"/>
      <c r="L344" s="125"/>
      <c r="M344" s="126" t="s">
        <v>39</v>
      </c>
      <c r="N344" s="125"/>
      <c r="O344" s="127">
        <f t="shared" ref="O344:O352" si="27">L344*N344</f>
        <v>0</v>
      </c>
      <c r="P344" s="99"/>
    </row>
    <row r="345" spans="1:16" s="100" customFormat="1" ht="20.149999999999999" customHeight="1">
      <c r="A345" s="759"/>
      <c r="B345" s="760"/>
      <c r="C345" s="760"/>
      <c r="D345" s="125"/>
      <c r="E345" s="126" t="s">
        <v>39</v>
      </c>
      <c r="F345" s="125"/>
      <c r="G345" s="127">
        <f t="shared" si="26"/>
        <v>0</v>
      </c>
      <c r="H345" s="94"/>
      <c r="I345" s="759"/>
      <c r="J345" s="760"/>
      <c r="K345" s="760"/>
      <c r="L345" s="125"/>
      <c r="M345" s="126" t="s">
        <v>39</v>
      </c>
      <c r="N345" s="125"/>
      <c r="O345" s="127">
        <f t="shared" si="27"/>
        <v>0</v>
      </c>
      <c r="P345" s="99"/>
    </row>
    <row r="346" spans="1:16" s="100" customFormat="1" ht="20.149999999999999" customHeight="1">
      <c r="A346" s="759"/>
      <c r="B346" s="760"/>
      <c r="C346" s="760"/>
      <c r="D346" s="125"/>
      <c r="E346" s="126" t="s">
        <v>39</v>
      </c>
      <c r="F346" s="125"/>
      <c r="G346" s="127">
        <f t="shared" si="26"/>
        <v>0</v>
      </c>
      <c r="H346" s="94"/>
      <c r="I346" s="759"/>
      <c r="J346" s="760"/>
      <c r="K346" s="760"/>
      <c r="L346" s="125"/>
      <c r="M346" s="126" t="s">
        <v>39</v>
      </c>
      <c r="N346" s="125"/>
      <c r="O346" s="127">
        <f t="shared" si="27"/>
        <v>0</v>
      </c>
      <c r="P346" s="99"/>
    </row>
    <row r="347" spans="1:16" s="100" customFormat="1" ht="20.149999999999999" customHeight="1">
      <c r="A347" s="759"/>
      <c r="B347" s="760"/>
      <c r="C347" s="760"/>
      <c r="D347" s="125"/>
      <c r="E347" s="126" t="s">
        <v>39</v>
      </c>
      <c r="F347" s="125"/>
      <c r="G347" s="127">
        <f t="shared" si="26"/>
        <v>0</v>
      </c>
      <c r="H347" s="94"/>
      <c r="I347" s="759"/>
      <c r="J347" s="760"/>
      <c r="K347" s="760"/>
      <c r="L347" s="125"/>
      <c r="M347" s="126" t="s">
        <v>39</v>
      </c>
      <c r="N347" s="125"/>
      <c r="O347" s="127">
        <f t="shared" si="27"/>
        <v>0</v>
      </c>
      <c r="P347" s="99"/>
    </row>
    <row r="348" spans="1:16" s="100" customFormat="1" ht="20.149999999999999" customHeight="1">
      <c r="A348" s="759"/>
      <c r="B348" s="760"/>
      <c r="C348" s="760"/>
      <c r="D348" s="125"/>
      <c r="E348" s="126" t="s">
        <v>39</v>
      </c>
      <c r="F348" s="125"/>
      <c r="G348" s="127">
        <f t="shared" si="26"/>
        <v>0</v>
      </c>
      <c r="H348" s="94"/>
      <c r="I348" s="759"/>
      <c r="J348" s="760"/>
      <c r="K348" s="760"/>
      <c r="L348" s="125"/>
      <c r="M348" s="126" t="s">
        <v>39</v>
      </c>
      <c r="N348" s="125"/>
      <c r="O348" s="127">
        <f t="shared" si="27"/>
        <v>0</v>
      </c>
      <c r="P348" s="99"/>
    </row>
    <row r="349" spans="1:16" s="100" customFormat="1" ht="20.149999999999999" customHeight="1">
      <c r="A349" s="759"/>
      <c r="B349" s="760"/>
      <c r="C349" s="760"/>
      <c r="D349" s="125"/>
      <c r="E349" s="126" t="s">
        <v>39</v>
      </c>
      <c r="F349" s="125"/>
      <c r="G349" s="127">
        <f t="shared" si="26"/>
        <v>0</v>
      </c>
      <c r="H349" s="94"/>
      <c r="I349" s="759"/>
      <c r="J349" s="760"/>
      <c r="K349" s="760"/>
      <c r="L349" s="125"/>
      <c r="M349" s="126" t="s">
        <v>39</v>
      </c>
      <c r="N349" s="125"/>
      <c r="O349" s="127">
        <f t="shared" si="27"/>
        <v>0</v>
      </c>
      <c r="P349" s="99"/>
    </row>
    <row r="350" spans="1:16" s="100" customFormat="1" ht="20.149999999999999" customHeight="1">
      <c r="A350" s="759"/>
      <c r="B350" s="760"/>
      <c r="C350" s="760"/>
      <c r="D350" s="125"/>
      <c r="E350" s="126" t="s">
        <v>39</v>
      </c>
      <c r="F350" s="125"/>
      <c r="G350" s="127">
        <f t="shared" si="26"/>
        <v>0</v>
      </c>
      <c r="H350" s="94"/>
      <c r="I350" s="759"/>
      <c r="J350" s="760"/>
      <c r="K350" s="760"/>
      <c r="L350" s="125"/>
      <c r="M350" s="126" t="s">
        <v>39</v>
      </c>
      <c r="N350" s="125"/>
      <c r="O350" s="127">
        <f t="shared" si="27"/>
        <v>0</v>
      </c>
      <c r="P350" s="99"/>
    </row>
    <row r="351" spans="1:16" s="100" customFormat="1" ht="20.149999999999999" customHeight="1">
      <c r="A351" s="759"/>
      <c r="B351" s="760"/>
      <c r="C351" s="760"/>
      <c r="D351" s="125"/>
      <c r="E351" s="126" t="s">
        <v>39</v>
      </c>
      <c r="F351" s="125"/>
      <c r="G351" s="127">
        <f t="shared" si="26"/>
        <v>0</v>
      </c>
      <c r="H351" s="94"/>
      <c r="I351" s="759"/>
      <c r="J351" s="760"/>
      <c r="K351" s="760"/>
      <c r="L351" s="125"/>
      <c r="M351" s="126" t="s">
        <v>39</v>
      </c>
      <c r="N351" s="125"/>
      <c r="O351" s="127">
        <f t="shared" si="27"/>
        <v>0</v>
      </c>
      <c r="P351" s="99"/>
    </row>
    <row r="352" spans="1:16" s="100" customFormat="1" ht="20.149999999999999" customHeight="1">
      <c r="A352" s="759"/>
      <c r="B352" s="760"/>
      <c r="C352" s="760"/>
      <c r="D352" s="125"/>
      <c r="E352" s="126" t="s">
        <v>39</v>
      </c>
      <c r="F352" s="125"/>
      <c r="G352" s="127">
        <f t="shared" si="26"/>
        <v>0</v>
      </c>
      <c r="H352" s="94"/>
      <c r="I352" s="759"/>
      <c r="J352" s="760"/>
      <c r="K352" s="760"/>
      <c r="L352" s="125"/>
      <c r="M352" s="126" t="s">
        <v>39</v>
      </c>
      <c r="N352" s="125"/>
      <c r="O352" s="127">
        <f t="shared" si="27"/>
        <v>0</v>
      </c>
      <c r="P352" s="99"/>
    </row>
    <row r="353" spans="1:16" s="100" customFormat="1" ht="20.149999999999999" customHeight="1">
      <c r="A353" s="761" t="s">
        <v>172</v>
      </c>
      <c r="B353" s="762"/>
      <c r="C353" s="763"/>
      <c r="D353" s="128"/>
      <c r="E353" s="129" t="s">
        <v>39</v>
      </c>
      <c r="F353" s="130"/>
      <c r="G353" s="131">
        <f>D353*F353</f>
        <v>0</v>
      </c>
      <c r="H353" s="94"/>
      <c r="I353" s="761" t="s">
        <v>172</v>
      </c>
      <c r="J353" s="762"/>
      <c r="K353" s="763"/>
      <c r="L353" s="128"/>
      <c r="M353" s="129" t="s">
        <v>39</v>
      </c>
      <c r="N353" s="130"/>
      <c r="O353" s="131">
        <f>L353*N353</f>
        <v>0</v>
      </c>
      <c r="P353" s="99"/>
    </row>
    <row r="354" spans="1:16" s="100" customFormat="1" ht="20.149999999999999" customHeight="1">
      <c r="A354" s="764" t="s">
        <v>162</v>
      </c>
      <c r="B354" s="765"/>
      <c r="C354" s="765"/>
      <c r="D354" s="765"/>
      <c r="E354" s="765"/>
      <c r="F354" s="765"/>
      <c r="G354" s="132">
        <f>SUM(G343:G353)</f>
        <v>0</v>
      </c>
      <c r="H354" s="94"/>
      <c r="I354" s="764" t="s">
        <v>162</v>
      </c>
      <c r="J354" s="765"/>
      <c r="K354" s="765"/>
      <c r="L354" s="765"/>
      <c r="M354" s="765"/>
      <c r="N354" s="765"/>
      <c r="O354" s="132">
        <f>SUM(O343:O353)</f>
        <v>0</v>
      </c>
      <c r="P354" s="99"/>
    </row>
    <row r="355" spans="1:16" s="100" customFormat="1" ht="20.149999999999999" customHeight="1">
      <c r="A355" s="766" t="s">
        <v>288</v>
      </c>
      <c r="B355" s="767"/>
      <c r="C355" s="767"/>
      <c r="D355" s="767"/>
      <c r="E355" s="767"/>
      <c r="F355" s="767"/>
      <c r="G355" s="133"/>
      <c r="H355" s="94"/>
      <c r="I355" s="766" t="s">
        <v>288</v>
      </c>
      <c r="J355" s="767"/>
      <c r="K355" s="767"/>
      <c r="L355" s="767"/>
      <c r="M355" s="767"/>
      <c r="N355" s="767"/>
      <c r="O355" s="133"/>
      <c r="P355" s="99"/>
    </row>
    <row r="356" spans="1:16" s="100" customFormat="1" ht="20.149999999999999" customHeight="1">
      <c r="A356" s="764" t="s">
        <v>163</v>
      </c>
      <c r="B356" s="765"/>
      <c r="C356" s="765"/>
      <c r="D356" s="765"/>
      <c r="E356" s="765"/>
      <c r="F356" s="765"/>
      <c r="G356" s="132">
        <f>G354+G355</f>
        <v>0</v>
      </c>
      <c r="H356" s="94"/>
      <c r="I356" s="764" t="s">
        <v>163</v>
      </c>
      <c r="J356" s="765"/>
      <c r="K356" s="765"/>
      <c r="L356" s="765"/>
      <c r="M356" s="765"/>
      <c r="N356" s="765"/>
      <c r="O356" s="132">
        <f>O354+O355</f>
        <v>0</v>
      </c>
      <c r="P356" s="99"/>
    </row>
    <row r="357" spans="1:16" s="100" customFormat="1" ht="20.149999999999999" customHeight="1">
      <c r="A357" s="135"/>
      <c r="B357" s="135"/>
      <c r="C357" s="135"/>
      <c r="D357" s="135"/>
      <c r="E357" s="135"/>
      <c r="F357" s="135"/>
      <c r="G357" s="172">
        <v>29</v>
      </c>
      <c r="H357" s="136"/>
      <c r="I357" s="135"/>
      <c r="J357" s="135"/>
      <c r="K357" s="135"/>
      <c r="L357" s="135"/>
      <c r="M357" s="135"/>
      <c r="N357" s="135"/>
      <c r="O357" s="172">
        <v>30</v>
      </c>
      <c r="P357" s="99"/>
    </row>
    <row r="358" spans="1:16" s="100" customFormat="1" ht="20.149999999999999" customHeight="1">
      <c r="A358" s="784" t="s">
        <v>159</v>
      </c>
      <c r="B358" s="785"/>
      <c r="C358" s="790"/>
      <c r="D358" s="790"/>
      <c r="E358" s="790"/>
      <c r="F358" s="790"/>
      <c r="G358" s="791"/>
      <c r="H358" s="94"/>
      <c r="I358" s="784" t="s">
        <v>159</v>
      </c>
      <c r="J358" s="785"/>
      <c r="K358" s="790"/>
      <c r="L358" s="790"/>
      <c r="M358" s="790"/>
      <c r="N358" s="790"/>
      <c r="O358" s="791"/>
      <c r="P358" s="99"/>
    </row>
    <row r="359" spans="1:16" s="100" customFormat="1" ht="20.149999999999999" customHeight="1">
      <c r="A359" s="792" t="s">
        <v>38</v>
      </c>
      <c r="B359" s="793"/>
      <c r="C359" s="794"/>
      <c r="D359" s="794"/>
      <c r="E359" s="794"/>
      <c r="F359" s="794"/>
      <c r="G359" s="795"/>
      <c r="H359" s="94"/>
      <c r="I359" s="792" t="s">
        <v>38</v>
      </c>
      <c r="J359" s="793"/>
      <c r="K359" s="794"/>
      <c r="L359" s="794"/>
      <c r="M359" s="794"/>
      <c r="N359" s="794"/>
      <c r="O359" s="795"/>
      <c r="P359" s="99"/>
    </row>
    <row r="360" spans="1:16" s="100" customFormat="1" ht="20.149999999999999" customHeight="1">
      <c r="A360" s="778" t="s">
        <v>167</v>
      </c>
      <c r="B360" s="779"/>
      <c r="C360" s="796"/>
      <c r="D360" s="796"/>
      <c r="E360" s="797"/>
      <c r="F360" s="797"/>
      <c r="G360" s="798"/>
      <c r="H360" s="94"/>
      <c r="I360" s="778" t="s">
        <v>167</v>
      </c>
      <c r="J360" s="779"/>
      <c r="K360" s="796"/>
      <c r="L360" s="796"/>
      <c r="M360" s="797"/>
      <c r="N360" s="797"/>
      <c r="O360" s="798"/>
      <c r="P360" s="99"/>
    </row>
    <row r="361" spans="1:16" s="100" customFormat="1" ht="20.149999999999999" customHeight="1">
      <c r="A361" s="109" t="s">
        <v>164</v>
      </c>
      <c r="B361" s="765" t="s">
        <v>165</v>
      </c>
      <c r="C361" s="765"/>
      <c r="D361" s="783"/>
      <c r="E361" s="783"/>
      <c r="F361" s="110" t="s">
        <v>166</v>
      </c>
      <c r="G361" s="111"/>
      <c r="H361" s="134"/>
      <c r="I361" s="109" t="s">
        <v>164</v>
      </c>
      <c r="J361" s="765" t="s">
        <v>165</v>
      </c>
      <c r="K361" s="765"/>
      <c r="L361" s="783"/>
      <c r="M361" s="783"/>
      <c r="N361" s="110" t="s">
        <v>166</v>
      </c>
      <c r="O361" s="111"/>
      <c r="P361" s="99"/>
    </row>
    <row r="362" spans="1:16" s="100" customFormat="1" ht="20.149999999999999" customHeight="1">
      <c r="A362" s="784" t="s">
        <v>179</v>
      </c>
      <c r="B362" s="785"/>
      <c r="C362" s="786">
        <f>C360-D361-G361</f>
        <v>0</v>
      </c>
      <c r="D362" s="787"/>
      <c r="E362" s="788" t="s">
        <v>180</v>
      </c>
      <c r="F362" s="789"/>
      <c r="G362" s="113" t="str">
        <f>IF(C362*C363=0,"",C362*C363)</f>
        <v/>
      </c>
      <c r="H362" s="94"/>
      <c r="I362" s="784" t="s">
        <v>179</v>
      </c>
      <c r="J362" s="785"/>
      <c r="K362" s="786">
        <f>K360-L361-O361</f>
        <v>0</v>
      </c>
      <c r="L362" s="787"/>
      <c r="M362" s="788" t="s">
        <v>180</v>
      </c>
      <c r="N362" s="789"/>
      <c r="O362" s="113" t="str">
        <f>IF(K362*K363=0,"",K362*K363)</f>
        <v/>
      </c>
      <c r="P362" s="99"/>
    </row>
    <row r="363" spans="1:16" s="100" customFormat="1" ht="20.149999999999999" customHeight="1">
      <c r="A363" s="778" t="s">
        <v>160</v>
      </c>
      <c r="B363" s="779"/>
      <c r="C363" s="780"/>
      <c r="D363" s="781"/>
      <c r="E363" s="114"/>
      <c r="F363" s="115"/>
      <c r="G363" s="116"/>
      <c r="H363" s="94"/>
      <c r="I363" s="778" t="s">
        <v>160</v>
      </c>
      <c r="J363" s="779"/>
      <c r="K363" s="780"/>
      <c r="L363" s="781"/>
      <c r="M363" s="114"/>
      <c r="N363" s="115"/>
      <c r="O363" s="116"/>
      <c r="P363" s="99"/>
    </row>
    <row r="364" spans="1:16" s="100" customFormat="1" ht="20.149999999999999" customHeight="1">
      <c r="A364" s="764" t="s">
        <v>168</v>
      </c>
      <c r="B364" s="765"/>
      <c r="C364" s="782" t="str">
        <f>IF(G362="","",SUM(F368:F377))</f>
        <v/>
      </c>
      <c r="D364" s="782"/>
      <c r="E364" s="770" t="s">
        <v>170</v>
      </c>
      <c r="F364" s="770"/>
      <c r="G364" s="117" t="str">
        <f>IF(G362="","",C364/G362)</f>
        <v/>
      </c>
      <c r="H364" s="94"/>
      <c r="I364" s="764" t="s">
        <v>168</v>
      </c>
      <c r="J364" s="765"/>
      <c r="K364" s="782" t="str">
        <f>IF(O362="","",SUM(N368:N377))</f>
        <v/>
      </c>
      <c r="L364" s="782"/>
      <c r="M364" s="770" t="s">
        <v>170</v>
      </c>
      <c r="N364" s="770"/>
      <c r="O364" s="117" t="str">
        <f>IF(O362="","",K364/O362)</f>
        <v/>
      </c>
      <c r="P364" s="99"/>
    </row>
    <row r="365" spans="1:16" s="100" customFormat="1" ht="20.149999999999999" customHeight="1">
      <c r="A365" s="771" t="s">
        <v>169</v>
      </c>
      <c r="B365" s="772"/>
      <c r="C365" s="773" t="str">
        <f>IF(G362="","",SUM(F368:F378))</f>
        <v/>
      </c>
      <c r="D365" s="773"/>
      <c r="E365" s="774" t="s">
        <v>171</v>
      </c>
      <c r="F365" s="774"/>
      <c r="G365" s="118" t="str">
        <f>IF(G362="","",C365/G362)</f>
        <v/>
      </c>
      <c r="H365" s="94"/>
      <c r="I365" s="771" t="s">
        <v>169</v>
      </c>
      <c r="J365" s="772"/>
      <c r="K365" s="773" t="str">
        <f>IF(O362="","",SUM(N368:N378))</f>
        <v/>
      </c>
      <c r="L365" s="773"/>
      <c r="M365" s="774" t="s">
        <v>171</v>
      </c>
      <c r="N365" s="774"/>
      <c r="O365" s="118" t="str">
        <f>IF(O362="","",K365/O362)</f>
        <v/>
      </c>
      <c r="P365" s="99"/>
    </row>
    <row r="366" spans="1:16" s="100" customFormat="1" ht="20.149999999999999" customHeight="1">
      <c r="A366" s="775" t="s">
        <v>283</v>
      </c>
      <c r="B366" s="776"/>
      <c r="C366" s="776"/>
      <c r="D366" s="776"/>
      <c r="E366" s="776"/>
      <c r="F366" s="776"/>
      <c r="G366" s="777"/>
      <c r="H366" s="94"/>
      <c r="I366" s="775" t="s">
        <v>283</v>
      </c>
      <c r="J366" s="776"/>
      <c r="K366" s="776"/>
      <c r="L366" s="776"/>
      <c r="M366" s="776"/>
      <c r="N366" s="776"/>
      <c r="O366" s="777"/>
      <c r="P366" s="99"/>
    </row>
    <row r="367" spans="1:16" s="100" customFormat="1" ht="20.149999999999999" customHeight="1">
      <c r="A367" s="764" t="s">
        <v>53</v>
      </c>
      <c r="B367" s="765"/>
      <c r="C367" s="765"/>
      <c r="D367" s="119" t="s">
        <v>20</v>
      </c>
      <c r="E367" s="119" t="s">
        <v>39</v>
      </c>
      <c r="F367" s="119" t="s">
        <v>40</v>
      </c>
      <c r="G367" s="120" t="s">
        <v>41</v>
      </c>
      <c r="H367" s="94"/>
      <c r="I367" s="764" t="s">
        <v>53</v>
      </c>
      <c r="J367" s="765"/>
      <c r="K367" s="765"/>
      <c r="L367" s="119" t="s">
        <v>20</v>
      </c>
      <c r="M367" s="119" t="s">
        <v>39</v>
      </c>
      <c r="N367" s="119" t="s">
        <v>40</v>
      </c>
      <c r="O367" s="120" t="s">
        <v>41</v>
      </c>
      <c r="P367" s="99"/>
    </row>
    <row r="368" spans="1:16" s="100" customFormat="1" ht="20.149999999999999" customHeight="1">
      <c r="A368" s="768"/>
      <c r="B368" s="769"/>
      <c r="C368" s="769"/>
      <c r="D368" s="121"/>
      <c r="E368" s="122" t="s">
        <v>39</v>
      </c>
      <c r="F368" s="123"/>
      <c r="G368" s="124">
        <f>D368*F368</f>
        <v>0</v>
      </c>
      <c r="H368" s="94"/>
      <c r="I368" s="768"/>
      <c r="J368" s="769"/>
      <c r="K368" s="769"/>
      <c r="L368" s="121"/>
      <c r="M368" s="122" t="s">
        <v>39</v>
      </c>
      <c r="N368" s="123"/>
      <c r="O368" s="124">
        <f>L368*N368</f>
        <v>0</v>
      </c>
      <c r="P368" s="99"/>
    </row>
    <row r="369" spans="1:16" s="100" customFormat="1" ht="20.149999999999999" customHeight="1">
      <c r="A369" s="759"/>
      <c r="B369" s="760"/>
      <c r="C369" s="760"/>
      <c r="D369" s="125"/>
      <c r="E369" s="126" t="s">
        <v>39</v>
      </c>
      <c r="F369" s="125"/>
      <c r="G369" s="127">
        <f t="shared" ref="G369:G377" si="28">D369*F369</f>
        <v>0</v>
      </c>
      <c r="H369" s="94"/>
      <c r="I369" s="759"/>
      <c r="J369" s="760"/>
      <c r="K369" s="760"/>
      <c r="L369" s="125"/>
      <c r="M369" s="126" t="s">
        <v>39</v>
      </c>
      <c r="N369" s="125"/>
      <c r="O369" s="127">
        <f t="shared" ref="O369:O377" si="29">L369*N369</f>
        <v>0</v>
      </c>
      <c r="P369" s="99"/>
    </row>
    <row r="370" spans="1:16" s="100" customFormat="1" ht="20.149999999999999" customHeight="1">
      <c r="A370" s="759"/>
      <c r="B370" s="760"/>
      <c r="C370" s="760"/>
      <c r="D370" s="125"/>
      <c r="E370" s="126" t="s">
        <v>39</v>
      </c>
      <c r="F370" s="125"/>
      <c r="G370" s="127">
        <f t="shared" si="28"/>
        <v>0</v>
      </c>
      <c r="H370" s="94"/>
      <c r="I370" s="759"/>
      <c r="J370" s="760"/>
      <c r="K370" s="760"/>
      <c r="L370" s="125"/>
      <c r="M370" s="126" t="s">
        <v>39</v>
      </c>
      <c r="N370" s="125"/>
      <c r="O370" s="127">
        <f t="shared" si="29"/>
        <v>0</v>
      </c>
      <c r="P370" s="99"/>
    </row>
    <row r="371" spans="1:16" s="100" customFormat="1" ht="20.149999999999999" customHeight="1">
      <c r="A371" s="759"/>
      <c r="B371" s="760"/>
      <c r="C371" s="760"/>
      <c r="D371" s="125"/>
      <c r="E371" s="126" t="s">
        <v>39</v>
      </c>
      <c r="F371" s="125"/>
      <c r="G371" s="127">
        <f t="shared" si="28"/>
        <v>0</v>
      </c>
      <c r="H371" s="94"/>
      <c r="I371" s="759"/>
      <c r="J371" s="760"/>
      <c r="K371" s="760"/>
      <c r="L371" s="125"/>
      <c r="M371" s="126" t="s">
        <v>39</v>
      </c>
      <c r="N371" s="125"/>
      <c r="O371" s="127">
        <f t="shared" si="29"/>
        <v>0</v>
      </c>
      <c r="P371" s="99"/>
    </row>
    <row r="372" spans="1:16" s="100" customFormat="1" ht="20.149999999999999" customHeight="1">
      <c r="A372" s="759"/>
      <c r="B372" s="760"/>
      <c r="C372" s="760"/>
      <c r="D372" s="125"/>
      <c r="E372" s="126" t="s">
        <v>39</v>
      </c>
      <c r="F372" s="125"/>
      <c r="G372" s="127">
        <f t="shared" si="28"/>
        <v>0</v>
      </c>
      <c r="H372" s="94"/>
      <c r="I372" s="759"/>
      <c r="J372" s="760"/>
      <c r="K372" s="760"/>
      <c r="L372" s="125"/>
      <c r="M372" s="126" t="s">
        <v>39</v>
      </c>
      <c r="N372" s="125"/>
      <c r="O372" s="127">
        <f t="shared" si="29"/>
        <v>0</v>
      </c>
      <c r="P372" s="99"/>
    </row>
    <row r="373" spans="1:16" s="100" customFormat="1" ht="20.149999999999999" customHeight="1">
      <c r="A373" s="759"/>
      <c r="B373" s="760"/>
      <c r="C373" s="760"/>
      <c r="D373" s="125"/>
      <c r="E373" s="126" t="s">
        <v>39</v>
      </c>
      <c r="F373" s="125"/>
      <c r="G373" s="127">
        <f t="shared" si="28"/>
        <v>0</v>
      </c>
      <c r="H373" s="94"/>
      <c r="I373" s="759"/>
      <c r="J373" s="760"/>
      <c r="K373" s="760"/>
      <c r="L373" s="125"/>
      <c r="M373" s="126" t="s">
        <v>39</v>
      </c>
      <c r="N373" s="125"/>
      <c r="O373" s="127">
        <f t="shared" si="29"/>
        <v>0</v>
      </c>
      <c r="P373" s="99"/>
    </row>
    <row r="374" spans="1:16" s="100" customFormat="1" ht="20.149999999999999" customHeight="1">
      <c r="A374" s="759"/>
      <c r="B374" s="760"/>
      <c r="C374" s="760"/>
      <c r="D374" s="125"/>
      <c r="E374" s="126" t="s">
        <v>39</v>
      </c>
      <c r="F374" s="125"/>
      <c r="G374" s="127">
        <f t="shared" si="28"/>
        <v>0</v>
      </c>
      <c r="H374" s="94"/>
      <c r="I374" s="759"/>
      <c r="J374" s="760"/>
      <c r="K374" s="760"/>
      <c r="L374" s="125"/>
      <c r="M374" s="126" t="s">
        <v>39</v>
      </c>
      <c r="N374" s="125"/>
      <c r="O374" s="127">
        <f t="shared" si="29"/>
        <v>0</v>
      </c>
      <c r="P374" s="99"/>
    </row>
    <row r="375" spans="1:16" s="100" customFormat="1" ht="20.149999999999999" customHeight="1">
      <c r="A375" s="759"/>
      <c r="B375" s="760"/>
      <c r="C375" s="760"/>
      <c r="D375" s="125"/>
      <c r="E375" s="126" t="s">
        <v>39</v>
      </c>
      <c r="F375" s="125"/>
      <c r="G375" s="127">
        <f t="shared" si="28"/>
        <v>0</v>
      </c>
      <c r="H375" s="94"/>
      <c r="I375" s="759"/>
      <c r="J375" s="760"/>
      <c r="K375" s="760"/>
      <c r="L375" s="125"/>
      <c r="M375" s="126" t="s">
        <v>39</v>
      </c>
      <c r="N375" s="125"/>
      <c r="O375" s="127">
        <f t="shared" si="29"/>
        <v>0</v>
      </c>
      <c r="P375" s="99"/>
    </row>
    <row r="376" spans="1:16" s="100" customFormat="1" ht="20.149999999999999" customHeight="1">
      <c r="A376" s="759"/>
      <c r="B376" s="760"/>
      <c r="C376" s="760"/>
      <c r="D376" s="125"/>
      <c r="E376" s="126" t="s">
        <v>39</v>
      </c>
      <c r="F376" s="125"/>
      <c r="G376" s="127">
        <f t="shared" si="28"/>
        <v>0</v>
      </c>
      <c r="H376" s="94"/>
      <c r="I376" s="759"/>
      <c r="J376" s="760"/>
      <c r="K376" s="760"/>
      <c r="L376" s="125"/>
      <c r="M376" s="126" t="s">
        <v>39</v>
      </c>
      <c r="N376" s="125"/>
      <c r="O376" s="127">
        <f t="shared" si="29"/>
        <v>0</v>
      </c>
      <c r="P376" s="99"/>
    </row>
    <row r="377" spans="1:16" s="100" customFormat="1" ht="20.149999999999999" customHeight="1">
      <c r="A377" s="759"/>
      <c r="B377" s="760"/>
      <c r="C377" s="760"/>
      <c r="D377" s="125"/>
      <c r="E377" s="126" t="s">
        <v>39</v>
      </c>
      <c r="F377" s="125"/>
      <c r="G377" s="127">
        <f t="shared" si="28"/>
        <v>0</v>
      </c>
      <c r="H377" s="94"/>
      <c r="I377" s="759"/>
      <c r="J377" s="760"/>
      <c r="K377" s="760"/>
      <c r="L377" s="125"/>
      <c r="M377" s="126" t="s">
        <v>39</v>
      </c>
      <c r="N377" s="125"/>
      <c r="O377" s="127">
        <f t="shared" si="29"/>
        <v>0</v>
      </c>
      <c r="P377" s="99"/>
    </row>
    <row r="378" spans="1:16" s="100" customFormat="1" ht="20.149999999999999" customHeight="1">
      <c r="A378" s="761" t="s">
        <v>172</v>
      </c>
      <c r="B378" s="762"/>
      <c r="C378" s="763"/>
      <c r="D378" s="128"/>
      <c r="E378" s="129" t="s">
        <v>39</v>
      </c>
      <c r="F378" s="130"/>
      <c r="G378" s="131">
        <f>D378*F378</f>
        <v>0</v>
      </c>
      <c r="H378" s="94"/>
      <c r="I378" s="761" t="s">
        <v>172</v>
      </c>
      <c r="J378" s="762"/>
      <c r="K378" s="763"/>
      <c r="L378" s="128"/>
      <c r="M378" s="129" t="s">
        <v>39</v>
      </c>
      <c r="N378" s="130"/>
      <c r="O378" s="131">
        <f>L378*N378</f>
        <v>0</v>
      </c>
      <c r="P378" s="99"/>
    </row>
    <row r="379" spans="1:16" s="100" customFormat="1" ht="20.149999999999999" customHeight="1">
      <c r="A379" s="764" t="s">
        <v>162</v>
      </c>
      <c r="B379" s="765"/>
      <c r="C379" s="765"/>
      <c r="D379" s="765"/>
      <c r="E379" s="765"/>
      <c r="F379" s="765"/>
      <c r="G379" s="132">
        <f>SUM(G368:G378)</f>
        <v>0</v>
      </c>
      <c r="H379" s="94"/>
      <c r="I379" s="764" t="s">
        <v>162</v>
      </c>
      <c r="J379" s="765"/>
      <c r="K379" s="765"/>
      <c r="L379" s="765"/>
      <c r="M379" s="765"/>
      <c r="N379" s="765"/>
      <c r="O379" s="132">
        <f>SUM(O368:O378)</f>
        <v>0</v>
      </c>
      <c r="P379" s="99"/>
    </row>
    <row r="380" spans="1:16" s="100" customFormat="1" ht="20.149999999999999" customHeight="1">
      <c r="A380" s="766" t="s">
        <v>288</v>
      </c>
      <c r="B380" s="767"/>
      <c r="C380" s="767"/>
      <c r="D380" s="767"/>
      <c r="E380" s="767"/>
      <c r="F380" s="767"/>
      <c r="G380" s="133"/>
      <c r="H380" s="94"/>
      <c r="I380" s="766" t="s">
        <v>288</v>
      </c>
      <c r="J380" s="767"/>
      <c r="K380" s="767"/>
      <c r="L380" s="767"/>
      <c r="M380" s="767"/>
      <c r="N380" s="767"/>
      <c r="O380" s="133"/>
      <c r="P380" s="99"/>
    </row>
    <row r="381" spans="1:16" s="100" customFormat="1" ht="20.149999999999999" customHeight="1">
      <c r="A381" s="764" t="s">
        <v>163</v>
      </c>
      <c r="B381" s="765"/>
      <c r="C381" s="765"/>
      <c r="D381" s="765"/>
      <c r="E381" s="765"/>
      <c r="F381" s="765"/>
      <c r="G381" s="132">
        <f>G379+G380</f>
        <v>0</v>
      </c>
      <c r="H381" s="94"/>
      <c r="I381" s="764" t="s">
        <v>163</v>
      </c>
      <c r="J381" s="765"/>
      <c r="K381" s="765"/>
      <c r="L381" s="765"/>
      <c r="M381" s="765"/>
      <c r="N381" s="765"/>
      <c r="O381" s="132">
        <f>O379+O380</f>
        <v>0</v>
      </c>
      <c r="P381" s="99"/>
    </row>
    <row r="382" spans="1:16" s="100" customFormat="1" ht="20.149999999999999" customHeight="1">
      <c r="A382" s="135"/>
      <c r="B382" s="135"/>
      <c r="C382" s="135"/>
      <c r="D382" s="135"/>
      <c r="E382" s="135"/>
      <c r="F382" s="135"/>
      <c r="G382" s="172">
        <v>31</v>
      </c>
      <c r="H382" s="136"/>
      <c r="I382" s="135"/>
      <c r="J382" s="135"/>
      <c r="K382" s="135"/>
      <c r="L382" s="135"/>
      <c r="M382" s="135"/>
      <c r="N382" s="135"/>
      <c r="O382" s="172">
        <v>32</v>
      </c>
      <c r="P382" s="99"/>
    </row>
    <row r="383" spans="1:16" s="100" customFormat="1" ht="20.149999999999999" customHeight="1">
      <c r="A383" s="784" t="s">
        <v>159</v>
      </c>
      <c r="B383" s="785"/>
      <c r="C383" s="790"/>
      <c r="D383" s="790"/>
      <c r="E383" s="790"/>
      <c r="F383" s="790"/>
      <c r="G383" s="791"/>
      <c r="H383" s="94"/>
      <c r="I383" s="784" t="s">
        <v>159</v>
      </c>
      <c r="J383" s="785"/>
      <c r="K383" s="790"/>
      <c r="L383" s="790"/>
      <c r="M383" s="790"/>
      <c r="N383" s="790"/>
      <c r="O383" s="791"/>
      <c r="P383" s="99"/>
    </row>
    <row r="384" spans="1:16" s="100" customFormat="1" ht="20.149999999999999" customHeight="1">
      <c r="A384" s="792" t="s">
        <v>38</v>
      </c>
      <c r="B384" s="793"/>
      <c r="C384" s="794"/>
      <c r="D384" s="794"/>
      <c r="E384" s="794"/>
      <c r="F384" s="794"/>
      <c r="G384" s="795"/>
      <c r="H384" s="94"/>
      <c r="I384" s="792" t="s">
        <v>38</v>
      </c>
      <c r="J384" s="793"/>
      <c r="K384" s="794"/>
      <c r="L384" s="794"/>
      <c r="M384" s="794"/>
      <c r="N384" s="794"/>
      <c r="O384" s="795"/>
      <c r="P384" s="99"/>
    </row>
    <row r="385" spans="1:16" s="100" customFormat="1" ht="20.149999999999999" customHeight="1">
      <c r="A385" s="778" t="s">
        <v>167</v>
      </c>
      <c r="B385" s="779"/>
      <c r="C385" s="796"/>
      <c r="D385" s="796"/>
      <c r="E385" s="797"/>
      <c r="F385" s="797"/>
      <c r="G385" s="798"/>
      <c r="H385" s="94"/>
      <c r="I385" s="778" t="s">
        <v>167</v>
      </c>
      <c r="J385" s="779"/>
      <c r="K385" s="796"/>
      <c r="L385" s="796"/>
      <c r="M385" s="797"/>
      <c r="N385" s="797"/>
      <c r="O385" s="798"/>
      <c r="P385" s="99"/>
    </row>
    <row r="386" spans="1:16" s="100" customFormat="1" ht="20.149999999999999" customHeight="1">
      <c r="A386" s="109" t="s">
        <v>164</v>
      </c>
      <c r="B386" s="765" t="s">
        <v>165</v>
      </c>
      <c r="C386" s="765"/>
      <c r="D386" s="783"/>
      <c r="E386" s="783"/>
      <c r="F386" s="110" t="s">
        <v>166</v>
      </c>
      <c r="G386" s="111"/>
      <c r="H386" s="134"/>
      <c r="I386" s="109" t="s">
        <v>164</v>
      </c>
      <c r="J386" s="765" t="s">
        <v>165</v>
      </c>
      <c r="K386" s="765"/>
      <c r="L386" s="783"/>
      <c r="M386" s="783"/>
      <c r="N386" s="110" t="s">
        <v>166</v>
      </c>
      <c r="O386" s="111"/>
      <c r="P386" s="99"/>
    </row>
    <row r="387" spans="1:16" s="100" customFormat="1" ht="20.149999999999999" customHeight="1">
      <c r="A387" s="784" t="s">
        <v>179</v>
      </c>
      <c r="B387" s="785"/>
      <c r="C387" s="786">
        <f>C385-D386-G386</f>
        <v>0</v>
      </c>
      <c r="D387" s="787"/>
      <c r="E387" s="788" t="s">
        <v>180</v>
      </c>
      <c r="F387" s="789"/>
      <c r="G387" s="113" t="str">
        <f>IF(C387*C388=0,"",C387*C388)</f>
        <v/>
      </c>
      <c r="H387" s="94"/>
      <c r="I387" s="784" t="s">
        <v>179</v>
      </c>
      <c r="J387" s="785"/>
      <c r="K387" s="786">
        <f>K385-L386-O386</f>
        <v>0</v>
      </c>
      <c r="L387" s="787"/>
      <c r="M387" s="788" t="s">
        <v>180</v>
      </c>
      <c r="N387" s="789"/>
      <c r="O387" s="113" t="str">
        <f>IF(K387*K388=0,"",K387*K388)</f>
        <v/>
      </c>
      <c r="P387" s="99"/>
    </row>
    <row r="388" spans="1:16" s="100" customFormat="1" ht="20.149999999999999" customHeight="1">
      <c r="A388" s="778" t="s">
        <v>160</v>
      </c>
      <c r="B388" s="779"/>
      <c r="C388" s="780"/>
      <c r="D388" s="781"/>
      <c r="E388" s="114"/>
      <c r="F388" s="115"/>
      <c r="G388" s="116"/>
      <c r="H388" s="94"/>
      <c r="I388" s="778" t="s">
        <v>160</v>
      </c>
      <c r="J388" s="779"/>
      <c r="K388" s="780"/>
      <c r="L388" s="781"/>
      <c r="M388" s="114"/>
      <c r="N388" s="115"/>
      <c r="O388" s="116"/>
      <c r="P388" s="99"/>
    </row>
    <row r="389" spans="1:16" s="100" customFormat="1" ht="20.149999999999999" customHeight="1">
      <c r="A389" s="764" t="s">
        <v>168</v>
      </c>
      <c r="B389" s="765"/>
      <c r="C389" s="782" t="str">
        <f>IF(G387="","",SUM(F393:F402))</f>
        <v/>
      </c>
      <c r="D389" s="782"/>
      <c r="E389" s="770" t="s">
        <v>170</v>
      </c>
      <c r="F389" s="770"/>
      <c r="G389" s="117" t="str">
        <f>IF(G387="","",C389/G387)</f>
        <v/>
      </c>
      <c r="H389" s="94"/>
      <c r="I389" s="764" t="s">
        <v>168</v>
      </c>
      <c r="J389" s="765"/>
      <c r="K389" s="782" t="str">
        <f>IF(O387="","",SUM(N393:N402))</f>
        <v/>
      </c>
      <c r="L389" s="782"/>
      <c r="M389" s="770" t="s">
        <v>170</v>
      </c>
      <c r="N389" s="770"/>
      <c r="O389" s="117" t="str">
        <f>IF(O387="","",K389/O387)</f>
        <v/>
      </c>
      <c r="P389" s="99"/>
    </row>
    <row r="390" spans="1:16" s="100" customFormat="1" ht="20.149999999999999" customHeight="1">
      <c r="A390" s="771" t="s">
        <v>169</v>
      </c>
      <c r="B390" s="772"/>
      <c r="C390" s="773" t="str">
        <f>IF(G387="","",SUM(F393:F403))</f>
        <v/>
      </c>
      <c r="D390" s="773"/>
      <c r="E390" s="774" t="s">
        <v>171</v>
      </c>
      <c r="F390" s="774"/>
      <c r="G390" s="118" t="str">
        <f>IF(G387="","",C390/G387)</f>
        <v/>
      </c>
      <c r="H390" s="94"/>
      <c r="I390" s="771" t="s">
        <v>169</v>
      </c>
      <c r="J390" s="772"/>
      <c r="K390" s="773" t="str">
        <f>IF(O387="","",SUM(N393:N403))</f>
        <v/>
      </c>
      <c r="L390" s="773"/>
      <c r="M390" s="774" t="s">
        <v>171</v>
      </c>
      <c r="N390" s="774"/>
      <c r="O390" s="118" t="str">
        <f>IF(O387="","",K390/O387)</f>
        <v/>
      </c>
      <c r="P390" s="99"/>
    </row>
    <row r="391" spans="1:16" s="100" customFormat="1" ht="20.149999999999999" customHeight="1">
      <c r="A391" s="775" t="s">
        <v>283</v>
      </c>
      <c r="B391" s="776"/>
      <c r="C391" s="776"/>
      <c r="D391" s="776"/>
      <c r="E391" s="776"/>
      <c r="F391" s="776"/>
      <c r="G391" s="777"/>
      <c r="H391" s="94"/>
      <c r="I391" s="775" t="s">
        <v>283</v>
      </c>
      <c r="J391" s="776"/>
      <c r="K391" s="776"/>
      <c r="L391" s="776"/>
      <c r="M391" s="776"/>
      <c r="N391" s="776"/>
      <c r="O391" s="777"/>
      <c r="P391" s="99"/>
    </row>
    <row r="392" spans="1:16" s="100" customFormat="1" ht="20.149999999999999" customHeight="1">
      <c r="A392" s="764" t="s">
        <v>53</v>
      </c>
      <c r="B392" s="765"/>
      <c r="C392" s="765"/>
      <c r="D392" s="119" t="s">
        <v>20</v>
      </c>
      <c r="E392" s="119" t="s">
        <v>39</v>
      </c>
      <c r="F392" s="119" t="s">
        <v>40</v>
      </c>
      <c r="G392" s="120" t="s">
        <v>41</v>
      </c>
      <c r="H392" s="94"/>
      <c r="I392" s="764" t="s">
        <v>53</v>
      </c>
      <c r="J392" s="765"/>
      <c r="K392" s="765"/>
      <c r="L392" s="119" t="s">
        <v>20</v>
      </c>
      <c r="M392" s="119" t="s">
        <v>39</v>
      </c>
      <c r="N392" s="119" t="s">
        <v>40</v>
      </c>
      <c r="O392" s="120" t="s">
        <v>41</v>
      </c>
      <c r="P392" s="99"/>
    </row>
    <row r="393" spans="1:16" s="100" customFormat="1" ht="20.149999999999999" customHeight="1">
      <c r="A393" s="768"/>
      <c r="B393" s="769"/>
      <c r="C393" s="769"/>
      <c r="D393" s="121"/>
      <c r="E393" s="122" t="s">
        <v>39</v>
      </c>
      <c r="F393" s="123"/>
      <c r="G393" s="124">
        <f>D393*F393</f>
        <v>0</v>
      </c>
      <c r="H393" s="94"/>
      <c r="I393" s="768"/>
      <c r="J393" s="769"/>
      <c r="K393" s="769"/>
      <c r="L393" s="121"/>
      <c r="M393" s="122" t="s">
        <v>39</v>
      </c>
      <c r="N393" s="123"/>
      <c r="O393" s="124">
        <f>L393*N393</f>
        <v>0</v>
      </c>
      <c r="P393" s="99"/>
    </row>
    <row r="394" spans="1:16" s="100" customFormat="1" ht="20.149999999999999" customHeight="1">
      <c r="A394" s="759"/>
      <c r="B394" s="760"/>
      <c r="C394" s="760"/>
      <c r="D394" s="125"/>
      <c r="E394" s="126" t="s">
        <v>39</v>
      </c>
      <c r="F394" s="125"/>
      <c r="G394" s="127">
        <f t="shared" ref="G394:G402" si="30">D394*F394</f>
        <v>0</v>
      </c>
      <c r="H394" s="94"/>
      <c r="I394" s="759"/>
      <c r="J394" s="760"/>
      <c r="K394" s="760"/>
      <c r="L394" s="125"/>
      <c r="M394" s="126" t="s">
        <v>39</v>
      </c>
      <c r="N394" s="125"/>
      <c r="O394" s="127">
        <f t="shared" ref="O394:O402" si="31">L394*N394</f>
        <v>0</v>
      </c>
      <c r="P394" s="99"/>
    </row>
    <row r="395" spans="1:16" s="100" customFormat="1" ht="20.149999999999999" customHeight="1">
      <c r="A395" s="759"/>
      <c r="B395" s="760"/>
      <c r="C395" s="760"/>
      <c r="D395" s="125"/>
      <c r="E395" s="126" t="s">
        <v>39</v>
      </c>
      <c r="F395" s="125"/>
      <c r="G395" s="127">
        <f t="shared" si="30"/>
        <v>0</v>
      </c>
      <c r="H395" s="94"/>
      <c r="I395" s="759"/>
      <c r="J395" s="760"/>
      <c r="K395" s="760"/>
      <c r="L395" s="125"/>
      <c r="M395" s="126" t="s">
        <v>39</v>
      </c>
      <c r="N395" s="125"/>
      <c r="O395" s="127">
        <f t="shared" si="31"/>
        <v>0</v>
      </c>
      <c r="P395" s="99"/>
    </row>
    <row r="396" spans="1:16" s="100" customFormat="1" ht="20.149999999999999" customHeight="1">
      <c r="A396" s="759"/>
      <c r="B396" s="760"/>
      <c r="C396" s="760"/>
      <c r="D396" s="125"/>
      <c r="E396" s="126" t="s">
        <v>39</v>
      </c>
      <c r="F396" s="125"/>
      <c r="G396" s="127">
        <f t="shared" si="30"/>
        <v>0</v>
      </c>
      <c r="H396" s="94"/>
      <c r="I396" s="759"/>
      <c r="J396" s="760"/>
      <c r="K396" s="760"/>
      <c r="L396" s="125"/>
      <c r="M396" s="126" t="s">
        <v>39</v>
      </c>
      <c r="N396" s="125"/>
      <c r="O396" s="127">
        <f t="shared" si="31"/>
        <v>0</v>
      </c>
      <c r="P396" s="99"/>
    </row>
    <row r="397" spans="1:16" s="100" customFormat="1" ht="20.149999999999999" customHeight="1">
      <c r="A397" s="759"/>
      <c r="B397" s="760"/>
      <c r="C397" s="760"/>
      <c r="D397" s="125"/>
      <c r="E397" s="126" t="s">
        <v>39</v>
      </c>
      <c r="F397" s="125"/>
      <c r="G397" s="127">
        <f t="shared" si="30"/>
        <v>0</v>
      </c>
      <c r="H397" s="94"/>
      <c r="I397" s="759"/>
      <c r="J397" s="760"/>
      <c r="K397" s="760"/>
      <c r="L397" s="125"/>
      <c r="M397" s="126" t="s">
        <v>39</v>
      </c>
      <c r="N397" s="125"/>
      <c r="O397" s="127">
        <f t="shared" si="31"/>
        <v>0</v>
      </c>
      <c r="P397" s="99"/>
    </row>
    <row r="398" spans="1:16" s="100" customFormat="1" ht="20.149999999999999" customHeight="1">
      <c r="A398" s="759"/>
      <c r="B398" s="760"/>
      <c r="C398" s="760"/>
      <c r="D398" s="125"/>
      <c r="E398" s="126" t="s">
        <v>39</v>
      </c>
      <c r="F398" s="125"/>
      <c r="G398" s="127">
        <f t="shared" si="30"/>
        <v>0</v>
      </c>
      <c r="H398" s="94"/>
      <c r="I398" s="759"/>
      <c r="J398" s="760"/>
      <c r="K398" s="760"/>
      <c r="L398" s="125"/>
      <c r="M398" s="126" t="s">
        <v>39</v>
      </c>
      <c r="N398" s="125"/>
      <c r="O398" s="127">
        <f t="shared" si="31"/>
        <v>0</v>
      </c>
      <c r="P398" s="99"/>
    </row>
    <row r="399" spans="1:16" s="100" customFormat="1" ht="20.149999999999999" customHeight="1">
      <c r="A399" s="759"/>
      <c r="B399" s="760"/>
      <c r="C399" s="760"/>
      <c r="D399" s="125"/>
      <c r="E399" s="126" t="s">
        <v>39</v>
      </c>
      <c r="F399" s="125"/>
      <c r="G399" s="127">
        <f t="shared" si="30"/>
        <v>0</v>
      </c>
      <c r="H399" s="94"/>
      <c r="I399" s="759"/>
      <c r="J399" s="760"/>
      <c r="K399" s="760"/>
      <c r="L399" s="125"/>
      <c r="M399" s="126" t="s">
        <v>39</v>
      </c>
      <c r="N399" s="125"/>
      <c r="O399" s="127">
        <f t="shared" si="31"/>
        <v>0</v>
      </c>
      <c r="P399" s="99"/>
    </row>
    <row r="400" spans="1:16" s="100" customFormat="1" ht="20.149999999999999" customHeight="1">
      <c r="A400" s="759"/>
      <c r="B400" s="760"/>
      <c r="C400" s="760"/>
      <c r="D400" s="125"/>
      <c r="E400" s="126" t="s">
        <v>39</v>
      </c>
      <c r="F400" s="125"/>
      <c r="G400" s="127">
        <f t="shared" si="30"/>
        <v>0</v>
      </c>
      <c r="H400" s="94"/>
      <c r="I400" s="759"/>
      <c r="J400" s="760"/>
      <c r="K400" s="760"/>
      <c r="L400" s="125"/>
      <c r="M400" s="126" t="s">
        <v>39</v>
      </c>
      <c r="N400" s="125"/>
      <c r="O400" s="127">
        <f t="shared" si="31"/>
        <v>0</v>
      </c>
      <c r="P400" s="99"/>
    </row>
    <row r="401" spans="1:16" s="100" customFormat="1" ht="20.149999999999999" customHeight="1">
      <c r="A401" s="759"/>
      <c r="B401" s="760"/>
      <c r="C401" s="760"/>
      <c r="D401" s="125"/>
      <c r="E401" s="126" t="s">
        <v>39</v>
      </c>
      <c r="F401" s="125"/>
      <c r="G401" s="127">
        <f t="shared" si="30"/>
        <v>0</v>
      </c>
      <c r="H401" s="94"/>
      <c r="I401" s="759"/>
      <c r="J401" s="760"/>
      <c r="K401" s="760"/>
      <c r="L401" s="125"/>
      <c r="M401" s="126" t="s">
        <v>39</v>
      </c>
      <c r="N401" s="125"/>
      <c r="O401" s="127">
        <f t="shared" si="31"/>
        <v>0</v>
      </c>
      <c r="P401" s="99"/>
    </row>
    <row r="402" spans="1:16" s="100" customFormat="1" ht="20.149999999999999" customHeight="1">
      <c r="A402" s="759"/>
      <c r="B402" s="760"/>
      <c r="C402" s="760"/>
      <c r="D402" s="125"/>
      <c r="E402" s="126" t="s">
        <v>39</v>
      </c>
      <c r="F402" s="125"/>
      <c r="G402" s="127">
        <f t="shared" si="30"/>
        <v>0</v>
      </c>
      <c r="H402" s="94"/>
      <c r="I402" s="759"/>
      <c r="J402" s="760"/>
      <c r="K402" s="760"/>
      <c r="L402" s="125"/>
      <c r="M402" s="126" t="s">
        <v>39</v>
      </c>
      <c r="N402" s="125"/>
      <c r="O402" s="127">
        <f t="shared" si="31"/>
        <v>0</v>
      </c>
      <c r="P402" s="99"/>
    </row>
    <row r="403" spans="1:16" s="100" customFormat="1" ht="20.149999999999999" customHeight="1">
      <c r="A403" s="761" t="s">
        <v>172</v>
      </c>
      <c r="B403" s="762"/>
      <c r="C403" s="763"/>
      <c r="D403" s="128"/>
      <c r="E403" s="129" t="s">
        <v>39</v>
      </c>
      <c r="F403" s="130"/>
      <c r="G403" s="131">
        <f>D403*F403</f>
        <v>0</v>
      </c>
      <c r="H403" s="94"/>
      <c r="I403" s="761" t="s">
        <v>172</v>
      </c>
      <c r="J403" s="762"/>
      <c r="K403" s="763"/>
      <c r="L403" s="128"/>
      <c r="M403" s="129" t="s">
        <v>39</v>
      </c>
      <c r="N403" s="130"/>
      <c r="O403" s="131">
        <f>L403*N403</f>
        <v>0</v>
      </c>
      <c r="P403" s="99"/>
    </row>
    <row r="404" spans="1:16" s="100" customFormat="1" ht="20.149999999999999" customHeight="1">
      <c r="A404" s="764" t="s">
        <v>162</v>
      </c>
      <c r="B404" s="765"/>
      <c r="C404" s="765"/>
      <c r="D404" s="765"/>
      <c r="E404" s="765"/>
      <c r="F404" s="765"/>
      <c r="G404" s="132">
        <f>SUM(G393:G403)</f>
        <v>0</v>
      </c>
      <c r="H404" s="94"/>
      <c r="I404" s="764" t="s">
        <v>162</v>
      </c>
      <c r="J404" s="765"/>
      <c r="K404" s="765"/>
      <c r="L404" s="765"/>
      <c r="M404" s="765"/>
      <c r="N404" s="765"/>
      <c r="O404" s="132">
        <f>SUM(O393:O403)</f>
        <v>0</v>
      </c>
      <c r="P404" s="99"/>
    </row>
    <row r="405" spans="1:16" s="100" customFormat="1" ht="20.149999999999999" customHeight="1">
      <c r="A405" s="766" t="s">
        <v>288</v>
      </c>
      <c r="B405" s="767"/>
      <c r="C405" s="767"/>
      <c r="D405" s="767"/>
      <c r="E405" s="767"/>
      <c r="F405" s="767"/>
      <c r="G405" s="133"/>
      <c r="H405" s="94"/>
      <c r="I405" s="766" t="s">
        <v>288</v>
      </c>
      <c r="J405" s="767"/>
      <c r="K405" s="767"/>
      <c r="L405" s="767"/>
      <c r="M405" s="767"/>
      <c r="N405" s="767"/>
      <c r="O405" s="133"/>
      <c r="P405" s="99"/>
    </row>
    <row r="406" spans="1:16" s="100" customFormat="1" ht="20.149999999999999" customHeight="1">
      <c r="A406" s="764" t="s">
        <v>163</v>
      </c>
      <c r="B406" s="765"/>
      <c r="C406" s="765"/>
      <c r="D406" s="765"/>
      <c r="E406" s="765"/>
      <c r="F406" s="765"/>
      <c r="G406" s="132">
        <f>G404+G405</f>
        <v>0</v>
      </c>
      <c r="H406" s="94"/>
      <c r="I406" s="764" t="s">
        <v>163</v>
      </c>
      <c r="J406" s="765"/>
      <c r="K406" s="765"/>
      <c r="L406" s="765"/>
      <c r="M406" s="765"/>
      <c r="N406" s="765"/>
      <c r="O406" s="132">
        <f>O404+O405</f>
        <v>0</v>
      </c>
      <c r="P406" s="99"/>
    </row>
    <row r="407" spans="1:16" s="100" customFormat="1" ht="20.149999999999999" customHeight="1">
      <c r="A407" s="135"/>
      <c r="B407" s="135"/>
      <c r="C407" s="135"/>
      <c r="D407" s="135"/>
      <c r="E407" s="135"/>
      <c r="F407" s="135"/>
      <c r="G407" s="135"/>
      <c r="H407" s="136"/>
      <c r="I407" s="135"/>
      <c r="J407" s="135"/>
      <c r="K407" s="135"/>
      <c r="L407" s="135"/>
      <c r="M407" s="135"/>
      <c r="N407" s="135"/>
      <c r="O407" s="135"/>
      <c r="P407" s="99"/>
    </row>
    <row r="408" spans="1:16" ht="20.149999999999999" customHeight="1">
      <c r="A408" s="54"/>
      <c r="B408" s="54"/>
      <c r="C408" s="54"/>
      <c r="D408" s="54"/>
      <c r="E408" s="54"/>
      <c r="F408" s="54"/>
      <c r="G408" s="54"/>
      <c r="H408" s="55"/>
      <c r="I408" s="54"/>
      <c r="J408" s="54"/>
      <c r="K408" s="54"/>
      <c r="L408" s="54"/>
      <c r="M408" s="54"/>
      <c r="N408" s="54"/>
      <c r="O408" s="54"/>
    </row>
    <row r="409" spans="1:16" ht="20.149999999999999" customHeight="1">
      <c r="A409" s="54"/>
      <c r="B409" s="54"/>
      <c r="C409" s="54"/>
      <c r="D409" s="54"/>
      <c r="E409" s="54"/>
      <c r="F409" s="54"/>
      <c r="G409" s="54"/>
      <c r="H409" s="55"/>
      <c r="I409" s="54"/>
      <c r="J409" s="54"/>
      <c r="K409" s="54"/>
      <c r="L409" s="54"/>
      <c r="M409" s="54"/>
      <c r="N409" s="54"/>
      <c r="O409" s="54"/>
    </row>
    <row r="410" spans="1:16" ht="20.149999999999999" customHeight="1">
      <c r="A410" s="54"/>
      <c r="B410" s="54"/>
      <c r="C410" s="54"/>
      <c r="D410" s="54"/>
      <c r="E410" s="54"/>
      <c r="F410" s="54"/>
      <c r="G410" s="54"/>
      <c r="H410" s="55"/>
      <c r="I410" s="54"/>
      <c r="J410" s="54"/>
      <c r="K410" s="54"/>
      <c r="L410" s="54"/>
      <c r="M410" s="54"/>
      <c r="N410" s="54"/>
      <c r="O410" s="54"/>
    </row>
    <row r="411" spans="1:16" ht="20.149999999999999" customHeight="1">
      <c r="A411" s="54"/>
      <c r="B411" s="54"/>
      <c r="C411" s="54"/>
      <c r="D411" s="54"/>
      <c r="E411" s="54"/>
      <c r="F411" s="54"/>
      <c r="G411" s="54"/>
      <c r="H411" s="55"/>
      <c r="I411" s="54"/>
      <c r="J411" s="54"/>
      <c r="K411" s="54"/>
      <c r="L411" s="54"/>
      <c r="M411" s="54"/>
      <c r="N411" s="54"/>
      <c r="O411" s="54"/>
    </row>
    <row r="412" spans="1:16" ht="20.149999999999999" customHeight="1">
      <c r="A412" s="54"/>
      <c r="B412" s="54"/>
      <c r="C412" s="54"/>
      <c r="D412" s="54"/>
      <c r="E412" s="54"/>
      <c r="F412" s="54"/>
      <c r="G412" s="54"/>
      <c r="H412" s="55"/>
      <c r="I412" s="54"/>
      <c r="J412" s="54"/>
      <c r="K412" s="54"/>
      <c r="L412" s="54"/>
      <c r="M412" s="54"/>
      <c r="N412" s="54"/>
      <c r="O412" s="54"/>
    </row>
    <row r="413" spans="1:16" ht="20.149999999999999" customHeight="1">
      <c r="A413" s="54"/>
      <c r="B413" s="54"/>
      <c r="C413" s="54"/>
      <c r="D413" s="54"/>
      <c r="E413" s="54"/>
      <c r="F413" s="54"/>
      <c r="G413" s="54"/>
      <c r="H413" s="55"/>
      <c r="I413" s="54"/>
      <c r="J413" s="54"/>
      <c r="K413" s="54"/>
      <c r="L413" s="54"/>
      <c r="M413" s="54"/>
      <c r="N413" s="54"/>
      <c r="O413" s="54"/>
    </row>
    <row r="414" spans="1:16" ht="20.149999999999999" customHeight="1">
      <c r="A414" s="54"/>
      <c r="B414" s="54"/>
      <c r="C414" s="54"/>
      <c r="D414" s="54"/>
      <c r="E414" s="54"/>
      <c r="F414" s="54"/>
      <c r="G414" s="54"/>
      <c r="H414" s="55"/>
      <c r="I414" s="54"/>
      <c r="J414" s="54"/>
      <c r="K414" s="54"/>
      <c r="L414" s="54"/>
      <c r="M414" s="54"/>
      <c r="N414" s="54"/>
      <c r="O414" s="54"/>
    </row>
    <row r="415" spans="1:16" ht="20.149999999999999" customHeight="1">
      <c r="A415" s="54"/>
      <c r="B415" s="54"/>
      <c r="C415" s="54"/>
      <c r="D415" s="54"/>
      <c r="E415" s="54"/>
      <c r="F415" s="54"/>
      <c r="G415" s="54"/>
      <c r="H415" s="55"/>
      <c r="I415" s="54"/>
      <c r="J415" s="54"/>
      <c r="K415" s="54"/>
      <c r="L415" s="54"/>
      <c r="M415" s="54"/>
      <c r="N415" s="54"/>
      <c r="O415" s="54"/>
    </row>
    <row r="416" spans="1:16" ht="20.149999999999999" customHeight="1">
      <c r="A416" s="54"/>
      <c r="B416" s="54"/>
      <c r="C416" s="54"/>
      <c r="D416" s="54"/>
      <c r="E416" s="54"/>
      <c r="F416" s="54"/>
      <c r="G416" s="54"/>
      <c r="H416" s="55"/>
      <c r="I416" s="54"/>
      <c r="J416" s="54"/>
      <c r="K416" s="54"/>
      <c r="L416" s="54"/>
      <c r="M416" s="54"/>
      <c r="N416" s="54"/>
      <c r="O416" s="54"/>
    </row>
    <row r="417" spans="1:15" ht="20.149999999999999" customHeight="1">
      <c r="A417" s="54"/>
      <c r="B417" s="54"/>
      <c r="C417" s="54"/>
      <c r="D417" s="54"/>
      <c r="E417" s="54"/>
      <c r="F417" s="54"/>
      <c r="G417" s="54"/>
      <c r="H417" s="55"/>
      <c r="I417" s="54"/>
      <c r="J417" s="54"/>
      <c r="K417" s="54"/>
      <c r="L417" s="54"/>
      <c r="M417" s="54"/>
      <c r="N417" s="54"/>
      <c r="O417" s="54"/>
    </row>
    <row r="418" spans="1:15" ht="20.149999999999999" customHeight="1">
      <c r="A418" s="54"/>
      <c r="B418" s="54"/>
      <c r="C418" s="54"/>
      <c r="D418" s="54"/>
      <c r="E418" s="54"/>
      <c r="F418" s="54"/>
      <c r="G418" s="54"/>
      <c r="H418" s="55"/>
      <c r="I418" s="54"/>
      <c r="J418" s="54"/>
      <c r="K418" s="54"/>
      <c r="L418" s="54"/>
      <c r="M418" s="54"/>
      <c r="N418" s="54"/>
      <c r="O418" s="54"/>
    </row>
    <row r="419" spans="1:15" ht="20.149999999999999" customHeight="1">
      <c r="A419" s="54"/>
      <c r="B419" s="54"/>
      <c r="C419" s="54"/>
      <c r="D419" s="54"/>
      <c r="E419" s="54"/>
      <c r="F419" s="54"/>
      <c r="G419" s="54"/>
      <c r="H419" s="55"/>
      <c r="I419" s="54"/>
      <c r="J419" s="54"/>
      <c r="K419" s="54"/>
      <c r="L419" s="54"/>
      <c r="M419" s="54"/>
      <c r="N419" s="54"/>
      <c r="O419" s="54"/>
    </row>
    <row r="420" spans="1:15" ht="20.149999999999999" customHeight="1">
      <c r="A420" s="54"/>
      <c r="B420" s="54"/>
      <c r="C420" s="54"/>
      <c r="D420" s="54"/>
      <c r="E420" s="54"/>
      <c r="F420" s="54"/>
      <c r="G420" s="54"/>
      <c r="H420" s="55"/>
      <c r="I420" s="54"/>
      <c r="J420" s="54"/>
      <c r="K420" s="54"/>
      <c r="L420" s="54"/>
      <c r="M420" s="54"/>
      <c r="N420" s="54"/>
      <c r="O420" s="54"/>
    </row>
    <row r="421" spans="1:15" ht="20.149999999999999" customHeight="1">
      <c r="A421" s="54"/>
      <c r="B421" s="54"/>
      <c r="C421" s="54"/>
      <c r="D421" s="54"/>
      <c r="E421" s="54"/>
      <c r="F421" s="54"/>
      <c r="G421" s="54"/>
      <c r="H421" s="55"/>
      <c r="I421" s="54"/>
      <c r="J421" s="54"/>
      <c r="K421" s="54"/>
      <c r="L421" s="54"/>
      <c r="M421" s="54"/>
      <c r="N421" s="54"/>
      <c r="O421" s="54"/>
    </row>
    <row r="422" spans="1:15" ht="20.149999999999999" customHeight="1">
      <c r="A422" s="54"/>
      <c r="B422" s="54"/>
      <c r="C422" s="54"/>
      <c r="D422" s="54"/>
      <c r="E422" s="54"/>
      <c r="F422" s="54"/>
      <c r="G422" s="54"/>
      <c r="H422" s="55"/>
      <c r="I422" s="54"/>
      <c r="J422" s="54"/>
      <c r="K422" s="54"/>
      <c r="L422" s="54"/>
      <c r="M422" s="54"/>
      <c r="N422" s="54"/>
      <c r="O422" s="54"/>
    </row>
    <row r="423" spans="1:15" ht="20.149999999999999" customHeight="1">
      <c r="A423" s="54"/>
      <c r="B423" s="54"/>
      <c r="C423" s="54"/>
      <c r="D423" s="54"/>
      <c r="E423" s="54"/>
      <c r="F423" s="54"/>
      <c r="G423" s="54"/>
      <c r="H423" s="55"/>
      <c r="I423" s="54"/>
      <c r="J423" s="54"/>
      <c r="K423" s="54"/>
      <c r="L423" s="54"/>
      <c r="M423" s="54"/>
      <c r="N423" s="54"/>
      <c r="O423" s="54"/>
    </row>
    <row r="424" spans="1:15" ht="20.149999999999999" customHeight="1">
      <c r="A424" s="54"/>
      <c r="B424" s="54"/>
      <c r="C424" s="54"/>
      <c r="D424" s="54"/>
      <c r="E424" s="54"/>
      <c r="F424" s="54"/>
      <c r="G424" s="54"/>
      <c r="H424" s="55"/>
      <c r="I424" s="54"/>
      <c r="J424" s="54"/>
      <c r="K424" s="54"/>
      <c r="L424" s="54"/>
      <c r="M424" s="54"/>
      <c r="N424" s="54"/>
      <c r="O424" s="54"/>
    </row>
    <row r="425" spans="1:15" ht="20.149999999999999" customHeight="1">
      <c r="A425" s="54"/>
      <c r="B425" s="54"/>
      <c r="C425" s="54"/>
      <c r="D425" s="54"/>
      <c r="E425" s="54"/>
      <c r="F425" s="54"/>
      <c r="G425" s="54"/>
      <c r="H425" s="55"/>
      <c r="I425" s="54"/>
      <c r="J425" s="54"/>
      <c r="K425" s="54"/>
      <c r="L425" s="54"/>
      <c r="M425" s="54"/>
      <c r="N425" s="54"/>
      <c r="O425" s="54"/>
    </row>
  </sheetData>
  <customSheetViews>
    <customSheetView guid="{1931C2DD-0477-40D3-ABFA-7C96E25F8814}" scale="80" fitToPage="1">
      <rowBreaks count="2" manualBreakCount="2">
        <brk id="57" max="14" man="1"/>
        <brk id="107" max="14" man="1"/>
      </rowBreaks>
      <colBreaks count="1" manualBreakCount="1">
        <brk id="15" max="155" man="1"/>
      </colBreaks>
      <pageMargins left="0.59055118110236227" right="0.59055118110236227" top="0.59055118110236227" bottom="0.39370078740157483" header="0" footer="0"/>
      <printOptions horizontalCentered="1" verticalCentered="1"/>
      <pageSetup paperSize="9" scale="65" fitToHeight="0" orientation="portrait" r:id="rId1"/>
    </customSheetView>
  </customSheetViews>
  <mergeCells count="1165">
    <mergeCell ref="A389:B389"/>
    <mergeCell ref="C389:D389"/>
    <mergeCell ref="E389:F389"/>
    <mergeCell ref="I389:J389"/>
    <mergeCell ref="K389:L389"/>
    <mergeCell ref="M389:N389"/>
    <mergeCell ref="A116:G116"/>
    <mergeCell ref="I116:O116"/>
    <mergeCell ref="I383:J383"/>
    <mergeCell ref="K383:O383"/>
    <mergeCell ref="I130:N130"/>
    <mergeCell ref="A131:F131"/>
    <mergeCell ref="I131:N131"/>
    <mergeCell ref="A383:B383"/>
    <mergeCell ref="C383:G383"/>
    <mergeCell ref="D386:E386"/>
    <mergeCell ref="J386:K386"/>
    <mergeCell ref="L386:M386"/>
    <mergeCell ref="A387:B387"/>
    <mergeCell ref="C387:D387"/>
    <mergeCell ref="E387:F387"/>
    <mergeCell ref="I387:J387"/>
    <mergeCell ref="K387:L387"/>
    <mergeCell ref="A384:B384"/>
    <mergeCell ref="C384:G384"/>
    <mergeCell ref="I384:J384"/>
    <mergeCell ref="K384:O384"/>
    <mergeCell ref="I125:K125"/>
    <mergeCell ref="A126:C126"/>
    <mergeCell ref="I126:K126"/>
    <mergeCell ref="A128:C128"/>
    <mergeCell ref="I128:K128"/>
    <mergeCell ref="I135:J135"/>
    <mergeCell ref="K135:L135"/>
    <mergeCell ref="M387:N387"/>
    <mergeCell ref="A388:B388"/>
    <mergeCell ref="C388:D388"/>
    <mergeCell ref="I388:J388"/>
    <mergeCell ref="K388:L388"/>
    <mergeCell ref="E114:F114"/>
    <mergeCell ref="I114:J114"/>
    <mergeCell ref="A115:B115"/>
    <mergeCell ref="C115:D115"/>
    <mergeCell ref="E115:F115"/>
    <mergeCell ref="I115:J115"/>
    <mergeCell ref="K115:L115"/>
    <mergeCell ref="M115:N115"/>
    <mergeCell ref="M139:N139"/>
    <mergeCell ref="A140:B140"/>
    <mergeCell ref="C140:D140"/>
    <mergeCell ref="E140:F140"/>
    <mergeCell ref="I140:J140"/>
    <mergeCell ref="K140:L140"/>
    <mergeCell ref="M140:N140"/>
    <mergeCell ref="A141:G141"/>
    <mergeCell ref="I141:O141"/>
    <mergeCell ref="A138:B138"/>
    <mergeCell ref="C138:D138"/>
    <mergeCell ref="I138:J138"/>
    <mergeCell ref="K138:L138"/>
    <mergeCell ref="A139:B139"/>
    <mergeCell ref="C139:D139"/>
    <mergeCell ref="E139:F139"/>
    <mergeCell ref="I139:J139"/>
    <mergeCell ref="A113:B113"/>
    <mergeCell ref="C113:D113"/>
    <mergeCell ref="I113:J113"/>
    <mergeCell ref="K113:L113"/>
    <mergeCell ref="C134:G134"/>
    <mergeCell ref="I134:J134"/>
    <mergeCell ref="K134:O134"/>
    <mergeCell ref="A135:B135"/>
    <mergeCell ref="C135:D135"/>
    <mergeCell ref="E135:G135"/>
    <mergeCell ref="A117:C117"/>
    <mergeCell ref="I117:K117"/>
    <mergeCell ref="A118:C118"/>
    <mergeCell ref="I118:K118"/>
    <mergeCell ref="A119:C119"/>
    <mergeCell ref="I119:K119"/>
    <mergeCell ref="A120:C120"/>
    <mergeCell ref="C133:G133"/>
    <mergeCell ref="I133:J133"/>
    <mergeCell ref="K133:O133"/>
    <mergeCell ref="A134:B134"/>
    <mergeCell ref="A124:C124"/>
    <mergeCell ref="I124:K124"/>
    <mergeCell ref="A125:C125"/>
    <mergeCell ref="A123:C123"/>
    <mergeCell ref="I123:K123"/>
    <mergeCell ref="M135:O135"/>
    <mergeCell ref="A129:F129"/>
    <mergeCell ref="I129:N129"/>
    <mergeCell ref="A130:F130"/>
    <mergeCell ref="A127:C127"/>
    <mergeCell ref="I127:K127"/>
    <mergeCell ref="E87:F87"/>
    <mergeCell ref="I87:J87"/>
    <mergeCell ref="K87:L87"/>
    <mergeCell ref="M87:N87"/>
    <mergeCell ref="A88:B88"/>
    <mergeCell ref="C88:D88"/>
    <mergeCell ref="I88:J88"/>
    <mergeCell ref="K88:L88"/>
    <mergeCell ref="M89:N89"/>
    <mergeCell ref="A90:B90"/>
    <mergeCell ref="C90:D90"/>
    <mergeCell ref="A108:B108"/>
    <mergeCell ref="C108:G108"/>
    <mergeCell ref="I108:J108"/>
    <mergeCell ref="K108:O108"/>
    <mergeCell ref="E90:F90"/>
    <mergeCell ref="I90:J90"/>
    <mergeCell ref="K90:L90"/>
    <mergeCell ref="M90:N90"/>
    <mergeCell ref="I97:K97"/>
    <mergeCell ref="A104:F104"/>
    <mergeCell ref="I104:N104"/>
    <mergeCell ref="A105:F105"/>
    <mergeCell ref="I105:N105"/>
    <mergeCell ref="A106:F106"/>
    <mergeCell ref="I106:N106"/>
    <mergeCell ref="A98:C98"/>
    <mergeCell ref="I98:K98"/>
    <mergeCell ref="A99:C99"/>
    <mergeCell ref="I99:K99"/>
    <mergeCell ref="I96:K96"/>
    <mergeCell ref="A97:C97"/>
    <mergeCell ref="A83:B83"/>
    <mergeCell ref="C83:G83"/>
    <mergeCell ref="I83:J83"/>
    <mergeCell ref="K83:O83"/>
    <mergeCell ref="A34:B34"/>
    <mergeCell ref="M39:N39"/>
    <mergeCell ref="A77:C77"/>
    <mergeCell ref="I77:K77"/>
    <mergeCell ref="A74:C74"/>
    <mergeCell ref="I74:K74"/>
    <mergeCell ref="A72:C72"/>
    <mergeCell ref="A67:C67"/>
    <mergeCell ref="I67:K67"/>
    <mergeCell ref="I59:J59"/>
    <mergeCell ref="A59:B59"/>
    <mergeCell ref="A73:C73"/>
    <mergeCell ref="I73:K73"/>
    <mergeCell ref="E40:F40"/>
    <mergeCell ref="A38:B38"/>
    <mergeCell ref="C37:D37"/>
    <mergeCell ref="E39:F39"/>
    <mergeCell ref="I39:J39"/>
    <mergeCell ref="K39:L39"/>
    <mergeCell ref="I35:J35"/>
    <mergeCell ref="M37:N37"/>
    <mergeCell ref="E35:G35"/>
    <mergeCell ref="M35:O35"/>
    <mergeCell ref="B36:C36"/>
    <mergeCell ref="A42:C42"/>
    <mergeCell ref="I42:K42"/>
    <mergeCell ref="A35:B35"/>
    <mergeCell ref="I43:K43"/>
    <mergeCell ref="A390:B390"/>
    <mergeCell ref="A403:C403"/>
    <mergeCell ref="I403:K403"/>
    <mergeCell ref="A385:B385"/>
    <mergeCell ref="C385:D385"/>
    <mergeCell ref="E385:G385"/>
    <mergeCell ref="I385:J385"/>
    <mergeCell ref="K385:L385"/>
    <mergeCell ref="M385:O385"/>
    <mergeCell ref="B386:C386"/>
    <mergeCell ref="K89:L89"/>
    <mergeCell ref="A91:G91"/>
    <mergeCell ref="I91:O91"/>
    <mergeCell ref="A94:C94"/>
    <mergeCell ref="I94:K94"/>
    <mergeCell ref="A95:C95"/>
    <mergeCell ref="I95:K95"/>
    <mergeCell ref="A96:C96"/>
    <mergeCell ref="I120:K120"/>
    <mergeCell ref="A121:C121"/>
    <mergeCell ref="I121:K121"/>
    <mergeCell ref="A122:C122"/>
    <mergeCell ref="I122:K122"/>
    <mergeCell ref="C112:D112"/>
    <mergeCell ref="E112:F112"/>
    <mergeCell ref="I112:J112"/>
    <mergeCell ref="K112:L112"/>
    <mergeCell ref="M112:N112"/>
    <mergeCell ref="M114:N114"/>
    <mergeCell ref="K114:L114"/>
    <mergeCell ref="A114:B114"/>
    <mergeCell ref="C114:D114"/>
    <mergeCell ref="A404:F404"/>
    <mergeCell ref="I404:N404"/>
    <mergeCell ref="A405:F405"/>
    <mergeCell ref="I405:N405"/>
    <mergeCell ref="A406:F406"/>
    <mergeCell ref="I406:N406"/>
    <mergeCell ref="A398:C398"/>
    <mergeCell ref="I398:K398"/>
    <mergeCell ref="A399:C399"/>
    <mergeCell ref="I399:K399"/>
    <mergeCell ref="A400:C400"/>
    <mergeCell ref="I400:K400"/>
    <mergeCell ref="A401:C401"/>
    <mergeCell ref="I401:K401"/>
    <mergeCell ref="A402:C402"/>
    <mergeCell ref="I402:K402"/>
    <mergeCell ref="C390:D390"/>
    <mergeCell ref="E390:F390"/>
    <mergeCell ref="I390:J390"/>
    <mergeCell ref="K390:L390"/>
    <mergeCell ref="M390:N390"/>
    <mergeCell ref="A391:G391"/>
    <mergeCell ref="I391:O391"/>
    <mergeCell ref="A394:C394"/>
    <mergeCell ref="I394:K394"/>
    <mergeCell ref="A397:C397"/>
    <mergeCell ref="I397:K397"/>
    <mergeCell ref="A392:C392"/>
    <mergeCell ref="I392:K392"/>
    <mergeCell ref="A395:C395"/>
    <mergeCell ref="I395:K395"/>
    <mergeCell ref="A396:C396"/>
    <mergeCell ref="A109:B109"/>
    <mergeCell ref="C109:G109"/>
    <mergeCell ref="I109:J109"/>
    <mergeCell ref="K109:O109"/>
    <mergeCell ref="A110:B110"/>
    <mergeCell ref="C110:D110"/>
    <mergeCell ref="E110:G110"/>
    <mergeCell ref="I110:J110"/>
    <mergeCell ref="A31:F31"/>
    <mergeCell ref="I31:N31"/>
    <mergeCell ref="I55:N55"/>
    <mergeCell ref="A54:F54"/>
    <mergeCell ref="I54:N54"/>
    <mergeCell ref="A47:C47"/>
    <mergeCell ref="I47:K47"/>
    <mergeCell ref="A48:C48"/>
    <mergeCell ref="I48:K48"/>
    <mergeCell ref="A49:C49"/>
    <mergeCell ref="I49:K49"/>
    <mergeCell ref="A50:C50"/>
    <mergeCell ref="I50:K50"/>
    <mergeCell ref="A52:C52"/>
    <mergeCell ref="I52:K52"/>
    <mergeCell ref="A53:C53"/>
    <mergeCell ref="I53:K53"/>
    <mergeCell ref="A41:G41"/>
    <mergeCell ref="I41:O41"/>
    <mergeCell ref="A45:C45"/>
    <mergeCell ref="I45:K45"/>
    <mergeCell ref="I38:J38"/>
    <mergeCell ref="A33:B33"/>
    <mergeCell ref="C33:G33"/>
    <mergeCell ref="A28:C28"/>
    <mergeCell ref="I28:K28"/>
    <mergeCell ref="I40:J40"/>
    <mergeCell ref="K40:L40"/>
    <mergeCell ref="A29:F29"/>
    <mergeCell ref="I29:N29"/>
    <mergeCell ref="A30:F30"/>
    <mergeCell ref="I30:N30"/>
    <mergeCell ref="A39:B39"/>
    <mergeCell ref="C39:D39"/>
    <mergeCell ref="C38:D38"/>
    <mergeCell ref="K38:L38"/>
    <mergeCell ref="A37:B37"/>
    <mergeCell ref="I37:J37"/>
    <mergeCell ref="D36:E36"/>
    <mergeCell ref="J36:K36"/>
    <mergeCell ref="L36:M36"/>
    <mergeCell ref="K37:L37"/>
    <mergeCell ref="A40:B40"/>
    <mergeCell ref="C40:D40"/>
    <mergeCell ref="I34:J34"/>
    <mergeCell ref="C35:D35"/>
    <mergeCell ref="K35:L35"/>
    <mergeCell ref="E37:F37"/>
    <mergeCell ref="I33:J33"/>
    <mergeCell ref="K33:O33"/>
    <mergeCell ref="C34:G34"/>
    <mergeCell ref="K34:O34"/>
    <mergeCell ref="P8:P28"/>
    <mergeCell ref="C9:G9"/>
    <mergeCell ref="K9:O9"/>
    <mergeCell ref="A12:B12"/>
    <mergeCell ref="C12:D12"/>
    <mergeCell ref="I12:J12"/>
    <mergeCell ref="K12:L12"/>
    <mergeCell ref="A13:B13"/>
    <mergeCell ref="C13:D13"/>
    <mergeCell ref="I13:J13"/>
    <mergeCell ref="K13:L13"/>
    <mergeCell ref="A14:B14"/>
    <mergeCell ref="I9:J9"/>
    <mergeCell ref="E12:F12"/>
    <mergeCell ref="A26:C26"/>
    <mergeCell ref="A16:G16"/>
    <mergeCell ref="I16:O16"/>
    <mergeCell ref="A17:C17"/>
    <mergeCell ref="I17:K17"/>
    <mergeCell ref="A18:C18"/>
    <mergeCell ref="K14:L14"/>
    <mergeCell ref="I10:J10"/>
    <mergeCell ref="A9:B9"/>
    <mergeCell ref="D11:E11"/>
    <mergeCell ref="M14:N14"/>
    <mergeCell ref="B11:C11"/>
    <mergeCell ref="K10:L10"/>
    <mergeCell ref="M10:O10"/>
    <mergeCell ref="J11:K11"/>
    <mergeCell ref="L11:M11"/>
    <mergeCell ref="I14:J14"/>
    <mergeCell ref="I15:J15"/>
    <mergeCell ref="A62:B62"/>
    <mergeCell ref="C62:D62"/>
    <mergeCell ref="E62:F62"/>
    <mergeCell ref="I62:J62"/>
    <mergeCell ref="K62:L62"/>
    <mergeCell ref="C59:G59"/>
    <mergeCell ref="K59:O59"/>
    <mergeCell ref="A60:B60"/>
    <mergeCell ref="E60:G60"/>
    <mergeCell ref="I60:J60"/>
    <mergeCell ref="M60:O60"/>
    <mergeCell ref="B61:C61"/>
    <mergeCell ref="D61:E61"/>
    <mergeCell ref="J61:K61"/>
    <mergeCell ref="A56:F56"/>
    <mergeCell ref="I56:N56"/>
    <mergeCell ref="C60:D60"/>
    <mergeCell ref="K60:L60"/>
    <mergeCell ref="I396:K396"/>
    <mergeCell ref="L61:M61"/>
    <mergeCell ref="M62:N62"/>
    <mergeCell ref="A133:B133"/>
    <mergeCell ref="I85:J85"/>
    <mergeCell ref="K85:L85"/>
    <mergeCell ref="M85:O85"/>
    <mergeCell ref="A92:C92"/>
    <mergeCell ref="I92:K92"/>
    <mergeCell ref="A93:C93"/>
    <mergeCell ref="I93:K93"/>
    <mergeCell ref="A89:B89"/>
    <mergeCell ref="C89:D89"/>
    <mergeCell ref="E89:F89"/>
    <mergeCell ref="I89:J89"/>
    <mergeCell ref="A393:C393"/>
    <mergeCell ref="I393:K393"/>
    <mergeCell ref="I72:K72"/>
    <mergeCell ref="A75:C75"/>
    <mergeCell ref="I75:K75"/>
    <mergeCell ref="A78:C78"/>
    <mergeCell ref="I78:K78"/>
    <mergeCell ref="A102:C102"/>
    <mergeCell ref="I102:K102"/>
    <mergeCell ref="A103:C103"/>
    <mergeCell ref="I103:K103"/>
    <mergeCell ref="A100:C100"/>
    <mergeCell ref="I100:K100"/>
    <mergeCell ref="A101:C101"/>
    <mergeCell ref="I101:K101"/>
    <mergeCell ref="A79:F79"/>
    <mergeCell ref="I79:N79"/>
    <mergeCell ref="I71:K71"/>
    <mergeCell ref="A63:B63"/>
    <mergeCell ref="C63:D63"/>
    <mergeCell ref="I63:J63"/>
    <mergeCell ref="K63:L63"/>
    <mergeCell ref="M64:N64"/>
    <mergeCell ref="A65:B65"/>
    <mergeCell ref="C65:D65"/>
    <mergeCell ref="I64:J64"/>
    <mergeCell ref="K64:L64"/>
    <mergeCell ref="E65:F65"/>
    <mergeCell ref="A68:C68"/>
    <mergeCell ref="I68:K68"/>
    <mergeCell ref="A69:C69"/>
    <mergeCell ref="I69:K69"/>
    <mergeCell ref="A70:C70"/>
    <mergeCell ref="I70:K70"/>
    <mergeCell ref="A64:B64"/>
    <mergeCell ref="C64:D64"/>
    <mergeCell ref="E64:F64"/>
    <mergeCell ref="A24:C24"/>
    <mergeCell ref="I24:K24"/>
    <mergeCell ref="A25:C25"/>
    <mergeCell ref="I25:K25"/>
    <mergeCell ref="I18:K18"/>
    <mergeCell ref="A19:C19"/>
    <mergeCell ref="I19:K19"/>
    <mergeCell ref="A20:C20"/>
    <mergeCell ref="I20:K20"/>
    <mergeCell ref="C58:G58"/>
    <mergeCell ref="K58:O58"/>
    <mergeCell ref="A58:B58"/>
    <mergeCell ref="I58:J58"/>
    <mergeCell ref="K15:L15"/>
    <mergeCell ref="M15:N15"/>
    <mergeCell ref="C14:D14"/>
    <mergeCell ref="E14:F14"/>
    <mergeCell ref="A15:B15"/>
    <mergeCell ref="C15:D15"/>
    <mergeCell ref="E15:F15"/>
    <mergeCell ref="A51:C51"/>
    <mergeCell ref="I51:K51"/>
    <mergeCell ref="A46:C46"/>
    <mergeCell ref="I46:K46"/>
    <mergeCell ref="A43:C43"/>
    <mergeCell ref="A44:C44"/>
    <mergeCell ref="I44:K44"/>
    <mergeCell ref="A55:F55"/>
    <mergeCell ref="I26:K26"/>
    <mergeCell ref="A27:C27"/>
    <mergeCell ref="I27:K27"/>
    <mergeCell ref="M40:N40"/>
    <mergeCell ref="A3:D3"/>
    <mergeCell ref="A4:B4"/>
    <mergeCell ref="C4:D4"/>
    <mergeCell ref="E4:F4"/>
    <mergeCell ref="A5:B5"/>
    <mergeCell ref="C5:D5"/>
    <mergeCell ref="E5:F5"/>
    <mergeCell ref="E3:G3"/>
    <mergeCell ref="A21:C21"/>
    <mergeCell ref="I21:K21"/>
    <mergeCell ref="A22:C22"/>
    <mergeCell ref="I22:K22"/>
    <mergeCell ref="A23:C23"/>
    <mergeCell ref="I23:K23"/>
    <mergeCell ref="A6:B6"/>
    <mergeCell ref="C6:D6"/>
    <mergeCell ref="E6:F6"/>
    <mergeCell ref="A10:B10"/>
    <mergeCell ref="A8:B8"/>
    <mergeCell ref="C8:G8"/>
    <mergeCell ref="I8:J8"/>
    <mergeCell ref="K8:O8"/>
    <mergeCell ref="M12:N12"/>
    <mergeCell ref="E10:G10"/>
    <mergeCell ref="C10:D10"/>
    <mergeCell ref="K110:L110"/>
    <mergeCell ref="M110:O110"/>
    <mergeCell ref="B111:C111"/>
    <mergeCell ref="D111:E111"/>
    <mergeCell ref="J111:K111"/>
    <mergeCell ref="L111:M111"/>
    <mergeCell ref="A112:B112"/>
    <mergeCell ref="I65:J65"/>
    <mergeCell ref="K65:L65"/>
    <mergeCell ref="M65:N65"/>
    <mergeCell ref="A66:G66"/>
    <mergeCell ref="I66:O66"/>
    <mergeCell ref="A87:B87"/>
    <mergeCell ref="C87:D87"/>
    <mergeCell ref="A76:C76"/>
    <mergeCell ref="I76:K76"/>
    <mergeCell ref="A80:F80"/>
    <mergeCell ref="I80:N80"/>
    <mergeCell ref="B86:C86"/>
    <mergeCell ref="D86:E86"/>
    <mergeCell ref="J86:K86"/>
    <mergeCell ref="L86:M86"/>
    <mergeCell ref="A81:F81"/>
    <mergeCell ref="I81:N81"/>
    <mergeCell ref="A84:B84"/>
    <mergeCell ref="C84:G84"/>
    <mergeCell ref="I84:J84"/>
    <mergeCell ref="K84:O84"/>
    <mergeCell ref="A85:B85"/>
    <mergeCell ref="C85:D85"/>
    <mergeCell ref="E85:G85"/>
    <mergeCell ref="A71:C71"/>
    <mergeCell ref="K139:L139"/>
    <mergeCell ref="B136:C136"/>
    <mergeCell ref="D136:E136"/>
    <mergeCell ref="J136:K136"/>
    <mergeCell ref="L136:M136"/>
    <mergeCell ref="A137:B137"/>
    <mergeCell ref="C137:D137"/>
    <mergeCell ref="E137:F137"/>
    <mergeCell ref="I137:J137"/>
    <mergeCell ref="K137:L137"/>
    <mergeCell ref="M137:N137"/>
    <mergeCell ref="A147:C147"/>
    <mergeCell ref="I147:K147"/>
    <mergeCell ref="A148:C148"/>
    <mergeCell ref="I148:K148"/>
    <mergeCell ref="A149:C149"/>
    <mergeCell ref="I149:K149"/>
    <mergeCell ref="A150:C150"/>
    <mergeCell ref="I150:K150"/>
    <mergeCell ref="A151:C151"/>
    <mergeCell ref="I151:K151"/>
    <mergeCell ref="A142:C142"/>
    <mergeCell ref="I142:K142"/>
    <mergeCell ref="A143:C143"/>
    <mergeCell ref="I143:K143"/>
    <mergeCell ref="A144:C144"/>
    <mergeCell ref="I144:K144"/>
    <mergeCell ref="A145:C145"/>
    <mergeCell ref="I145:K145"/>
    <mergeCell ref="A146:C146"/>
    <mergeCell ref="I146:K146"/>
    <mergeCell ref="A358:B358"/>
    <mergeCell ref="C358:G358"/>
    <mergeCell ref="I358:J358"/>
    <mergeCell ref="K358:O358"/>
    <mergeCell ref="I308:J308"/>
    <mergeCell ref="K308:O308"/>
    <mergeCell ref="A309:B309"/>
    <mergeCell ref="C309:G309"/>
    <mergeCell ref="I309:J309"/>
    <mergeCell ref="K309:O309"/>
    <mergeCell ref="A310:B310"/>
    <mergeCell ref="C310:D310"/>
    <mergeCell ref="E310:G310"/>
    <mergeCell ref="I310:J310"/>
    <mergeCell ref="K310:L310"/>
    <mergeCell ref="M310:O310"/>
    <mergeCell ref="M314:N314"/>
    <mergeCell ref="A315:B315"/>
    <mergeCell ref="A152:C152"/>
    <mergeCell ref="I152:K152"/>
    <mergeCell ref="A153:C153"/>
    <mergeCell ref="I153:K153"/>
    <mergeCell ref="A154:F154"/>
    <mergeCell ref="I154:N154"/>
    <mergeCell ref="A155:F155"/>
    <mergeCell ref="I155:N155"/>
    <mergeCell ref="A156:F156"/>
    <mergeCell ref="I156:N156"/>
    <mergeCell ref="B311:C311"/>
    <mergeCell ref="D311:E311"/>
    <mergeCell ref="J311:K311"/>
    <mergeCell ref="L311:M311"/>
    <mergeCell ref="A312:B312"/>
    <mergeCell ref="C312:D312"/>
    <mergeCell ref="E312:F312"/>
    <mergeCell ref="I312:J312"/>
    <mergeCell ref="K312:L312"/>
    <mergeCell ref="M312:N312"/>
    <mergeCell ref="A308:B308"/>
    <mergeCell ref="C308:G308"/>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9:B359"/>
    <mergeCell ref="C359:G359"/>
    <mergeCell ref="I359:J359"/>
    <mergeCell ref="K359:O359"/>
    <mergeCell ref="A360:B360"/>
    <mergeCell ref="C360:D360"/>
    <mergeCell ref="E360:G360"/>
    <mergeCell ref="I360:J360"/>
    <mergeCell ref="K360:L360"/>
    <mergeCell ref="M360:O360"/>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A313:B313"/>
    <mergeCell ref="C313:D313"/>
    <mergeCell ref="I313:J313"/>
    <mergeCell ref="K313:L313"/>
    <mergeCell ref="A314:B314"/>
    <mergeCell ref="C314:D314"/>
    <mergeCell ref="E314:F314"/>
    <mergeCell ref="I314:J314"/>
    <mergeCell ref="K314:L314"/>
    <mergeCell ref="A322:C322"/>
    <mergeCell ref="I322:K322"/>
    <mergeCell ref="A377:C377"/>
    <mergeCell ref="I377:K377"/>
    <mergeCell ref="A378:C378"/>
    <mergeCell ref="I378:K378"/>
    <mergeCell ref="A379:F379"/>
    <mergeCell ref="I379:N379"/>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A317:C317"/>
    <mergeCell ref="I317:K317"/>
    <mergeCell ref="A318:C318"/>
    <mergeCell ref="I318:K318"/>
    <mergeCell ref="A319:C319"/>
    <mergeCell ref="I319:K319"/>
    <mergeCell ref="A320:C320"/>
    <mergeCell ref="I320:K320"/>
    <mergeCell ref="A321:C321"/>
    <mergeCell ref="I321:K321"/>
    <mergeCell ref="C315:D315"/>
    <mergeCell ref="E315:F315"/>
    <mergeCell ref="I315:J315"/>
    <mergeCell ref="K315:L315"/>
    <mergeCell ref="M315:N315"/>
    <mergeCell ref="A316:G316"/>
    <mergeCell ref="I316:O316"/>
    <mergeCell ref="A327:C327"/>
    <mergeCell ref="I327:K327"/>
    <mergeCell ref="A328:C328"/>
    <mergeCell ref="I328:K328"/>
    <mergeCell ref="A329:F329"/>
    <mergeCell ref="I329:N329"/>
    <mergeCell ref="A330:F330"/>
    <mergeCell ref="I330:N330"/>
    <mergeCell ref="A331:F331"/>
    <mergeCell ref="I331:N331"/>
    <mergeCell ref="A323:C323"/>
    <mergeCell ref="I323:K323"/>
    <mergeCell ref="A324:C324"/>
    <mergeCell ref="I324:K324"/>
    <mergeCell ref="A325:C325"/>
    <mergeCell ref="I325:K325"/>
    <mergeCell ref="A326:C326"/>
    <mergeCell ref="I326:K326"/>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302:C302"/>
    <mergeCell ref="I302:K302"/>
    <mergeCell ref="A303:C303"/>
    <mergeCell ref="I303:K303"/>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52:C252"/>
    <mergeCell ref="I252:K252"/>
    <mergeCell ref="A253:C253"/>
    <mergeCell ref="I253:K253"/>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A163:B163"/>
    <mergeCell ref="C163:D163"/>
    <mergeCell ref="I163:J163"/>
    <mergeCell ref="K163:L163"/>
    <mergeCell ref="A164:B164"/>
    <mergeCell ref="C164:D164"/>
    <mergeCell ref="E164:F164"/>
    <mergeCell ref="I164:J164"/>
    <mergeCell ref="K164:L164"/>
    <mergeCell ref="B161:C161"/>
    <mergeCell ref="D161:E161"/>
    <mergeCell ref="J161:K161"/>
    <mergeCell ref="L161:M161"/>
    <mergeCell ref="A162:B162"/>
    <mergeCell ref="C162:D162"/>
    <mergeCell ref="E162:F162"/>
    <mergeCell ref="I162:J162"/>
    <mergeCell ref="K162:L162"/>
    <mergeCell ref="M162:N162"/>
    <mergeCell ref="A167:C167"/>
    <mergeCell ref="I167:K167"/>
    <mergeCell ref="A168:C168"/>
    <mergeCell ref="I168:K168"/>
    <mergeCell ref="A169:C169"/>
    <mergeCell ref="I169:K169"/>
    <mergeCell ref="A170:C170"/>
    <mergeCell ref="I170:K170"/>
    <mergeCell ref="A171:C171"/>
    <mergeCell ref="I171:K171"/>
    <mergeCell ref="M164:N164"/>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B186:C186"/>
    <mergeCell ref="D186:E186"/>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I184:J184"/>
    <mergeCell ref="K184:O184"/>
    <mergeCell ref="A185:B185"/>
    <mergeCell ref="C185:D185"/>
    <mergeCell ref="E185:G185"/>
    <mergeCell ref="I185:J185"/>
    <mergeCell ref="K185:L185"/>
    <mergeCell ref="M185:O185"/>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C189:D189"/>
    <mergeCell ref="E189:F189"/>
    <mergeCell ref="I189:J189"/>
    <mergeCell ref="K189:L189"/>
    <mergeCell ref="P1:P2"/>
    <mergeCell ref="A202:C202"/>
    <mergeCell ref="I202:K202"/>
    <mergeCell ref="A203:C203"/>
    <mergeCell ref="I203:K203"/>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196:C196"/>
    <mergeCell ref="I196:K196"/>
    <mergeCell ref="M189:N189"/>
  </mergeCells>
  <phoneticPr fontId="9"/>
  <conditionalFormatting sqref="F18 A18:B27">
    <cfRule type="expression" dxfId="33" priority="64" stopIfTrue="1">
      <formula>#REF!=TRUE</formula>
    </cfRule>
  </conditionalFormatting>
  <conditionalFormatting sqref="N18 I18:J27">
    <cfRule type="expression" dxfId="32" priority="43" stopIfTrue="1">
      <formula>#REF!=TRUE</formula>
    </cfRule>
  </conditionalFormatting>
  <conditionalFormatting sqref="F43 A43:B52">
    <cfRule type="expression" dxfId="31" priority="30" stopIfTrue="1">
      <formula>#REF!=TRUE</formula>
    </cfRule>
  </conditionalFormatting>
  <conditionalFormatting sqref="N43 I43:J52">
    <cfRule type="expression" dxfId="30" priority="29" stopIfTrue="1">
      <formula>#REF!=TRUE</formula>
    </cfRule>
  </conditionalFormatting>
  <conditionalFormatting sqref="F68 A68:B77">
    <cfRule type="expression" dxfId="29" priority="28" stopIfTrue="1">
      <formula>#REF!=TRUE</formula>
    </cfRule>
  </conditionalFormatting>
  <conditionalFormatting sqref="N68 I68:J77">
    <cfRule type="expression" dxfId="28" priority="27" stopIfTrue="1">
      <formula>#REF!=TRUE</formula>
    </cfRule>
  </conditionalFormatting>
  <conditionalFormatting sqref="F93 A93:B102">
    <cfRule type="expression" dxfId="27" priority="26" stopIfTrue="1">
      <formula>#REF!=TRUE</formula>
    </cfRule>
  </conditionalFormatting>
  <conditionalFormatting sqref="N93 I93:J102">
    <cfRule type="expression" dxfId="26" priority="25" stopIfTrue="1">
      <formula>#REF!=TRUE</formula>
    </cfRule>
  </conditionalFormatting>
  <conditionalFormatting sqref="F118 A118:B127">
    <cfRule type="expression" dxfId="25" priority="24" stopIfTrue="1">
      <formula>#REF!=TRUE</formula>
    </cfRule>
  </conditionalFormatting>
  <conditionalFormatting sqref="N118 I118:J127">
    <cfRule type="expression" dxfId="24" priority="23" stopIfTrue="1">
      <formula>#REF!=TRUE</formula>
    </cfRule>
  </conditionalFormatting>
  <conditionalFormatting sqref="F393 A393:B402">
    <cfRule type="expression" dxfId="23" priority="22" stopIfTrue="1">
      <formula>#REF!=TRUE</formula>
    </cfRule>
  </conditionalFormatting>
  <conditionalFormatting sqref="N393 I393:J402">
    <cfRule type="expression" dxfId="22" priority="21" stopIfTrue="1">
      <formula>#REF!=TRUE</formula>
    </cfRule>
  </conditionalFormatting>
  <conditionalFormatting sqref="F143 A143:B152">
    <cfRule type="expression" dxfId="21" priority="20" stopIfTrue="1">
      <formula>#REF!=TRUE</formula>
    </cfRule>
  </conditionalFormatting>
  <conditionalFormatting sqref="N143 I143:J152">
    <cfRule type="expression" dxfId="20" priority="19" stopIfTrue="1">
      <formula>#REF!=TRUE</formula>
    </cfRule>
  </conditionalFormatting>
  <conditionalFormatting sqref="F368 A368:B377">
    <cfRule type="expression" dxfId="19" priority="18" stopIfTrue="1">
      <formula>#REF!=TRUE</formula>
    </cfRule>
  </conditionalFormatting>
  <conditionalFormatting sqref="N368 I368:J377">
    <cfRule type="expression" dxfId="18" priority="17" stopIfTrue="1">
      <formula>#REF!=TRUE</formula>
    </cfRule>
  </conditionalFormatting>
  <conditionalFormatting sqref="F343 A343:B352">
    <cfRule type="expression" dxfId="17" priority="16" stopIfTrue="1">
      <formula>#REF!=TRUE</formula>
    </cfRule>
  </conditionalFormatting>
  <conditionalFormatting sqref="N343 I343:J352">
    <cfRule type="expression" dxfId="16" priority="15" stopIfTrue="1">
      <formula>#REF!=TRUE</formula>
    </cfRule>
  </conditionalFormatting>
  <conditionalFormatting sqref="F318 A318:B327">
    <cfRule type="expression" dxfId="15" priority="14" stopIfTrue="1">
      <formula>#REF!=TRUE</formula>
    </cfRule>
  </conditionalFormatting>
  <conditionalFormatting sqref="N318 I318:J327">
    <cfRule type="expression" dxfId="14" priority="13" stopIfTrue="1">
      <formula>#REF!=TRUE</formula>
    </cfRule>
  </conditionalFormatting>
  <conditionalFormatting sqref="F293 A293:B302">
    <cfRule type="expression" dxfId="13" priority="12" stopIfTrue="1">
      <formula>#REF!=TRUE</formula>
    </cfRule>
  </conditionalFormatting>
  <conditionalFormatting sqref="N293 I293:J302">
    <cfRule type="expression" dxfId="12" priority="11" stopIfTrue="1">
      <formula>#REF!=TRUE</formula>
    </cfRule>
  </conditionalFormatting>
  <conditionalFormatting sqref="F268 A268:B277">
    <cfRule type="expression" dxfId="11" priority="10" stopIfTrue="1">
      <formula>#REF!=TRUE</formula>
    </cfRule>
  </conditionalFormatting>
  <conditionalFormatting sqref="N268 I268:J277">
    <cfRule type="expression" dxfId="10" priority="9" stopIfTrue="1">
      <formula>#REF!=TRUE</formula>
    </cfRule>
  </conditionalFormatting>
  <conditionalFormatting sqref="F243 A243:B252">
    <cfRule type="expression" dxfId="9" priority="8" stopIfTrue="1">
      <formula>#REF!=TRUE</formula>
    </cfRule>
  </conditionalFormatting>
  <conditionalFormatting sqref="N243 I243:J252">
    <cfRule type="expression" dxfId="8" priority="7" stopIfTrue="1">
      <formula>#REF!=TRUE</formula>
    </cfRule>
  </conditionalFormatting>
  <conditionalFormatting sqref="F218 A218:B227">
    <cfRule type="expression" dxfId="7" priority="6" stopIfTrue="1">
      <formula>#REF!=TRUE</formula>
    </cfRule>
  </conditionalFormatting>
  <conditionalFormatting sqref="N218 I218:J227">
    <cfRule type="expression" dxfId="6" priority="5" stopIfTrue="1">
      <formula>#REF!=TRUE</formula>
    </cfRule>
  </conditionalFormatting>
  <conditionalFormatting sqref="F193 A193:B202">
    <cfRule type="expression" dxfId="5" priority="4" stopIfTrue="1">
      <formula>#REF!=TRUE</formula>
    </cfRule>
  </conditionalFormatting>
  <conditionalFormatting sqref="N193 I193:J202">
    <cfRule type="expression" dxfId="4" priority="3" stopIfTrue="1">
      <formula>#REF!=TRUE</formula>
    </cfRule>
  </conditionalFormatting>
  <conditionalFormatting sqref="F168 A168:B177">
    <cfRule type="expression" dxfId="3" priority="2" stopIfTrue="1">
      <formula>#REF!=TRUE</formula>
    </cfRule>
  </conditionalFormatting>
  <conditionalFormatting sqref="N168 I168:J177">
    <cfRule type="expression" dxfId="2" priority="1" stopIfTrue="1">
      <formula>#REF!=TRUE</formula>
    </cfRule>
  </conditionalFormatting>
  <dataValidations count="2">
    <dataValidation type="whole" operator="lessThanOrEqual" allowBlank="1" showInputMessage="1" showErrorMessage="1" sqref="G30 O30 G55 O55 G80 O80 G105 O105 G130 O130 G405 O405 G155 O155 G380 O380 G355 O355 G330 O330 G305 O305 G280 O280 G255 O255 G230 O230 G205 O205 G180 O180" xr:uid="{00000000-0002-0000-0A00-000000000000}">
      <formula1>0</formula1>
    </dataValidation>
    <dataValidation allowBlank="1" showInputMessage="1" showErrorMessage="1" prompt="会場の席数に関する備考欄" sqref="E10 F10:F11 G10 M10 N10:N11 O10 E35 F35:F36 G35 M35 N35:N36 O35 E60 F60:F61 G60 M60 N60:N61 O60 E85 F85:F86 G85 M85 N85:N86 O85 E110 F110:F111 G110 M110 N110:N111 O110 E385 F385:F386 G385 M385 N385:N386 O385 E135 F135:F136 G135 M135 N135:N136 O135 E360 F360:F361 G360 M360 N360:N361 O360 E335 F335:F336 G335 M335 N335:N336 O335 E310 F310:F311 G310 M310 N310:N311 O310 E285 F285:F286 G285 M285 N285:N286 O285 E260 F260:F261 G260 M260 N260:N261 O260 E235 F235:F236 G235 M235 N235:N236 O235 E210 F210:F211 G210 M210 N210:N211 O210 E185 F185:F186 G185 M185 N185:N186 O185 E160 F160:F161 G160 M160 N160:N161 O160" xr:uid="{00000000-0002-0000-0A00-000001000000}"/>
  </dataValidations>
  <printOptions horizontalCentered="1"/>
  <pageMargins left="0.78740157480314965" right="0.78740157480314965" top="0.39370078740157483" bottom="0.78740157480314965" header="0" footer="0.59055118110236227"/>
  <pageSetup paperSize="9" scale="62" fitToHeight="0" orientation="portrait" r:id="rId2"/>
  <headerFooter scaleWithDoc="0">
    <oddFooter>&amp;R&amp;"ＭＳ ゴシック,標準"整理番号：（事務局記入欄）</oddFooter>
  </headerFooter>
  <rowBreaks count="7" manualBreakCount="7">
    <brk id="56" max="14" man="1"/>
    <brk id="106" max="14" man="1"/>
    <brk id="156" max="14" man="1"/>
    <brk id="206" max="14" man="1"/>
    <brk id="256" max="14" man="1"/>
    <brk id="306" max="14" man="1"/>
    <brk id="356" max="14" man="1"/>
  </rowBreaks>
  <colBreaks count="1" manualBreakCount="1">
    <brk id="15" max="1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257"/>
  <sheetViews>
    <sheetView view="pageBreakPreview" topLeftCell="A3" zoomScale="70" zoomScaleNormal="40" zoomScaleSheetLayoutView="70" zoomScalePageLayoutView="30" workbookViewId="0">
      <selection activeCell="F6" sqref="F6"/>
    </sheetView>
  </sheetViews>
  <sheetFormatPr defaultColWidth="9" defaultRowHeight="24.9" customHeight="1"/>
  <cols>
    <col min="1" max="1" width="5.6640625" style="251" bestFit="1" customWidth="1"/>
    <col min="2" max="2" width="5" style="251" customWidth="1"/>
    <col min="3" max="3" width="3.58203125" style="251" customWidth="1"/>
    <col min="4" max="4" width="20.58203125" style="450" customWidth="1"/>
    <col min="5" max="5" width="54.58203125" style="251" customWidth="1"/>
    <col min="6" max="6" width="16.58203125" style="402" customWidth="1"/>
    <col min="7" max="7" width="9.6640625" style="402" customWidth="1"/>
    <col min="8" max="8" width="5.58203125" style="404" customWidth="1"/>
    <col min="9" max="9" width="9.6640625" style="402" customWidth="1"/>
    <col min="10" max="10" width="5.58203125" style="404" customWidth="1"/>
    <col min="11" max="11" width="9.6640625" style="403" customWidth="1"/>
    <col min="12" max="12" width="16.58203125" style="404" customWidth="1"/>
    <col min="13" max="13" width="16.58203125" style="365" customWidth="1"/>
    <col min="14" max="14" width="9" style="251"/>
    <col min="15" max="29" width="9" style="251" customWidth="1"/>
    <col min="30" max="16384" width="9" style="251"/>
  </cols>
  <sheetData>
    <row r="1" spans="1:20" s="242" customFormat="1" ht="29.25" customHeight="1">
      <c r="A1" s="241"/>
      <c r="B1" s="355" t="s">
        <v>260</v>
      </c>
      <c r="C1" s="245"/>
      <c r="F1" s="243"/>
      <c r="G1" s="243"/>
      <c r="H1" s="244"/>
    </row>
    <row r="2" spans="1:20" s="242" customFormat="1" ht="7.5" customHeight="1">
      <c r="A2" s="241"/>
      <c r="B2" s="245"/>
      <c r="C2" s="245"/>
      <c r="F2" s="243"/>
      <c r="G2" s="243"/>
      <c r="H2" s="244"/>
    </row>
    <row r="3" spans="1:20" s="242" customFormat="1" ht="35.15" customHeight="1" thickBot="1">
      <c r="A3" s="241"/>
      <c r="B3" s="245"/>
      <c r="C3" s="245"/>
      <c r="D3" s="246" t="s">
        <v>408</v>
      </c>
      <c r="E3" s="461" t="str">
        <f>IF(総表!C17="","",総表!C17)</f>
        <v/>
      </c>
      <c r="F3" s="356" t="s">
        <v>409</v>
      </c>
      <c r="G3" s="829" t="str">
        <f>IF(総表!C25="","",総表!C25)</f>
        <v/>
      </c>
      <c r="H3" s="667"/>
      <c r="I3" s="667"/>
      <c r="J3" s="667"/>
      <c r="K3" s="667"/>
      <c r="L3" s="667"/>
      <c r="M3" s="667"/>
      <c r="N3" s="665" t="s">
        <v>491</v>
      </c>
      <c r="O3" s="665"/>
      <c r="P3" s="665"/>
      <c r="Q3" s="665"/>
      <c r="R3" s="665"/>
      <c r="S3" s="665"/>
      <c r="T3" s="665"/>
    </row>
    <row r="4" spans="1:20" s="242" customFormat="1" ht="7.5" customHeight="1">
      <c r="A4" s="241"/>
      <c r="B4" s="245"/>
      <c r="C4" s="245"/>
      <c r="F4" s="243"/>
      <c r="G4" s="243"/>
      <c r="H4" s="244"/>
      <c r="N4" s="665"/>
      <c r="O4" s="665"/>
      <c r="P4" s="665"/>
      <c r="Q4" s="665"/>
      <c r="R4" s="665"/>
      <c r="S4" s="665"/>
      <c r="T4" s="665"/>
    </row>
    <row r="5" spans="1:20" s="242" customFormat="1" ht="18" customHeight="1" thickBot="1">
      <c r="A5" s="240"/>
      <c r="F5" s="357" t="s">
        <v>293</v>
      </c>
      <c r="G5" s="243"/>
      <c r="H5" s="244"/>
    </row>
    <row r="6" spans="1:20" ht="20.149999999999999" customHeight="1">
      <c r="A6" s="358"/>
      <c r="B6" s="359" t="s">
        <v>404</v>
      </c>
      <c r="C6" s="360"/>
      <c r="D6" s="360"/>
      <c r="E6" s="360"/>
      <c r="F6" s="361">
        <f>SUM(F7:F17)</f>
        <v>0</v>
      </c>
      <c r="G6" s="362"/>
      <c r="H6" s="363"/>
      <c r="I6" s="362"/>
      <c r="J6" s="363"/>
      <c r="K6" s="364"/>
      <c r="L6" s="363"/>
      <c r="N6" s="237"/>
    </row>
    <row r="7" spans="1:20" ht="20.149999999999999" hidden="1" customHeight="1">
      <c r="A7" s="358"/>
      <c r="B7" s="366"/>
      <c r="C7" s="367"/>
      <c r="D7" s="368"/>
      <c r="E7" s="369" t="s">
        <v>289</v>
      </c>
      <c r="F7" s="370">
        <f>M27</f>
        <v>0</v>
      </c>
      <c r="G7" s="362"/>
      <c r="H7" s="363"/>
      <c r="I7" s="362"/>
      <c r="J7" s="363"/>
      <c r="K7" s="364"/>
      <c r="L7" s="363"/>
      <c r="N7" s="237" t="s">
        <v>311</v>
      </c>
    </row>
    <row r="8" spans="1:20" ht="20.149999999999999" hidden="1" customHeight="1">
      <c r="A8" s="358"/>
      <c r="B8" s="366"/>
      <c r="C8" s="371"/>
      <c r="D8" s="368"/>
      <c r="E8" s="372" t="s">
        <v>295</v>
      </c>
      <c r="F8" s="373">
        <f>M48</f>
        <v>0</v>
      </c>
      <c r="G8" s="362"/>
      <c r="H8" s="363"/>
      <c r="I8" s="362"/>
      <c r="J8" s="363"/>
      <c r="K8" s="364"/>
      <c r="L8" s="363"/>
      <c r="N8" s="237" t="s">
        <v>311</v>
      </c>
    </row>
    <row r="9" spans="1:20" ht="20.149999999999999" hidden="1" customHeight="1">
      <c r="A9" s="358"/>
      <c r="B9" s="366"/>
      <c r="C9" s="371"/>
      <c r="D9" s="368"/>
      <c r="E9" s="372" t="s">
        <v>297</v>
      </c>
      <c r="F9" s="373">
        <f>M69</f>
        <v>0</v>
      </c>
      <c r="G9" s="362"/>
      <c r="H9" s="363"/>
      <c r="I9" s="362"/>
      <c r="J9" s="363"/>
      <c r="K9" s="364"/>
      <c r="L9" s="363"/>
      <c r="N9" s="237" t="s">
        <v>311</v>
      </c>
    </row>
    <row r="10" spans="1:20" ht="20.149999999999999" hidden="1" customHeight="1">
      <c r="A10" s="358"/>
      <c r="B10" s="366"/>
      <c r="C10" s="371"/>
      <c r="D10" s="368"/>
      <c r="E10" s="372" t="s">
        <v>298</v>
      </c>
      <c r="F10" s="373">
        <f>M90</f>
        <v>0</v>
      </c>
      <c r="G10" s="362"/>
      <c r="H10" s="363"/>
      <c r="I10" s="362"/>
      <c r="J10" s="363"/>
      <c r="K10" s="364"/>
      <c r="L10" s="363"/>
      <c r="N10" s="237" t="s">
        <v>311</v>
      </c>
    </row>
    <row r="11" spans="1:20" ht="20.149999999999999" hidden="1" customHeight="1">
      <c r="A11" s="358"/>
      <c r="B11" s="366"/>
      <c r="C11" s="371"/>
      <c r="D11" s="368"/>
      <c r="E11" s="372" t="s">
        <v>296</v>
      </c>
      <c r="F11" s="373">
        <f>M111</f>
        <v>0</v>
      </c>
      <c r="G11" s="362"/>
      <c r="H11" s="363"/>
      <c r="I11" s="362"/>
      <c r="J11" s="363"/>
      <c r="K11" s="364"/>
      <c r="L11" s="363"/>
      <c r="N11" s="237" t="s">
        <v>311</v>
      </c>
    </row>
    <row r="12" spans="1:20" ht="20.149999999999999" hidden="1" customHeight="1">
      <c r="A12" s="358"/>
      <c r="B12" s="366"/>
      <c r="C12" s="371"/>
      <c r="D12" s="368"/>
      <c r="E12" s="372" t="s">
        <v>299</v>
      </c>
      <c r="F12" s="373">
        <f>M132</f>
        <v>0</v>
      </c>
      <c r="G12" s="362"/>
      <c r="H12" s="363"/>
      <c r="I12" s="362"/>
      <c r="J12" s="363"/>
      <c r="K12" s="364"/>
      <c r="L12" s="363"/>
      <c r="N12" s="237" t="s">
        <v>311</v>
      </c>
    </row>
    <row r="13" spans="1:20" ht="20.149999999999999" hidden="1" customHeight="1">
      <c r="A13" s="358"/>
      <c r="B13" s="366"/>
      <c r="C13" s="371"/>
      <c r="D13" s="368"/>
      <c r="E13" s="372" t="s">
        <v>300</v>
      </c>
      <c r="F13" s="373">
        <f>M153</f>
        <v>0</v>
      </c>
      <c r="G13" s="362"/>
      <c r="H13" s="363"/>
      <c r="I13" s="362"/>
      <c r="J13" s="363"/>
      <c r="K13" s="364"/>
      <c r="L13" s="363"/>
      <c r="N13" s="237" t="s">
        <v>311</v>
      </c>
    </row>
    <row r="14" spans="1:20" ht="20.149999999999999" hidden="1" customHeight="1">
      <c r="A14" s="358"/>
      <c r="B14" s="366"/>
      <c r="C14" s="371"/>
      <c r="D14" s="368"/>
      <c r="E14" s="372" t="s">
        <v>301</v>
      </c>
      <c r="F14" s="373">
        <f>M174</f>
        <v>0</v>
      </c>
      <c r="G14" s="362"/>
      <c r="H14" s="363"/>
      <c r="I14" s="362"/>
      <c r="J14" s="363"/>
      <c r="K14" s="364"/>
      <c r="L14" s="363"/>
      <c r="N14" s="237" t="s">
        <v>311</v>
      </c>
    </row>
    <row r="15" spans="1:20" ht="20.149999999999999" hidden="1" customHeight="1">
      <c r="A15" s="358"/>
      <c r="B15" s="366"/>
      <c r="C15" s="371"/>
      <c r="D15" s="368"/>
      <c r="E15" s="372" t="s">
        <v>312</v>
      </c>
      <c r="F15" s="373">
        <f>M195</f>
        <v>0</v>
      </c>
      <c r="G15" s="362"/>
      <c r="H15" s="363"/>
      <c r="I15" s="362"/>
      <c r="J15" s="363"/>
      <c r="K15" s="364"/>
      <c r="L15" s="363"/>
      <c r="N15" s="237" t="s">
        <v>311</v>
      </c>
    </row>
    <row r="16" spans="1:20" ht="20.149999999999999" hidden="1" customHeight="1">
      <c r="A16" s="358"/>
      <c r="B16" s="366"/>
      <c r="C16" s="371"/>
      <c r="D16" s="368"/>
      <c r="E16" s="372" t="s">
        <v>313</v>
      </c>
      <c r="F16" s="373">
        <f>M216</f>
        <v>0</v>
      </c>
      <c r="G16" s="362"/>
      <c r="H16" s="363"/>
      <c r="I16" s="362"/>
      <c r="J16" s="363"/>
      <c r="K16" s="364"/>
      <c r="L16" s="363"/>
      <c r="N16" s="237" t="s">
        <v>311</v>
      </c>
    </row>
    <row r="17" spans="1:14" ht="20.149999999999999" hidden="1" customHeight="1">
      <c r="A17" s="358"/>
      <c r="B17" s="366"/>
      <c r="C17" s="371"/>
      <c r="D17" s="368"/>
      <c r="E17" s="374" t="s">
        <v>314</v>
      </c>
      <c r="F17" s="375">
        <f>M237</f>
        <v>0</v>
      </c>
      <c r="G17" s="362"/>
      <c r="H17" s="363"/>
      <c r="I17" s="362"/>
      <c r="J17" s="363"/>
      <c r="K17" s="364"/>
      <c r="L17" s="363"/>
      <c r="N17" s="237" t="s">
        <v>311</v>
      </c>
    </row>
    <row r="18" spans="1:14" ht="20.149999999999999" customHeight="1">
      <c r="A18" s="358"/>
      <c r="B18" s="827" t="s">
        <v>454</v>
      </c>
      <c r="C18" s="828"/>
      <c r="D18" s="828"/>
      <c r="E18" s="828"/>
      <c r="F18" s="376">
        <f>SUM(F20:F22)</f>
        <v>0</v>
      </c>
      <c r="G18" s="377"/>
      <c r="H18" s="378"/>
      <c r="I18" s="377"/>
      <c r="J18" s="378"/>
      <c r="K18" s="379"/>
      <c r="L18" s="378"/>
      <c r="N18" s="237"/>
    </row>
    <row r="19" spans="1:14" ht="20.149999999999999" customHeight="1">
      <c r="A19" s="358"/>
      <c r="B19" s="380"/>
      <c r="C19" s="381"/>
      <c r="D19" s="382"/>
      <c r="E19" s="383" t="s">
        <v>410</v>
      </c>
      <c r="F19" s="384" t="s">
        <v>411</v>
      </c>
      <c r="G19" s="377"/>
      <c r="H19" s="378"/>
      <c r="I19" s="377"/>
      <c r="J19" s="378"/>
      <c r="K19" s="379"/>
      <c r="L19" s="378"/>
      <c r="N19" s="237"/>
    </row>
    <row r="20" spans="1:14" ht="20.149999999999999" customHeight="1">
      <c r="A20" s="358"/>
      <c r="B20" s="822"/>
      <c r="C20" s="823"/>
      <c r="D20" s="385" t="s">
        <v>290</v>
      </c>
      <c r="E20" s="451" t="s">
        <v>451</v>
      </c>
      <c r="F20" s="386">
        <f>IF(E20="要選択",0,VLOOKUP(E20,$E$7:$F$17,2,FALSE))</f>
        <v>0</v>
      </c>
      <c r="G20" s="377"/>
      <c r="H20" s="387" t="str">
        <f>IF(COUNTIF($E$20:$E$22,$E$20)&gt;1,"同じ項目が選択されています。",IF(COUNTIF($E$20:$E$22,$E$21)&gt;1,"同じ項目が選択されています。",IF(COUNTIF($E$20:$E$22,$E$22)&gt;1,"同じ項目が選択されています。","")))</f>
        <v>同じ項目が選択されています。</v>
      </c>
      <c r="I20" s="377"/>
      <c r="J20" s="378"/>
      <c r="K20" s="379"/>
      <c r="L20" s="378"/>
      <c r="N20" s="238" t="s">
        <v>482</v>
      </c>
    </row>
    <row r="21" spans="1:14" ht="20.149999999999999" customHeight="1">
      <c r="A21" s="358"/>
      <c r="B21" s="824"/>
      <c r="C21" s="823"/>
      <c r="D21" s="388" t="s">
        <v>291</v>
      </c>
      <c r="E21" s="452" t="s">
        <v>294</v>
      </c>
      <c r="F21" s="389">
        <f>IF(E21="要選択",0,VLOOKUP(E21,$E$7:$F$17,2,FALSE))</f>
        <v>0</v>
      </c>
      <c r="G21" s="377"/>
      <c r="H21" s="387" t="str">
        <f>IF(H20="","","項目の選択を確認してください。")</f>
        <v>項目の選択を確認してください。</v>
      </c>
      <c r="I21" s="377"/>
      <c r="J21" s="378"/>
      <c r="K21" s="379"/>
      <c r="L21" s="378"/>
      <c r="N21" s="238" t="s">
        <v>481</v>
      </c>
    </row>
    <row r="22" spans="1:14" ht="20.149999999999999" customHeight="1" thickBot="1">
      <c r="A22" s="358"/>
      <c r="B22" s="825"/>
      <c r="C22" s="826"/>
      <c r="D22" s="390" t="s">
        <v>292</v>
      </c>
      <c r="E22" s="453" t="s">
        <v>294</v>
      </c>
      <c r="F22" s="391">
        <f t="shared" ref="F22" si="0">IF(E22="要選択",0,VLOOKUP(E22,$E$7:$F$17,2,FALSE))</f>
        <v>0</v>
      </c>
      <c r="G22" s="377"/>
      <c r="H22" s="378"/>
      <c r="I22" s="377"/>
      <c r="J22" s="378"/>
      <c r="K22" s="379"/>
      <c r="L22" s="378"/>
      <c r="N22" s="238" t="s">
        <v>481</v>
      </c>
    </row>
    <row r="23" spans="1:14" s="399" customFormat="1" ht="8.25" customHeight="1">
      <c r="A23" s="358"/>
      <c r="B23" s="267"/>
      <c r="C23" s="267"/>
      <c r="D23" s="267"/>
      <c r="E23" s="392"/>
      <c r="F23" s="377"/>
      <c r="G23" s="377"/>
      <c r="H23" s="393"/>
      <c r="I23" s="394"/>
      <c r="J23" s="393"/>
      <c r="K23" s="395"/>
      <c r="L23" s="396"/>
      <c r="M23" s="397"/>
      <c r="N23" s="398"/>
    </row>
    <row r="24" spans="1:14" ht="20.149999999999999" customHeight="1" thickBot="1">
      <c r="A24" s="358"/>
      <c r="B24" s="400" t="s">
        <v>405</v>
      </c>
      <c r="C24" s="401"/>
      <c r="D24" s="267"/>
      <c r="E24" s="392"/>
      <c r="F24" s="377"/>
      <c r="G24" s="377"/>
      <c r="H24" s="393"/>
      <c r="J24" s="393"/>
      <c r="M24" s="405"/>
      <c r="N24" s="236"/>
    </row>
    <row r="25" spans="1:14" ht="20.149999999999999" customHeight="1" thickBot="1">
      <c r="B25" s="406" t="s">
        <v>23</v>
      </c>
      <c r="C25" s="407"/>
      <c r="D25" s="408" t="s">
        <v>24</v>
      </c>
      <c r="E25" s="408" t="s">
        <v>184</v>
      </c>
      <c r="F25" s="409" t="s">
        <v>181</v>
      </c>
      <c r="G25" s="830" t="s">
        <v>235</v>
      </c>
      <c r="H25" s="831"/>
      <c r="I25" s="830" t="s">
        <v>236</v>
      </c>
      <c r="J25" s="831"/>
      <c r="K25" s="410" t="s">
        <v>182</v>
      </c>
      <c r="L25" s="409" t="s">
        <v>183</v>
      </c>
      <c r="M25" s="411" t="s">
        <v>18</v>
      </c>
    </row>
    <row r="26" spans="1:14" ht="24.9" customHeight="1">
      <c r="B26" s="412" t="str">
        <f>IF($C26=$E$20,$D$20,IF($C26=$E$21,$D$21,IF($C26=$E$22,$D$22,"")))</f>
        <v/>
      </c>
      <c r="C26" s="413" t="s">
        <v>412</v>
      </c>
      <c r="D26" s="413"/>
      <c r="E26" s="414"/>
      <c r="F26" s="415"/>
      <c r="G26" s="415"/>
      <c r="H26" s="416"/>
      <c r="I26" s="415"/>
      <c r="J26" s="416"/>
      <c r="K26" s="417"/>
      <c r="L26" s="418"/>
      <c r="M26" s="419"/>
    </row>
    <row r="27" spans="1:14" ht="19.5" customHeight="1">
      <c r="A27" s="251">
        <v>1</v>
      </c>
      <c r="B27" s="420"/>
      <c r="C27" s="421"/>
      <c r="D27" s="56"/>
      <c r="E27" s="57"/>
      <c r="F27" s="58"/>
      <c r="G27" s="72"/>
      <c r="H27" s="59"/>
      <c r="I27" s="72"/>
      <c r="J27" s="59"/>
      <c r="K27" s="75"/>
      <c r="L27" s="422" t="str">
        <f>IF(ISNUMBER(F27),(ROUND(PRODUCT(F27,G27,I27,K27),0)),"")</f>
        <v/>
      </c>
      <c r="M27" s="423">
        <f>ROUNDDOWN(((SUM(L27:L46))/1000),0)</f>
        <v>0</v>
      </c>
    </row>
    <row r="28" spans="1:14" ht="20.149999999999999" customHeight="1">
      <c r="A28" s="251">
        <v>2</v>
      </c>
      <c r="B28" s="420"/>
      <c r="C28" s="421"/>
      <c r="D28" s="60"/>
      <c r="E28" s="61"/>
      <c r="F28" s="62"/>
      <c r="G28" s="73"/>
      <c r="H28" s="63"/>
      <c r="I28" s="73"/>
      <c r="J28" s="63"/>
      <c r="K28" s="76"/>
      <c r="L28" s="424" t="str">
        <f t="shared" ref="L28:L46" si="1">IF(ISNUMBER(F28),(ROUND(PRODUCT(F28,G28,I28,K28),0)),"")</f>
        <v/>
      </c>
      <c r="M28" s="425"/>
    </row>
    <row r="29" spans="1:14" ht="20.149999999999999" customHeight="1">
      <c r="A29" s="251">
        <v>3</v>
      </c>
      <c r="B29" s="420"/>
      <c r="C29" s="421"/>
      <c r="D29" s="60"/>
      <c r="E29" s="61"/>
      <c r="F29" s="62"/>
      <c r="G29" s="73"/>
      <c r="H29" s="63"/>
      <c r="I29" s="73"/>
      <c r="J29" s="63"/>
      <c r="K29" s="76"/>
      <c r="L29" s="424" t="str">
        <f t="shared" si="1"/>
        <v/>
      </c>
      <c r="M29" s="425"/>
    </row>
    <row r="30" spans="1:14" ht="20.149999999999999" customHeight="1">
      <c r="A30" s="251">
        <v>4</v>
      </c>
      <c r="B30" s="420"/>
      <c r="C30" s="421"/>
      <c r="D30" s="60"/>
      <c r="E30" s="61"/>
      <c r="F30" s="62"/>
      <c r="G30" s="73"/>
      <c r="H30" s="63"/>
      <c r="I30" s="73"/>
      <c r="J30" s="63"/>
      <c r="K30" s="76"/>
      <c r="L30" s="424" t="str">
        <f t="shared" si="1"/>
        <v/>
      </c>
      <c r="M30" s="425"/>
    </row>
    <row r="31" spans="1:14" ht="20.149999999999999" customHeight="1">
      <c r="A31" s="251">
        <v>5</v>
      </c>
      <c r="B31" s="420"/>
      <c r="C31" s="421"/>
      <c r="D31" s="60"/>
      <c r="E31" s="61"/>
      <c r="F31" s="62"/>
      <c r="G31" s="73"/>
      <c r="H31" s="63"/>
      <c r="I31" s="73"/>
      <c r="J31" s="63"/>
      <c r="K31" s="76"/>
      <c r="L31" s="424" t="str">
        <f t="shared" si="1"/>
        <v/>
      </c>
      <c r="M31" s="425"/>
    </row>
    <row r="32" spans="1:14" ht="20.149999999999999" customHeight="1">
      <c r="A32" s="251">
        <v>6</v>
      </c>
      <c r="B32" s="420"/>
      <c r="C32" s="421"/>
      <c r="D32" s="60"/>
      <c r="E32" s="61"/>
      <c r="F32" s="62"/>
      <c r="G32" s="73"/>
      <c r="H32" s="63"/>
      <c r="I32" s="73"/>
      <c r="J32" s="63"/>
      <c r="K32" s="76"/>
      <c r="L32" s="424" t="str">
        <f t="shared" si="1"/>
        <v/>
      </c>
      <c r="M32" s="425"/>
    </row>
    <row r="33" spans="1:13" ht="20.149999999999999" customHeight="1">
      <c r="A33" s="251">
        <v>7</v>
      </c>
      <c r="B33" s="420"/>
      <c r="C33" s="421"/>
      <c r="D33" s="60"/>
      <c r="E33" s="61"/>
      <c r="F33" s="62"/>
      <c r="G33" s="73"/>
      <c r="H33" s="63"/>
      <c r="I33" s="73"/>
      <c r="J33" s="63"/>
      <c r="K33" s="76"/>
      <c r="L33" s="424" t="str">
        <f t="shared" si="1"/>
        <v/>
      </c>
      <c r="M33" s="425"/>
    </row>
    <row r="34" spans="1:13" ht="20.149999999999999" customHeight="1">
      <c r="A34" s="251">
        <v>8</v>
      </c>
      <c r="B34" s="420"/>
      <c r="C34" s="421"/>
      <c r="D34" s="60"/>
      <c r="E34" s="61"/>
      <c r="F34" s="62"/>
      <c r="G34" s="73"/>
      <c r="H34" s="63"/>
      <c r="I34" s="73"/>
      <c r="J34" s="63"/>
      <c r="K34" s="76"/>
      <c r="L34" s="424" t="str">
        <f t="shared" si="1"/>
        <v/>
      </c>
      <c r="M34" s="425"/>
    </row>
    <row r="35" spans="1:13" ht="20.149999999999999" customHeight="1">
      <c r="A35" s="251">
        <v>9</v>
      </c>
      <c r="B35" s="420"/>
      <c r="C35" s="421"/>
      <c r="D35" s="60"/>
      <c r="E35" s="61"/>
      <c r="F35" s="62"/>
      <c r="G35" s="73"/>
      <c r="H35" s="63"/>
      <c r="I35" s="73"/>
      <c r="J35" s="63"/>
      <c r="K35" s="76"/>
      <c r="L35" s="424" t="str">
        <f t="shared" si="1"/>
        <v/>
      </c>
      <c r="M35" s="425"/>
    </row>
    <row r="36" spans="1:13" ht="20.149999999999999" customHeight="1">
      <c r="A36" s="251">
        <v>10</v>
      </c>
      <c r="B36" s="420"/>
      <c r="C36" s="421"/>
      <c r="D36" s="60"/>
      <c r="E36" s="61"/>
      <c r="F36" s="62"/>
      <c r="G36" s="73"/>
      <c r="H36" s="63"/>
      <c r="I36" s="73"/>
      <c r="J36" s="63"/>
      <c r="K36" s="76"/>
      <c r="L36" s="424" t="str">
        <f t="shared" si="1"/>
        <v/>
      </c>
      <c r="M36" s="425"/>
    </row>
    <row r="37" spans="1:13" ht="20.149999999999999" customHeight="1">
      <c r="A37" s="251">
        <v>11</v>
      </c>
      <c r="B37" s="420"/>
      <c r="C37" s="421"/>
      <c r="D37" s="60"/>
      <c r="E37" s="61"/>
      <c r="F37" s="62"/>
      <c r="G37" s="73"/>
      <c r="H37" s="63"/>
      <c r="I37" s="73"/>
      <c r="J37" s="63"/>
      <c r="K37" s="76"/>
      <c r="L37" s="424" t="str">
        <f t="shared" si="1"/>
        <v/>
      </c>
      <c r="M37" s="425"/>
    </row>
    <row r="38" spans="1:13" ht="20.149999999999999" customHeight="1">
      <c r="A38" s="251">
        <v>12</v>
      </c>
      <c r="B38" s="420"/>
      <c r="C38" s="421"/>
      <c r="D38" s="60"/>
      <c r="E38" s="61"/>
      <c r="F38" s="62"/>
      <c r="G38" s="73"/>
      <c r="H38" s="63"/>
      <c r="I38" s="73"/>
      <c r="J38" s="63"/>
      <c r="K38" s="76"/>
      <c r="L38" s="424" t="str">
        <f t="shared" si="1"/>
        <v/>
      </c>
      <c r="M38" s="425"/>
    </row>
    <row r="39" spans="1:13" ht="20.149999999999999" customHeight="1">
      <c r="A39" s="251">
        <v>13</v>
      </c>
      <c r="B39" s="420"/>
      <c r="C39" s="421"/>
      <c r="D39" s="60"/>
      <c r="E39" s="61"/>
      <c r="F39" s="62"/>
      <c r="G39" s="73"/>
      <c r="H39" s="63"/>
      <c r="I39" s="73"/>
      <c r="J39" s="63"/>
      <c r="K39" s="76"/>
      <c r="L39" s="424" t="str">
        <f t="shared" si="1"/>
        <v/>
      </c>
      <c r="M39" s="425"/>
    </row>
    <row r="40" spans="1:13" ht="20.149999999999999" customHeight="1">
      <c r="A40" s="251">
        <v>14</v>
      </c>
      <c r="B40" s="420"/>
      <c r="C40" s="421"/>
      <c r="D40" s="60"/>
      <c r="E40" s="61"/>
      <c r="F40" s="62"/>
      <c r="G40" s="73"/>
      <c r="H40" s="63"/>
      <c r="I40" s="73"/>
      <c r="J40" s="63"/>
      <c r="K40" s="76"/>
      <c r="L40" s="424" t="str">
        <f t="shared" si="1"/>
        <v/>
      </c>
      <c r="M40" s="425"/>
    </row>
    <row r="41" spans="1:13" ht="20.149999999999999" customHeight="1">
      <c r="A41" s="251">
        <v>15</v>
      </c>
      <c r="B41" s="420"/>
      <c r="C41" s="421"/>
      <c r="D41" s="60"/>
      <c r="E41" s="61"/>
      <c r="F41" s="62"/>
      <c r="G41" s="73"/>
      <c r="H41" s="63"/>
      <c r="I41" s="73"/>
      <c r="J41" s="63"/>
      <c r="K41" s="76"/>
      <c r="L41" s="424" t="str">
        <f t="shared" si="1"/>
        <v/>
      </c>
      <c r="M41" s="425"/>
    </row>
    <row r="42" spans="1:13" ht="20.149999999999999" customHeight="1">
      <c r="A42" s="251">
        <v>16</v>
      </c>
      <c r="B42" s="420"/>
      <c r="C42" s="421"/>
      <c r="D42" s="60"/>
      <c r="E42" s="61"/>
      <c r="F42" s="62"/>
      <c r="G42" s="73"/>
      <c r="H42" s="63"/>
      <c r="I42" s="73"/>
      <c r="J42" s="63"/>
      <c r="K42" s="76"/>
      <c r="L42" s="424" t="str">
        <f t="shared" si="1"/>
        <v/>
      </c>
      <c r="M42" s="425"/>
    </row>
    <row r="43" spans="1:13" ht="20.149999999999999" customHeight="1">
      <c r="A43" s="251">
        <v>17</v>
      </c>
      <c r="B43" s="420"/>
      <c r="C43" s="421"/>
      <c r="D43" s="60"/>
      <c r="E43" s="61"/>
      <c r="F43" s="62"/>
      <c r="G43" s="73"/>
      <c r="H43" s="63"/>
      <c r="I43" s="73"/>
      <c r="J43" s="63"/>
      <c r="K43" s="76"/>
      <c r="L43" s="424" t="str">
        <f t="shared" si="1"/>
        <v/>
      </c>
      <c r="M43" s="425"/>
    </row>
    <row r="44" spans="1:13" ht="20.149999999999999" customHeight="1">
      <c r="A44" s="251">
        <v>18</v>
      </c>
      <c r="B44" s="420"/>
      <c r="C44" s="421"/>
      <c r="D44" s="60"/>
      <c r="E44" s="61"/>
      <c r="F44" s="62"/>
      <c r="G44" s="73"/>
      <c r="H44" s="63"/>
      <c r="I44" s="73"/>
      <c r="J44" s="63"/>
      <c r="K44" s="76"/>
      <c r="L44" s="424" t="str">
        <f t="shared" si="1"/>
        <v/>
      </c>
      <c r="M44" s="425"/>
    </row>
    <row r="45" spans="1:13" ht="20.149999999999999" customHeight="1">
      <c r="A45" s="251">
        <v>19</v>
      </c>
      <c r="B45" s="420"/>
      <c r="C45" s="421"/>
      <c r="D45" s="60"/>
      <c r="E45" s="61"/>
      <c r="F45" s="62"/>
      <c r="G45" s="73"/>
      <c r="H45" s="63"/>
      <c r="I45" s="73"/>
      <c r="J45" s="63"/>
      <c r="K45" s="76"/>
      <c r="L45" s="424" t="str">
        <f t="shared" si="1"/>
        <v/>
      </c>
      <c r="M45" s="425"/>
    </row>
    <row r="46" spans="1:13" ht="20.149999999999999" customHeight="1">
      <c r="A46" s="251">
        <v>20</v>
      </c>
      <c r="B46" s="426"/>
      <c r="C46" s="427"/>
      <c r="D46" s="66"/>
      <c r="E46" s="67"/>
      <c r="F46" s="64"/>
      <c r="G46" s="74"/>
      <c r="H46" s="65"/>
      <c r="I46" s="74"/>
      <c r="J46" s="65"/>
      <c r="K46" s="77"/>
      <c r="L46" s="428" t="str">
        <f t="shared" si="1"/>
        <v/>
      </c>
      <c r="M46" s="429"/>
    </row>
    <row r="47" spans="1:13" ht="24.9" customHeight="1">
      <c r="B47" s="412" t="str">
        <f>IF($C47=$E$20,$D$20,IF($C47=$E$21,$D$21,IF($C47=$E$22,$D$22,"")))</f>
        <v/>
      </c>
      <c r="C47" s="413" t="s">
        <v>413</v>
      </c>
      <c r="D47" s="454"/>
      <c r="E47" s="455"/>
      <c r="F47" s="456"/>
      <c r="G47" s="456"/>
      <c r="H47" s="457"/>
      <c r="I47" s="456"/>
      <c r="J47" s="457"/>
      <c r="K47" s="458"/>
      <c r="L47" s="435"/>
      <c r="M47" s="436"/>
    </row>
    <row r="48" spans="1:13" ht="19.5" customHeight="1">
      <c r="A48" s="251">
        <v>1</v>
      </c>
      <c r="B48" s="420"/>
      <c r="C48" s="421"/>
      <c r="D48" s="56"/>
      <c r="E48" s="57"/>
      <c r="F48" s="58"/>
      <c r="G48" s="72"/>
      <c r="H48" s="59"/>
      <c r="I48" s="72"/>
      <c r="J48" s="59"/>
      <c r="K48" s="75"/>
      <c r="L48" s="422" t="str">
        <f>IF(ISNUMBER(F48),(ROUND(PRODUCT(F48,G48,I48,K48),0)),"")</f>
        <v/>
      </c>
      <c r="M48" s="423">
        <f>ROUNDDOWN(((SUM(L48:L67))/1000),0)</f>
        <v>0</v>
      </c>
    </row>
    <row r="49" spans="1:13" ht="20.149999999999999" customHeight="1">
      <c r="A49" s="251">
        <v>2</v>
      </c>
      <c r="B49" s="420"/>
      <c r="C49" s="421"/>
      <c r="D49" s="60"/>
      <c r="E49" s="61"/>
      <c r="F49" s="62"/>
      <c r="G49" s="73"/>
      <c r="H49" s="63"/>
      <c r="I49" s="73"/>
      <c r="J49" s="63"/>
      <c r="K49" s="76"/>
      <c r="L49" s="424" t="str">
        <f t="shared" ref="L49:L67" si="2">IF(ISNUMBER(F49),(ROUND(PRODUCT(F49,G49,I49,K49),0)),"")</f>
        <v/>
      </c>
      <c r="M49" s="425"/>
    </row>
    <row r="50" spans="1:13" ht="20.149999999999999" customHeight="1">
      <c r="A50" s="251">
        <v>3</v>
      </c>
      <c r="B50" s="420"/>
      <c r="C50" s="421"/>
      <c r="D50" s="60"/>
      <c r="E50" s="61"/>
      <c r="F50" s="62"/>
      <c r="G50" s="73"/>
      <c r="H50" s="63"/>
      <c r="I50" s="73"/>
      <c r="J50" s="63"/>
      <c r="K50" s="76"/>
      <c r="L50" s="424" t="str">
        <f t="shared" si="2"/>
        <v/>
      </c>
      <c r="M50" s="425"/>
    </row>
    <row r="51" spans="1:13" ht="20.149999999999999" customHeight="1">
      <c r="A51" s="251">
        <v>4</v>
      </c>
      <c r="B51" s="420"/>
      <c r="C51" s="421"/>
      <c r="D51" s="60"/>
      <c r="E51" s="61"/>
      <c r="F51" s="62"/>
      <c r="G51" s="73"/>
      <c r="H51" s="63"/>
      <c r="I51" s="73"/>
      <c r="J51" s="63"/>
      <c r="K51" s="76"/>
      <c r="L51" s="424" t="str">
        <f t="shared" si="2"/>
        <v/>
      </c>
      <c r="M51" s="425"/>
    </row>
    <row r="52" spans="1:13" ht="20.149999999999999" customHeight="1">
      <c r="A52" s="251">
        <v>5</v>
      </c>
      <c r="B52" s="420"/>
      <c r="C52" s="421"/>
      <c r="D52" s="60"/>
      <c r="E52" s="61"/>
      <c r="F52" s="62"/>
      <c r="G52" s="73"/>
      <c r="H52" s="63"/>
      <c r="I52" s="73"/>
      <c r="J52" s="63"/>
      <c r="K52" s="76"/>
      <c r="L52" s="424" t="str">
        <f t="shared" si="2"/>
        <v/>
      </c>
      <c r="M52" s="425"/>
    </row>
    <row r="53" spans="1:13" ht="20.149999999999999" customHeight="1">
      <c r="A53" s="251">
        <v>6</v>
      </c>
      <c r="B53" s="420"/>
      <c r="C53" s="421"/>
      <c r="D53" s="60"/>
      <c r="E53" s="61"/>
      <c r="F53" s="62"/>
      <c r="G53" s="73"/>
      <c r="H53" s="63"/>
      <c r="I53" s="73"/>
      <c r="J53" s="63"/>
      <c r="K53" s="76"/>
      <c r="L53" s="424" t="str">
        <f t="shared" si="2"/>
        <v/>
      </c>
      <c r="M53" s="425"/>
    </row>
    <row r="54" spans="1:13" ht="20.149999999999999" customHeight="1">
      <c r="A54" s="251">
        <v>7</v>
      </c>
      <c r="B54" s="420"/>
      <c r="C54" s="421"/>
      <c r="D54" s="60"/>
      <c r="E54" s="61"/>
      <c r="F54" s="62"/>
      <c r="G54" s="73"/>
      <c r="H54" s="63"/>
      <c r="I54" s="73"/>
      <c r="J54" s="63"/>
      <c r="K54" s="76"/>
      <c r="L54" s="424" t="str">
        <f t="shared" si="2"/>
        <v/>
      </c>
      <c r="M54" s="425"/>
    </row>
    <row r="55" spans="1:13" ht="20.149999999999999" customHeight="1">
      <c r="A55" s="251">
        <v>8</v>
      </c>
      <c r="B55" s="420"/>
      <c r="C55" s="421"/>
      <c r="D55" s="60"/>
      <c r="E55" s="61"/>
      <c r="F55" s="62"/>
      <c r="G55" s="73"/>
      <c r="H55" s="63"/>
      <c r="I55" s="73"/>
      <c r="J55" s="63"/>
      <c r="K55" s="76"/>
      <c r="L55" s="424" t="str">
        <f t="shared" si="2"/>
        <v/>
      </c>
      <c r="M55" s="425"/>
    </row>
    <row r="56" spans="1:13" ht="20.149999999999999" customHeight="1">
      <c r="A56" s="251">
        <v>9</v>
      </c>
      <c r="B56" s="420"/>
      <c r="C56" s="421"/>
      <c r="D56" s="60"/>
      <c r="E56" s="61"/>
      <c r="F56" s="62"/>
      <c r="G56" s="73"/>
      <c r="H56" s="63"/>
      <c r="I56" s="73"/>
      <c r="J56" s="63"/>
      <c r="K56" s="76"/>
      <c r="L56" s="424" t="str">
        <f t="shared" si="2"/>
        <v/>
      </c>
      <c r="M56" s="425"/>
    </row>
    <row r="57" spans="1:13" ht="20.149999999999999" customHeight="1">
      <c r="A57" s="251">
        <v>10</v>
      </c>
      <c r="B57" s="420"/>
      <c r="C57" s="421"/>
      <c r="D57" s="60"/>
      <c r="E57" s="61"/>
      <c r="F57" s="62"/>
      <c r="G57" s="73"/>
      <c r="H57" s="63"/>
      <c r="I57" s="73"/>
      <c r="J57" s="63"/>
      <c r="K57" s="76"/>
      <c r="L57" s="424" t="str">
        <f t="shared" si="2"/>
        <v/>
      </c>
      <c r="M57" s="425"/>
    </row>
    <row r="58" spans="1:13" ht="20.149999999999999" customHeight="1">
      <c r="A58" s="251">
        <v>11</v>
      </c>
      <c r="B58" s="420"/>
      <c r="C58" s="421"/>
      <c r="D58" s="60"/>
      <c r="E58" s="61"/>
      <c r="F58" s="62"/>
      <c r="G58" s="73"/>
      <c r="H58" s="63"/>
      <c r="I58" s="73"/>
      <c r="J58" s="63"/>
      <c r="K58" s="76"/>
      <c r="L58" s="424" t="str">
        <f t="shared" si="2"/>
        <v/>
      </c>
      <c r="M58" s="425"/>
    </row>
    <row r="59" spans="1:13" ht="20.149999999999999" customHeight="1">
      <c r="A59" s="251">
        <v>12</v>
      </c>
      <c r="B59" s="420"/>
      <c r="C59" s="421"/>
      <c r="D59" s="60"/>
      <c r="E59" s="61"/>
      <c r="F59" s="62"/>
      <c r="G59" s="73"/>
      <c r="H59" s="63"/>
      <c r="I59" s="73"/>
      <c r="J59" s="63"/>
      <c r="K59" s="76"/>
      <c r="L59" s="424" t="str">
        <f t="shared" si="2"/>
        <v/>
      </c>
      <c r="M59" s="425"/>
    </row>
    <row r="60" spans="1:13" ht="20.149999999999999" customHeight="1">
      <c r="A60" s="251">
        <v>13</v>
      </c>
      <c r="B60" s="420"/>
      <c r="C60" s="421"/>
      <c r="D60" s="60"/>
      <c r="E60" s="61"/>
      <c r="F60" s="62"/>
      <c r="G60" s="73"/>
      <c r="H60" s="63"/>
      <c r="I60" s="73"/>
      <c r="J60" s="63"/>
      <c r="K60" s="76"/>
      <c r="L60" s="424" t="str">
        <f t="shared" si="2"/>
        <v/>
      </c>
      <c r="M60" s="425"/>
    </row>
    <row r="61" spans="1:13" ht="20.149999999999999" customHeight="1">
      <c r="A61" s="251">
        <v>14</v>
      </c>
      <c r="B61" s="420"/>
      <c r="C61" s="421"/>
      <c r="D61" s="60"/>
      <c r="E61" s="61"/>
      <c r="F61" s="62"/>
      <c r="G61" s="73"/>
      <c r="H61" s="63"/>
      <c r="I61" s="73"/>
      <c r="J61" s="63"/>
      <c r="K61" s="76"/>
      <c r="L61" s="424" t="str">
        <f t="shared" si="2"/>
        <v/>
      </c>
      <c r="M61" s="425"/>
    </row>
    <row r="62" spans="1:13" ht="20.149999999999999" customHeight="1">
      <c r="A62" s="251">
        <v>15</v>
      </c>
      <c r="B62" s="420"/>
      <c r="C62" s="421"/>
      <c r="D62" s="60"/>
      <c r="E62" s="61"/>
      <c r="F62" s="62"/>
      <c r="G62" s="73"/>
      <c r="H62" s="63"/>
      <c r="I62" s="73"/>
      <c r="J62" s="63"/>
      <c r="K62" s="76"/>
      <c r="L62" s="424" t="str">
        <f t="shared" si="2"/>
        <v/>
      </c>
      <c r="M62" s="425"/>
    </row>
    <row r="63" spans="1:13" ht="20.149999999999999" customHeight="1">
      <c r="A63" s="251">
        <v>16</v>
      </c>
      <c r="B63" s="420"/>
      <c r="C63" s="421"/>
      <c r="D63" s="60"/>
      <c r="E63" s="61"/>
      <c r="F63" s="62"/>
      <c r="G63" s="73"/>
      <c r="H63" s="63"/>
      <c r="I63" s="73"/>
      <c r="J63" s="63"/>
      <c r="K63" s="76"/>
      <c r="L63" s="424" t="str">
        <f t="shared" si="2"/>
        <v/>
      </c>
      <c r="M63" s="425"/>
    </row>
    <row r="64" spans="1:13" ht="20.149999999999999" customHeight="1">
      <c r="A64" s="251">
        <v>17</v>
      </c>
      <c r="B64" s="420"/>
      <c r="C64" s="421"/>
      <c r="D64" s="60"/>
      <c r="E64" s="61"/>
      <c r="F64" s="62"/>
      <c r="G64" s="73"/>
      <c r="H64" s="63"/>
      <c r="I64" s="73"/>
      <c r="J64" s="63"/>
      <c r="K64" s="76"/>
      <c r="L64" s="424" t="str">
        <f t="shared" si="2"/>
        <v/>
      </c>
      <c r="M64" s="425"/>
    </row>
    <row r="65" spans="1:13" ht="20.149999999999999" customHeight="1">
      <c r="A65" s="251">
        <v>18</v>
      </c>
      <c r="B65" s="420"/>
      <c r="C65" s="421"/>
      <c r="D65" s="60"/>
      <c r="E65" s="61"/>
      <c r="F65" s="62"/>
      <c r="G65" s="73"/>
      <c r="H65" s="63"/>
      <c r="I65" s="73"/>
      <c r="J65" s="63"/>
      <c r="K65" s="76"/>
      <c r="L65" s="424" t="str">
        <f t="shared" si="2"/>
        <v/>
      </c>
      <c r="M65" s="425"/>
    </row>
    <row r="66" spans="1:13" ht="20.149999999999999" customHeight="1">
      <c r="A66" s="251">
        <v>19</v>
      </c>
      <c r="B66" s="420"/>
      <c r="C66" s="421"/>
      <c r="D66" s="60"/>
      <c r="E66" s="61"/>
      <c r="F66" s="62"/>
      <c r="G66" s="73"/>
      <c r="H66" s="63"/>
      <c r="I66" s="73"/>
      <c r="J66" s="63"/>
      <c r="K66" s="76"/>
      <c r="L66" s="424" t="str">
        <f t="shared" si="2"/>
        <v/>
      </c>
      <c r="M66" s="425"/>
    </row>
    <row r="67" spans="1:13" ht="20.149999999999999" customHeight="1">
      <c r="A67" s="251">
        <v>20</v>
      </c>
      <c r="B67" s="426"/>
      <c r="C67" s="427"/>
      <c r="D67" s="66"/>
      <c r="E67" s="67"/>
      <c r="F67" s="64"/>
      <c r="G67" s="74"/>
      <c r="H67" s="65"/>
      <c r="I67" s="74"/>
      <c r="J67" s="65"/>
      <c r="K67" s="77"/>
      <c r="L67" s="428" t="str">
        <f t="shared" si="2"/>
        <v/>
      </c>
      <c r="M67" s="429"/>
    </row>
    <row r="68" spans="1:13" ht="24.9" customHeight="1">
      <c r="B68" s="412" t="str">
        <f>IF($C68=$E$20,$D$20,IF($C68=$E$21,$D$21,IF($C68=$E$22,$D$22,"")))</f>
        <v/>
      </c>
      <c r="C68" s="413" t="s">
        <v>414</v>
      </c>
      <c r="D68" s="430"/>
      <c r="E68" s="431"/>
      <c r="F68" s="432"/>
      <c r="G68" s="432"/>
      <c r="H68" s="433"/>
      <c r="I68" s="432"/>
      <c r="J68" s="433"/>
      <c r="K68" s="434"/>
      <c r="L68" s="435"/>
      <c r="M68" s="436"/>
    </row>
    <row r="69" spans="1:13" ht="19.5" customHeight="1">
      <c r="A69" s="251">
        <v>1</v>
      </c>
      <c r="B69" s="420"/>
      <c r="C69" s="421"/>
      <c r="D69" s="56"/>
      <c r="E69" s="57"/>
      <c r="F69" s="58"/>
      <c r="G69" s="72"/>
      <c r="H69" s="59"/>
      <c r="I69" s="72"/>
      <c r="J69" s="59"/>
      <c r="K69" s="75"/>
      <c r="L69" s="422" t="str">
        <f>IF(ISNUMBER(F69),(ROUND(PRODUCT(F69,G69,I69,K69),0)),"")</f>
        <v/>
      </c>
      <c r="M69" s="423">
        <f>ROUNDDOWN(((SUM(L69:L88))/1000),0)</f>
        <v>0</v>
      </c>
    </row>
    <row r="70" spans="1:13" ht="20.149999999999999" customHeight="1">
      <c r="A70" s="251">
        <v>2</v>
      </c>
      <c r="B70" s="420"/>
      <c r="C70" s="421"/>
      <c r="D70" s="60"/>
      <c r="E70" s="61"/>
      <c r="F70" s="62"/>
      <c r="G70" s="73"/>
      <c r="H70" s="63"/>
      <c r="I70" s="73"/>
      <c r="J70" s="63"/>
      <c r="K70" s="76"/>
      <c r="L70" s="424" t="str">
        <f t="shared" ref="L70:L88" si="3">IF(ISNUMBER(F70),(ROUND(PRODUCT(F70,G70,I70,K70),0)),"")</f>
        <v/>
      </c>
      <c r="M70" s="425"/>
    </row>
    <row r="71" spans="1:13" ht="20.149999999999999" customHeight="1">
      <c r="A71" s="251">
        <v>3</v>
      </c>
      <c r="B71" s="420"/>
      <c r="C71" s="421"/>
      <c r="D71" s="60"/>
      <c r="E71" s="61"/>
      <c r="F71" s="62"/>
      <c r="G71" s="73"/>
      <c r="H71" s="63"/>
      <c r="I71" s="73"/>
      <c r="J71" s="63"/>
      <c r="K71" s="76"/>
      <c r="L71" s="424" t="str">
        <f t="shared" si="3"/>
        <v/>
      </c>
      <c r="M71" s="425"/>
    </row>
    <row r="72" spans="1:13" ht="20.149999999999999" customHeight="1">
      <c r="A72" s="251">
        <v>4</v>
      </c>
      <c r="B72" s="420"/>
      <c r="C72" s="421"/>
      <c r="D72" s="60"/>
      <c r="E72" s="61"/>
      <c r="F72" s="62"/>
      <c r="G72" s="73"/>
      <c r="H72" s="63"/>
      <c r="I72" s="73"/>
      <c r="J72" s="63"/>
      <c r="K72" s="76"/>
      <c r="L72" s="424" t="str">
        <f t="shared" si="3"/>
        <v/>
      </c>
      <c r="M72" s="425"/>
    </row>
    <row r="73" spans="1:13" ht="20.149999999999999" customHeight="1">
      <c r="A73" s="251">
        <v>5</v>
      </c>
      <c r="B73" s="420"/>
      <c r="C73" s="421"/>
      <c r="D73" s="60"/>
      <c r="E73" s="61"/>
      <c r="F73" s="62"/>
      <c r="G73" s="73"/>
      <c r="H73" s="63"/>
      <c r="I73" s="73"/>
      <c r="J73" s="63"/>
      <c r="K73" s="76"/>
      <c r="L73" s="424" t="str">
        <f t="shared" si="3"/>
        <v/>
      </c>
      <c r="M73" s="425"/>
    </row>
    <row r="74" spans="1:13" ht="20.149999999999999" customHeight="1">
      <c r="A74" s="251">
        <v>6</v>
      </c>
      <c r="B74" s="420"/>
      <c r="C74" s="421"/>
      <c r="D74" s="60"/>
      <c r="E74" s="61"/>
      <c r="F74" s="62"/>
      <c r="G74" s="73"/>
      <c r="H74" s="63"/>
      <c r="I74" s="73"/>
      <c r="J74" s="63"/>
      <c r="K74" s="76"/>
      <c r="L74" s="424" t="str">
        <f t="shared" si="3"/>
        <v/>
      </c>
      <c r="M74" s="425"/>
    </row>
    <row r="75" spans="1:13" ht="20.149999999999999" customHeight="1">
      <c r="A75" s="251">
        <v>7</v>
      </c>
      <c r="B75" s="420"/>
      <c r="C75" s="421"/>
      <c r="D75" s="60"/>
      <c r="E75" s="61"/>
      <c r="F75" s="62"/>
      <c r="G75" s="73"/>
      <c r="H75" s="63"/>
      <c r="I75" s="73"/>
      <c r="J75" s="63"/>
      <c r="K75" s="76"/>
      <c r="L75" s="424" t="str">
        <f t="shared" si="3"/>
        <v/>
      </c>
      <c r="M75" s="425"/>
    </row>
    <row r="76" spans="1:13" ht="20.149999999999999" customHeight="1">
      <c r="A76" s="251">
        <v>8</v>
      </c>
      <c r="B76" s="420"/>
      <c r="C76" s="421"/>
      <c r="D76" s="60"/>
      <c r="E76" s="61"/>
      <c r="F76" s="62"/>
      <c r="G76" s="73"/>
      <c r="H76" s="63"/>
      <c r="I76" s="73"/>
      <c r="J76" s="63"/>
      <c r="K76" s="76"/>
      <c r="L76" s="424" t="str">
        <f t="shared" si="3"/>
        <v/>
      </c>
      <c r="M76" s="425"/>
    </row>
    <row r="77" spans="1:13" ht="20.149999999999999" customHeight="1">
      <c r="A77" s="251">
        <v>9</v>
      </c>
      <c r="B77" s="420"/>
      <c r="C77" s="421"/>
      <c r="D77" s="60"/>
      <c r="E77" s="61"/>
      <c r="F77" s="62"/>
      <c r="G77" s="73"/>
      <c r="H77" s="63"/>
      <c r="I77" s="73"/>
      <c r="J77" s="63"/>
      <c r="K77" s="76"/>
      <c r="L77" s="424" t="str">
        <f t="shared" si="3"/>
        <v/>
      </c>
      <c r="M77" s="425"/>
    </row>
    <row r="78" spans="1:13" ht="20.149999999999999" customHeight="1">
      <c r="A78" s="251">
        <v>10</v>
      </c>
      <c r="B78" s="420"/>
      <c r="C78" s="421"/>
      <c r="D78" s="60"/>
      <c r="E78" s="61"/>
      <c r="F78" s="62"/>
      <c r="G78" s="73"/>
      <c r="H78" s="63"/>
      <c r="I78" s="73"/>
      <c r="J78" s="63"/>
      <c r="K78" s="76"/>
      <c r="L78" s="424" t="str">
        <f t="shared" si="3"/>
        <v/>
      </c>
      <c r="M78" s="425"/>
    </row>
    <row r="79" spans="1:13" ht="20.149999999999999" customHeight="1">
      <c r="A79" s="251">
        <v>11</v>
      </c>
      <c r="B79" s="420"/>
      <c r="C79" s="421"/>
      <c r="D79" s="60"/>
      <c r="E79" s="61"/>
      <c r="F79" s="62"/>
      <c r="G79" s="73"/>
      <c r="H79" s="63"/>
      <c r="I79" s="73"/>
      <c r="J79" s="63"/>
      <c r="K79" s="76"/>
      <c r="L79" s="424" t="str">
        <f t="shared" si="3"/>
        <v/>
      </c>
      <c r="M79" s="425"/>
    </row>
    <row r="80" spans="1:13" ht="20.149999999999999" customHeight="1">
      <c r="A80" s="251">
        <v>12</v>
      </c>
      <c r="B80" s="420"/>
      <c r="C80" s="421"/>
      <c r="D80" s="60"/>
      <c r="E80" s="61"/>
      <c r="F80" s="62"/>
      <c r="G80" s="73"/>
      <c r="H80" s="63"/>
      <c r="I80" s="73"/>
      <c r="J80" s="63"/>
      <c r="K80" s="76"/>
      <c r="L80" s="424" t="str">
        <f t="shared" si="3"/>
        <v/>
      </c>
      <c r="M80" s="425"/>
    </row>
    <row r="81" spans="1:13" ht="20.149999999999999" customHeight="1">
      <c r="A81" s="251">
        <v>13</v>
      </c>
      <c r="B81" s="420"/>
      <c r="C81" s="421"/>
      <c r="D81" s="60"/>
      <c r="E81" s="61"/>
      <c r="F81" s="62"/>
      <c r="G81" s="73"/>
      <c r="H81" s="63"/>
      <c r="I81" s="73"/>
      <c r="J81" s="63"/>
      <c r="K81" s="76"/>
      <c r="L81" s="424" t="str">
        <f t="shared" si="3"/>
        <v/>
      </c>
      <c r="M81" s="425"/>
    </row>
    <row r="82" spans="1:13" ht="20.149999999999999" customHeight="1">
      <c r="A82" s="251">
        <v>14</v>
      </c>
      <c r="B82" s="420"/>
      <c r="C82" s="421"/>
      <c r="D82" s="60"/>
      <c r="E82" s="61"/>
      <c r="F82" s="62"/>
      <c r="G82" s="73"/>
      <c r="H82" s="63"/>
      <c r="I82" s="73"/>
      <c r="J82" s="63"/>
      <c r="K82" s="76"/>
      <c r="L82" s="424" t="str">
        <f t="shared" si="3"/>
        <v/>
      </c>
      <c r="M82" s="425"/>
    </row>
    <row r="83" spans="1:13" ht="20.149999999999999" customHeight="1">
      <c r="A83" s="251">
        <v>15</v>
      </c>
      <c r="B83" s="420"/>
      <c r="C83" s="421"/>
      <c r="D83" s="60"/>
      <c r="E83" s="61"/>
      <c r="F83" s="62"/>
      <c r="G83" s="73"/>
      <c r="H83" s="63"/>
      <c r="I83" s="73"/>
      <c r="J83" s="63"/>
      <c r="K83" s="76"/>
      <c r="L83" s="424" t="str">
        <f t="shared" si="3"/>
        <v/>
      </c>
      <c r="M83" s="425"/>
    </row>
    <row r="84" spans="1:13" ht="20.149999999999999" customHeight="1">
      <c r="A84" s="251">
        <v>16</v>
      </c>
      <c r="B84" s="420"/>
      <c r="C84" s="421"/>
      <c r="D84" s="60"/>
      <c r="E84" s="61"/>
      <c r="F84" s="62"/>
      <c r="G84" s="73"/>
      <c r="H84" s="63"/>
      <c r="I84" s="73"/>
      <c r="J84" s="63"/>
      <c r="K84" s="76"/>
      <c r="L84" s="424" t="str">
        <f t="shared" si="3"/>
        <v/>
      </c>
      <c r="M84" s="425"/>
    </row>
    <row r="85" spans="1:13" ht="20.149999999999999" customHeight="1">
      <c r="A85" s="251">
        <v>17</v>
      </c>
      <c r="B85" s="420"/>
      <c r="C85" s="421"/>
      <c r="D85" s="60"/>
      <c r="E85" s="61"/>
      <c r="F85" s="62"/>
      <c r="G85" s="73"/>
      <c r="H85" s="63"/>
      <c r="I85" s="73"/>
      <c r="J85" s="63"/>
      <c r="K85" s="76"/>
      <c r="L85" s="424" t="str">
        <f t="shared" si="3"/>
        <v/>
      </c>
      <c r="M85" s="425"/>
    </row>
    <row r="86" spans="1:13" ht="20.149999999999999" customHeight="1">
      <c r="A86" s="251">
        <v>18</v>
      </c>
      <c r="B86" s="420"/>
      <c r="C86" s="421"/>
      <c r="D86" s="60"/>
      <c r="E86" s="61"/>
      <c r="F86" s="62"/>
      <c r="G86" s="73"/>
      <c r="H86" s="63"/>
      <c r="I86" s="73"/>
      <c r="J86" s="63"/>
      <c r="K86" s="76"/>
      <c r="L86" s="424" t="str">
        <f t="shared" si="3"/>
        <v/>
      </c>
      <c r="M86" s="425"/>
    </row>
    <row r="87" spans="1:13" ht="20.149999999999999" customHeight="1">
      <c r="A87" s="251">
        <v>19</v>
      </c>
      <c r="B87" s="420"/>
      <c r="C87" s="421"/>
      <c r="D87" s="60"/>
      <c r="E87" s="61"/>
      <c r="F87" s="62"/>
      <c r="G87" s="73"/>
      <c r="H87" s="63"/>
      <c r="I87" s="73"/>
      <c r="J87" s="63"/>
      <c r="K87" s="76"/>
      <c r="L87" s="424" t="str">
        <f t="shared" si="3"/>
        <v/>
      </c>
      <c r="M87" s="425"/>
    </row>
    <row r="88" spans="1:13" ht="20.149999999999999" customHeight="1">
      <c r="A88" s="251">
        <v>20</v>
      </c>
      <c r="B88" s="426"/>
      <c r="C88" s="427"/>
      <c r="D88" s="66"/>
      <c r="E88" s="67"/>
      <c r="F88" s="64"/>
      <c r="G88" s="74"/>
      <c r="H88" s="65"/>
      <c r="I88" s="74"/>
      <c r="J88" s="65"/>
      <c r="K88" s="77"/>
      <c r="L88" s="428" t="str">
        <f t="shared" si="3"/>
        <v/>
      </c>
      <c r="M88" s="429"/>
    </row>
    <row r="89" spans="1:13" ht="24.9" customHeight="1">
      <c r="B89" s="412" t="str">
        <f>IF($C89=$E$20,$D$20,IF($C89=$E$21,$D$21,IF($C89=$E$22,$D$22,"")))</f>
        <v/>
      </c>
      <c r="C89" s="413" t="s">
        <v>415</v>
      </c>
      <c r="D89" s="430"/>
      <c r="E89" s="431"/>
      <c r="F89" s="432"/>
      <c r="G89" s="432"/>
      <c r="H89" s="433"/>
      <c r="I89" s="432"/>
      <c r="J89" s="433"/>
      <c r="K89" s="434"/>
      <c r="L89" s="435"/>
      <c r="M89" s="436"/>
    </row>
    <row r="90" spans="1:13" ht="19.5" customHeight="1">
      <c r="A90" s="251">
        <v>1</v>
      </c>
      <c r="B90" s="420"/>
      <c r="C90" s="421"/>
      <c r="D90" s="56"/>
      <c r="E90" s="57"/>
      <c r="F90" s="58"/>
      <c r="G90" s="72"/>
      <c r="H90" s="59"/>
      <c r="I90" s="72"/>
      <c r="J90" s="59"/>
      <c r="K90" s="75"/>
      <c r="L90" s="422" t="str">
        <f>IF(ISNUMBER(F90),(ROUND(PRODUCT(F90,G90,I90,K90),0)),"")</f>
        <v/>
      </c>
      <c r="M90" s="423">
        <f>ROUNDDOWN(((SUM(L90:L109))/1000),0)</f>
        <v>0</v>
      </c>
    </row>
    <row r="91" spans="1:13" ht="20.149999999999999" customHeight="1">
      <c r="A91" s="251">
        <v>2</v>
      </c>
      <c r="B91" s="420"/>
      <c r="C91" s="421"/>
      <c r="D91" s="60"/>
      <c r="E91" s="61"/>
      <c r="F91" s="62"/>
      <c r="G91" s="73"/>
      <c r="H91" s="63"/>
      <c r="I91" s="73"/>
      <c r="J91" s="63"/>
      <c r="K91" s="76"/>
      <c r="L91" s="424" t="str">
        <f t="shared" ref="L91:L109" si="4">IF(ISNUMBER(F91),(ROUND(PRODUCT(F91,G91,I91,K91),0)),"")</f>
        <v/>
      </c>
      <c r="M91" s="425"/>
    </row>
    <row r="92" spans="1:13" ht="20.149999999999999" customHeight="1">
      <c r="A92" s="251">
        <v>3</v>
      </c>
      <c r="B92" s="420"/>
      <c r="C92" s="421"/>
      <c r="D92" s="60"/>
      <c r="E92" s="61"/>
      <c r="F92" s="62"/>
      <c r="G92" s="73"/>
      <c r="H92" s="63"/>
      <c r="I92" s="73"/>
      <c r="J92" s="63"/>
      <c r="K92" s="76"/>
      <c r="L92" s="424" t="str">
        <f t="shared" si="4"/>
        <v/>
      </c>
      <c r="M92" s="425"/>
    </row>
    <row r="93" spans="1:13" ht="20.149999999999999" customHeight="1">
      <c r="A93" s="251">
        <v>4</v>
      </c>
      <c r="B93" s="420"/>
      <c r="C93" s="421"/>
      <c r="D93" s="60"/>
      <c r="E93" s="61"/>
      <c r="F93" s="62"/>
      <c r="G93" s="73"/>
      <c r="H93" s="63"/>
      <c r="I93" s="73"/>
      <c r="J93" s="63"/>
      <c r="K93" s="76"/>
      <c r="L93" s="424" t="str">
        <f t="shared" si="4"/>
        <v/>
      </c>
      <c r="M93" s="425"/>
    </row>
    <row r="94" spans="1:13" ht="20.149999999999999" customHeight="1">
      <c r="A94" s="251">
        <v>5</v>
      </c>
      <c r="B94" s="420"/>
      <c r="C94" s="421"/>
      <c r="D94" s="60"/>
      <c r="E94" s="61"/>
      <c r="F94" s="62"/>
      <c r="G94" s="73"/>
      <c r="H94" s="63"/>
      <c r="I94" s="73"/>
      <c r="J94" s="63"/>
      <c r="K94" s="76"/>
      <c r="L94" s="424" t="str">
        <f t="shared" si="4"/>
        <v/>
      </c>
      <c r="M94" s="425"/>
    </row>
    <row r="95" spans="1:13" ht="20.149999999999999" customHeight="1">
      <c r="A95" s="251">
        <v>6</v>
      </c>
      <c r="B95" s="420"/>
      <c r="C95" s="421"/>
      <c r="D95" s="60"/>
      <c r="E95" s="61"/>
      <c r="F95" s="62"/>
      <c r="G95" s="73"/>
      <c r="H95" s="63"/>
      <c r="I95" s="73"/>
      <c r="J95" s="63"/>
      <c r="K95" s="76"/>
      <c r="L95" s="424" t="str">
        <f t="shared" si="4"/>
        <v/>
      </c>
      <c r="M95" s="425"/>
    </row>
    <row r="96" spans="1:13" ht="20.149999999999999" customHeight="1">
      <c r="A96" s="251">
        <v>7</v>
      </c>
      <c r="B96" s="420"/>
      <c r="C96" s="421"/>
      <c r="D96" s="60"/>
      <c r="E96" s="61"/>
      <c r="F96" s="62"/>
      <c r="G96" s="73"/>
      <c r="H96" s="63"/>
      <c r="I96" s="73"/>
      <c r="J96" s="63"/>
      <c r="K96" s="76"/>
      <c r="L96" s="424" t="str">
        <f t="shared" si="4"/>
        <v/>
      </c>
      <c r="M96" s="425"/>
    </row>
    <row r="97" spans="1:13" ht="20.149999999999999" customHeight="1">
      <c r="A97" s="251">
        <v>8</v>
      </c>
      <c r="B97" s="420"/>
      <c r="C97" s="421"/>
      <c r="D97" s="60"/>
      <c r="E97" s="61"/>
      <c r="F97" s="62"/>
      <c r="G97" s="73"/>
      <c r="H97" s="63"/>
      <c r="I97" s="73"/>
      <c r="J97" s="63"/>
      <c r="K97" s="76"/>
      <c r="L97" s="424" t="str">
        <f t="shared" si="4"/>
        <v/>
      </c>
      <c r="M97" s="425"/>
    </row>
    <row r="98" spans="1:13" ht="20.149999999999999" customHeight="1">
      <c r="A98" s="251">
        <v>9</v>
      </c>
      <c r="B98" s="420"/>
      <c r="C98" s="421"/>
      <c r="D98" s="60"/>
      <c r="E98" s="61"/>
      <c r="F98" s="62"/>
      <c r="G98" s="73"/>
      <c r="H98" s="63"/>
      <c r="I98" s="73"/>
      <c r="J98" s="63"/>
      <c r="K98" s="76"/>
      <c r="L98" s="424" t="str">
        <f t="shared" si="4"/>
        <v/>
      </c>
      <c r="M98" s="425"/>
    </row>
    <row r="99" spans="1:13" ht="20.149999999999999" customHeight="1">
      <c r="A99" s="251">
        <v>10</v>
      </c>
      <c r="B99" s="420"/>
      <c r="C99" s="421"/>
      <c r="D99" s="60"/>
      <c r="E99" s="61"/>
      <c r="F99" s="62"/>
      <c r="G99" s="73"/>
      <c r="H99" s="63"/>
      <c r="I99" s="73"/>
      <c r="J99" s="63"/>
      <c r="K99" s="76"/>
      <c r="L99" s="424" t="str">
        <f t="shared" si="4"/>
        <v/>
      </c>
      <c r="M99" s="425"/>
    </row>
    <row r="100" spans="1:13" ht="20.149999999999999" customHeight="1">
      <c r="A100" s="251">
        <v>11</v>
      </c>
      <c r="B100" s="420"/>
      <c r="C100" s="421"/>
      <c r="D100" s="60"/>
      <c r="E100" s="61"/>
      <c r="F100" s="62"/>
      <c r="G100" s="73"/>
      <c r="H100" s="63"/>
      <c r="I100" s="73"/>
      <c r="J100" s="63"/>
      <c r="K100" s="76"/>
      <c r="L100" s="424" t="str">
        <f t="shared" si="4"/>
        <v/>
      </c>
      <c r="M100" s="425"/>
    </row>
    <row r="101" spans="1:13" ht="20.149999999999999" customHeight="1">
      <c r="A101" s="251">
        <v>12</v>
      </c>
      <c r="B101" s="420"/>
      <c r="C101" s="421"/>
      <c r="D101" s="60"/>
      <c r="E101" s="61"/>
      <c r="F101" s="62"/>
      <c r="G101" s="73"/>
      <c r="H101" s="63"/>
      <c r="I101" s="73"/>
      <c r="J101" s="63"/>
      <c r="K101" s="76"/>
      <c r="L101" s="424" t="str">
        <f t="shared" si="4"/>
        <v/>
      </c>
      <c r="M101" s="425"/>
    </row>
    <row r="102" spans="1:13" ht="20.149999999999999" customHeight="1">
      <c r="A102" s="251">
        <v>13</v>
      </c>
      <c r="B102" s="420"/>
      <c r="C102" s="421"/>
      <c r="D102" s="60"/>
      <c r="E102" s="61"/>
      <c r="F102" s="62"/>
      <c r="G102" s="73"/>
      <c r="H102" s="63"/>
      <c r="I102" s="73"/>
      <c r="J102" s="63"/>
      <c r="K102" s="76"/>
      <c r="L102" s="424" t="str">
        <f t="shared" si="4"/>
        <v/>
      </c>
      <c r="M102" s="425"/>
    </row>
    <row r="103" spans="1:13" ht="20.149999999999999" customHeight="1">
      <c r="A103" s="251">
        <v>14</v>
      </c>
      <c r="B103" s="420"/>
      <c r="C103" s="421"/>
      <c r="D103" s="60"/>
      <c r="E103" s="61"/>
      <c r="F103" s="62"/>
      <c r="G103" s="73"/>
      <c r="H103" s="63"/>
      <c r="I103" s="73"/>
      <c r="J103" s="63"/>
      <c r="K103" s="76"/>
      <c r="L103" s="424" t="str">
        <f t="shared" si="4"/>
        <v/>
      </c>
      <c r="M103" s="425"/>
    </row>
    <row r="104" spans="1:13" ht="20.149999999999999" customHeight="1">
      <c r="A104" s="251">
        <v>15</v>
      </c>
      <c r="B104" s="420"/>
      <c r="C104" s="421"/>
      <c r="D104" s="60"/>
      <c r="E104" s="61"/>
      <c r="F104" s="62"/>
      <c r="G104" s="73"/>
      <c r="H104" s="63"/>
      <c r="I104" s="73"/>
      <c r="J104" s="63"/>
      <c r="K104" s="76"/>
      <c r="L104" s="424" t="str">
        <f t="shared" si="4"/>
        <v/>
      </c>
      <c r="M104" s="425"/>
    </row>
    <row r="105" spans="1:13" ht="20.149999999999999" customHeight="1">
      <c r="A105" s="251">
        <v>16</v>
      </c>
      <c r="B105" s="420"/>
      <c r="C105" s="421"/>
      <c r="D105" s="60"/>
      <c r="E105" s="61"/>
      <c r="F105" s="62"/>
      <c r="G105" s="73"/>
      <c r="H105" s="63"/>
      <c r="I105" s="73"/>
      <c r="J105" s="63"/>
      <c r="K105" s="76"/>
      <c r="L105" s="424" t="str">
        <f t="shared" si="4"/>
        <v/>
      </c>
      <c r="M105" s="425"/>
    </row>
    <row r="106" spans="1:13" ht="20.149999999999999" customHeight="1">
      <c r="A106" s="251">
        <v>17</v>
      </c>
      <c r="B106" s="420"/>
      <c r="C106" s="421"/>
      <c r="D106" s="60"/>
      <c r="E106" s="61"/>
      <c r="F106" s="62"/>
      <c r="G106" s="73"/>
      <c r="H106" s="63"/>
      <c r="I106" s="73"/>
      <c r="J106" s="63"/>
      <c r="K106" s="76"/>
      <c r="L106" s="424" t="str">
        <f t="shared" si="4"/>
        <v/>
      </c>
      <c r="M106" s="425"/>
    </row>
    <row r="107" spans="1:13" ht="20.149999999999999" customHeight="1">
      <c r="A107" s="251">
        <v>18</v>
      </c>
      <c r="B107" s="420"/>
      <c r="C107" s="421"/>
      <c r="D107" s="60"/>
      <c r="E107" s="61"/>
      <c r="F107" s="62"/>
      <c r="G107" s="73"/>
      <c r="H107" s="63"/>
      <c r="I107" s="73"/>
      <c r="J107" s="63"/>
      <c r="K107" s="76"/>
      <c r="L107" s="424" t="str">
        <f t="shared" si="4"/>
        <v/>
      </c>
      <c r="M107" s="425"/>
    </row>
    <row r="108" spans="1:13" ht="20.149999999999999" customHeight="1">
      <c r="A108" s="251">
        <v>19</v>
      </c>
      <c r="B108" s="420"/>
      <c r="C108" s="421"/>
      <c r="D108" s="60"/>
      <c r="E108" s="61"/>
      <c r="F108" s="62"/>
      <c r="G108" s="73"/>
      <c r="H108" s="63"/>
      <c r="I108" s="73"/>
      <c r="J108" s="63"/>
      <c r="K108" s="76"/>
      <c r="L108" s="424" t="str">
        <f t="shared" si="4"/>
        <v/>
      </c>
      <c r="M108" s="425"/>
    </row>
    <row r="109" spans="1:13" ht="20.149999999999999" customHeight="1">
      <c r="A109" s="251">
        <v>20</v>
      </c>
      <c r="B109" s="426"/>
      <c r="C109" s="427"/>
      <c r="D109" s="66"/>
      <c r="E109" s="67"/>
      <c r="F109" s="64"/>
      <c r="G109" s="74"/>
      <c r="H109" s="65"/>
      <c r="I109" s="74"/>
      <c r="J109" s="65"/>
      <c r="K109" s="77"/>
      <c r="L109" s="428" t="str">
        <f t="shared" si="4"/>
        <v/>
      </c>
      <c r="M109" s="429"/>
    </row>
    <row r="110" spans="1:13" ht="24.9" customHeight="1">
      <c r="B110" s="412" t="str">
        <f>IF($C110=$E$20,$D$20,IF($C110=$E$21,$D$21,IF($C110=$E$22,$D$22,"")))</f>
        <v/>
      </c>
      <c r="C110" s="413" t="s">
        <v>416</v>
      </c>
      <c r="D110" s="430"/>
      <c r="E110" s="431"/>
      <c r="F110" s="432"/>
      <c r="G110" s="432"/>
      <c r="H110" s="433"/>
      <c r="I110" s="432"/>
      <c r="J110" s="433"/>
      <c r="K110" s="434"/>
      <c r="L110" s="435"/>
      <c r="M110" s="436"/>
    </row>
    <row r="111" spans="1:13" ht="19.5" customHeight="1">
      <c r="A111" s="251">
        <v>1</v>
      </c>
      <c r="B111" s="420"/>
      <c r="C111" s="421"/>
      <c r="D111" s="56"/>
      <c r="E111" s="57"/>
      <c r="F111" s="58"/>
      <c r="G111" s="72"/>
      <c r="H111" s="59"/>
      <c r="I111" s="72"/>
      <c r="J111" s="59"/>
      <c r="K111" s="75"/>
      <c r="L111" s="422" t="str">
        <f>IF(ISNUMBER(F111),(ROUND(PRODUCT(F111,G111,I111,K111),0)),"")</f>
        <v/>
      </c>
      <c r="M111" s="423">
        <f>ROUNDDOWN(((SUM(L111:L130))/1000),0)</f>
        <v>0</v>
      </c>
    </row>
    <row r="112" spans="1:13" ht="20.149999999999999" customHeight="1">
      <c r="A112" s="251">
        <v>2</v>
      </c>
      <c r="B112" s="420"/>
      <c r="C112" s="421"/>
      <c r="D112" s="60"/>
      <c r="E112" s="61"/>
      <c r="F112" s="62"/>
      <c r="G112" s="73"/>
      <c r="H112" s="63"/>
      <c r="I112" s="73"/>
      <c r="J112" s="63"/>
      <c r="K112" s="76"/>
      <c r="L112" s="424" t="str">
        <f t="shared" ref="L112:L130" si="5">IF(ISNUMBER(F112),(ROUND(PRODUCT(F112,G112,I112,K112),0)),"")</f>
        <v/>
      </c>
      <c r="M112" s="425"/>
    </row>
    <row r="113" spans="1:13" ht="20.149999999999999" customHeight="1">
      <c r="A113" s="251">
        <v>3</v>
      </c>
      <c r="B113" s="420"/>
      <c r="C113" s="421"/>
      <c r="D113" s="60"/>
      <c r="E113" s="61"/>
      <c r="F113" s="62"/>
      <c r="G113" s="73"/>
      <c r="H113" s="63"/>
      <c r="I113" s="73"/>
      <c r="J113" s="63"/>
      <c r="K113" s="76"/>
      <c r="L113" s="424" t="str">
        <f t="shared" si="5"/>
        <v/>
      </c>
      <c r="M113" s="425"/>
    </row>
    <row r="114" spans="1:13" ht="20.149999999999999" customHeight="1">
      <c r="A114" s="251">
        <v>4</v>
      </c>
      <c r="B114" s="420"/>
      <c r="C114" s="421"/>
      <c r="D114" s="60"/>
      <c r="E114" s="61"/>
      <c r="F114" s="62"/>
      <c r="G114" s="73"/>
      <c r="H114" s="63"/>
      <c r="I114" s="73"/>
      <c r="J114" s="63"/>
      <c r="K114" s="76"/>
      <c r="L114" s="424" t="str">
        <f t="shared" si="5"/>
        <v/>
      </c>
      <c r="M114" s="425"/>
    </row>
    <row r="115" spans="1:13" ht="20.149999999999999" customHeight="1">
      <c r="A115" s="251">
        <v>5</v>
      </c>
      <c r="B115" s="420"/>
      <c r="C115" s="421"/>
      <c r="D115" s="60"/>
      <c r="E115" s="61"/>
      <c r="F115" s="62"/>
      <c r="G115" s="73"/>
      <c r="H115" s="63"/>
      <c r="I115" s="73"/>
      <c r="J115" s="63"/>
      <c r="K115" s="76"/>
      <c r="L115" s="424" t="str">
        <f t="shared" si="5"/>
        <v/>
      </c>
      <c r="M115" s="425"/>
    </row>
    <row r="116" spans="1:13" ht="20.149999999999999" customHeight="1">
      <c r="A116" s="251">
        <v>6</v>
      </c>
      <c r="B116" s="420"/>
      <c r="C116" s="421"/>
      <c r="D116" s="60"/>
      <c r="E116" s="61"/>
      <c r="F116" s="62"/>
      <c r="G116" s="73"/>
      <c r="H116" s="63"/>
      <c r="I116" s="73"/>
      <c r="J116" s="63"/>
      <c r="K116" s="76"/>
      <c r="L116" s="424" t="str">
        <f t="shared" si="5"/>
        <v/>
      </c>
      <c r="M116" s="425"/>
    </row>
    <row r="117" spans="1:13" ht="20.149999999999999" customHeight="1">
      <c r="A117" s="251">
        <v>7</v>
      </c>
      <c r="B117" s="420"/>
      <c r="C117" s="421"/>
      <c r="D117" s="60"/>
      <c r="E117" s="61"/>
      <c r="F117" s="62"/>
      <c r="G117" s="73"/>
      <c r="H117" s="63"/>
      <c r="I117" s="73"/>
      <c r="J117" s="63"/>
      <c r="K117" s="76"/>
      <c r="L117" s="424" t="str">
        <f t="shared" si="5"/>
        <v/>
      </c>
      <c r="M117" s="425"/>
    </row>
    <row r="118" spans="1:13" ht="20.149999999999999" customHeight="1">
      <c r="A118" s="251">
        <v>8</v>
      </c>
      <c r="B118" s="420"/>
      <c r="C118" s="421"/>
      <c r="D118" s="60"/>
      <c r="E118" s="61"/>
      <c r="F118" s="62"/>
      <c r="G118" s="73"/>
      <c r="H118" s="63"/>
      <c r="I118" s="73"/>
      <c r="J118" s="63"/>
      <c r="K118" s="76"/>
      <c r="L118" s="424" t="str">
        <f t="shared" si="5"/>
        <v/>
      </c>
      <c r="M118" s="425"/>
    </row>
    <row r="119" spans="1:13" ht="20.149999999999999" customHeight="1">
      <c r="A119" s="251">
        <v>9</v>
      </c>
      <c r="B119" s="420"/>
      <c r="C119" s="421"/>
      <c r="D119" s="60"/>
      <c r="E119" s="61"/>
      <c r="F119" s="62"/>
      <c r="G119" s="73"/>
      <c r="H119" s="63"/>
      <c r="I119" s="73"/>
      <c r="J119" s="63"/>
      <c r="K119" s="76"/>
      <c r="L119" s="424" t="str">
        <f t="shared" si="5"/>
        <v/>
      </c>
      <c r="M119" s="425"/>
    </row>
    <row r="120" spans="1:13" ht="20.149999999999999" customHeight="1">
      <c r="A120" s="251">
        <v>10</v>
      </c>
      <c r="B120" s="420"/>
      <c r="C120" s="421"/>
      <c r="D120" s="60"/>
      <c r="E120" s="61"/>
      <c r="F120" s="62"/>
      <c r="G120" s="73"/>
      <c r="H120" s="63"/>
      <c r="I120" s="73"/>
      <c r="J120" s="63"/>
      <c r="K120" s="76"/>
      <c r="L120" s="424" t="str">
        <f t="shared" si="5"/>
        <v/>
      </c>
      <c r="M120" s="425"/>
    </row>
    <row r="121" spans="1:13" ht="20.149999999999999" customHeight="1">
      <c r="A121" s="251">
        <v>11</v>
      </c>
      <c r="B121" s="420"/>
      <c r="C121" s="421"/>
      <c r="D121" s="60"/>
      <c r="E121" s="61"/>
      <c r="F121" s="62"/>
      <c r="G121" s="73"/>
      <c r="H121" s="63"/>
      <c r="I121" s="73"/>
      <c r="J121" s="63"/>
      <c r="K121" s="76"/>
      <c r="L121" s="424" t="str">
        <f t="shared" si="5"/>
        <v/>
      </c>
      <c r="M121" s="425"/>
    </row>
    <row r="122" spans="1:13" ht="20.149999999999999" customHeight="1">
      <c r="A122" s="251">
        <v>12</v>
      </c>
      <c r="B122" s="420"/>
      <c r="C122" s="421"/>
      <c r="D122" s="60"/>
      <c r="E122" s="61"/>
      <c r="F122" s="62"/>
      <c r="G122" s="73"/>
      <c r="H122" s="63"/>
      <c r="I122" s="73"/>
      <c r="J122" s="63"/>
      <c r="K122" s="76"/>
      <c r="L122" s="424" t="str">
        <f t="shared" si="5"/>
        <v/>
      </c>
      <c r="M122" s="425"/>
    </row>
    <row r="123" spans="1:13" ht="20.149999999999999" customHeight="1">
      <c r="A123" s="251">
        <v>13</v>
      </c>
      <c r="B123" s="420"/>
      <c r="C123" s="421"/>
      <c r="D123" s="60"/>
      <c r="E123" s="61"/>
      <c r="F123" s="62"/>
      <c r="G123" s="73"/>
      <c r="H123" s="63"/>
      <c r="I123" s="73"/>
      <c r="J123" s="63"/>
      <c r="K123" s="76"/>
      <c r="L123" s="424" t="str">
        <f t="shared" si="5"/>
        <v/>
      </c>
      <c r="M123" s="425"/>
    </row>
    <row r="124" spans="1:13" ht="20.149999999999999" customHeight="1">
      <c r="A124" s="251">
        <v>14</v>
      </c>
      <c r="B124" s="420"/>
      <c r="C124" s="421"/>
      <c r="D124" s="60"/>
      <c r="E124" s="61"/>
      <c r="F124" s="62"/>
      <c r="G124" s="73"/>
      <c r="H124" s="63"/>
      <c r="I124" s="73"/>
      <c r="J124" s="63"/>
      <c r="K124" s="76"/>
      <c r="L124" s="424" t="str">
        <f t="shared" si="5"/>
        <v/>
      </c>
      <c r="M124" s="425"/>
    </row>
    <row r="125" spans="1:13" ht="20.149999999999999" customHeight="1">
      <c r="A125" s="251">
        <v>15</v>
      </c>
      <c r="B125" s="420"/>
      <c r="C125" s="421"/>
      <c r="D125" s="60"/>
      <c r="E125" s="61"/>
      <c r="F125" s="62"/>
      <c r="G125" s="73"/>
      <c r="H125" s="63"/>
      <c r="I125" s="73"/>
      <c r="J125" s="63"/>
      <c r="K125" s="76"/>
      <c r="L125" s="424" t="str">
        <f t="shared" si="5"/>
        <v/>
      </c>
      <c r="M125" s="425"/>
    </row>
    <row r="126" spans="1:13" ht="20.149999999999999" customHeight="1">
      <c r="A126" s="251">
        <v>16</v>
      </c>
      <c r="B126" s="420"/>
      <c r="C126" s="421"/>
      <c r="D126" s="60"/>
      <c r="E126" s="61"/>
      <c r="F126" s="62"/>
      <c r="G126" s="73"/>
      <c r="H126" s="63"/>
      <c r="I126" s="73"/>
      <c r="J126" s="63"/>
      <c r="K126" s="76"/>
      <c r="L126" s="424" t="str">
        <f t="shared" si="5"/>
        <v/>
      </c>
      <c r="M126" s="425"/>
    </row>
    <row r="127" spans="1:13" ht="20.149999999999999" customHeight="1">
      <c r="A127" s="251">
        <v>17</v>
      </c>
      <c r="B127" s="420"/>
      <c r="C127" s="421"/>
      <c r="D127" s="60"/>
      <c r="E127" s="61"/>
      <c r="F127" s="62"/>
      <c r="G127" s="73"/>
      <c r="H127" s="63"/>
      <c r="I127" s="73"/>
      <c r="J127" s="63"/>
      <c r="K127" s="76"/>
      <c r="L127" s="424" t="str">
        <f t="shared" si="5"/>
        <v/>
      </c>
      <c r="M127" s="425"/>
    </row>
    <row r="128" spans="1:13" ht="20.149999999999999" customHeight="1">
      <c r="A128" s="251">
        <v>18</v>
      </c>
      <c r="B128" s="420"/>
      <c r="C128" s="421"/>
      <c r="D128" s="60"/>
      <c r="E128" s="61"/>
      <c r="F128" s="62"/>
      <c r="G128" s="73"/>
      <c r="H128" s="63"/>
      <c r="I128" s="73"/>
      <c r="J128" s="63"/>
      <c r="K128" s="76"/>
      <c r="L128" s="424" t="str">
        <f t="shared" si="5"/>
        <v/>
      </c>
      <c r="M128" s="425"/>
    </row>
    <row r="129" spans="1:13" ht="20.149999999999999" customHeight="1">
      <c r="A129" s="251">
        <v>19</v>
      </c>
      <c r="B129" s="420"/>
      <c r="C129" s="421"/>
      <c r="D129" s="60"/>
      <c r="E129" s="61"/>
      <c r="F129" s="62"/>
      <c r="G129" s="73"/>
      <c r="H129" s="63"/>
      <c r="I129" s="73"/>
      <c r="J129" s="63"/>
      <c r="K129" s="76"/>
      <c r="L129" s="424" t="str">
        <f t="shared" si="5"/>
        <v/>
      </c>
      <c r="M129" s="425"/>
    </row>
    <row r="130" spans="1:13" ht="20.149999999999999" customHeight="1">
      <c r="A130" s="251">
        <v>20</v>
      </c>
      <c r="B130" s="426"/>
      <c r="C130" s="427"/>
      <c r="D130" s="66"/>
      <c r="E130" s="67"/>
      <c r="F130" s="64"/>
      <c r="G130" s="74"/>
      <c r="H130" s="65"/>
      <c r="I130" s="74"/>
      <c r="J130" s="65"/>
      <c r="K130" s="77"/>
      <c r="L130" s="428" t="str">
        <f t="shared" si="5"/>
        <v/>
      </c>
      <c r="M130" s="429"/>
    </row>
    <row r="131" spans="1:13" ht="24.9" customHeight="1">
      <c r="B131" s="412" t="str">
        <f>IF($C131=$E$20,$D$20,IF($C131=$E$21,$D$21,IF($C131=$E$22,$D$22,"")))</f>
        <v/>
      </c>
      <c r="C131" s="413" t="s">
        <v>417</v>
      </c>
      <c r="D131" s="430"/>
      <c r="E131" s="431"/>
      <c r="F131" s="432"/>
      <c r="G131" s="432"/>
      <c r="H131" s="433"/>
      <c r="I131" s="432"/>
      <c r="J131" s="433"/>
      <c r="K131" s="434"/>
      <c r="L131" s="435"/>
      <c r="M131" s="436"/>
    </row>
    <row r="132" spans="1:13" ht="19.5" customHeight="1">
      <c r="A132" s="251">
        <v>1</v>
      </c>
      <c r="B132" s="420"/>
      <c r="C132" s="421"/>
      <c r="D132" s="56"/>
      <c r="E132" s="57"/>
      <c r="F132" s="58"/>
      <c r="G132" s="72"/>
      <c r="H132" s="59"/>
      <c r="I132" s="72"/>
      <c r="J132" s="59"/>
      <c r="K132" s="75"/>
      <c r="L132" s="422" t="str">
        <f>IF(ISNUMBER(F132),(ROUND(PRODUCT(F132,G132,I132,K132),0)),"")</f>
        <v/>
      </c>
      <c r="M132" s="423">
        <f>ROUNDDOWN(((SUM(L132:L151))/1000),0)</f>
        <v>0</v>
      </c>
    </row>
    <row r="133" spans="1:13" ht="20.149999999999999" customHeight="1">
      <c r="A133" s="251">
        <v>2</v>
      </c>
      <c r="B133" s="420"/>
      <c r="C133" s="421"/>
      <c r="D133" s="60"/>
      <c r="E133" s="61"/>
      <c r="F133" s="62"/>
      <c r="G133" s="73"/>
      <c r="H133" s="63"/>
      <c r="I133" s="73"/>
      <c r="J133" s="63"/>
      <c r="K133" s="76"/>
      <c r="L133" s="424" t="str">
        <f t="shared" ref="L133:L151" si="6">IF(ISNUMBER(F133),(ROUND(PRODUCT(F133,G133,I133,K133),0)),"")</f>
        <v/>
      </c>
      <c r="M133" s="425"/>
    </row>
    <row r="134" spans="1:13" ht="20.149999999999999" customHeight="1">
      <c r="A134" s="251">
        <v>3</v>
      </c>
      <c r="B134" s="420"/>
      <c r="C134" s="421"/>
      <c r="D134" s="60"/>
      <c r="E134" s="61"/>
      <c r="F134" s="62"/>
      <c r="G134" s="73"/>
      <c r="H134" s="63"/>
      <c r="I134" s="73"/>
      <c r="J134" s="63"/>
      <c r="K134" s="76"/>
      <c r="L134" s="424" t="str">
        <f t="shared" si="6"/>
        <v/>
      </c>
      <c r="M134" s="425"/>
    </row>
    <row r="135" spans="1:13" ht="20.149999999999999" customHeight="1">
      <c r="A135" s="251">
        <v>4</v>
      </c>
      <c r="B135" s="420"/>
      <c r="C135" s="421"/>
      <c r="D135" s="60"/>
      <c r="E135" s="61"/>
      <c r="F135" s="62"/>
      <c r="G135" s="73"/>
      <c r="H135" s="63"/>
      <c r="I135" s="73"/>
      <c r="J135" s="63"/>
      <c r="K135" s="76"/>
      <c r="L135" s="424" t="str">
        <f t="shared" si="6"/>
        <v/>
      </c>
      <c r="M135" s="425"/>
    </row>
    <row r="136" spans="1:13" ht="20.149999999999999" customHeight="1">
      <c r="A136" s="251">
        <v>5</v>
      </c>
      <c r="B136" s="420"/>
      <c r="C136" s="421"/>
      <c r="D136" s="60"/>
      <c r="E136" s="61"/>
      <c r="F136" s="62"/>
      <c r="G136" s="73"/>
      <c r="H136" s="63"/>
      <c r="I136" s="73"/>
      <c r="J136" s="63"/>
      <c r="K136" s="76"/>
      <c r="L136" s="424" t="str">
        <f t="shared" si="6"/>
        <v/>
      </c>
      <c r="M136" s="425"/>
    </row>
    <row r="137" spans="1:13" ht="20.149999999999999" customHeight="1">
      <c r="A137" s="251">
        <v>6</v>
      </c>
      <c r="B137" s="420"/>
      <c r="C137" s="421"/>
      <c r="D137" s="60"/>
      <c r="E137" s="61"/>
      <c r="F137" s="62"/>
      <c r="G137" s="73"/>
      <c r="H137" s="63"/>
      <c r="I137" s="73"/>
      <c r="J137" s="63"/>
      <c r="K137" s="76"/>
      <c r="L137" s="424" t="str">
        <f t="shared" si="6"/>
        <v/>
      </c>
      <c r="M137" s="425"/>
    </row>
    <row r="138" spans="1:13" ht="20.149999999999999" customHeight="1">
      <c r="A138" s="251">
        <v>7</v>
      </c>
      <c r="B138" s="420"/>
      <c r="C138" s="421"/>
      <c r="D138" s="60"/>
      <c r="E138" s="61"/>
      <c r="F138" s="62"/>
      <c r="G138" s="73"/>
      <c r="H138" s="63"/>
      <c r="I138" s="73"/>
      <c r="J138" s="63"/>
      <c r="K138" s="76"/>
      <c r="L138" s="424" t="str">
        <f t="shared" si="6"/>
        <v/>
      </c>
      <c r="M138" s="425"/>
    </row>
    <row r="139" spans="1:13" ht="20.149999999999999" customHeight="1">
      <c r="A139" s="251">
        <v>8</v>
      </c>
      <c r="B139" s="420"/>
      <c r="C139" s="421"/>
      <c r="D139" s="60"/>
      <c r="E139" s="61"/>
      <c r="F139" s="62"/>
      <c r="G139" s="73"/>
      <c r="H139" s="63"/>
      <c r="I139" s="73"/>
      <c r="J139" s="63"/>
      <c r="K139" s="76"/>
      <c r="L139" s="424" t="str">
        <f t="shared" si="6"/>
        <v/>
      </c>
      <c r="M139" s="425"/>
    </row>
    <row r="140" spans="1:13" ht="20.149999999999999" customHeight="1">
      <c r="A140" s="251">
        <v>9</v>
      </c>
      <c r="B140" s="420"/>
      <c r="C140" s="421"/>
      <c r="D140" s="60"/>
      <c r="E140" s="61"/>
      <c r="F140" s="62"/>
      <c r="G140" s="73"/>
      <c r="H140" s="63"/>
      <c r="I140" s="73"/>
      <c r="J140" s="63"/>
      <c r="K140" s="76"/>
      <c r="L140" s="424" t="str">
        <f t="shared" si="6"/>
        <v/>
      </c>
      <c r="M140" s="425"/>
    </row>
    <row r="141" spans="1:13" ht="20.149999999999999" customHeight="1">
      <c r="A141" s="251">
        <v>10</v>
      </c>
      <c r="B141" s="420"/>
      <c r="C141" s="421"/>
      <c r="D141" s="60"/>
      <c r="E141" s="61"/>
      <c r="F141" s="62"/>
      <c r="G141" s="73"/>
      <c r="H141" s="63"/>
      <c r="I141" s="73"/>
      <c r="J141" s="63"/>
      <c r="K141" s="76"/>
      <c r="L141" s="424" t="str">
        <f t="shared" si="6"/>
        <v/>
      </c>
      <c r="M141" s="425"/>
    </row>
    <row r="142" spans="1:13" ht="20.149999999999999" customHeight="1">
      <c r="A142" s="251">
        <v>11</v>
      </c>
      <c r="B142" s="420"/>
      <c r="C142" s="421"/>
      <c r="D142" s="60"/>
      <c r="E142" s="61"/>
      <c r="F142" s="62"/>
      <c r="G142" s="73"/>
      <c r="H142" s="63"/>
      <c r="I142" s="73"/>
      <c r="J142" s="63"/>
      <c r="K142" s="76"/>
      <c r="L142" s="424" t="str">
        <f t="shared" si="6"/>
        <v/>
      </c>
      <c r="M142" s="425"/>
    </row>
    <row r="143" spans="1:13" ht="20.149999999999999" customHeight="1">
      <c r="A143" s="251">
        <v>12</v>
      </c>
      <c r="B143" s="420"/>
      <c r="C143" s="421"/>
      <c r="D143" s="60"/>
      <c r="E143" s="61"/>
      <c r="F143" s="62"/>
      <c r="G143" s="73"/>
      <c r="H143" s="63"/>
      <c r="I143" s="73"/>
      <c r="J143" s="63"/>
      <c r="K143" s="76"/>
      <c r="L143" s="424" t="str">
        <f t="shared" si="6"/>
        <v/>
      </c>
      <c r="M143" s="425"/>
    </row>
    <row r="144" spans="1:13" ht="20.149999999999999" customHeight="1">
      <c r="A144" s="251">
        <v>13</v>
      </c>
      <c r="B144" s="420"/>
      <c r="C144" s="421"/>
      <c r="D144" s="60"/>
      <c r="E144" s="61"/>
      <c r="F144" s="62"/>
      <c r="G144" s="73"/>
      <c r="H144" s="63"/>
      <c r="I144" s="73"/>
      <c r="J144" s="63"/>
      <c r="K144" s="76"/>
      <c r="L144" s="424" t="str">
        <f t="shared" si="6"/>
        <v/>
      </c>
      <c r="M144" s="425"/>
    </row>
    <row r="145" spans="1:13" ht="20.149999999999999" customHeight="1">
      <c r="A145" s="251">
        <v>14</v>
      </c>
      <c r="B145" s="420"/>
      <c r="C145" s="421"/>
      <c r="D145" s="60"/>
      <c r="E145" s="61"/>
      <c r="F145" s="62"/>
      <c r="G145" s="73"/>
      <c r="H145" s="63"/>
      <c r="I145" s="73"/>
      <c r="J145" s="63"/>
      <c r="K145" s="76"/>
      <c r="L145" s="424" t="str">
        <f t="shared" si="6"/>
        <v/>
      </c>
      <c r="M145" s="425"/>
    </row>
    <row r="146" spans="1:13" ht="20.149999999999999" customHeight="1">
      <c r="A146" s="251">
        <v>15</v>
      </c>
      <c r="B146" s="420"/>
      <c r="C146" s="421"/>
      <c r="D146" s="60"/>
      <c r="E146" s="61"/>
      <c r="F146" s="62"/>
      <c r="G146" s="73"/>
      <c r="H146" s="63"/>
      <c r="I146" s="73"/>
      <c r="J146" s="63"/>
      <c r="K146" s="76"/>
      <c r="L146" s="424" t="str">
        <f t="shared" si="6"/>
        <v/>
      </c>
      <c r="M146" s="425"/>
    </row>
    <row r="147" spans="1:13" ht="20.149999999999999" customHeight="1">
      <c r="A147" s="251">
        <v>16</v>
      </c>
      <c r="B147" s="420"/>
      <c r="C147" s="421"/>
      <c r="D147" s="60"/>
      <c r="E147" s="61"/>
      <c r="F147" s="62"/>
      <c r="G147" s="73"/>
      <c r="H147" s="63"/>
      <c r="I147" s="73"/>
      <c r="J147" s="63"/>
      <c r="K147" s="76"/>
      <c r="L147" s="424" t="str">
        <f t="shared" si="6"/>
        <v/>
      </c>
      <c r="M147" s="425"/>
    </row>
    <row r="148" spans="1:13" ht="20.149999999999999" customHeight="1">
      <c r="A148" s="251">
        <v>17</v>
      </c>
      <c r="B148" s="420"/>
      <c r="C148" s="421"/>
      <c r="D148" s="60"/>
      <c r="E148" s="61"/>
      <c r="F148" s="62"/>
      <c r="G148" s="73"/>
      <c r="H148" s="63"/>
      <c r="I148" s="73"/>
      <c r="J148" s="63"/>
      <c r="K148" s="76"/>
      <c r="L148" s="424" t="str">
        <f t="shared" si="6"/>
        <v/>
      </c>
      <c r="M148" s="425"/>
    </row>
    <row r="149" spans="1:13" ht="20.149999999999999" customHeight="1">
      <c r="A149" s="251">
        <v>18</v>
      </c>
      <c r="B149" s="420"/>
      <c r="C149" s="421"/>
      <c r="D149" s="60"/>
      <c r="E149" s="61"/>
      <c r="F149" s="62"/>
      <c r="G149" s="73"/>
      <c r="H149" s="63"/>
      <c r="I149" s="73"/>
      <c r="J149" s="63"/>
      <c r="K149" s="76"/>
      <c r="L149" s="424" t="str">
        <f t="shared" si="6"/>
        <v/>
      </c>
      <c r="M149" s="425"/>
    </row>
    <row r="150" spans="1:13" ht="20.149999999999999" customHeight="1">
      <c r="A150" s="251">
        <v>19</v>
      </c>
      <c r="B150" s="420"/>
      <c r="C150" s="421"/>
      <c r="D150" s="60"/>
      <c r="E150" s="61"/>
      <c r="F150" s="62"/>
      <c r="G150" s="73"/>
      <c r="H150" s="63"/>
      <c r="I150" s="73"/>
      <c r="J150" s="63"/>
      <c r="K150" s="76"/>
      <c r="L150" s="424" t="str">
        <f t="shared" si="6"/>
        <v/>
      </c>
      <c r="M150" s="425"/>
    </row>
    <row r="151" spans="1:13" ht="20.149999999999999" customHeight="1">
      <c r="A151" s="251">
        <v>20</v>
      </c>
      <c r="B151" s="426"/>
      <c r="C151" s="427"/>
      <c r="D151" s="66"/>
      <c r="E151" s="67"/>
      <c r="F151" s="64"/>
      <c r="G151" s="74"/>
      <c r="H151" s="65"/>
      <c r="I151" s="74"/>
      <c r="J151" s="65"/>
      <c r="K151" s="77"/>
      <c r="L151" s="428" t="str">
        <f t="shared" si="6"/>
        <v/>
      </c>
      <c r="M151" s="429"/>
    </row>
    <row r="152" spans="1:13" ht="24.9" customHeight="1">
      <c r="B152" s="412" t="str">
        <f>IF($C152=$E$20,$D$20,IF($C152=$E$21,$D$21,IF($C152=$E$22,$D$22,"")))</f>
        <v/>
      </c>
      <c r="C152" s="413" t="s">
        <v>418</v>
      </c>
      <c r="D152" s="454"/>
      <c r="E152" s="455"/>
      <c r="F152" s="456"/>
      <c r="G152" s="456"/>
      <c r="H152" s="457"/>
      <c r="I152" s="456"/>
      <c r="J152" s="457"/>
      <c r="K152" s="458"/>
      <c r="L152" s="435"/>
      <c r="M152" s="436"/>
    </row>
    <row r="153" spans="1:13" ht="19.5" customHeight="1">
      <c r="A153" s="251">
        <v>1</v>
      </c>
      <c r="B153" s="420"/>
      <c r="C153" s="421"/>
      <c r="D153" s="56"/>
      <c r="E153" s="57"/>
      <c r="F153" s="58"/>
      <c r="G153" s="72"/>
      <c r="H153" s="59"/>
      <c r="I153" s="72"/>
      <c r="J153" s="59"/>
      <c r="K153" s="75"/>
      <c r="L153" s="422" t="str">
        <f>IF(ISNUMBER(F153),(ROUND(PRODUCT(F153,G153,I153,K153),0)),"")</f>
        <v/>
      </c>
      <c r="M153" s="423">
        <f>ROUNDDOWN(((SUM(L153:L172))/1000),0)</f>
        <v>0</v>
      </c>
    </row>
    <row r="154" spans="1:13" ht="20.149999999999999" customHeight="1">
      <c r="A154" s="251">
        <v>2</v>
      </c>
      <c r="B154" s="420"/>
      <c r="C154" s="421"/>
      <c r="D154" s="60"/>
      <c r="E154" s="61"/>
      <c r="F154" s="62"/>
      <c r="G154" s="73"/>
      <c r="H154" s="63"/>
      <c r="I154" s="73"/>
      <c r="J154" s="63"/>
      <c r="K154" s="76"/>
      <c r="L154" s="424" t="str">
        <f t="shared" ref="L154:L172" si="7">IF(ISNUMBER(F154),(ROUND(PRODUCT(F154,G154,I154,K154),0)),"")</f>
        <v/>
      </c>
      <c r="M154" s="425"/>
    </row>
    <row r="155" spans="1:13" ht="20.149999999999999" customHeight="1">
      <c r="A155" s="251">
        <v>3</v>
      </c>
      <c r="B155" s="420"/>
      <c r="C155" s="421"/>
      <c r="D155" s="60"/>
      <c r="E155" s="61"/>
      <c r="F155" s="62"/>
      <c r="G155" s="73"/>
      <c r="H155" s="63"/>
      <c r="I155" s="73"/>
      <c r="J155" s="63"/>
      <c r="K155" s="76"/>
      <c r="L155" s="424" t="str">
        <f t="shared" si="7"/>
        <v/>
      </c>
      <c r="M155" s="425"/>
    </row>
    <row r="156" spans="1:13" ht="20.149999999999999" customHeight="1">
      <c r="A156" s="251">
        <v>4</v>
      </c>
      <c r="B156" s="420"/>
      <c r="C156" s="421"/>
      <c r="D156" s="60"/>
      <c r="E156" s="61"/>
      <c r="F156" s="62"/>
      <c r="G156" s="73"/>
      <c r="H156" s="63"/>
      <c r="I156" s="73"/>
      <c r="J156" s="63"/>
      <c r="K156" s="76"/>
      <c r="L156" s="424" t="str">
        <f t="shared" si="7"/>
        <v/>
      </c>
      <c r="M156" s="425"/>
    </row>
    <row r="157" spans="1:13" ht="20.149999999999999" customHeight="1">
      <c r="A157" s="251">
        <v>5</v>
      </c>
      <c r="B157" s="420"/>
      <c r="C157" s="421"/>
      <c r="D157" s="60"/>
      <c r="E157" s="61"/>
      <c r="F157" s="62"/>
      <c r="G157" s="73"/>
      <c r="H157" s="63"/>
      <c r="I157" s="73"/>
      <c r="J157" s="63"/>
      <c r="K157" s="76"/>
      <c r="L157" s="424" t="str">
        <f t="shared" si="7"/>
        <v/>
      </c>
      <c r="M157" s="425"/>
    </row>
    <row r="158" spans="1:13" ht="20.149999999999999" customHeight="1">
      <c r="A158" s="251">
        <v>6</v>
      </c>
      <c r="B158" s="420"/>
      <c r="C158" s="421"/>
      <c r="D158" s="60"/>
      <c r="E158" s="61"/>
      <c r="F158" s="62"/>
      <c r="G158" s="73"/>
      <c r="H158" s="63"/>
      <c r="I158" s="73"/>
      <c r="J158" s="63"/>
      <c r="K158" s="76"/>
      <c r="L158" s="424" t="str">
        <f t="shared" si="7"/>
        <v/>
      </c>
      <c r="M158" s="425"/>
    </row>
    <row r="159" spans="1:13" ht="20.149999999999999" customHeight="1">
      <c r="A159" s="251">
        <v>7</v>
      </c>
      <c r="B159" s="420"/>
      <c r="C159" s="421"/>
      <c r="D159" s="60"/>
      <c r="E159" s="61"/>
      <c r="F159" s="62"/>
      <c r="G159" s="73"/>
      <c r="H159" s="63"/>
      <c r="I159" s="73"/>
      <c r="J159" s="63"/>
      <c r="K159" s="76"/>
      <c r="L159" s="424" t="str">
        <f t="shared" si="7"/>
        <v/>
      </c>
      <c r="M159" s="425"/>
    </row>
    <row r="160" spans="1:13" ht="20.149999999999999" customHeight="1">
      <c r="A160" s="251">
        <v>8</v>
      </c>
      <c r="B160" s="420"/>
      <c r="C160" s="421"/>
      <c r="D160" s="60"/>
      <c r="E160" s="61"/>
      <c r="F160" s="62"/>
      <c r="G160" s="73"/>
      <c r="H160" s="63"/>
      <c r="I160" s="73"/>
      <c r="J160" s="63"/>
      <c r="K160" s="76"/>
      <c r="L160" s="424" t="str">
        <f t="shared" si="7"/>
        <v/>
      </c>
      <c r="M160" s="425"/>
    </row>
    <row r="161" spans="1:13" ht="20.149999999999999" customHeight="1">
      <c r="A161" s="251">
        <v>9</v>
      </c>
      <c r="B161" s="420"/>
      <c r="C161" s="421"/>
      <c r="D161" s="60"/>
      <c r="E161" s="61"/>
      <c r="F161" s="62"/>
      <c r="G161" s="73"/>
      <c r="H161" s="63"/>
      <c r="I161" s="73"/>
      <c r="J161" s="63"/>
      <c r="K161" s="76"/>
      <c r="L161" s="424" t="str">
        <f t="shared" si="7"/>
        <v/>
      </c>
      <c r="M161" s="425"/>
    </row>
    <row r="162" spans="1:13" ht="20.149999999999999" customHeight="1">
      <c r="A162" s="251">
        <v>10</v>
      </c>
      <c r="B162" s="420"/>
      <c r="C162" s="421"/>
      <c r="D162" s="60"/>
      <c r="E162" s="61"/>
      <c r="F162" s="62"/>
      <c r="G162" s="73"/>
      <c r="H162" s="63"/>
      <c r="I162" s="73"/>
      <c r="J162" s="63"/>
      <c r="K162" s="76"/>
      <c r="L162" s="424" t="str">
        <f t="shared" si="7"/>
        <v/>
      </c>
      <c r="M162" s="425"/>
    </row>
    <row r="163" spans="1:13" ht="20.149999999999999" customHeight="1">
      <c r="A163" s="251">
        <v>11</v>
      </c>
      <c r="B163" s="420"/>
      <c r="C163" s="421"/>
      <c r="D163" s="60"/>
      <c r="E163" s="61"/>
      <c r="F163" s="62"/>
      <c r="G163" s="73"/>
      <c r="H163" s="63"/>
      <c r="I163" s="73"/>
      <c r="J163" s="63"/>
      <c r="K163" s="76"/>
      <c r="L163" s="424" t="str">
        <f t="shared" si="7"/>
        <v/>
      </c>
      <c r="M163" s="425"/>
    </row>
    <row r="164" spans="1:13" ht="20.149999999999999" customHeight="1">
      <c r="A164" s="251">
        <v>12</v>
      </c>
      <c r="B164" s="420"/>
      <c r="C164" s="421"/>
      <c r="D164" s="60"/>
      <c r="E164" s="61"/>
      <c r="F164" s="62"/>
      <c r="G164" s="73"/>
      <c r="H164" s="63"/>
      <c r="I164" s="73"/>
      <c r="J164" s="63"/>
      <c r="K164" s="76"/>
      <c r="L164" s="424" t="str">
        <f t="shared" si="7"/>
        <v/>
      </c>
      <c r="M164" s="425"/>
    </row>
    <row r="165" spans="1:13" ht="20.149999999999999" customHeight="1">
      <c r="A165" s="251">
        <v>13</v>
      </c>
      <c r="B165" s="420"/>
      <c r="C165" s="421"/>
      <c r="D165" s="60"/>
      <c r="E165" s="61"/>
      <c r="F165" s="62"/>
      <c r="G165" s="73"/>
      <c r="H165" s="63"/>
      <c r="I165" s="73"/>
      <c r="J165" s="63"/>
      <c r="K165" s="76"/>
      <c r="L165" s="424" t="str">
        <f t="shared" si="7"/>
        <v/>
      </c>
      <c r="M165" s="425"/>
    </row>
    <row r="166" spans="1:13" ht="20.149999999999999" customHeight="1">
      <c r="A166" s="251">
        <v>14</v>
      </c>
      <c r="B166" s="420"/>
      <c r="C166" s="421"/>
      <c r="D166" s="60"/>
      <c r="E166" s="61"/>
      <c r="F166" s="62"/>
      <c r="G166" s="73"/>
      <c r="H166" s="63"/>
      <c r="I166" s="73"/>
      <c r="J166" s="63"/>
      <c r="K166" s="76"/>
      <c r="L166" s="424" t="str">
        <f t="shared" si="7"/>
        <v/>
      </c>
      <c r="M166" s="425"/>
    </row>
    <row r="167" spans="1:13" ht="20.149999999999999" customHeight="1">
      <c r="A167" s="251">
        <v>15</v>
      </c>
      <c r="B167" s="420"/>
      <c r="C167" s="421"/>
      <c r="D167" s="60"/>
      <c r="E167" s="61"/>
      <c r="F167" s="62"/>
      <c r="G167" s="73"/>
      <c r="H167" s="63"/>
      <c r="I167" s="73"/>
      <c r="J167" s="63"/>
      <c r="K167" s="76"/>
      <c r="L167" s="424" t="str">
        <f t="shared" si="7"/>
        <v/>
      </c>
      <c r="M167" s="425"/>
    </row>
    <row r="168" spans="1:13" ht="20.149999999999999" customHeight="1">
      <c r="A168" s="251">
        <v>16</v>
      </c>
      <c r="B168" s="420"/>
      <c r="C168" s="421"/>
      <c r="D168" s="60"/>
      <c r="E168" s="61"/>
      <c r="F168" s="62"/>
      <c r="G168" s="73"/>
      <c r="H168" s="63"/>
      <c r="I168" s="73"/>
      <c r="J168" s="63"/>
      <c r="K168" s="76"/>
      <c r="L168" s="424" t="str">
        <f t="shared" si="7"/>
        <v/>
      </c>
      <c r="M168" s="425"/>
    </row>
    <row r="169" spans="1:13" ht="20.149999999999999" customHeight="1">
      <c r="A169" s="251">
        <v>17</v>
      </c>
      <c r="B169" s="420"/>
      <c r="C169" s="421"/>
      <c r="D169" s="60"/>
      <c r="E169" s="61"/>
      <c r="F169" s="62"/>
      <c r="G169" s="73"/>
      <c r="H169" s="63"/>
      <c r="I169" s="73"/>
      <c r="J169" s="63"/>
      <c r="K169" s="76"/>
      <c r="L169" s="424" t="str">
        <f t="shared" si="7"/>
        <v/>
      </c>
      <c r="M169" s="425"/>
    </row>
    <row r="170" spans="1:13" ht="20.149999999999999" customHeight="1">
      <c r="A170" s="251">
        <v>18</v>
      </c>
      <c r="B170" s="420"/>
      <c r="C170" s="421"/>
      <c r="D170" s="60"/>
      <c r="E170" s="61"/>
      <c r="F170" s="62"/>
      <c r="G170" s="73"/>
      <c r="H170" s="63"/>
      <c r="I170" s="73"/>
      <c r="J170" s="63"/>
      <c r="K170" s="76"/>
      <c r="L170" s="424" t="str">
        <f t="shared" si="7"/>
        <v/>
      </c>
      <c r="M170" s="425"/>
    </row>
    <row r="171" spans="1:13" ht="20.149999999999999" customHeight="1">
      <c r="A171" s="251">
        <v>19</v>
      </c>
      <c r="B171" s="420"/>
      <c r="C171" s="421"/>
      <c r="D171" s="60"/>
      <c r="E171" s="61"/>
      <c r="F171" s="62"/>
      <c r="G171" s="73"/>
      <c r="H171" s="63"/>
      <c r="I171" s="73"/>
      <c r="J171" s="63"/>
      <c r="K171" s="76"/>
      <c r="L171" s="424" t="str">
        <f t="shared" si="7"/>
        <v/>
      </c>
      <c r="M171" s="425"/>
    </row>
    <row r="172" spans="1:13" ht="20.149999999999999" customHeight="1">
      <c r="A172" s="251">
        <v>20</v>
      </c>
      <c r="B172" s="426"/>
      <c r="C172" s="427"/>
      <c r="D172" s="66"/>
      <c r="E172" s="67"/>
      <c r="F172" s="64"/>
      <c r="G172" s="74"/>
      <c r="H172" s="65"/>
      <c r="I172" s="74"/>
      <c r="J172" s="65"/>
      <c r="K172" s="77"/>
      <c r="L172" s="428" t="str">
        <f t="shared" si="7"/>
        <v/>
      </c>
      <c r="M172" s="429"/>
    </row>
    <row r="173" spans="1:13" ht="24.9" customHeight="1">
      <c r="B173" s="412" t="str">
        <f>IF($C173=$E$20,$D$20,IF($C173=$E$21,$D$21,IF($C173=$E$22,$D$22,"")))</f>
        <v/>
      </c>
      <c r="C173" s="413" t="s">
        <v>419</v>
      </c>
      <c r="D173" s="430"/>
      <c r="E173" s="431"/>
      <c r="F173" s="432"/>
      <c r="G173" s="432"/>
      <c r="H173" s="433"/>
      <c r="I173" s="432"/>
      <c r="J173" s="433"/>
      <c r="K173" s="434"/>
      <c r="L173" s="435"/>
      <c r="M173" s="436"/>
    </row>
    <row r="174" spans="1:13" ht="19.5" customHeight="1">
      <c r="A174" s="251">
        <v>1</v>
      </c>
      <c r="B174" s="420"/>
      <c r="C174" s="421"/>
      <c r="D174" s="56"/>
      <c r="E174" s="57"/>
      <c r="F174" s="167"/>
      <c r="G174" s="72"/>
      <c r="H174" s="59"/>
      <c r="I174" s="72"/>
      <c r="J174" s="59"/>
      <c r="K174" s="75"/>
      <c r="L174" s="422" t="str">
        <f>IF(ISNUMBER(F174),(ROUND(PRODUCT(F174,G174,I174,K174),0)),"")</f>
        <v/>
      </c>
      <c r="M174" s="423">
        <f>ROUNDDOWN(((SUM(L174:L193))/1000),0)</f>
        <v>0</v>
      </c>
    </row>
    <row r="175" spans="1:13" ht="20.149999999999999" customHeight="1">
      <c r="A175" s="251">
        <v>2</v>
      </c>
      <c r="B175" s="420"/>
      <c r="C175" s="421"/>
      <c r="D175" s="60"/>
      <c r="E175" s="61"/>
      <c r="F175" s="62"/>
      <c r="G175" s="73"/>
      <c r="H175" s="63"/>
      <c r="I175" s="73"/>
      <c r="J175" s="63"/>
      <c r="K175" s="76"/>
      <c r="L175" s="424" t="str">
        <f t="shared" ref="L175:L193" si="8">IF(ISNUMBER(F175),(ROUND(PRODUCT(F175,G175,I175,K175),0)),"")</f>
        <v/>
      </c>
      <c r="M175" s="425"/>
    </row>
    <row r="176" spans="1:13" ht="20.149999999999999" customHeight="1">
      <c r="A176" s="251">
        <v>3</v>
      </c>
      <c r="B176" s="420"/>
      <c r="C176" s="421"/>
      <c r="D176" s="60"/>
      <c r="E176" s="61"/>
      <c r="F176" s="62"/>
      <c r="G176" s="73"/>
      <c r="H176" s="63"/>
      <c r="I176" s="73"/>
      <c r="J176" s="63"/>
      <c r="K176" s="76"/>
      <c r="L176" s="424" t="str">
        <f t="shared" si="8"/>
        <v/>
      </c>
      <c r="M176" s="425"/>
    </row>
    <row r="177" spans="1:13" ht="20.149999999999999" customHeight="1">
      <c r="A177" s="251">
        <v>4</v>
      </c>
      <c r="B177" s="420"/>
      <c r="C177" s="421"/>
      <c r="D177" s="60"/>
      <c r="E177" s="61"/>
      <c r="F177" s="62"/>
      <c r="G177" s="73"/>
      <c r="H177" s="63"/>
      <c r="I177" s="73"/>
      <c r="J177" s="63"/>
      <c r="K177" s="76"/>
      <c r="L177" s="424" t="str">
        <f t="shared" si="8"/>
        <v/>
      </c>
      <c r="M177" s="425"/>
    </row>
    <row r="178" spans="1:13" ht="20.149999999999999" customHeight="1">
      <c r="A178" s="251">
        <v>5</v>
      </c>
      <c r="B178" s="420"/>
      <c r="C178" s="421"/>
      <c r="D178" s="60"/>
      <c r="E178" s="61"/>
      <c r="F178" s="62"/>
      <c r="G178" s="73"/>
      <c r="H178" s="63"/>
      <c r="I178" s="73"/>
      <c r="J178" s="63"/>
      <c r="K178" s="76"/>
      <c r="L178" s="424" t="str">
        <f t="shared" si="8"/>
        <v/>
      </c>
      <c r="M178" s="425"/>
    </row>
    <row r="179" spans="1:13" ht="20.149999999999999" customHeight="1">
      <c r="A179" s="251">
        <v>6</v>
      </c>
      <c r="B179" s="420"/>
      <c r="C179" s="421"/>
      <c r="D179" s="60"/>
      <c r="E179" s="61"/>
      <c r="F179" s="62"/>
      <c r="G179" s="73"/>
      <c r="H179" s="63"/>
      <c r="I179" s="73"/>
      <c r="J179" s="63"/>
      <c r="K179" s="76"/>
      <c r="L179" s="424" t="str">
        <f t="shared" si="8"/>
        <v/>
      </c>
      <c r="M179" s="425"/>
    </row>
    <row r="180" spans="1:13" ht="20.149999999999999" customHeight="1">
      <c r="A180" s="251">
        <v>7</v>
      </c>
      <c r="B180" s="420"/>
      <c r="C180" s="421"/>
      <c r="D180" s="60"/>
      <c r="E180" s="61"/>
      <c r="F180" s="62"/>
      <c r="G180" s="73"/>
      <c r="H180" s="63"/>
      <c r="I180" s="73"/>
      <c r="J180" s="63"/>
      <c r="K180" s="76"/>
      <c r="L180" s="424" t="str">
        <f t="shared" si="8"/>
        <v/>
      </c>
      <c r="M180" s="425"/>
    </row>
    <row r="181" spans="1:13" ht="20.149999999999999" customHeight="1">
      <c r="A181" s="251">
        <v>8</v>
      </c>
      <c r="B181" s="420"/>
      <c r="C181" s="421"/>
      <c r="D181" s="60"/>
      <c r="E181" s="61"/>
      <c r="F181" s="62"/>
      <c r="G181" s="73"/>
      <c r="H181" s="63"/>
      <c r="I181" s="73"/>
      <c r="J181" s="63"/>
      <c r="K181" s="76"/>
      <c r="L181" s="424" t="str">
        <f t="shared" si="8"/>
        <v/>
      </c>
      <c r="M181" s="425"/>
    </row>
    <row r="182" spans="1:13" ht="20.149999999999999" customHeight="1">
      <c r="A182" s="251">
        <v>9</v>
      </c>
      <c r="B182" s="420"/>
      <c r="C182" s="421"/>
      <c r="D182" s="60"/>
      <c r="E182" s="61"/>
      <c r="F182" s="62"/>
      <c r="G182" s="73"/>
      <c r="H182" s="63"/>
      <c r="I182" s="73"/>
      <c r="J182" s="63"/>
      <c r="K182" s="76"/>
      <c r="L182" s="424" t="str">
        <f t="shared" si="8"/>
        <v/>
      </c>
      <c r="M182" s="425"/>
    </row>
    <row r="183" spans="1:13" ht="20.149999999999999" customHeight="1">
      <c r="A183" s="251">
        <v>10</v>
      </c>
      <c r="B183" s="420"/>
      <c r="C183" s="421"/>
      <c r="D183" s="60"/>
      <c r="E183" s="61"/>
      <c r="F183" s="62"/>
      <c r="G183" s="73"/>
      <c r="H183" s="63"/>
      <c r="I183" s="73"/>
      <c r="J183" s="63"/>
      <c r="K183" s="76"/>
      <c r="L183" s="424" t="str">
        <f t="shared" si="8"/>
        <v/>
      </c>
      <c r="M183" s="425"/>
    </row>
    <row r="184" spans="1:13" ht="20.149999999999999" customHeight="1">
      <c r="A184" s="251">
        <v>11</v>
      </c>
      <c r="B184" s="420"/>
      <c r="C184" s="421"/>
      <c r="D184" s="60"/>
      <c r="E184" s="61"/>
      <c r="F184" s="62"/>
      <c r="G184" s="73"/>
      <c r="H184" s="63"/>
      <c r="I184" s="73"/>
      <c r="J184" s="63"/>
      <c r="K184" s="76"/>
      <c r="L184" s="424" t="str">
        <f t="shared" si="8"/>
        <v/>
      </c>
      <c r="M184" s="425"/>
    </row>
    <row r="185" spans="1:13" ht="20.149999999999999" customHeight="1">
      <c r="A185" s="251">
        <v>12</v>
      </c>
      <c r="B185" s="420"/>
      <c r="C185" s="421"/>
      <c r="D185" s="60"/>
      <c r="E185" s="61"/>
      <c r="F185" s="62"/>
      <c r="G185" s="73"/>
      <c r="H185" s="63"/>
      <c r="I185" s="73"/>
      <c r="J185" s="63"/>
      <c r="K185" s="76"/>
      <c r="L185" s="424" t="str">
        <f t="shared" si="8"/>
        <v/>
      </c>
      <c r="M185" s="425"/>
    </row>
    <row r="186" spans="1:13" ht="20.149999999999999" customHeight="1">
      <c r="A186" s="251">
        <v>13</v>
      </c>
      <c r="B186" s="420"/>
      <c r="C186" s="421"/>
      <c r="D186" s="60"/>
      <c r="E186" s="61"/>
      <c r="F186" s="62"/>
      <c r="G186" s="73"/>
      <c r="H186" s="63"/>
      <c r="I186" s="73"/>
      <c r="J186" s="63"/>
      <c r="K186" s="76"/>
      <c r="L186" s="424" t="str">
        <f t="shared" si="8"/>
        <v/>
      </c>
      <c r="M186" s="425"/>
    </row>
    <row r="187" spans="1:13" ht="20.149999999999999" customHeight="1">
      <c r="A187" s="251">
        <v>14</v>
      </c>
      <c r="B187" s="420"/>
      <c r="C187" s="421"/>
      <c r="D187" s="60"/>
      <c r="E187" s="61"/>
      <c r="F187" s="62"/>
      <c r="G187" s="73"/>
      <c r="H187" s="63"/>
      <c r="I187" s="73"/>
      <c r="J187" s="63"/>
      <c r="K187" s="76"/>
      <c r="L187" s="424" t="str">
        <f t="shared" si="8"/>
        <v/>
      </c>
      <c r="M187" s="425"/>
    </row>
    <row r="188" spans="1:13" ht="20.149999999999999" customHeight="1">
      <c r="A188" s="251">
        <v>15</v>
      </c>
      <c r="B188" s="420"/>
      <c r="C188" s="421"/>
      <c r="D188" s="60"/>
      <c r="E188" s="61"/>
      <c r="F188" s="62"/>
      <c r="G188" s="73"/>
      <c r="H188" s="63"/>
      <c r="I188" s="73"/>
      <c r="J188" s="63"/>
      <c r="K188" s="76"/>
      <c r="L188" s="424" t="str">
        <f t="shared" si="8"/>
        <v/>
      </c>
      <c r="M188" s="425"/>
    </row>
    <row r="189" spans="1:13" ht="20.149999999999999" customHeight="1">
      <c r="A189" s="251">
        <v>16</v>
      </c>
      <c r="B189" s="420"/>
      <c r="C189" s="421"/>
      <c r="D189" s="60"/>
      <c r="E189" s="61"/>
      <c r="F189" s="62"/>
      <c r="G189" s="73"/>
      <c r="H189" s="63"/>
      <c r="I189" s="73"/>
      <c r="J189" s="63"/>
      <c r="K189" s="76"/>
      <c r="L189" s="424" t="str">
        <f t="shared" si="8"/>
        <v/>
      </c>
      <c r="M189" s="425"/>
    </row>
    <row r="190" spans="1:13" ht="20.149999999999999" customHeight="1">
      <c r="A190" s="251">
        <v>17</v>
      </c>
      <c r="B190" s="420"/>
      <c r="C190" s="421"/>
      <c r="D190" s="60"/>
      <c r="E190" s="61"/>
      <c r="F190" s="62"/>
      <c r="G190" s="73"/>
      <c r="H190" s="63"/>
      <c r="I190" s="73"/>
      <c r="J190" s="63"/>
      <c r="K190" s="76"/>
      <c r="L190" s="424" t="str">
        <f t="shared" si="8"/>
        <v/>
      </c>
      <c r="M190" s="425"/>
    </row>
    <row r="191" spans="1:13" ht="20.149999999999999" customHeight="1">
      <c r="A191" s="251">
        <v>18</v>
      </c>
      <c r="B191" s="420"/>
      <c r="C191" s="421"/>
      <c r="D191" s="60"/>
      <c r="E191" s="61"/>
      <c r="F191" s="62"/>
      <c r="G191" s="73"/>
      <c r="H191" s="63"/>
      <c r="I191" s="73"/>
      <c r="J191" s="63"/>
      <c r="K191" s="76"/>
      <c r="L191" s="424" t="str">
        <f t="shared" si="8"/>
        <v/>
      </c>
      <c r="M191" s="425"/>
    </row>
    <row r="192" spans="1:13" ht="20.149999999999999" customHeight="1">
      <c r="A192" s="251">
        <v>19</v>
      </c>
      <c r="B192" s="420"/>
      <c r="C192" s="421"/>
      <c r="D192" s="60"/>
      <c r="E192" s="61"/>
      <c r="F192" s="62"/>
      <c r="G192" s="73"/>
      <c r="H192" s="63"/>
      <c r="I192" s="73"/>
      <c r="J192" s="63"/>
      <c r="K192" s="76"/>
      <c r="L192" s="424" t="str">
        <f t="shared" si="8"/>
        <v/>
      </c>
      <c r="M192" s="425"/>
    </row>
    <row r="193" spans="1:13" ht="20.149999999999999" customHeight="1">
      <c r="A193" s="251">
        <v>20</v>
      </c>
      <c r="B193" s="426"/>
      <c r="C193" s="427"/>
      <c r="D193" s="66"/>
      <c r="E193" s="67"/>
      <c r="F193" s="161"/>
      <c r="G193" s="74"/>
      <c r="H193" s="65"/>
      <c r="I193" s="74"/>
      <c r="J193" s="65"/>
      <c r="K193" s="77"/>
      <c r="L193" s="428" t="str">
        <f t="shared" si="8"/>
        <v/>
      </c>
      <c r="M193" s="429"/>
    </row>
    <row r="194" spans="1:13" ht="24.9" customHeight="1">
      <c r="B194" s="412" t="str">
        <f>IF($C194=$E$20,$D$20,IF($C194=$E$21,$D$21,IF($C194=$E$22,$D$22,"")))</f>
        <v/>
      </c>
      <c r="C194" s="413" t="s">
        <v>420</v>
      </c>
      <c r="D194" s="430"/>
      <c r="E194" s="431"/>
      <c r="F194" s="432"/>
      <c r="G194" s="432"/>
      <c r="H194" s="433"/>
      <c r="I194" s="432"/>
      <c r="J194" s="433"/>
      <c r="K194" s="434"/>
      <c r="L194" s="435"/>
      <c r="M194" s="436"/>
    </row>
    <row r="195" spans="1:13" ht="19.5" customHeight="1">
      <c r="A195" s="251">
        <v>1</v>
      </c>
      <c r="B195" s="420"/>
      <c r="C195" s="421"/>
      <c r="D195" s="56"/>
      <c r="E195" s="57"/>
      <c r="F195" s="58"/>
      <c r="G195" s="72"/>
      <c r="H195" s="59"/>
      <c r="I195" s="72"/>
      <c r="J195" s="59"/>
      <c r="K195" s="75"/>
      <c r="L195" s="422" t="str">
        <f>IF(ISNUMBER(F195),(ROUND(PRODUCT(F195,G195,I195,K195),0)),"")</f>
        <v/>
      </c>
      <c r="M195" s="423">
        <f>ROUNDDOWN(((SUM(L195:L214))/1000),0)</f>
        <v>0</v>
      </c>
    </row>
    <row r="196" spans="1:13" ht="20.149999999999999" customHeight="1">
      <c r="A196" s="251">
        <v>2</v>
      </c>
      <c r="B196" s="420"/>
      <c r="C196" s="421"/>
      <c r="D196" s="60"/>
      <c r="E196" s="61"/>
      <c r="F196" s="62"/>
      <c r="G196" s="73"/>
      <c r="H196" s="63"/>
      <c r="I196" s="73"/>
      <c r="J196" s="63"/>
      <c r="K196" s="76"/>
      <c r="L196" s="424" t="str">
        <f t="shared" ref="L196:L214" si="9">IF(ISNUMBER(F196),(ROUND(PRODUCT(F196,G196,I196,K196),0)),"")</f>
        <v/>
      </c>
      <c r="M196" s="425"/>
    </row>
    <row r="197" spans="1:13" ht="20.149999999999999" customHeight="1">
      <c r="A197" s="251">
        <v>3</v>
      </c>
      <c r="B197" s="420"/>
      <c r="C197" s="421"/>
      <c r="D197" s="60"/>
      <c r="E197" s="61"/>
      <c r="F197" s="62"/>
      <c r="G197" s="73"/>
      <c r="H197" s="63"/>
      <c r="I197" s="73"/>
      <c r="J197" s="63"/>
      <c r="K197" s="76"/>
      <c r="L197" s="424" t="str">
        <f t="shared" si="9"/>
        <v/>
      </c>
      <c r="M197" s="425"/>
    </row>
    <row r="198" spans="1:13" ht="20.149999999999999" customHeight="1">
      <c r="A198" s="251">
        <v>4</v>
      </c>
      <c r="B198" s="420"/>
      <c r="C198" s="421"/>
      <c r="D198" s="60"/>
      <c r="E198" s="61"/>
      <c r="F198" s="62"/>
      <c r="G198" s="73"/>
      <c r="H198" s="63"/>
      <c r="I198" s="73"/>
      <c r="J198" s="63"/>
      <c r="K198" s="76"/>
      <c r="L198" s="424" t="str">
        <f t="shared" si="9"/>
        <v/>
      </c>
      <c r="M198" s="425"/>
    </row>
    <row r="199" spans="1:13" ht="20.149999999999999" customHeight="1">
      <c r="A199" s="251">
        <v>5</v>
      </c>
      <c r="B199" s="420"/>
      <c r="C199" s="421"/>
      <c r="D199" s="60"/>
      <c r="E199" s="61"/>
      <c r="F199" s="62"/>
      <c r="G199" s="73"/>
      <c r="H199" s="63"/>
      <c r="I199" s="73"/>
      <c r="J199" s="63"/>
      <c r="K199" s="76"/>
      <c r="L199" s="424" t="str">
        <f t="shared" si="9"/>
        <v/>
      </c>
      <c r="M199" s="425"/>
    </row>
    <row r="200" spans="1:13" ht="20.149999999999999" customHeight="1">
      <c r="A200" s="251">
        <v>6</v>
      </c>
      <c r="B200" s="420"/>
      <c r="C200" s="421"/>
      <c r="D200" s="60"/>
      <c r="E200" s="61"/>
      <c r="F200" s="62"/>
      <c r="G200" s="73"/>
      <c r="H200" s="63"/>
      <c r="I200" s="73"/>
      <c r="J200" s="63"/>
      <c r="K200" s="76"/>
      <c r="L200" s="424" t="str">
        <f t="shared" si="9"/>
        <v/>
      </c>
      <c r="M200" s="425"/>
    </row>
    <row r="201" spans="1:13" ht="20.149999999999999" customHeight="1">
      <c r="A201" s="251">
        <v>7</v>
      </c>
      <c r="B201" s="420"/>
      <c r="C201" s="421"/>
      <c r="D201" s="60"/>
      <c r="E201" s="61"/>
      <c r="F201" s="62"/>
      <c r="G201" s="73"/>
      <c r="H201" s="63"/>
      <c r="I201" s="73"/>
      <c r="J201" s="63"/>
      <c r="K201" s="76"/>
      <c r="L201" s="424" t="str">
        <f t="shared" si="9"/>
        <v/>
      </c>
      <c r="M201" s="425"/>
    </row>
    <row r="202" spans="1:13" ht="20.149999999999999" customHeight="1">
      <c r="A202" s="251">
        <v>8</v>
      </c>
      <c r="B202" s="420"/>
      <c r="C202" s="421"/>
      <c r="D202" s="60"/>
      <c r="E202" s="61"/>
      <c r="F202" s="62"/>
      <c r="G202" s="73"/>
      <c r="H202" s="63"/>
      <c r="I202" s="73"/>
      <c r="J202" s="63"/>
      <c r="K202" s="76"/>
      <c r="L202" s="424" t="str">
        <f t="shared" si="9"/>
        <v/>
      </c>
      <c r="M202" s="425"/>
    </row>
    <row r="203" spans="1:13" ht="20.149999999999999" customHeight="1">
      <c r="A203" s="251">
        <v>9</v>
      </c>
      <c r="B203" s="420"/>
      <c r="C203" s="421"/>
      <c r="D203" s="60"/>
      <c r="E203" s="61"/>
      <c r="F203" s="62"/>
      <c r="G203" s="73"/>
      <c r="H203" s="63"/>
      <c r="I203" s="73"/>
      <c r="J203" s="63"/>
      <c r="K203" s="76"/>
      <c r="L203" s="424" t="str">
        <f t="shared" si="9"/>
        <v/>
      </c>
      <c r="M203" s="425"/>
    </row>
    <row r="204" spans="1:13" ht="20.149999999999999" customHeight="1">
      <c r="A204" s="251">
        <v>10</v>
      </c>
      <c r="B204" s="420"/>
      <c r="C204" s="421"/>
      <c r="D204" s="60"/>
      <c r="E204" s="61"/>
      <c r="F204" s="62"/>
      <c r="G204" s="73"/>
      <c r="H204" s="63"/>
      <c r="I204" s="73"/>
      <c r="J204" s="63"/>
      <c r="K204" s="76"/>
      <c r="L204" s="424" t="str">
        <f t="shared" si="9"/>
        <v/>
      </c>
      <c r="M204" s="425"/>
    </row>
    <row r="205" spans="1:13" ht="20.149999999999999" customHeight="1">
      <c r="A205" s="251">
        <v>11</v>
      </c>
      <c r="B205" s="420"/>
      <c r="C205" s="421"/>
      <c r="D205" s="60"/>
      <c r="E205" s="61"/>
      <c r="F205" s="62"/>
      <c r="G205" s="73"/>
      <c r="H205" s="63"/>
      <c r="I205" s="73"/>
      <c r="J205" s="63"/>
      <c r="K205" s="76"/>
      <c r="L205" s="424" t="str">
        <f t="shared" si="9"/>
        <v/>
      </c>
      <c r="M205" s="425"/>
    </row>
    <row r="206" spans="1:13" ht="20.149999999999999" customHeight="1">
      <c r="A206" s="251">
        <v>12</v>
      </c>
      <c r="B206" s="420"/>
      <c r="C206" s="421"/>
      <c r="D206" s="60"/>
      <c r="E206" s="61"/>
      <c r="F206" s="62"/>
      <c r="G206" s="73"/>
      <c r="H206" s="63"/>
      <c r="I206" s="73"/>
      <c r="J206" s="63"/>
      <c r="K206" s="76"/>
      <c r="L206" s="424" t="str">
        <f t="shared" si="9"/>
        <v/>
      </c>
      <c r="M206" s="425"/>
    </row>
    <row r="207" spans="1:13" ht="20.149999999999999" customHeight="1">
      <c r="A207" s="251">
        <v>13</v>
      </c>
      <c r="B207" s="420"/>
      <c r="C207" s="421"/>
      <c r="D207" s="60"/>
      <c r="E207" s="61"/>
      <c r="F207" s="62"/>
      <c r="G207" s="73"/>
      <c r="H207" s="63"/>
      <c r="I207" s="73"/>
      <c r="J207" s="63"/>
      <c r="K207" s="76"/>
      <c r="L207" s="424" t="str">
        <f t="shared" si="9"/>
        <v/>
      </c>
      <c r="M207" s="425"/>
    </row>
    <row r="208" spans="1:13" ht="20.149999999999999" customHeight="1">
      <c r="A208" s="251">
        <v>14</v>
      </c>
      <c r="B208" s="420"/>
      <c r="C208" s="421"/>
      <c r="D208" s="60"/>
      <c r="E208" s="61"/>
      <c r="F208" s="62"/>
      <c r="G208" s="73"/>
      <c r="H208" s="63"/>
      <c r="I208" s="73"/>
      <c r="J208" s="63"/>
      <c r="K208" s="76"/>
      <c r="L208" s="424" t="str">
        <f t="shared" si="9"/>
        <v/>
      </c>
      <c r="M208" s="425"/>
    </row>
    <row r="209" spans="1:13" ht="20.149999999999999" customHeight="1">
      <c r="A209" s="251">
        <v>15</v>
      </c>
      <c r="B209" s="420"/>
      <c r="C209" s="421"/>
      <c r="D209" s="60"/>
      <c r="E209" s="61"/>
      <c r="F209" s="62"/>
      <c r="G209" s="73"/>
      <c r="H209" s="63"/>
      <c r="I209" s="73"/>
      <c r="J209" s="63"/>
      <c r="K209" s="76"/>
      <c r="L209" s="424" t="str">
        <f t="shared" si="9"/>
        <v/>
      </c>
      <c r="M209" s="425"/>
    </row>
    <row r="210" spans="1:13" ht="20.149999999999999" customHeight="1">
      <c r="A210" s="251">
        <v>16</v>
      </c>
      <c r="B210" s="420"/>
      <c r="C210" s="421"/>
      <c r="D210" s="60"/>
      <c r="E210" s="61"/>
      <c r="F210" s="62"/>
      <c r="G210" s="73"/>
      <c r="H210" s="63"/>
      <c r="I210" s="73"/>
      <c r="J210" s="63"/>
      <c r="K210" s="76"/>
      <c r="L210" s="424" t="str">
        <f t="shared" si="9"/>
        <v/>
      </c>
      <c r="M210" s="425"/>
    </row>
    <row r="211" spans="1:13" ht="20.149999999999999" customHeight="1">
      <c r="A211" s="251">
        <v>17</v>
      </c>
      <c r="B211" s="420"/>
      <c r="C211" s="421"/>
      <c r="D211" s="60"/>
      <c r="E211" s="61"/>
      <c r="F211" s="62"/>
      <c r="G211" s="73"/>
      <c r="H211" s="63"/>
      <c r="I211" s="73"/>
      <c r="J211" s="63"/>
      <c r="K211" s="76"/>
      <c r="L211" s="424" t="str">
        <f t="shared" si="9"/>
        <v/>
      </c>
      <c r="M211" s="425"/>
    </row>
    <row r="212" spans="1:13" ht="20.149999999999999" customHeight="1">
      <c r="A212" s="251">
        <v>18</v>
      </c>
      <c r="B212" s="420"/>
      <c r="C212" s="421"/>
      <c r="D212" s="60"/>
      <c r="E212" s="61"/>
      <c r="F212" s="62"/>
      <c r="G212" s="73"/>
      <c r="H212" s="63"/>
      <c r="I212" s="73"/>
      <c r="J212" s="63"/>
      <c r="K212" s="76"/>
      <c r="L212" s="424" t="str">
        <f t="shared" si="9"/>
        <v/>
      </c>
      <c r="M212" s="425"/>
    </row>
    <row r="213" spans="1:13" ht="20.149999999999999" customHeight="1">
      <c r="A213" s="251">
        <v>19</v>
      </c>
      <c r="B213" s="420"/>
      <c r="C213" s="421"/>
      <c r="D213" s="60"/>
      <c r="E213" s="61"/>
      <c r="F213" s="62"/>
      <c r="G213" s="73"/>
      <c r="H213" s="63"/>
      <c r="I213" s="73"/>
      <c r="J213" s="63"/>
      <c r="K213" s="76"/>
      <c r="L213" s="424" t="str">
        <f t="shared" si="9"/>
        <v/>
      </c>
      <c r="M213" s="425"/>
    </row>
    <row r="214" spans="1:13" ht="20.149999999999999" customHeight="1">
      <c r="A214" s="251">
        <v>20</v>
      </c>
      <c r="B214" s="426"/>
      <c r="C214" s="427"/>
      <c r="D214" s="66"/>
      <c r="E214" s="67"/>
      <c r="F214" s="64"/>
      <c r="G214" s="74"/>
      <c r="H214" s="65"/>
      <c r="I214" s="74"/>
      <c r="J214" s="65"/>
      <c r="K214" s="77"/>
      <c r="L214" s="428" t="str">
        <f t="shared" si="9"/>
        <v/>
      </c>
      <c r="M214" s="429"/>
    </row>
    <row r="215" spans="1:13" ht="24.9" customHeight="1">
      <c r="B215" s="412" t="str">
        <f>IF($C215=$E$20,$D$20,IF($C215=$E$21,$D$21,IF($C215=$E$22,$D$22,"")))</f>
        <v/>
      </c>
      <c r="C215" s="413" t="s">
        <v>421</v>
      </c>
      <c r="D215" s="430"/>
      <c r="E215" s="431"/>
      <c r="F215" s="432"/>
      <c r="G215" s="432"/>
      <c r="H215" s="433"/>
      <c r="I215" s="432"/>
      <c r="J215" s="433"/>
      <c r="K215" s="434"/>
      <c r="L215" s="435"/>
      <c r="M215" s="436"/>
    </row>
    <row r="216" spans="1:13" ht="19.5" customHeight="1">
      <c r="A216" s="251">
        <v>1</v>
      </c>
      <c r="B216" s="420"/>
      <c r="C216" s="421"/>
      <c r="D216" s="56"/>
      <c r="E216" s="57"/>
      <c r="F216" s="58"/>
      <c r="G216" s="72"/>
      <c r="H216" s="59"/>
      <c r="I216" s="72"/>
      <c r="J216" s="59"/>
      <c r="K216" s="75"/>
      <c r="L216" s="422" t="str">
        <f>IF(ISNUMBER(F216),(ROUND(PRODUCT(F216,G216,I216,K216),0)),"")</f>
        <v/>
      </c>
      <c r="M216" s="423">
        <f>ROUNDDOWN(((SUM(L216:L235))/1000),0)</f>
        <v>0</v>
      </c>
    </row>
    <row r="217" spans="1:13" ht="20.149999999999999" customHeight="1">
      <c r="A217" s="251">
        <v>2</v>
      </c>
      <c r="B217" s="420"/>
      <c r="C217" s="421"/>
      <c r="D217" s="60"/>
      <c r="E217" s="61"/>
      <c r="F217" s="62"/>
      <c r="G217" s="73"/>
      <c r="H217" s="63"/>
      <c r="I217" s="73"/>
      <c r="J217" s="63"/>
      <c r="K217" s="76"/>
      <c r="L217" s="424" t="str">
        <f t="shared" ref="L217:L235" si="10">IF(ISNUMBER(F217),(ROUND(PRODUCT(F217,G217,I217,K217),0)),"")</f>
        <v/>
      </c>
      <c r="M217" s="425"/>
    </row>
    <row r="218" spans="1:13" ht="20.149999999999999" customHeight="1">
      <c r="A218" s="251">
        <v>3</v>
      </c>
      <c r="B218" s="420"/>
      <c r="C218" s="421"/>
      <c r="D218" s="60"/>
      <c r="E218" s="61"/>
      <c r="F218" s="62"/>
      <c r="G218" s="73"/>
      <c r="H218" s="63"/>
      <c r="I218" s="73"/>
      <c r="J218" s="63"/>
      <c r="K218" s="76"/>
      <c r="L218" s="424" t="str">
        <f t="shared" si="10"/>
        <v/>
      </c>
      <c r="M218" s="425"/>
    </row>
    <row r="219" spans="1:13" ht="20.149999999999999" customHeight="1">
      <c r="A219" s="251">
        <v>4</v>
      </c>
      <c r="B219" s="420"/>
      <c r="C219" s="421"/>
      <c r="D219" s="60"/>
      <c r="E219" s="61"/>
      <c r="F219" s="62"/>
      <c r="G219" s="73"/>
      <c r="H219" s="63"/>
      <c r="I219" s="73"/>
      <c r="J219" s="63"/>
      <c r="K219" s="76"/>
      <c r="L219" s="424" t="str">
        <f t="shared" si="10"/>
        <v/>
      </c>
      <c r="M219" s="425"/>
    </row>
    <row r="220" spans="1:13" ht="20.149999999999999" customHeight="1">
      <c r="A220" s="251">
        <v>5</v>
      </c>
      <c r="B220" s="420"/>
      <c r="C220" s="421"/>
      <c r="D220" s="60"/>
      <c r="E220" s="61"/>
      <c r="F220" s="62"/>
      <c r="G220" s="73"/>
      <c r="H220" s="63"/>
      <c r="I220" s="73"/>
      <c r="J220" s="63"/>
      <c r="K220" s="76"/>
      <c r="L220" s="424" t="str">
        <f t="shared" si="10"/>
        <v/>
      </c>
      <c r="M220" s="425"/>
    </row>
    <row r="221" spans="1:13" ht="20.149999999999999" customHeight="1">
      <c r="A221" s="251">
        <v>6</v>
      </c>
      <c r="B221" s="420"/>
      <c r="C221" s="421"/>
      <c r="D221" s="60"/>
      <c r="E221" s="61"/>
      <c r="F221" s="62"/>
      <c r="G221" s="73"/>
      <c r="H221" s="63"/>
      <c r="I221" s="73"/>
      <c r="J221" s="63"/>
      <c r="K221" s="76"/>
      <c r="L221" s="424" t="str">
        <f t="shared" si="10"/>
        <v/>
      </c>
      <c r="M221" s="425"/>
    </row>
    <row r="222" spans="1:13" ht="20.149999999999999" customHeight="1">
      <c r="A222" s="251">
        <v>7</v>
      </c>
      <c r="B222" s="420"/>
      <c r="C222" s="421"/>
      <c r="D222" s="60"/>
      <c r="E222" s="61"/>
      <c r="F222" s="62"/>
      <c r="G222" s="73"/>
      <c r="H222" s="63"/>
      <c r="I222" s="73"/>
      <c r="J222" s="63"/>
      <c r="K222" s="76"/>
      <c r="L222" s="424" t="str">
        <f t="shared" si="10"/>
        <v/>
      </c>
      <c r="M222" s="425"/>
    </row>
    <row r="223" spans="1:13" ht="20.149999999999999" customHeight="1">
      <c r="A223" s="251">
        <v>8</v>
      </c>
      <c r="B223" s="420"/>
      <c r="C223" s="421"/>
      <c r="D223" s="60"/>
      <c r="E223" s="61"/>
      <c r="F223" s="62"/>
      <c r="G223" s="73"/>
      <c r="H223" s="63"/>
      <c r="I223" s="73"/>
      <c r="J223" s="63"/>
      <c r="K223" s="76"/>
      <c r="L223" s="424" t="str">
        <f t="shared" si="10"/>
        <v/>
      </c>
      <c r="M223" s="425"/>
    </row>
    <row r="224" spans="1:13" ht="20.149999999999999" customHeight="1">
      <c r="A224" s="251">
        <v>9</v>
      </c>
      <c r="B224" s="420"/>
      <c r="C224" s="421"/>
      <c r="D224" s="60"/>
      <c r="E224" s="61"/>
      <c r="F224" s="62"/>
      <c r="G224" s="73"/>
      <c r="H224" s="63"/>
      <c r="I224" s="73"/>
      <c r="J224" s="63"/>
      <c r="K224" s="76"/>
      <c r="L224" s="424" t="str">
        <f t="shared" si="10"/>
        <v/>
      </c>
      <c r="M224" s="425"/>
    </row>
    <row r="225" spans="1:13" ht="20.149999999999999" customHeight="1">
      <c r="A225" s="251">
        <v>10</v>
      </c>
      <c r="B225" s="420"/>
      <c r="C225" s="421"/>
      <c r="D225" s="60"/>
      <c r="E225" s="61"/>
      <c r="F225" s="62"/>
      <c r="G225" s="73"/>
      <c r="H225" s="63"/>
      <c r="I225" s="73"/>
      <c r="J225" s="63"/>
      <c r="K225" s="76"/>
      <c r="L225" s="424" t="str">
        <f t="shared" si="10"/>
        <v/>
      </c>
      <c r="M225" s="425"/>
    </row>
    <row r="226" spans="1:13" ht="20.149999999999999" customHeight="1">
      <c r="A226" s="251">
        <v>11</v>
      </c>
      <c r="B226" s="420"/>
      <c r="C226" s="421"/>
      <c r="D226" s="60"/>
      <c r="E226" s="61"/>
      <c r="F226" s="62"/>
      <c r="G226" s="73"/>
      <c r="H226" s="63"/>
      <c r="I226" s="73"/>
      <c r="J226" s="63"/>
      <c r="K226" s="76"/>
      <c r="L226" s="424" t="str">
        <f t="shared" si="10"/>
        <v/>
      </c>
      <c r="M226" s="425"/>
    </row>
    <row r="227" spans="1:13" ht="20.149999999999999" customHeight="1">
      <c r="A227" s="251">
        <v>12</v>
      </c>
      <c r="B227" s="420"/>
      <c r="C227" s="421"/>
      <c r="D227" s="60"/>
      <c r="E227" s="61"/>
      <c r="F227" s="62"/>
      <c r="G227" s="73"/>
      <c r="H227" s="63"/>
      <c r="I227" s="73"/>
      <c r="J227" s="63"/>
      <c r="K227" s="76"/>
      <c r="L227" s="424" t="str">
        <f t="shared" si="10"/>
        <v/>
      </c>
      <c r="M227" s="425"/>
    </row>
    <row r="228" spans="1:13" ht="20.149999999999999" customHeight="1">
      <c r="A228" s="251">
        <v>13</v>
      </c>
      <c r="B228" s="420"/>
      <c r="C228" s="421"/>
      <c r="D228" s="60"/>
      <c r="E228" s="61"/>
      <c r="F228" s="62"/>
      <c r="G228" s="73"/>
      <c r="H228" s="63"/>
      <c r="I228" s="73"/>
      <c r="J228" s="63"/>
      <c r="K228" s="76"/>
      <c r="L228" s="424" t="str">
        <f t="shared" si="10"/>
        <v/>
      </c>
      <c r="M228" s="425"/>
    </row>
    <row r="229" spans="1:13" ht="20.149999999999999" customHeight="1">
      <c r="A229" s="251">
        <v>14</v>
      </c>
      <c r="B229" s="420"/>
      <c r="C229" s="421"/>
      <c r="D229" s="60"/>
      <c r="E229" s="61"/>
      <c r="F229" s="62"/>
      <c r="G229" s="73"/>
      <c r="H229" s="63"/>
      <c r="I229" s="73"/>
      <c r="J229" s="63"/>
      <c r="K229" s="76"/>
      <c r="L229" s="424" t="str">
        <f t="shared" si="10"/>
        <v/>
      </c>
      <c r="M229" s="425"/>
    </row>
    <row r="230" spans="1:13" ht="20.149999999999999" customHeight="1">
      <c r="A230" s="251">
        <v>15</v>
      </c>
      <c r="B230" s="420"/>
      <c r="C230" s="421"/>
      <c r="D230" s="60"/>
      <c r="E230" s="61"/>
      <c r="F230" s="62"/>
      <c r="G230" s="73"/>
      <c r="H230" s="63"/>
      <c r="I230" s="73"/>
      <c r="J230" s="63"/>
      <c r="K230" s="76"/>
      <c r="L230" s="424" t="str">
        <f t="shared" si="10"/>
        <v/>
      </c>
      <c r="M230" s="425"/>
    </row>
    <row r="231" spans="1:13" ht="20.149999999999999" customHeight="1">
      <c r="A231" s="251">
        <v>16</v>
      </c>
      <c r="B231" s="420"/>
      <c r="C231" s="421"/>
      <c r="D231" s="60"/>
      <c r="E231" s="61"/>
      <c r="F231" s="62"/>
      <c r="G231" s="73"/>
      <c r="H231" s="63"/>
      <c r="I231" s="73"/>
      <c r="J231" s="63"/>
      <c r="K231" s="76"/>
      <c r="L231" s="424" t="str">
        <f t="shared" si="10"/>
        <v/>
      </c>
      <c r="M231" s="425"/>
    </row>
    <row r="232" spans="1:13" ht="20.149999999999999" customHeight="1">
      <c r="A232" s="251">
        <v>17</v>
      </c>
      <c r="B232" s="420"/>
      <c r="C232" s="421"/>
      <c r="D232" s="60"/>
      <c r="E232" s="61"/>
      <c r="F232" s="62"/>
      <c r="G232" s="73"/>
      <c r="H232" s="63"/>
      <c r="I232" s="73"/>
      <c r="J232" s="63"/>
      <c r="K232" s="76"/>
      <c r="L232" s="424" t="str">
        <f t="shared" si="10"/>
        <v/>
      </c>
      <c r="M232" s="425"/>
    </row>
    <row r="233" spans="1:13" ht="20.149999999999999" customHeight="1">
      <c r="A233" s="251">
        <v>18</v>
      </c>
      <c r="B233" s="420"/>
      <c r="C233" s="421"/>
      <c r="D233" s="60"/>
      <c r="E233" s="61"/>
      <c r="F233" s="62"/>
      <c r="G233" s="73"/>
      <c r="H233" s="63"/>
      <c r="I233" s="73"/>
      <c r="J233" s="63"/>
      <c r="K233" s="76"/>
      <c r="L233" s="424" t="str">
        <f t="shared" si="10"/>
        <v/>
      </c>
      <c r="M233" s="425"/>
    </row>
    <row r="234" spans="1:13" ht="20.149999999999999" customHeight="1">
      <c r="A234" s="251">
        <v>19</v>
      </c>
      <c r="B234" s="420"/>
      <c r="C234" s="421"/>
      <c r="D234" s="60"/>
      <c r="E234" s="61"/>
      <c r="F234" s="62"/>
      <c r="G234" s="73"/>
      <c r="H234" s="63"/>
      <c r="I234" s="73"/>
      <c r="J234" s="63"/>
      <c r="K234" s="76"/>
      <c r="L234" s="424" t="str">
        <f t="shared" si="10"/>
        <v/>
      </c>
      <c r="M234" s="425"/>
    </row>
    <row r="235" spans="1:13" ht="20.149999999999999" customHeight="1">
      <c r="A235" s="251">
        <v>20</v>
      </c>
      <c r="B235" s="426"/>
      <c r="C235" s="427"/>
      <c r="D235" s="66"/>
      <c r="E235" s="67"/>
      <c r="F235" s="64"/>
      <c r="G235" s="74"/>
      <c r="H235" s="65"/>
      <c r="I235" s="74"/>
      <c r="J235" s="65"/>
      <c r="K235" s="77"/>
      <c r="L235" s="428" t="str">
        <f t="shared" si="10"/>
        <v/>
      </c>
      <c r="M235" s="429"/>
    </row>
    <row r="236" spans="1:13" ht="24.9" customHeight="1">
      <c r="B236" s="437"/>
      <c r="C236" s="438" t="s">
        <v>490</v>
      </c>
      <c r="D236" s="430"/>
      <c r="E236" s="431"/>
      <c r="F236" s="432"/>
      <c r="G236" s="432"/>
      <c r="H236" s="433"/>
      <c r="I236" s="432"/>
      <c r="J236" s="433"/>
      <c r="K236" s="434"/>
      <c r="L236" s="435"/>
      <c r="M236" s="436"/>
    </row>
    <row r="237" spans="1:13" ht="19.5" customHeight="1">
      <c r="A237" s="251">
        <v>1</v>
      </c>
      <c r="B237" s="420"/>
      <c r="C237" s="421"/>
      <c r="D237" s="56"/>
      <c r="E237" s="57"/>
      <c r="F237" s="58"/>
      <c r="G237" s="72"/>
      <c r="H237" s="59"/>
      <c r="I237" s="72"/>
      <c r="J237" s="59"/>
      <c r="K237" s="75"/>
      <c r="L237" s="422" t="str">
        <f>IF(ISNUMBER(F237),(ROUND(PRODUCT(F237,G237,I237,K237),0)),"")</f>
        <v/>
      </c>
      <c r="M237" s="439">
        <f>ROUNDDOWN(SUM(L237:L256)/1000,0)</f>
        <v>0</v>
      </c>
    </row>
    <row r="238" spans="1:13" ht="20.149999999999999" customHeight="1">
      <c r="A238" s="251">
        <v>2</v>
      </c>
      <c r="B238" s="420"/>
      <c r="C238" s="421"/>
      <c r="D238" s="60"/>
      <c r="E238" s="61"/>
      <c r="F238" s="62"/>
      <c r="G238" s="73"/>
      <c r="H238" s="63"/>
      <c r="I238" s="73"/>
      <c r="J238" s="63"/>
      <c r="K238" s="76"/>
      <c r="L238" s="424" t="str">
        <f t="shared" ref="L238:L256" si="11">IF(ISNUMBER(F238),(ROUND(PRODUCT(F238,G238,I238,K238),0)),"")</f>
        <v/>
      </c>
      <c r="M238" s="439"/>
    </row>
    <row r="239" spans="1:13" ht="20.149999999999999" customHeight="1">
      <c r="A239" s="251">
        <v>3</v>
      </c>
      <c r="B239" s="420"/>
      <c r="C239" s="421"/>
      <c r="D239" s="60"/>
      <c r="E239" s="61"/>
      <c r="F239" s="62"/>
      <c r="G239" s="73"/>
      <c r="H239" s="63"/>
      <c r="I239" s="73"/>
      <c r="J239" s="63"/>
      <c r="K239" s="76"/>
      <c r="L239" s="424" t="str">
        <f t="shared" si="11"/>
        <v/>
      </c>
      <c r="M239" s="440"/>
    </row>
    <row r="240" spans="1:13" ht="20.149999999999999" customHeight="1">
      <c r="A240" s="251">
        <v>4</v>
      </c>
      <c r="B240" s="420"/>
      <c r="C240" s="421"/>
      <c r="D240" s="60"/>
      <c r="E240" s="61"/>
      <c r="F240" s="62"/>
      <c r="G240" s="73"/>
      <c r="H240" s="63"/>
      <c r="I240" s="73"/>
      <c r="J240" s="63"/>
      <c r="K240" s="76"/>
      <c r="L240" s="424" t="str">
        <f t="shared" si="11"/>
        <v/>
      </c>
      <c r="M240" s="425"/>
    </row>
    <row r="241" spans="1:13" ht="20.149999999999999" customHeight="1">
      <c r="A241" s="251">
        <v>5</v>
      </c>
      <c r="B241" s="420"/>
      <c r="C241" s="421"/>
      <c r="D241" s="60"/>
      <c r="E241" s="61"/>
      <c r="F241" s="62"/>
      <c r="G241" s="73"/>
      <c r="H241" s="63"/>
      <c r="I241" s="73"/>
      <c r="J241" s="63"/>
      <c r="K241" s="76"/>
      <c r="L241" s="424" t="str">
        <f t="shared" si="11"/>
        <v/>
      </c>
      <c r="M241" s="425"/>
    </row>
    <row r="242" spans="1:13" ht="20.149999999999999" customHeight="1">
      <c r="A242" s="251">
        <v>6</v>
      </c>
      <c r="B242" s="420"/>
      <c r="C242" s="421"/>
      <c r="D242" s="60"/>
      <c r="E242" s="61"/>
      <c r="F242" s="62"/>
      <c r="G242" s="73"/>
      <c r="H242" s="63"/>
      <c r="I242" s="73"/>
      <c r="J242" s="63"/>
      <c r="K242" s="76"/>
      <c r="L242" s="424" t="str">
        <f t="shared" si="11"/>
        <v/>
      </c>
      <c r="M242" s="425"/>
    </row>
    <row r="243" spans="1:13" ht="20.149999999999999" customHeight="1">
      <c r="A243" s="251">
        <v>7</v>
      </c>
      <c r="B243" s="420"/>
      <c r="C243" s="421"/>
      <c r="D243" s="60"/>
      <c r="E243" s="61"/>
      <c r="F243" s="62"/>
      <c r="G243" s="73"/>
      <c r="H243" s="63"/>
      <c r="I243" s="73"/>
      <c r="J243" s="63"/>
      <c r="K243" s="76"/>
      <c r="L243" s="424" t="str">
        <f t="shared" si="11"/>
        <v/>
      </c>
      <c r="M243" s="425"/>
    </row>
    <row r="244" spans="1:13" ht="20.149999999999999" customHeight="1">
      <c r="A244" s="251">
        <v>8</v>
      </c>
      <c r="B244" s="420"/>
      <c r="C244" s="421"/>
      <c r="D244" s="60"/>
      <c r="E244" s="61"/>
      <c r="F244" s="62"/>
      <c r="G244" s="73"/>
      <c r="H244" s="63"/>
      <c r="I244" s="73"/>
      <c r="J244" s="63"/>
      <c r="K244" s="76"/>
      <c r="L244" s="424" t="str">
        <f t="shared" si="11"/>
        <v/>
      </c>
      <c r="M244" s="425"/>
    </row>
    <row r="245" spans="1:13" ht="20.149999999999999" customHeight="1">
      <c r="A245" s="251">
        <v>9</v>
      </c>
      <c r="B245" s="420"/>
      <c r="C245" s="421"/>
      <c r="D245" s="60"/>
      <c r="E245" s="61"/>
      <c r="F245" s="62"/>
      <c r="G245" s="73"/>
      <c r="H245" s="63"/>
      <c r="I245" s="73"/>
      <c r="J245" s="63"/>
      <c r="K245" s="76"/>
      <c r="L245" s="424" t="str">
        <f t="shared" si="11"/>
        <v/>
      </c>
      <c r="M245" s="425"/>
    </row>
    <row r="246" spans="1:13" ht="20.149999999999999" customHeight="1">
      <c r="A246" s="251">
        <v>10</v>
      </c>
      <c r="B246" s="420"/>
      <c r="C246" s="421"/>
      <c r="D246" s="60"/>
      <c r="E246" s="61"/>
      <c r="F246" s="62"/>
      <c r="G246" s="73"/>
      <c r="H246" s="63"/>
      <c r="I246" s="73"/>
      <c r="J246" s="63"/>
      <c r="K246" s="76"/>
      <c r="L246" s="424" t="str">
        <f t="shared" si="11"/>
        <v/>
      </c>
      <c r="M246" s="425"/>
    </row>
    <row r="247" spans="1:13" ht="20.149999999999999" customHeight="1">
      <c r="A247" s="251">
        <v>11</v>
      </c>
      <c r="B247" s="420"/>
      <c r="C247" s="421"/>
      <c r="D247" s="60"/>
      <c r="E247" s="61"/>
      <c r="F247" s="62"/>
      <c r="G247" s="73"/>
      <c r="H247" s="63"/>
      <c r="I247" s="73"/>
      <c r="J247" s="63"/>
      <c r="K247" s="76"/>
      <c r="L247" s="424" t="str">
        <f t="shared" si="11"/>
        <v/>
      </c>
      <c r="M247" s="425"/>
    </row>
    <row r="248" spans="1:13" ht="20.149999999999999" customHeight="1">
      <c r="A248" s="251">
        <v>12</v>
      </c>
      <c r="B248" s="420"/>
      <c r="C248" s="421"/>
      <c r="D248" s="60"/>
      <c r="E248" s="61"/>
      <c r="F248" s="62"/>
      <c r="G248" s="73"/>
      <c r="H248" s="63"/>
      <c r="I248" s="73"/>
      <c r="J248" s="63"/>
      <c r="K248" s="76"/>
      <c r="L248" s="424" t="str">
        <f t="shared" si="11"/>
        <v/>
      </c>
      <c r="M248" s="425"/>
    </row>
    <row r="249" spans="1:13" ht="20.149999999999999" customHeight="1">
      <c r="A249" s="251">
        <v>13</v>
      </c>
      <c r="B249" s="420"/>
      <c r="C249" s="421"/>
      <c r="D249" s="60"/>
      <c r="E249" s="61"/>
      <c r="F249" s="62"/>
      <c r="G249" s="73"/>
      <c r="H249" s="63"/>
      <c r="I249" s="73"/>
      <c r="J249" s="63"/>
      <c r="K249" s="76"/>
      <c r="L249" s="424" t="str">
        <f t="shared" si="11"/>
        <v/>
      </c>
      <c r="M249" s="425"/>
    </row>
    <row r="250" spans="1:13" ht="20.149999999999999" customHeight="1">
      <c r="A250" s="251">
        <v>14</v>
      </c>
      <c r="B250" s="420"/>
      <c r="C250" s="421"/>
      <c r="D250" s="60"/>
      <c r="E250" s="61"/>
      <c r="F250" s="62"/>
      <c r="G250" s="73"/>
      <c r="H250" s="63"/>
      <c r="I250" s="73"/>
      <c r="J250" s="63"/>
      <c r="K250" s="76"/>
      <c r="L250" s="424" t="str">
        <f t="shared" si="11"/>
        <v/>
      </c>
      <c r="M250" s="425"/>
    </row>
    <row r="251" spans="1:13" ht="20.149999999999999" customHeight="1">
      <c r="A251" s="251">
        <v>15</v>
      </c>
      <c r="B251" s="420"/>
      <c r="C251" s="421"/>
      <c r="D251" s="60"/>
      <c r="E251" s="61"/>
      <c r="F251" s="62"/>
      <c r="G251" s="73"/>
      <c r="H251" s="63"/>
      <c r="I251" s="73"/>
      <c r="J251" s="63"/>
      <c r="K251" s="76"/>
      <c r="L251" s="424" t="str">
        <f t="shared" si="11"/>
        <v/>
      </c>
      <c r="M251" s="425"/>
    </row>
    <row r="252" spans="1:13" ht="20.149999999999999" customHeight="1">
      <c r="A252" s="251">
        <v>16</v>
      </c>
      <c r="B252" s="420"/>
      <c r="C252" s="421"/>
      <c r="D252" s="60"/>
      <c r="E252" s="61"/>
      <c r="F252" s="62"/>
      <c r="G252" s="73"/>
      <c r="H252" s="63"/>
      <c r="I252" s="73"/>
      <c r="J252" s="63"/>
      <c r="K252" s="76"/>
      <c r="L252" s="424" t="str">
        <f t="shared" si="11"/>
        <v/>
      </c>
      <c r="M252" s="425"/>
    </row>
    <row r="253" spans="1:13" ht="20.149999999999999" customHeight="1">
      <c r="A253" s="251">
        <v>17</v>
      </c>
      <c r="B253" s="420"/>
      <c r="C253" s="421"/>
      <c r="D253" s="60"/>
      <c r="E253" s="61"/>
      <c r="F253" s="62"/>
      <c r="G253" s="73"/>
      <c r="H253" s="63"/>
      <c r="I253" s="73"/>
      <c r="J253" s="63"/>
      <c r="K253" s="76"/>
      <c r="L253" s="424" t="str">
        <f t="shared" si="11"/>
        <v/>
      </c>
      <c r="M253" s="425"/>
    </row>
    <row r="254" spans="1:13" ht="20.149999999999999" customHeight="1">
      <c r="A254" s="251">
        <v>18</v>
      </c>
      <c r="B254" s="420"/>
      <c r="C254" s="421"/>
      <c r="D254" s="60"/>
      <c r="E254" s="61"/>
      <c r="F254" s="62"/>
      <c r="G254" s="73"/>
      <c r="H254" s="63"/>
      <c r="I254" s="73"/>
      <c r="J254" s="63"/>
      <c r="K254" s="76"/>
      <c r="L254" s="424" t="str">
        <f t="shared" si="11"/>
        <v/>
      </c>
      <c r="M254" s="425"/>
    </row>
    <row r="255" spans="1:13" ht="20.149999999999999" customHeight="1">
      <c r="A255" s="251">
        <v>19</v>
      </c>
      <c r="B255" s="420"/>
      <c r="C255" s="421"/>
      <c r="D255" s="60"/>
      <c r="E255" s="61"/>
      <c r="F255" s="62"/>
      <c r="G255" s="73"/>
      <c r="H255" s="63"/>
      <c r="I255" s="73"/>
      <c r="J255" s="63"/>
      <c r="K255" s="76"/>
      <c r="L255" s="424" t="str">
        <f t="shared" si="11"/>
        <v/>
      </c>
      <c r="M255" s="425"/>
    </row>
    <row r="256" spans="1:13" ht="20.149999999999999" customHeight="1" thickBot="1">
      <c r="A256" s="251">
        <v>20</v>
      </c>
      <c r="B256" s="420"/>
      <c r="C256" s="421"/>
      <c r="D256" s="159"/>
      <c r="E256" s="160"/>
      <c r="F256" s="161"/>
      <c r="G256" s="162"/>
      <c r="H256" s="163"/>
      <c r="I256" s="162"/>
      <c r="J256" s="163"/>
      <c r="K256" s="164"/>
      <c r="L256" s="441" t="str">
        <f t="shared" si="11"/>
        <v/>
      </c>
      <c r="M256" s="425"/>
    </row>
    <row r="257" spans="2:13" s="442" customFormat="1" ht="20.149999999999999" customHeight="1">
      <c r="B257" s="443"/>
      <c r="C257" s="443"/>
      <c r="D257" s="444"/>
      <c r="E257" s="443"/>
      <c r="F257" s="445"/>
      <c r="G257" s="445"/>
      <c r="H257" s="446"/>
      <c r="I257" s="445"/>
      <c r="J257" s="446"/>
      <c r="K257" s="447"/>
      <c r="L257" s="448"/>
      <c r="M257" s="449"/>
    </row>
  </sheetData>
  <customSheetViews>
    <customSheetView guid="{1931C2DD-0477-40D3-ABFA-7C96E25F8814}" scale="80" hiddenRows="1" hiddenColumns="1">
      <pane xSplit="1" ySplit="12" topLeftCell="B85" activePane="bottomRight" state="frozen"/>
      <selection pane="bottomRight" activeCell="Q1" sqref="Q1:T1048576"/>
      <pageMargins left="0.59055118110236227" right="0.59055118110236227" top="0.59055118110236227" bottom="0.39370078740157483" header="0" footer="0"/>
      <pageSetup paperSize="9" scale="45" fitToHeight="0" orientation="portrait" r:id="rId1"/>
    </customSheetView>
  </customSheetViews>
  <mergeCells count="6">
    <mergeCell ref="N3:T4"/>
    <mergeCell ref="B20:C22"/>
    <mergeCell ref="B18:E18"/>
    <mergeCell ref="G3:M3"/>
    <mergeCell ref="G25:H25"/>
    <mergeCell ref="I25:J25"/>
  </mergeCells>
  <phoneticPr fontId="7"/>
  <conditionalFormatting sqref="E21:E22">
    <cfRule type="containsText" dxfId="1" priority="2" operator="containsText" text="要選択">
      <formula>NOT(ISERROR(SEARCH("要選択",E21)))</formula>
    </cfRule>
  </conditionalFormatting>
  <conditionalFormatting sqref="E20">
    <cfRule type="containsText" dxfId="0" priority="1" operator="containsText" text="要選択">
      <formula>NOT(ISERROR(SEARCH("要選択",E20)))</formula>
    </cfRule>
  </conditionalFormatting>
  <dataValidations xWindow="981" yWindow="619" count="19">
    <dataValidation imeMode="halfAlpha" allowBlank="1" showInputMessage="1" showErrorMessage="1" sqref="F258:G65679" xr:uid="{00000000-0002-0000-0B00-000000000000}"/>
    <dataValidation type="decimal" imeMode="off" allowBlank="1" showInputMessage="1" showErrorMessage="1" prompt="消費税、為替レート等を入力" sqref="K49:K67 K238:K257 K196:K214 K175:K193 K154:K172 K133:K151 K112:K130 K91:K109 K70:K88 K28:K46 K217:K235" xr:uid="{00000000-0002-0000-0B00-000001000000}">
      <formula1>0</formula1>
      <formula2>99999999999999</formula2>
    </dataValidation>
    <dataValidation imeMode="hiragana" allowBlank="1" showInputMessage="1" showErrorMessage="1" prompt="回、日、泊等の単位を入力。" sqref="J48:J67 J237:J257 J195:J214 J174:J193 J153:J172 J132:J151 J111:J130 J90:J109 J69:J88 J27:J46 J216:J235" xr:uid="{00000000-0002-0000-0B00-000002000000}"/>
    <dataValidation imeMode="hiragana" allowBlank="1" showInputMessage="1" showErrorMessage="1" prompt="人、枚、件等を単位を入力" sqref="H48:H67 H237:H257 H195:H214 H174:H193 H153:H172 H132:H151 H111:H130 H90:H109 H69:H88 H27:H46 H216:H235" xr:uid="{00000000-0002-0000-0B00-000003000000}"/>
    <dataValidation type="decimal" allowBlank="1" showInputMessage="1" showErrorMessage="1" sqref="K258:K1048576 K6:K26 K236 K215 K194 K173 K152 K131 K110 K89 K68 K47" xr:uid="{00000000-0002-0000-0B00-000004000000}">
      <formula1>0</formula1>
      <formula2>99999999999999</formula2>
    </dataValidation>
    <dataValidation type="decimal" imeMode="off" allowBlank="1" showInputMessage="1" showErrorMessage="1" prompt="消費税(1.1)、為替レート等を入力" sqref="K27 K48 K237 K216 K195 K174 K153 K132 K111 K90 K69" xr:uid="{00000000-0002-0000-0B00-000005000000}">
      <formula1>0</formula1>
      <formula2>99999999999999</formula2>
    </dataValidation>
    <dataValidation type="whole" imeMode="halfAlpha" operator="greaterThanOrEqual" allowBlank="1" showInputMessage="1" showErrorMessage="1" sqref="F26:G26 F47:G47 F236:G236 F215:G215 F194:G194 F173:G173 F152:G152 F131:G131 F110:G110 F89:G89 F68:G68" xr:uid="{00000000-0002-0000-0B00-000006000000}">
      <formula1>0</formula1>
    </dataValidation>
    <dataValidation imeMode="halfAlpha" operator="greaterThanOrEqual" allowBlank="1" showInputMessage="1" showErrorMessage="1" sqref="F48:G67 F237:G257 F195:G214 F216:G235 F153:G172 F132:G151 F111:G130 F90:G109 G174:G193 F27:G46 F69:G88" xr:uid="{00000000-0002-0000-0B00-000007000000}"/>
    <dataValidation type="list" allowBlank="1" showInputMessage="1" showErrorMessage="1" sqref="E20:E22" xr:uid="{00000000-0002-0000-0B00-000008000000}">
      <formula1>"出演費,音楽費,文芸費,会場費,舞台費,運搬費,謝金,旅費,宣伝・印刷費,記録・配信費"</formula1>
    </dataValidation>
    <dataValidation type="textLength" operator="lessThanOrEqual" allowBlank="1" showInputMessage="1" showErrorMessage="1" errorTitle="文字数超過" error="30字以下で入力してください。" sqref="E26:E65679" xr:uid="{00000000-0002-0000-0B00-000009000000}">
      <formula1>30</formula1>
    </dataValidation>
    <dataValidation type="list" allowBlank="1" showInputMessage="1" showErrorMessage="1" errorTitle="支出予算に記入できない経費です" error="経費一覧表に記載された費目をご記入ください。" sqref="D90:D109" xr:uid="{00000000-0002-0000-0B00-00000A000000}">
      <formula1>会場費</formula1>
    </dataValidation>
    <dataValidation type="list" allowBlank="1" showInputMessage="1" showErrorMessage="1" errorTitle="支出予算に記入できない経費です" error="経費一覧表に記載された費目をご記入ください。" sqref="D111:D130" xr:uid="{00000000-0002-0000-0B00-00000B000000}">
      <formula1>舞台費</formula1>
    </dataValidation>
    <dataValidation type="list" allowBlank="1" showInputMessage="1" showErrorMessage="1" errorTitle="支出予算に記入できない経費です" error="経費一覧表に記載された費目をご記入ください。" sqref="D132:D151" xr:uid="{00000000-0002-0000-0B00-00000C000000}">
      <formula1>運搬費</formula1>
    </dataValidation>
    <dataValidation type="list" allowBlank="1" showInputMessage="1" showErrorMessage="1" errorTitle="支出予算に記入できない経費です" error="経費一覧表に記載された費目をご記入ください。" sqref="D153:D172" xr:uid="{00000000-0002-0000-0B00-00000D000000}">
      <formula1>謝金</formula1>
    </dataValidation>
    <dataValidation type="list" allowBlank="1" showInputMessage="1" showErrorMessage="1" errorTitle="支出予算に記入できない経費です" error="経費一覧表に記載された費目をご記入ください。" sqref="D174:D193" xr:uid="{00000000-0002-0000-0B00-00000E000000}">
      <formula1>旅費</formula1>
    </dataValidation>
    <dataValidation type="list" allowBlank="1" showInputMessage="1" showErrorMessage="1" errorTitle="支出予算に記入できない経費です" error="経費一覧表に記載された費目をご記入ください。" sqref="D195:D214" xr:uid="{00000000-0002-0000-0B00-00000F000000}">
      <formula1>宣伝・印刷費</formula1>
    </dataValidation>
    <dataValidation type="list" allowBlank="1" showInputMessage="1" showErrorMessage="1" errorTitle="支出予算に記入できない経費です" error="経費一覧表に記載された費目をご記入ください。" sqref="D216:D235" xr:uid="{00000000-0002-0000-0B00-000010000000}">
      <formula1>記録・配信費</formula1>
    </dataValidation>
    <dataValidation type="list" allowBlank="1" showInputMessage="1" showErrorMessage="1" errorTitle="支出予算に記入できない経費です" error="経費一覧表に記載された費目をご記入ください。" sqref="D237:D256" xr:uid="{00000000-0002-0000-0B00-000011000000}">
      <formula1>感染症対策費</formula1>
    </dataValidation>
    <dataValidation type="custom" imeMode="halfAlpha" operator="greaterThanOrEqual" allowBlank="1" showInputMessage="1" showErrorMessage="1" error="宿泊費（甲地）は、上限10,800円、宿泊費（乙地）は、上限9,800円、日当は、上限2,200円となります。" sqref="F174:F193" xr:uid="{00000000-0002-0000-0B00-000012000000}">
      <formula1>IF(D174="宿泊費（甲地）",F174&lt;=10900,IF(D174="宿泊費（乙地）",F174&lt;=9800,IF(D174="日当",F174&lt;=2200,IF(OR(D174="交通費",D174="宿泊費一式"),F174&gt;=0,""))))</formula1>
    </dataValidation>
  </dataValidations>
  <printOptions horizontalCentered="1"/>
  <pageMargins left="0.78740157480314965" right="0.78740157480314965" top="0.39370078740157483" bottom="0.78740157480314965" header="0" footer="0.59055118110236227"/>
  <pageSetup paperSize="9" scale="45" fitToHeight="0" orientation="portrait" r:id="rId2"/>
  <headerFooter scaleWithDoc="0">
    <oddFooter>&amp;R&amp;"ＭＳ ゴシック,標準"整理番号：（事務局記入欄）</oddFooter>
  </headerFooter>
  <extLst>
    <ext xmlns:x14="http://schemas.microsoft.com/office/spreadsheetml/2009/9/main" uri="{CCE6A557-97BC-4b89-ADB6-D9C93CAAB3DF}">
      <x14:dataValidations xmlns:xm="http://schemas.microsoft.com/office/excel/2006/main" xWindow="981" yWindow="619" count="3">
        <x14:dataValidation type="list" allowBlank="1" showInputMessage="1" showErrorMessage="1" errorTitle="支出予算に記入できない経費です" error="経費一覧表に記載された費目をご記入ください。" xr:uid="{00000000-0002-0000-0B00-000013000000}">
          <x14:formula1>
            <xm:f>INDIRECT(総表!$C$11&amp;"_出演費")</xm:f>
          </x14:formula1>
          <xm:sqref>D27:D46</xm:sqref>
        </x14:dataValidation>
        <x14:dataValidation type="list" allowBlank="1" showInputMessage="1" showErrorMessage="1" errorTitle="支出予算に記入できない経費です" error="経費一覧表に記載された費目をご記入ください。" xr:uid="{00000000-0002-0000-0B00-000014000000}">
          <x14:formula1>
            <xm:f>INDIRECT(総表!$C$11&amp;"_音楽費")</xm:f>
          </x14:formula1>
          <xm:sqref>D48:D67</xm:sqref>
        </x14:dataValidation>
        <x14:dataValidation type="list" allowBlank="1" showInputMessage="1" showErrorMessage="1" errorTitle="支出予算に記入できない経費です" error="経費一覧表に記載された費目をご記入ください。" xr:uid="{00000000-0002-0000-0B00-000015000000}">
          <x14:formula1>
            <xm:f>INDIRECT(総表!$C$11&amp;"_文芸費")</xm:f>
          </x14:formula1>
          <xm:sqref>D69:D88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C0C0"/>
  </sheetPr>
  <dimension ref="A1:S202"/>
  <sheetViews>
    <sheetView zoomScaleNormal="100" zoomScaleSheetLayoutView="85" workbookViewId="0">
      <pane ySplit="1" topLeftCell="A186" activePane="bottomLeft" state="frozen"/>
      <selection activeCell="F10" sqref="F10:J10"/>
      <selection pane="bottomLeft" activeCell="F10" sqref="F10:J10"/>
    </sheetView>
  </sheetViews>
  <sheetFormatPr defaultColWidth="9" defaultRowHeight="18"/>
  <cols>
    <col min="1" max="1" width="11.08203125" style="1" customWidth="1"/>
    <col min="2" max="2" width="35.58203125" style="1" bestFit="1" customWidth="1"/>
    <col min="3" max="3" width="39.08203125" style="1" customWidth="1"/>
    <col min="4" max="4" width="9" style="1"/>
    <col min="5" max="19" width="9" style="2"/>
    <col min="20" max="16384" width="9" style="1"/>
  </cols>
  <sheetData>
    <row r="1" spans="1:3" s="5" customFormat="1">
      <c r="A1" s="3" t="s">
        <v>6</v>
      </c>
      <c r="B1" s="3" t="s">
        <v>7</v>
      </c>
      <c r="C1" s="4" t="s">
        <v>8</v>
      </c>
    </row>
    <row r="2" spans="1:3" s="5" customFormat="1">
      <c r="A2" s="158" t="s">
        <v>389</v>
      </c>
      <c r="B2" s="157" t="s">
        <v>381</v>
      </c>
      <c r="C2" s="156"/>
    </row>
    <row r="3" spans="1:3" s="5" customFormat="1">
      <c r="A3" s="158" t="s">
        <v>389</v>
      </c>
      <c r="B3" s="157" t="s">
        <v>382</v>
      </c>
      <c r="C3" s="156"/>
    </row>
    <row r="4" spans="1:3" s="5" customFormat="1">
      <c r="A4" s="158" t="s">
        <v>389</v>
      </c>
      <c r="B4" s="157" t="s">
        <v>383</v>
      </c>
      <c r="C4" s="156"/>
    </row>
    <row r="5" spans="1:3" s="5" customFormat="1">
      <c r="A5" s="158" t="s">
        <v>389</v>
      </c>
      <c r="B5" s="157" t="s">
        <v>384</v>
      </c>
      <c r="C5" s="156"/>
    </row>
    <row r="6" spans="1:3" s="5" customFormat="1">
      <c r="A6" s="158" t="s">
        <v>389</v>
      </c>
      <c r="B6" s="157" t="s">
        <v>385</v>
      </c>
      <c r="C6" s="156"/>
    </row>
    <row r="7" spans="1:3" s="5" customFormat="1">
      <c r="A7" s="155" t="s">
        <v>390</v>
      </c>
      <c r="B7" s="79" t="s">
        <v>273</v>
      </c>
      <c r="C7" s="80"/>
    </row>
    <row r="8" spans="1:3" s="5" customFormat="1">
      <c r="A8" s="155" t="s">
        <v>390</v>
      </c>
      <c r="B8" s="79" t="s">
        <v>89</v>
      </c>
      <c r="C8" s="80"/>
    </row>
    <row r="9" spans="1:3" s="5" customFormat="1">
      <c r="A9" s="155" t="s">
        <v>390</v>
      </c>
      <c r="B9" s="79" t="s">
        <v>91</v>
      </c>
      <c r="C9" s="80"/>
    </row>
    <row r="10" spans="1:3" s="5" customFormat="1">
      <c r="A10" s="153" t="s">
        <v>391</v>
      </c>
      <c r="B10" s="79" t="s">
        <v>273</v>
      </c>
      <c r="C10" s="80"/>
    </row>
    <row r="11" spans="1:3" s="5" customFormat="1">
      <c r="A11" s="153" t="s">
        <v>391</v>
      </c>
      <c r="B11" s="79" t="s">
        <v>89</v>
      </c>
      <c r="C11" s="80"/>
    </row>
    <row r="12" spans="1:3" s="5" customFormat="1">
      <c r="A12" s="153" t="s">
        <v>391</v>
      </c>
      <c r="B12" s="79" t="s">
        <v>90</v>
      </c>
      <c r="C12" s="80"/>
    </row>
    <row r="13" spans="1:3" s="5" customFormat="1">
      <c r="A13" s="153" t="s">
        <v>391</v>
      </c>
      <c r="B13" s="79" t="s">
        <v>91</v>
      </c>
      <c r="C13" s="80"/>
    </row>
    <row r="14" spans="1:3" s="5" customFormat="1">
      <c r="A14" s="153" t="s">
        <v>391</v>
      </c>
      <c r="B14" s="79" t="s">
        <v>202</v>
      </c>
      <c r="C14" s="80"/>
    </row>
    <row r="15" spans="1:3" s="5" customFormat="1">
      <c r="A15" s="154" t="s">
        <v>392</v>
      </c>
      <c r="B15" s="79" t="s">
        <v>368</v>
      </c>
      <c r="C15" s="80"/>
    </row>
    <row r="16" spans="1:3" s="5" customFormat="1">
      <c r="A16" s="154" t="s">
        <v>392</v>
      </c>
      <c r="B16" s="79" t="s">
        <v>369</v>
      </c>
      <c r="C16" s="80"/>
    </row>
    <row r="17" spans="1:3" s="5" customFormat="1">
      <c r="A17" s="154" t="s">
        <v>392</v>
      </c>
      <c r="B17" s="79" t="s">
        <v>370</v>
      </c>
      <c r="C17" s="80"/>
    </row>
    <row r="18" spans="1:3" s="5" customFormat="1">
      <c r="A18" s="154" t="s">
        <v>392</v>
      </c>
      <c r="B18" s="79" t="s">
        <v>371</v>
      </c>
      <c r="C18" s="80"/>
    </row>
    <row r="19" spans="1:3" s="5" customFormat="1">
      <c r="A19" s="154" t="s">
        <v>392</v>
      </c>
      <c r="B19" s="79" t="s">
        <v>373</v>
      </c>
      <c r="C19" s="80"/>
    </row>
    <row r="20" spans="1:3" s="5" customFormat="1">
      <c r="A20" s="154" t="s">
        <v>392</v>
      </c>
      <c r="B20" s="79" t="s">
        <v>386</v>
      </c>
      <c r="C20" s="80"/>
    </row>
    <row r="21" spans="1:3" s="5" customFormat="1">
      <c r="A21" s="154" t="s">
        <v>392</v>
      </c>
      <c r="B21" s="79" t="s">
        <v>375</v>
      </c>
      <c r="C21" s="80"/>
    </row>
    <row r="22" spans="1:3" s="5" customFormat="1">
      <c r="A22" s="154" t="s">
        <v>392</v>
      </c>
      <c r="B22" s="79" t="s">
        <v>374</v>
      </c>
      <c r="C22" s="80"/>
    </row>
    <row r="23" spans="1:3" s="5" customFormat="1">
      <c r="A23" s="154" t="s">
        <v>392</v>
      </c>
      <c r="B23" s="79" t="s">
        <v>376</v>
      </c>
      <c r="C23" s="80"/>
    </row>
    <row r="24" spans="1:3" s="5" customFormat="1">
      <c r="A24" s="154" t="s">
        <v>392</v>
      </c>
      <c r="B24" s="79" t="s">
        <v>377</v>
      </c>
      <c r="C24" s="80"/>
    </row>
    <row r="25" spans="1:3" s="5" customFormat="1">
      <c r="A25" s="154" t="s">
        <v>392</v>
      </c>
      <c r="B25" s="79" t="s">
        <v>378</v>
      </c>
      <c r="C25" s="80"/>
    </row>
    <row r="26" spans="1:3" s="5" customFormat="1">
      <c r="A26" s="154" t="s">
        <v>392</v>
      </c>
      <c r="B26" s="79" t="s">
        <v>379</v>
      </c>
      <c r="C26" s="80"/>
    </row>
    <row r="27" spans="1:3" s="5" customFormat="1">
      <c r="A27" s="154" t="s">
        <v>392</v>
      </c>
      <c r="B27" s="79" t="s">
        <v>331</v>
      </c>
      <c r="C27" s="80"/>
    </row>
    <row r="28" spans="1:3" s="5" customFormat="1">
      <c r="A28" s="154" t="s">
        <v>392</v>
      </c>
      <c r="B28" s="79" t="s">
        <v>380</v>
      </c>
      <c r="C28" s="80"/>
    </row>
    <row r="29" spans="1:3" s="5" customFormat="1">
      <c r="A29" s="154" t="s">
        <v>392</v>
      </c>
      <c r="B29" s="79" t="s">
        <v>387</v>
      </c>
      <c r="C29" s="80"/>
    </row>
    <row r="30" spans="1:3" s="5" customFormat="1">
      <c r="A30" s="155" t="s">
        <v>393</v>
      </c>
      <c r="B30" s="79" t="s">
        <v>368</v>
      </c>
      <c r="C30" s="80"/>
    </row>
    <row r="31" spans="1:3" s="5" customFormat="1">
      <c r="A31" s="155" t="s">
        <v>393</v>
      </c>
      <c r="B31" s="79" t="s">
        <v>369</v>
      </c>
      <c r="C31" s="80"/>
    </row>
    <row r="32" spans="1:3" s="5" customFormat="1">
      <c r="A32" s="155" t="s">
        <v>393</v>
      </c>
      <c r="B32" s="79" t="s">
        <v>370</v>
      </c>
      <c r="C32" s="80"/>
    </row>
    <row r="33" spans="1:3" s="5" customFormat="1">
      <c r="A33" s="155" t="s">
        <v>393</v>
      </c>
      <c r="B33" s="79" t="s">
        <v>371</v>
      </c>
      <c r="C33" s="80"/>
    </row>
    <row r="34" spans="1:3" s="5" customFormat="1">
      <c r="A34" s="155" t="s">
        <v>393</v>
      </c>
      <c r="B34" s="79" t="s">
        <v>372</v>
      </c>
      <c r="C34" s="80"/>
    </row>
    <row r="35" spans="1:3" s="5" customFormat="1">
      <c r="A35" s="155" t="s">
        <v>393</v>
      </c>
      <c r="B35" s="79" t="s">
        <v>373</v>
      </c>
      <c r="C35" s="80"/>
    </row>
    <row r="36" spans="1:3" s="5" customFormat="1">
      <c r="A36" s="155" t="s">
        <v>393</v>
      </c>
      <c r="B36" s="79" t="s">
        <v>374</v>
      </c>
      <c r="C36" s="80"/>
    </row>
    <row r="37" spans="1:3" s="5" customFormat="1">
      <c r="A37" s="155" t="s">
        <v>393</v>
      </c>
      <c r="B37" s="79" t="s">
        <v>375</v>
      </c>
      <c r="C37" s="80"/>
    </row>
    <row r="38" spans="1:3" s="5" customFormat="1">
      <c r="A38" s="155" t="s">
        <v>393</v>
      </c>
      <c r="B38" s="79" t="s">
        <v>376</v>
      </c>
      <c r="C38" s="80"/>
    </row>
    <row r="39" spans="1:3" s="5" customFormat="1">
      <c r="A39" s="155" t="s">
        <v>393</v>
      </c>
      <c r="B39" s="79" t="s">
        <v>377</v>
      </c>
      <c r="C39" s="80"/>
    </row>
    <row r="40" spans="1:3" s="5" customFormat="1">
      <c r="A40" s="155" t="s">
        <v>393</v>
      </c>
      <c r="B40" s="79" t="s">
        <v>378</v>
      </c>
      <c r="C40" s="80"/>
    </row>
    <row r="41" spans="1:3" s="5" customFormat="1">
      <c r="A41" s="155" t="s">
        <v>393</v>
      </c>
      <c r="B41" s="79" t="s">
        <v>379</v>
      </c>
      <c r="C41" s="80"/>
    </row>
    <row r="42" spans="1:3" s="5" customFormat="1">
      <c r="A42" s="155" t="s">
        <v>393</v>
      </c>
      <c r="B42" s="79" t="s">
        <v>331</v>
      </c>
      <c r="C42" s="80"/>
    </row>
    <row r="43" spans="1:3" s="5" customFormat="1">
      <c r="A43" s="155" t="s">
        <v>393</v>
      </c>
      <c r="B43" s="79" t="s">
        <v>380</v>
      </c>
      <c r="C43" s="80"/>
    </row>
    <row r="44" spans="1:3" s="5" customFormat="1">
      <c r="A44" s="153" t="s">
        <v>394</v>
      </c>
      <c r="B44" s="79" t="s">
        <v>93</v>
      </c>
      <c r="C44" s="80"/>
    </row>
    <row r="45" spans="1:3" s="5" customFormat="1">
      <c r="A45" s="153" t="s">
        <v>394</v>
      </c>
      <c r="B45" s="79" t="s">
        <v>94</v>
      </c>
      <c r="C45" s="80"/>
    </row>
    <row r="46" spans="1:3" s="5" customFormat="1">
      <c r="A46" s="153" t="s">
        <v>394</v>
      </c>
      <c r="B46" s="78" t="s">
        <v>95</v>
      </c>
      <c r="C46" s="80"/>
    </row>
    <row r="47" spans="1:3" s="5" customFormat="1">
      <c r="A47" s="153" t="s">
        <v>394</v>
      </c>
      <c r="B47" s="79" t="s">
        <v>96</v>
      </c>
      <c r="C47" s="80"/>
    </row>
    <row r="48" spans="1:3" s="5" customFormat="1">
      <c r="A48" s="153" t="s">
        <v>394</v>
      </c>
      <c r="B48" s="79" t="s">
        <v>97</v>
      </c>
      <c r="C48" s="80"/>
    </row>
    <row r="49" spans="1:3" s="5" customFormat="1">
      <c r="A49" s="153" t="s">
        <v>394</v>
      </c>
      <c r="B49" s="78" t="s">
        <v>98</v>
      </c>
      <c r="C49" s="80"/>
    </row>
    <row r="50" spans="1:3" s="5" customFormat="1">
      <c r="A50" s="153" t="s">
        <v>394</v>
      </c>
      <c r="B50" s="79" t="s">
        <v>99</v>
      </c>
      <c r="C50" s="80"/>
    </row>
    <row r="51" spans="1:3" s="5" customFormat="1">
      <c r="A51" s="153" t="s">
        <v>394</v>
      </c>
      <c r="B51" s="79" t="s">
        <v>100</v>
      </c>
      <c r="C51" s="80"/>
    </row>
    <row r="52" spans="1:3" s="5" customFormat="1">
      <c r="A52" s="153" t="s">
        <v>394</v>
      </c>
      <c r="B52" s="78" t="s">
        <v>101</v>
      </c>
      <c r="C52" s="80"/>
    </row>
    <row r="53" spans="1:3" s="5" customFormat="1">
      <c r="A53" s="153" t="s">
        <v>394</v>
      </c>
      <c r="B53" s="79" t="s">
        <v>332</v>
      </c>
      <c r="C53" s="80"/>
    </row>
    <row r="54" spans="1:3" s="5" customFormat="1">
      <c r="A54" s="153" t="s">
        <v>394</v>
      </c>
      <c r="B54" s="79" t="s">
        <v>92</v>
      </c>
      <c r="C54" s="80"/>
    </row>
    <row r="55" spans="1:3" s="5" customFormat="1">
      <c r="A55" s="154" t="s">
        <v>395</v>
      </c>
      <c r="B55" s="78" t="s">
        <v>103</v>
      </c>
      <c r="C55" s="80"/>
    </row>
    <row r="56" spans="1:3" s="5" customFormat="1">
      <c r="A56" s="154" t="s">
        <v>395</v>
      </c>
      <c r="B56" s="78" t="s">
        <v>274</v>
      </c>
      <c r="C56" s="80"/>
    </row>
    <row r="57" spans="1:3" s="5" customFormat="1">
      <c r="A57" s="154" t="s">
        <v>395</v>
      </c>
      <c r="B57" s="78" t="s">
        <v>279</v>
      </c>
      <c r="C57" s="80"/>
    </row>
    <row r="58" spans="1:3" s="5" customFormat="1">
      <c r="A58" s="154" t="s">
        <v>395</v>
      </c>
      <c r="B58" s="78" t="s">
        <v>105</v>
      </c>
      <c r="C58" s="80"/>
    </row>
    <row r="59" spans="1:3" s="5" customFormat="1">
      <c r="A59" s="154" t="s">
        <v>395</v>
      </c>
      <c r="B59" s="78" t="s">
        <v>275</v>
      </c>
      <c r="C59" s="80"/>
    </row>
    <row r="60" spans="1:3" s="5" customFormat="1">
      <c r="A60" s="154" t="s">
        <v>395</v>
      </c>
      <c r="B60" s="78" t="s">
        <v>109</v>
      </c>
      <c r="C60" s="80"/>
    </row>
    <row r="61" spans="1:3" s="5" customFormat="1">
      <c r="A61" s="154" t="s">
        <v>395</v>
      </c>
      <c r="B61" s="78" t="s">
        <v>278</v>
      </c>
      <c r="C61" s="80"/>
    </row>
    <row r="62" spans="1:3" s="5" customFormat="1">
      <c r="A62" s="154" t="s">
        <v>395</v>
      </c>
      <c r="B62" s="78" t="s">
        <v>334</v>
      </c>
      <c r="C62" s="80"/>
    </row>
    <row r="63" spans="1:3" s="5" customFormat="1">
      <c r="A63" s="154" t="s">
        <v>395</v>
      </c>
      <c r="B63" s="78" t="s">
        <v>110</v>
      </c>
      <c r="C63" s="80"/>
    </row>
    <row r="64" spans="1:3" s="5" customFormat="1">
      <c r="A64" s="154" t="s">
        <v>395</v>
      </c>
      <c r="B64" s="78" t="s">
        <v>336</v>
      </c>
      <c r="C64" s="80"/>
    </row>
    <row r="65" spans="1:3" s="5" customFormat="1">
      <c r="A65" s="154" t="s">
        <v>395</v>
      </c>
      <c r="B65" s="78" t="s">
        <v>106</v>
      </c>
      <c r="C65" s="80"/>
    </row>
    <row r="66" spans="1:3" s="5" customFormat="1">
      <c r="A66" s="154" t="s">
        <v>395</v>
      </c>
      <c r="B66" s="78" t="s">
        <v>276</v>
      </c>
      <c r="C66" s="80"/>
    </row>
    <row r="67" spans="1:3" s="5" customFormat="1">
      <c r="A67" s="154" t="s">
        <v>395</v>
      </c>
      <c r="B67" s="78" t="s">
        <v>228</v>
      </c>
      <c r="C67" s="80"/>
    </row>
    <row r="68" spans="1:3" s="5" customFormat="1">
      <c r="A68" s="154" t="s">
        <v>395</v>
      </c>
      <c r="B68" s="78" t="s">
        <v>108</v>
      </c>
      <c r="C68" s="80"/>
    </row>
    <row r="69" spans="1:3" s="5" customFormat="1">
      <c r="A69" s="154" t="s">
        <v>395</v>
      </c>
      <c r="B69" s="78" t="s">
        <v>229</v>
      </c>
      <c r="C69" s="80"/>
    </row>
    <row r="70" spans="1:3" s="5" customFormat="1">
      <c r="A70" s="154" t="s">
        <v>395</v>
      </c>
      <c r="B70" s="79" t="s">
        <v>337</v>
      </c>
      <c r="C70" s="80"/>
    </row>
    <row r="71" spans="1:3" s="5" customFormat="1">
      <c r="A71" s="154" t="s">
        <v>395</v>
      </c>
      <c r="B71" s="79" t="s">
        <v>339</v>
      </c>
      <c r="C71" s="80"/>
    </row>
    <row r="72" spans="1:3" s="5" customFormat="1">
      <c r="A72" s="154" t="s">
        <v>395</v>
      </c>
      <c r="B72" s="79" t="s">
        <v>364</v>
      </c>
      <c r="C72" s="80"/>
    </row>
    <row r="73" spans="1:3" s="5" customFormat="1">
      <c r="A73" s="154" t="s">
        <v>395</v>
      </c>
      <c r="B73" s="79" t="s">
        <v>343</v>
      </c>
      <c r="C73" s="80"/>
    </row>
    <row r="74" spans="1:3" s="5" customFormat="1">
      <c r="A74" s="154" t="s">
        <v>395</v>
      </c>
      <c r="B74" s="79" t="s">
        <v>388</v>
      </c>
      <c r="C74" s="80"/>
    </row>
    <row r="75" spans="1:3" s="5" customFormat="1">
      <c r="A75" s="154" t="s">
        <v>395</v>
      </c>
      <c r="B75" s="79" t="s">
        <v>344</v>
      </c>
      <c r="C75" s="80"/>
    </row>
    <row r="76" spans="1:3" s="5" customFormat="1">
      <c r="A76" s="154" t="s">
        <v>395</v>
      </c>
      <c r="B76" s="79" t="s">
        <v>345</v>
      </c>
      <c r="C76" s="80"/>
    </row>
    <row r="77" spans="1:3" s="5" customFormat="1">
      <c r="A77" s="154" t="s">
        <v>395</v>
      </c>
      <c r="B77" s="79" t="s">
        <v>346</v>
      </c>
      <c r="C77" s="80"/>
    </row>
    <row r="78" spans="1:3" s="5" customFormat="1">
      <c r="A78" s="154" t="s">
        <v>395</v>
      </c>
      <c r="B78" s="79" t="s">
        <v>347</v>
      </c>
      <c r="C78" s="80"/>
    </row>
    <row r="79" spans="1:3" s="5" customFormat="1">
      <c r="A79" s="154" t="s">
        <v>395</v>
      </c>
      <c r="B79" s="79" t="s">
        <v>348</v>
      </c>
      <c r="C79" s="80"/>
    </row>
    <row r="80" spans="1:3" s="5" customFormat="1">
      <c r="A80" s="154" t="s">
        <v>395</v>
      </c>
      <c r="B80" s="79" t="s">
        <v>349</v>
      </c>
      <c r="C80" s="80"/>
    </row>
    <row r="81" spans="1:3" s="5" customFormat="1">
      <c r="A81" s="154" t="s">
        <v>395</v>
      </c>
      <c r="B81" s="79" t="s">
        <v>350</v>
      </c>
      <c r="C81" s="80"/>
    </row>
    <row r="82" spans="1:3" s="5" customFormat="1">
      <c r="A82" s="154" t="s">
        <v>395</v>
      </c>
      <c r="B82" s="79" t="s">
        <v>365</v>
      </c>
      <c r="C82" s="80"/>
    </row>
    <row r="83" spans="1:3" s="5" customFormat="1">
      <c r="A83" s="154" t="s">
        <v>395</v>
      </c>
      <c r="B83" s="79" t="s">
        <v>341</v>
      </c>
      <c r="C83" s="80"/>
    </row>
    <row r="84" spans="1:3" s="5" customFormat="1">
      <c r="A84" s="154" t="s">
        <v>395</v>
      </c>
      <c r="B84" s="79" t="s">
        <v>366</v>
      </c>
      <c r="C84" s="80"/>
    </row>
    <row r="85" spans="1:3" s="5" customFormat="1" ht="54">
      <c r="A85" s="154" t="s">
        <v>395</v>
      </c>
      <c r="B85" s="79" t="s">
        <v>367</v>
      </c>
      <c r="C85" s="80" t="s">
        <v>200</v>
      </c>
    </row>
    <row r="86" spans="1:3" s="5" customFormat="1">
      <c r="A86" s="155" t="s">
        <v>396</v>
      </c>
      <c r="B86" s="79" t="s">
        <v>351</v>
      </c>
      <c r="C86" s="80"/>
    </row>
    <row r="87" spans="1:3" s="5" customFormat="1">
      <c r="A87" s="155" t="s">
        <v>396</v>
      </c>
      <c r="B87" s="79" t="s">
        <v>352</v>
      </c>
      <c r="C87" s="80"/>
    </row>
    <row r="88" spans="1:3" s="5" customFormat="1">
      <c r="A88" s="155" t="s">
        <v>396</v>
      </c>
      <c r="B88" s="79" t="s">
        <v>353</v>
      </c>
      <c r="C88" s="80"/>
    </row>
    <row r="89" spans="1:3" s="5" customFormat="1">
      <c r="A89" s="155" t="s">
        <v>396</v>
      </c>
      <c r="B89" s="79" t="s">
        <v>354</v>
      </c>
      <c r="C89" s="80"/>
    </row>
    <row r="90" spans="1:3" s="5" customFormat="1">
      <c r="A90" s="155" t="s">
        <v>396</v>
      </c>
      <c r="B90" s="79" t="s">
        <v>355</v>
      </c>
      <c r="C90" s="80"/>
    </row>
    <row r="91" spans="1:3" s="5" customFormat="1">
      <c r="A91" s="155" t="s">
        <v>396</v>
      </c>
      <c r="B91" s="79" t="s">
        <v>356</v>
      </c>
      <c r="C91" s="80"/>
    </row>
    <row r="92" spans="1:3" s="5" customFormat="1">
      <c r="A92" s="155" t="s">
        <v>396</v>
      </c>
      <c r="B92" s="79" t="s">
        <v>357</v>
      </c>
      <c r="C92" s="80"/>
    </row>
    <row r="93" spans="1:3" s="5" customFormat="1">
      <c r="A93" s="155" t="s">
        <v>396</v>
      </c>
      <c r="B93" s="79" t="s">
        <v>333</v>
      </c>
      <c r="C93" s="80"/>
    </row>
    <row r="94" spans="1:3" s="5" customFormat="1">
      <c r="A94" s="155" t="s">
        <v>396</v>
      </c>
      <c r="B94" s="79" t="s">
        <v>358</v>
      </c>
      <c r="C94" s="80"/>
    </row>
    <row r="95" spans="1:3" s="5" customFormat="1">
      <c r="A95" s="155" t="s">
        <v>396</v>
      </c>
      <c r="B95" s="79" t="s">
        <v>335</v>
      </c>
      <c r="C95" s="80"/>
    </row>
    <row r="96" spans="1:3" s="5" customFormat="1">
      <c r="A96" s="155" t="s">
        <v>396</v>
      </c>
      <c r="B96" s="79" t="s">
        <v>359</v>
      </c>
      <c r="C96" s="80"/>
    </row>
    <row r="97" spans="1:3" s="5" customFormat="1">
      <c r="A97" s="155" t="s">
        <v>396</v>
      </c>
      <c r="B97" s="79" t="s">
        <v>360</v>
      </c>
      <c r="C97" s="80"/>
    </row>
    <row r="98" spans="1:3" s="5" customFormat="1">
      <c r="A98" s="155" t="s">
        <v>396</v>
      </c>
      <c r="B98" s="79" t="s">
        <v>361</v>
      </c>
      <c r="C98" s="80"/>
    </row>
    <row r="99" spans="1:3" s="5" customFormat="1">
      <c r="A99" s="155" t="s">
        <v>396</v>
      </c>
      <c r="B99" s="79" t="s">
        <v>362</v>
      </c>
      <c r="C99" s="80"/>
    </row>
    <row r="100" spans="1:3" s="5" customFormat="1">
      <c r="A100" s="155" t="s">
        <v>396</v>
      </c>
      <c r="B100" s="79" t="s">
        <v>363</v>
      </c>
      <c r="C100" s="80"/>
    </row>
    <row r="101" spans="1:3" s="5" customFormat="1">
      <c r="A101" s="155" t="s">
        <v>396</v>
      </c>
      <c r="B101" s="79" t="s">
        <v>337</v>
      </c>
      <c r="C101" s="80"/>
    </row>
    <row r="102" spans="1:3" s="5" customFormat="1">
      <c r="A102" s="155" t="s">
        <v>396</v>
      </c>
      <c r="B102" s="79" t="s">
        <v>339</v>
      </c>
      <c r="C102" s="80"/>
    </row>
    <row r="103" spans="1:3" s="5" customFormat="1">
      <c r="A103" s="155" t="s">
        <v>396</v>
      </c>
      <c r="B103" s="79" t="s">
        <v>364</v>
      </c>
      <c r="C103" s="80"/>
    </row>
    <row r="104" spans="1:3" s="5" customFormat="1">
      <c r="A104" s="155" t="s">
        <v>396</v>
      </c>
      <c r="B104" s="79" t="s">
        <v>343</v>
      </c>
      <c r="C104" s="80"/>
    </row>
    <row r="105" spans="1:3" s="5" customFormat="1">
      <c r="A105" s="155" t="s">
        <v>396</v>
      </c>
      <c r="B105" s="79" t="s">
        <v>344</v>
      </c>
      <c r="C105" s="80"/>
    </row>
    <row r="106" spans="1:3" s="5" customFormat="1">
      <c r="A106" s="155" t="s">
        <v>396</v>
      </c>
      <c r="B106" s="79" t="s">
        <v>346</v>
      </c>
      <c r="C106" s="80"/>
    </row>
    <row r="107" spans="1:3" s="5" customFormat="1">
      <c r="A107" s="155" t="s">
        <v>396</v>
      </c>
      <c r="B107" s="79" t="s">
        <v>347</v>
      </c>
      <c r="C107" s="80"/>
    </row>
    <row r="108" spans="1:3" s="5" customFormat="1">
      <c r="A108" s="155" t="s">
        <v>396</v>
      </c>
      <c r="B108" s="79" t="s">
        <v>348</v>
      </c>
      <c r="C108" s="80"/>
    </row>
    <row r="109" spans="1:3" s="5" customFormat="1">
      <c r="A109" s="155" t="s">
        <v>396</v>
      </c>
      <c r="B109" s="79" t="s">
        <v>349</v>
      </c>
      <c r="C109" s="80"/>
    </row>
    <row r="110" spans="1:3" s="5" customFormat="1">
      <c r="A110" s="155" t="s">
        <v>396</v>
      </c>
      <c r="B110" s="79" t="s">
        <v>350</v>
      </c>
      <c r="C110" s="80"/>
    </row>
    <row r="111" spans="1:3" s="5" customFormat="1">
      <c r="A111" s="155" t="s">
        <v>396</v>
      </c>
      <c r="B111" s="79" t="s">
        <v>365</v>
      </c>
      <c r="C111" s="80"/>
    </row>
    <row r="112" spans="1:3" s="5" customFormat="1">
      <c r="A112" s="155" t="s">
        <v>396</v>
      </c>
      <c r="B112" s="79" t="s">
        <v>341</v>
      </c>
      <c r="C112" s="80"/>
    </row>
    <row r="113" spans="1:3" s="5" customFormat="1">
      <c r="A113" s="155" t="s">
        <v>396</v>
      </c>
      <c r="B113" s="79" t="s">
        <v>366</v>
      </c>
      <c r="C113" s="80"/>
    </row>
    <row r="114" spans="1:3" s="5" customFormat="1" ht="54">
      <c r="A114" s="155" t="s">
        <v>396</v>
      </c>
      <c r="B114" s="79" t="s">
        <v>367</v>
      </c>
      <c r="C114" s="80" t="s">
        <v>200</v>
      </c>
    </row>
    <row r="115" spans="1:3" s="5" customFormat="1">
      <c r="A115" s="153" t="s">
        <v>397</v>
      </c>
      <c r="B115" s="78" t="s">
        <v>103</v>
      </c>
      <c r="C115" s="80"/>
    </row>
    <row r="116" spans="1:3" s="5" customFormat="1">
      <c r="A116" s="153" t="s">
        <v>397</v>
      </c>
      <c r="B116" s="78" t="s">
        <v>274</v>
      </c>
      <c r="C116" s="80"/>
    </row>
    <row r="117" spans="1:3" s="5" customFormat="1">
      <c r="A117" s="153" t="s">
        <v>397</v>
      </c>
      <c r="B117" s="78" t="s">
        <v>104</v>
      </c>
      <c r="C117" s="80"/>
    </row>
    <row r="118" spans="1:3" s="5" customFormat="1">
      <c r="A118" s="153" t="s">
        <v>397</v>
      </c>
      <c r="B118" s="78" t="s">
        <v>279</v>
      </c>
      <c r="C118" s="80"/>
    </row>
    <row r="119" spans="1:3" s="5" customFormat="1">
      <c r="A119" s="153" t="s">
        <v>397</v>
      </c>
      <c r="B119" s="78" t="s">
        <v>280</v>
      </c>
      <c r="C119" s="80"/>
    </row>
    <row r="120" spans="1:3" s="5" customFormat="1">
      <c r="A120" s="153" t="s">
        <v>397</v>
      </c>
      <c r="B120" s="78" t="s">
        <v>105</v>
      </c>
      <c r="C120" s="80"/>
    </row>
    <row r="121" spans="1:3" s="5" customFormat="1">
      <c r="A121" s="153" t="s">
        <v>397</v>
      </c>
      <c r="B121" s="78" t="s">
        <v>275</v>
      </c>
      <c r="C121" s="80"/>
    </row>
    <row r="122" spans="1:3" s="5" customFormat="1">
      <c r="A122" s="153" t="s">
        <v>397</v>
      </c>
      <c r="B122" s="78" t="s">
        <v>109</v>
      </c>
      <c r="C122" s="80"/>
    </row>
    <row r="123" spans="1:3" s="5" customFormat="1">
      <c r="A123" s="153" t="s">
        <v>397</v>
      </c>
      <c r="B123" s="78" t="s">
        <v>278</v>
      </c>
      <c r="C123" s="80"/>
    </row>
    <row r="124" spans="1:3" s="5" customFormat="1">
      <c r="A124" s="153" t="s">
        <v>397</v>
      </c>
      <c r="B124" s="78" t="s">
        <v>334</v>
      </c>
      <c r="C124" s="80"/>
    </row>
    <row r="125" spans="1:3" s="5" customFormat="1">
      <c r="A125" s="153" t="s">
        <v>397</v>
      </c>
      <c r="B125" s="78" t="s">
        <v>110</v>
      </c>
      <c r="C125" s="80"/>
    </row>
    <row r="126" spans="1:3" s="5" customFormat="1">
      <c r="A126" s="153" t="s">
        <v>397</v>
      </c>
      <c r="B126" s="78" t="s">
        <v>336</v>
      </c>
      <c r="C126" s="80"/>
    </row>
    <row r="127" spans="1:3" s="5" customFormat="1">
      <c r="A127" s="153" t="s">
        <v>397</v>
      </c>
      <c r="B127" s="78" t="s">
        <v>106</v>
      </c>
      <c r="C127" s="80"/>
    </row>
    <row r="128" spans="1:3" s="5" customFormat="1">
      <c r="A128" s="153" t="s">
        <v>397</v>
      </c>
      <c r="B128" s="78" t="s">
        <v>276</v>
      </c>
      <c r="C128" s="80"/>
    </row>
    <row r="129" spans="1:3" s="5" customFormat="1">
      <c r="A129" s="153" t="s">
        <v>397</v>
      </c>
      <c r="B129" s="78" t="s">
        <v>228</v>
      </c>
      <c r="C129" s="80"/>
    </row>
    <row r="130" spans="1:3" s="5" customFormat="1">
      <c r="A130" s="153" t="s">
        <v>397</v>
      </c>
      <c r="B130" s="78" t="s">
        <v>277</v>
      </c>
      <c r="C130" s="80"/>
    </row>
    <row r="131" spans="1:3" s="5" customFormat="1">
      <c r="A131" s="153" t="s">
        <v>397</v>
      </c>
      <c r="B131" s="78" t="s">
        <v>108</v>
      </c>
      <c r="C131" s="80"/>
    </row>
    <row r="132" spans="1:3" s="5" customFormat="1">
      <c r="A132" s="153" t="s">
        <v>397</v>
      </c>
      <c r="B132" s="78" t="s">
        <v>229</v>
      </c>
      <c r="C132" s="80"/>
    </row>
    <row r="133" spans="1:3" s="5" customFormat="1">
      <c r="A133" s="153" t="s">
        <v>397</v>
      </c>
      <c r="B133" s="78" t="s">
        <v>338</v>
      </c>
      <c r="C133" s="80"/>
    </row>
    <row r="134" spans="1:3" s="5" customFormat="1">
      <c r="A134" s="153" t="s">
        <v>397</v>
      </c>
      <c r="B134" s="78" t="s">
        <v>107</v>
      </c>
      <c r="C134" s="80"/>
    </row>
    <row r="135" spans="1:3" s="5" customFormat="1">
      <c r="A135" s="153" t="s">
        <v>397</v>
      </c>
      <c r="B135" s="78" t="s">
        <v>340</v>
      </c>
      <c r="C135" s="80"/>
    </row>
    <row r="136" spans="1:3" s="5" customFormat="1">
      <c r="A136" s="153" t="s">
        <v>397</v>
      </c>
      <c r="B136" s="78" t="s">
        <v>343</v>
      </c>
      <c r="C136" s="80"/>
    </row>
    <row r="137" spans="1:3" s="5" customFormat="1">
      <c r="A137" s="153" t="s">
        <v>397</v>
      </c>
      <c r="B137" s="78" t="s">
        <v>344</v>
      </c>
      <c r="C137" s="80"/>
    </row>
    <row r="138" spans="1:3" s="5" customFormat="1">
      <c r="A138" s="153" t="s">
        <v>397</v>
      </c>
      <c r="B138" s="78" t="s">
        <v>345</v>
      </c>
      <c r="C138" s="80"/>
    </row>
    <row r="139" spans="1:3" s="5" customFormat="1">
      <c r="A139" s="153" t="s">
        <v>397</v>
      </c>
      <c r="B139" s="78" t="s">
        <v>346</v>
      </c>
      <c r="C139" s="80"/>
    </row>
    <row r="140" spans="1:3" s="5" customFormat="1">
      <c r="A140" s="153" t="s">
        <v>397</v>
      </c>
      <c r="B140" s="78" t="s">
        <v>347</v>
      </c>
      <c r="C140" s="80"/>
    </row>
    <row r="141" spans="1:3" s="5" customFormat="1">
      <c r="A141" s="153" t="s">
        <v>397</v>
      </c>
      <c r="B141" s="78" t="s">
        <v>348</v>
      </c>
      <c r="C141" s="80"/>
    </row>
    <row r="142" spans="1:3" s="5" customFormat="1">
      <c r="A142" s="153" t="s">
        <v>397</v>
      </c>
      <c r="B142" s="78" t="s">
        <v>349</v>
      </c>
      <c r="C142" s="80"/>
    </row>
    <row r="143" spans="1:3" s="5" customFormat="1">
      <c r="A143" s="153" t="s">
        <v>397</v>
      </c>
      <c r="B143" s="78" t="s">
        <v>350</v>
      </c>
      <c r="C143" s="80"/>
    </row>
    <row r="144" spans="1:3" s="5" customFormat="1">
      <c r="A144" s="153" t="s">
        <v>397</v>
      </c>
      <c r="B144" s="78" t="s">
        <v>111</v>
      </c>
      <c r="C144" s="80"/>
    </row>
    <row r="145" spans="1:3" s="5" customFormat="1">
      <c r="A145" s="153" t="s">
        <v>397</v>
      </c>
      <c r="B145" s="78" t="s">
        <v>342</v>
      </c>
      <c r="C145" s="80"/>
    </row>
    <row r="146" spans="1:3" s="5" customFormat="1" ht="54">
      <c r="A146" s="153" t="s">
        <v>397</v>
      </c>
      <c r="B146" s="78" t="s">
        <v>55</v>
      </c>
      <c r="C146" s="80" t="s">
        <v>200</v>
      </c>
    </row>
    <row r="147" spans="1:3" s="5" customFormat="1">
      <c r="A147" s="140" t="s">
        <v>56</v>
      </c>
      <c r="B147" s="79" t="s">
        <v>57</v>
      </c>
      <c r="C147" s="80"/>
    </row>
    <row r="148" spans="1:3" s="5" customFormat="1">
      <c r="A148" s="140" t="s">
        <v>56</v>
      </c>
      <c r="B148" s="79" t="s">
        <v>281</v>
      </c>
      <c r="C148" s="80"/>
    </row>
    <row r="149" spans="1:3" s="5" customFormat="1">
      <c r="A149" s="140" t="s">
        <v>76</v>
      </c>
      <c r="B149" s="79" t="s">
        <v>77</v>
      </c>
      <c r="C149" s="80" t="s">
        <v>102</v>
      </c>
    </row>
    <row r="150" spans="1:3">
      <c r="A150" s="139" t="s">
        <v>80</v>
      </c>
      <c r="B150" s="79" t="s">
        <v>83</v>
      </c>
      <c r="C150" s="80"/>
    </row>
    <row r="151" spans="1:3">
      <c r="A151" s="139" t="s">
        <v>80</v>
      </c>
      <c r="B151" s="79" t="s">
        <v>84</v>
      </c>
      <c r="C151" s="80"/>
    </row>
    <row r="152" spans="1:3">
      <c r="A152" s="142" t="s">
        <v>80</v>
      </c>
      <c r="B152" s="81" t="s">
        <v>203</v>
      </c>
      <c r="C152" s="82"/>
    </row>
    <row r="153" spans="1:3">
      <c r="A153" s="139" t="s">
        <v>80</v>
      </c>
      <c r="B153" s="79" t="s">
        <v>85</v>
      </c>
      <c r="C153" s="80"/>
    </row>
    <row r="154" spans="1:3">
      <c r="A154" s="139" t="s">
        <v>80</v>
      </c>
      <c r="B154" s="79" t="s">
        <v>316</v>
      </c>
      <c r="C154" s="80"/>
    </row>
    <row r="155" spans="1:3">
      <c r="A155" s="141" t="s">
        <v>80</v>
      </c>
      <c r="B155" s="81" t="s">
        <v>87</v>
      </c>
      <c r="C155" s="82"/>
    </row>
    <row r="156" spans="1:3">
      <c r="A156" s="139" t="s">
        <v>80</v>
      </c>
      <c r="B156" s="79" t="s">
        <v>443</v>
      </c>
      <c r="C156" s="80"/>
    </row>
    <row r="157" spans="1:3">
      <c r="A157" s="139" t="s">
        <v>80</v>
      </c>
      <c r="B157" s="79" t="s">
        <v>86</v>
      </c>
      <c r="C157" s="80" t="s">
        <v>318</v>
      </c>
    </row>
    <row r="158" spans="1:3">
      <c r="A158" s="141" t="s">
        <v>80</v>
      </c>
      <c r="B158" s="81" t="s">
        <v>88</v>
      </c>
      <c r="C158" s="82"/>
    </row>
    <row r="159" spans="1:3">
      <c r="A159" s="141" t="s">
        <v>80</v>
      </c>
      <c r="B159" s="81" t="s">
        <v>319</v>
      </c>
      <c r="C159" s="82"/>
    </row>
    <row r="160" spans="1:3">
      <c r="A160" s="141" t="s">
        <v>80</v>
      </c>
      <c r="B160" s="81" t="s">
        <v>82</v>
      </c>
      <c r="C160" s="82"/>
    </row>
    <row r="161" spans="1:3">
      <c r="A161" s="141" t="s">
        <v>80</v>
      </c>
      <c r="B161" s="81" t="s">
        <v>320</v>
      </c>
      <c r="C161" s="82"/>
    </row>
    <row r="162" spans="1:3">
      <c r="A162" s="142" t="s">
        <v>80</v>
      </c>
      <c r="B162" s="81" t="s">
        <v>81</v>
      </c>
      <c r="C162" s="82"/>
    </row>
    <row r="163" spans="1:3">
      <c r="A163" s="142" t="s">
        <v>80</v>
      </c>
      <c r="B163" s="81" t="s">
        <v>321</v>
      </c>
      <c r="C163" s="82"/>
    </row>
    <row r="164" spans="1:3">
      <c r="A164" s="141" t="s">
        <v>317</v>
      </c>
      <c r="B164" s="81" t="s">
        <v>322</v>
      </c>
      <c r="C164" s="82"/>
    </row>
    <row r="165" spans="1:3">
      <c r="A165" s="142" t="s">
        <v>80</v>
      </c>
      <c r="B165" s="83" t="s">
        <v>58</v>
      </c>
      <c r="C165" s="82" t="s">
        <v>42</v>
      </c>
    </row>
    <row r="166" spans="1:3">
      <c r="A166" s="142" t="s">
        <v>80</v>
      </c>
      <c r="B166" s="81" t="s">
        <v>230</v>
      </c>
      <c r="C166" s="82" t="s">
        <v>42</v>
      </c>
    </row>
    <row r="167" spans="1:3">
      <c r="A167" s="142" t="s">
        <v>80</v>
      </c>
      <c r="B167" s="81" t="s">
        <v>231</v>
      </c>
      <c r="C167" s="82" t="s">
        <v>42</v>
      </c>
    </row>
    <row r="168" spans="1:3" ht="36">
      <c r="A168" s="143" t="s">
        <v>59</v>
      </c>
      <c r="B168" s="85" t="s">
        <v>78</v>
      </c>
      <c r="C168" s="86" t="s">
        <v>115</v>
      </c>
    </row>
    <row r="169" spans="1:3" ht="36">
      <c r="A169" s="144" t="s">
        <v>59</v>
      </c>
      <c r="B169" s="85" t="s">
        <v>79</v>
      </c>
      <c r="C169" s="86" t="s">
        <v>115</v>
      </c>
    </row>
    <row r="170" spans="1:3">
      <c r="A170" s="145" t="s">
        <v>60</v>
      </c>
      <c r="B170" s="85" t="s">
        <v>112</v>
      </c>
      <c r="C170" s="86"/>
    </row>
    <row r="171" spans="1:3">
      <c r="A171" s="145" t="s">
        <v>60</v>
      </c>
      <c r="B171" s="85" t="s">
        <v>113</v>
      </c>
      <c r="C171" s="87" t="s">
        <v>117</v>
      </c>
    </row>
    <row r="172" spans="1:3">
      <c r="A172" s="145" t="s">
        <v>60</v>
      </c>
      <c r="B172" s="85" t="s">
        <v>114</v>
      </c>
      <c r="C172" s="86"/>
    </row>
    <row r="173" spans="1:3">
      <c r="A173" s="145" t="s">
        <v>60</v>
      </c>
      <c r="B173" s="85" t="s">
        <v>61</v>
      </c>
      <c r="C173" s="87" t="s">
        <v>323</v>
      </c>
    </row>
    <row r="174" spans="1:3">
      <c r="A174" s="145" t="s">
        <v>60</v>
      </c>
      <c r="B174" s="85" t="s">
        <v>9</v>
      </c>
      <c r="C174" s="86"/>
    </row>
    <row r="175" spans="1:3">
      <c r="A175" s="145" t="s">
        <v>60</v>
      </c>
      <c r="B175" s="85" t="s">
        <v>62</v>
      </c>
      <c r="C175" s="86"/>
    </row>
    <row r="176" spans="1:3">
      <c r="A176" s="145" t="s">
        <v>60</v>
      </c>
      <c r="B176" s="84" t="s">
        <v>63</v>
      </c>
      <c r="C176" s="86"/>
    </row>
    <row r="177" spans="1:3">
      <c r="A177" s="145" t="s">
        <v>60</v>
      </c>
      <c r="B177" s="84" t="s">
        <v>10</v>
      </c>
      <c r="C177" s="86"/>
    </row>
    <row r="178" spans="1:3" ht="90">
      <c r="A178" s="146" t="s">
        <v>64</v>
      </c>
      <c r="B178" s="84" t="s">
        <v>65</v>
      </c>
      <c r="C178" s="87" t="s">
        <v>324</v>
      </c>
    </row>
    <row r="179" spans="1:3" ht="54">
      <c r="A179" s="146" t="s">
        <v>64</v>
      </c>
      <c r="B179" s="85" t="s">
        <v>435</v>
      </c>
      <c r="C179" s="87" t="s">
        <v>438</v>
      </c>
    </row>
    <row r="180" spans="1:3" ht="54">
      <c r="A180" s="146" t="s">
        <v>64</v>
      </c>
      <c r="B180" s="85" t="s">
        <v>437</v>
      </c>
      <c r="C180" s="87" t="s">
        <v>439</v>
      </c>
    </row>
    <row r="181" spans="1:3" ht="36">
      <c r="A181" s="146" t="s">
        <v>64</v>
      </c>
      <c r="B181" s="85" t="s">
        <v>436</v>
      </c>
      <c r="C181" s="87" t="s">
        <v>440</v>
      </c>
    </row>
    <row r="182" spans="1:3" ht="54">
      <c r="A182" s="146" t="s">
        <v>64</v>
      </c>
      <c r="B182" s="84" t="s">
        <v>66</v>
      </c>
      <c r="C182" s="87" t="s">
        <v>325</v>
      </c>
    </row>
    <row r="183" spans="1:3" ht="54">
      <c r="A183" s="148" t="s">
        <v>308</v>
      </c>
      <c r="B183" s="84" t="s">
        <v>12</v>
      </c>
      <c r="C183" s="87" t="s">
        <v>326</v>
      </c>
    </row>
    <row r="184" spans="1:3">
      <c r="A184" s="148" t="s">
        <v>308</v>
      </c>
      <c r="B184" s="85" t="s">
        <v>201</v>
      </c>
      <c r="C184" s="87" t="s">
        <v>198</v>
      </c>
    </row>
    <row r="185" spans="1:3">
      <c r="A185" s="147" t="s">
        <v>308</v>
      </c>
      <c r="B185" s="84" t="s">
        <v>11</v>
      </c>
      <c r="C185" s="87" t="s">
        <v>197</v>
      </c>
    </row>
    <row r="186" spans="1:3" s="5" customFormat="1">
      <c r="A186" s="148" t="s">
        <v>308</v>
      </c>
      <c r="B186" s="85" t="s">
        <v>116</v>
      </c>
      <c r="C186" s="87" t="s">
        <v>117</v>
      </c>
    </row>
    <row r="187" spans="1:3" s="5" customFormat="1">
      <c r="A187" s="148" t="s">
        <v>308</v>
      </c>
      <c r="B187" s="85" t="s">
        <v>453</v>
      </c>
      <c r="C187" s="87" t="s">
        <v>117</v>
      </c>
    </row>
    <row r="188" spans="1:3" s="5" customFormat="1">
      <c r="A188" s="148" t="s">
        <v>308</v>
      </c>
      <c r="B188" s="85" t="s">
        <v>69</v>
      </c>
      <c r="C188" s="87" t="s">
        <v>117</v>
      </c>
    </row>
    <row r="189" spans="1:3" s="5" customFormat="1">
      <c r="A189" s="148" t="s">
        <v>308</v>
      </c>
      <c r="B189" s="84" t="s">
        <v>67</v>
      </c>
      <c r="C189" s="87" t="s">
        <v>117</v>
      </c>
    </row>
    <row r="190" spans="1:3" s="5" customFormat="1">
      <c r="A190" s="148" t="s">
        <v>308</v>
      </c>
      <c r="B190" s="84" t="s">
        <v>68</v>
      </c>
      <c r="C190" s="86" t="s">
        <v>117</v>
      </c>
    </row>
    <row r="191" spans="1:3" s="5" customFormat="1">
      <c r="A191" s="148" t="s">
        <v>308</v>
      </c>
      <c r="B191" s="84" t="s">
        <v>70</v>
      </c>
      <c r="C191" s="86" t="s">
        <v>117</v>
      </c>
    </row>
    <row r="192" spans="1:3" s="5" customFormat="1">
      <c r="A192" s="149" t="s">
        <v>139</v>
      </c>
      <c r="B192" s="88" t="s">
        <v>13</v>
      </c>
      <c r="C192" s="89" t="s">
        <v>71</v>
      </c>
    </row>
    <row r="193" spans="1:3">
      <c r="A193" s="149" t="s">
        <v>139</v>
      </c>
      <c r="B193" s="88" t="s">
        <v>118</v>
      </c>
      <c r="C193" s="89"/>
    </row>
    <row r="194" spans="1:3">
      <c r="A194" s="149" t="s">
        <v>139</v>
      </c>
      <c r="B194" s="88" t="s">
        <v>14</v>
      </c>
      <c r="C194" s="89"/>
    </row>
    <row r="195" spans="1:3">
      <c r="A195" s="149" t="s">
        <v>139</v>
      </c>
      <c r="B195" s="88" t="s">
        <v>142</v>
      </c>
      <c r="C195" s="89" t="s">
        <v>328</v>
      </c>
    </row>
    <row r="196" spans="1:3">
      <c r="A196" s="149" t="s">
        <v>139</v>
      </c>
      <c r="B196" s="88" t="s">
        <v>140</v>
      </c>
      <c r="C196" s="89" t="s">
        <v>327</v>
      </c>
    </row>
    <row r="197" spans="1:3">
      <c r="A197" s="149" t="s">
        <v>139</v>
      </c>
      <c r="B197" s="88" t="s">
        <v>141</v>
      </c>
      <c r="C197" s="89" t="s">
        <v>327</v>
      </c>
    </row>
    <row r="198" spans="1:3">
      <c r="A198" s="150" t="s">
        <v>330</v>
      </c>
      <c r="B198" s="85" t="s">
        <v>199</v>
      </c>
      <c r="C198" s="86" t="s">
        <v>132</v>
      </c>
    </row>
    <row r="199" spans="1:3">
      <c r="A199" s="151" t="s">
        <v>329</v>
      </c>
      <c r="B199" s="84" t="s">
        <v>131</v>
      </c>
      <c r="C199" s="86" t="s">
        <v>132</v>
      </c>
    </row>
    <row r="200" spans="1:3">
      <c r="A200" s="151" t="s">
        <v>329</v>
      </c>
      <c r="B200" s="84" t="s">
        <v>133</v>
      </c>
      <c r="C200" s="86" t="s">
        <v>134</v>
      </c>
    </row>
    <row r="201" spans="1:3">
      <c r="A201" s="152" t="s">
        <v>329</v>
      </c>
      <c r="B201" s="83" t="s">
        <v>135</v>
      </c>
      <c r="C201" s="83" t="s">
        <v>136</v>
      </c>
    </row>
    <row r="202" spans="1:3">
      <c r="A202" s="152" t="s">
        <v>329</v>
      </c>
      <c r="B202" s="83" t="s">
        <v>137</v>
      </c>
      <c r="C202" s="83" t="s">
        <v>138</v>
      </c>
    </row>
  </sheetData>
  <sheetProtection autoFilter="0"/>
  <autoFilter ref="A1:C197" xr:uid="{00000000-0009-0000-0000-00000C000000}"/>
  <customSheetViews>
    <customSheetView guid="{1931C2DD-0477-40D3-ABFA-7C96E25F8814}" scale="80" fitToPage="1" showAutoFilter="1" state="hidden">
      <pane ySplit="1" topLeftCell="A5" activePane="bottomLeft" state="frozen"/>
      <selection pane="bottomLeft" activeCell="D25" sqref="D25"/>
      <pageMargins left="0.7" right="0.7" top="0.75" bottom="0.75" header="0.3" footer="0.3"/>
      <pageSetup paperSize="9" scale="41" orientation="portrait" r:id="rId1"/>
      <autoFilter ref="A1:E91" xr:uid="{D2165F05-60CD-4F22-8716-98C24DB40BF7}"/>
    </customSheetView>
  </customSheetViews>
  <phoneticPr fontId="5"/>
  <pageMargins left="0.78740157480314965" right="0.78740157480314965" top="0.78740157480314965" bottom="0.78740157480314965" header="0.31496062992125984" footer="0.78740157480314965"/>
  <pageSetup paperSize="9" scale="56" orientation="portrait" r:id="rId2"/>
  <headerFooter scaleWithDoc="0">
    <oddFooter>&amp;R&amp;"ＭＳ ゴシック,標準"&amp;12整理番号：（事務局記入欄）</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C0C0C0"/>
  </sheetPr>
  <dimension ref="A1:I20"/>
  <sheetViews>
    <sheetView workbookViewId="0">
      <selection activeCell="F10" sqref="F10:J10"/>
    </sheetView>
  </sheetViews>
  <sheetFormatPr defaultRowHeight="18"/>
  <cols>
    <col min="1" max="6" width="11.9140625" customWidth="1"/>
    <col min="7" max="8" width="20.9140625" customWidth="1"/>
    <col min="9" max="9" width="14.4140625" customWidth="1"/>
  </cols>
  <sheetData>
    <row r="1" spans="1:9" ht="78">
      <c r="A1" s="7" t="s">
        <v>223</v>
      </c>
      <c r="B1" s="7" t="s">
        <v>224</v>
      </c>
      <c r="C1" s="7" t="s">
        <v>424</v>
      </c>
      <c r="D1" s="7" t="s">
        <v>427</v>
      </c>
      <c r="E1" s="7" t="s">
        <v>425</v>
      </c>
      <c r="F1" s="7" t="s">
        <v>426</v>
      </c>
      <c r="G1" s="7" t="s">
        <v>433</v>
      </c>
      <c r="H1" s="7" t="s">
        <v>434</v>
      </c>
      <c r="I1" s="7" t="s">
        <v>225</v>
      </c>
    </row>
    <row r="2" spans="1:9">
      <c r="A2" s="6"/>
      <c r="B2" s="6"/>
      <c r="C2" s="6"/>
      <c r="D2" s="6"/>
      <c r="E2" s="6"/>
      <c r="F2" s="70"/>
    </row>
    <row r="3" spans="1:9">
      <c r="A3" s="6"/>
      <c r="B3" s="6"/>
      <c r="C3" s="6"/>
      <c r="D3" s="6"/>
      <c r="E3" s="6"/>
      <c r="F3" s="70"/>
    </row>
    <row r="4" spans="1:9">
      <c r="A4" s="70" t="s">
        <v>250</v>
      </c>
      <c r="B4" s="70" t="s">
        <v>251</v>
      </c>
      <c r="C4" s="70" t="s">
        <v>252</v>
      </c>
      <c r="D4" s="70" t="s">
        <v>252</v>
      </c>
      <c r="E4" s="70" t="s">
        <v>252</v>
      </c>
      <c r="F4" s="70" t="s">
        <v>252</v>
      </c>
      <c r="G4" s="70" t="s">
        <v>253</v>
      </c>
      <c r="H4" s="70" t="s">
        <v>253</v>
      </c>
      <c r="I4" s="166" t="s">
        <v>431</v>
      </c>
    </row>
    <row r="5" spans="1:9">
      <c r="A5" s="70" t="s">
        <v>226</v>
      </c>
      <c r="B5" s="70" t="s">
        <v>204</v>
      </c>
      <c r="C5" s="70" t="s">
        <v>205</v>
      </c>
      <c r="D5" s="70" t="s">
        <v>205</v>
      </c>
      <c r="E5" s="70" t="s">
        <v>205</v>
      </c>
      <c r="F5" s="70" t="s">
        <v>205</v>
      </c>
      <c r="G5" s="70" t="s">
        <v>206</v>
      </c>
      <c r="H5" s="70" t="s">
        <v>206</v>
      </c>
      <c r="I5" s="166" t="s">
        <v>432</v>
      </c>
    </row>
    <row r="6" spans="1:9">
      <c r="A6" s="70" t="s">
        <v>257</v>
      </c>
      <c r="B6" s="70" t="s">
        <v>255</v>
      </c>
      <c r="C6" s="70" t="s">
        <v>256</v>
      </c>
      <c r="D6" s="70" t="s">
        <v>256</v>
      </c>
      <c r="E6" s="70" t="s">
        <v>256</v>
      </c>
      <c r="F6" s="70" t="s">
        <v>256</v>
      </c>
      <c r="G6" s="70" t="s">
        <v>258</v>
      </c>
      <c r="H6" s="70" t="s">
        <v>258</v>
      </c>
    </row>
    <row r="7" spans="1:9">
      <c r="A7" s="6" t="s">
        <v>207</v>
      </c>
      <c r="B7" s="6" t="s">
        <v>208</v>
      </c>
      <c r="C7" s="6" t="s">
        <v>227</v>
      </c>
      <c r="D7" s="6" t="s">
        <v>227</v>
      </c>
      <c r="E7" s="6" t="s">
        <v>227</v>
      </c>
      <c r="F7" s="6" t="s">
        <v>227</v>
      </c>
      <c r="G7" s="6" t="s">
        <v>209</v>
      </c>
      <c r="H7" s="6" t="s">
        <v>209</v>
      </c>
    </row>
    <row r="8" spans="1:9">
      <c r="A8" s="6" t="s">
        <v>232</v>
      </c>
      <c r="B8" s="6" t="s">
        <v>210</v>
      </c>
      <c r="C8" s="6" t="s">
        <v>210</v>
      </c>
      <c r="D8" s="6" t="s">
        <v>210</v>
      </c>
      <c r="E8" s="6" t="s">
        <v>210</v>
      </c>
      <c r="F8" s="6" t="s">
        <v>210</v>
      </c>
      <c r="G8" s="6" t="s">
        <v>211</v>
      </c>
      <c r="H8" s="6" t="s">
        <v>211</v>
      </c>
    </row>
    <row r="9" spans="1:9">
      <c r="A9" s="6" t="s">
        <v>233</v>
      </c>
      <c r="B9" s="6"/>
      <c r="C9" s="6"/>
      <c r="E9" s="6"/>
      <c r="F9" s="6"/>
      <c r="G9" s="6" t="s">
        <v>212</v>
      </c>
      <c r="H9" s="6" t="s">
        <v>212</v>
      </c>
    </row>
    <row r="10" spans="1:9">
      <c r="A10" s="6"/>
      <c r="B10" s="6"/>
      <c r="C10" s="6"/>
      <c r="E10" s="6"/>
      <c r="F10" s="6"/>
      <c r="G10" s="6" t="s">
        <v>213</v>
      </c>
      <c r="H10" s="6" t="s">
        <v>213</v>
      </c>
    </row>
    <row r="11" spans="1:9">
      <c r="A11" s="6"/>
      <c r="B11" s="6"/>
      <c r="C11" s="6"/>
      <c r="E11" s="6"/>
      <c r="F11" s="6"/>
      <c r="G11" s="6" t="s">
        <v>214</v>
      </c>
      <c r="H11" s="6" t="s">
        <v>214</v>
      </c>
    </row>
    <row r="12" spans="1:9">
      <c r="A12" s="6"/>
      <c r="B12" s="6"/>
      <c r="C12" s="6"/>
      <c r="E12" s="6"/>
      <c r="F12" s="6"/>
      <c r="G12" s="6" t="s">
        <v>215</v>
      </c>
      <c r="H12" s="6" t="s">
        <v>215</v>
      </c>
    </row>
    <row r="13" spans="1:9">
      <c r="A13" s="6"/>
      <c r="B13" s="6"/>
      <c r="C13" s="6"/>
      <c r="E13" s="6"/>
      <c r="F13" s="6"/>
      <c r="G13" s="6" t="s">
        <v>216</v>
      </c>
      <c r="H13" s="6"/>
    </row>
    <row r="14" spans="1:9">
      <c r="A14" s="6"/>
      <c r="B14" s="6"/>
      <c r="C14" s="6"/>
      <c r="E14" s="6"/>
      <c r="F14" s="6"/>
      <c r="G14" s="6" t="s">
        <v>217</v>
      </c>
      <c r="H14" s="6"/>
    </row>
    <row r="15" spans="1:9">
      <c r="A15" s="6"/>
      <c r="B15" s="6"/>
      <c r="C15" s="6"/>
      <c r="E15" s="6"/>
      <c r="F15" s="6"/>
      <c r="G15" s="6" t="s">
        <v>218</v>
      </c>
      <c r="H15" s="6"/>
    </row>
    <row r="16" spans="1:9">
      <c r="A16" s="6"/>
      <c r="B16" s="6"/>
      <c r="C16" s="6"/>
      <c r="E16" s="6"/>
      <c r="F16" s="6"/>
      <c r="G16" s="6" t="s">
        <v>219</v>
      </c>
      <c r="H16" s="6"/>
    </row>
    <row r="17" spans="1:8">
      <c r="A17" s="6"/>
      <c r="B17" s="6"/>
      <c r="C17" s="6"/>
      <c r="E17" s="6"/>
      <c r="F17" s="6"/>
      <c r="G17" s="6" t="s">
        <v>220</v>
      </c>
      <c r="H17" s="6"/>
    </row>
    <row r="18" spans="1:8">
      <c r="A18" s="6"/>
      <c r="B18" s="6"/>
      <c r="C18" s="6"/>
      <c r="E18" s="6"/>
      <c r="F18" s="6"/>
      <c r="G18" s="7" t="s">
        <v>221</v>
      </c>
      <c r="H18" s="7"/>
    </row>
    <row r="19" spans="1:8">
      <c r="A19" s="7"/>
      <c r="B19" s="7"/>
      <c r="C19" s="7"/>
      <c r="E19" s="6"/>
      <c r="F19" s="7"/>
      <c r="G19" s="7" t="s">
        <v>222</v>
      </c>
      <c r="H19" s="7"/>
    </row>
    <row r="20" spans="1:8">
      <c r="A20" s="7"/>
      <c r="B20" s="7"/>
      <c r="C20" s="7"/>
      <c r="D20" s="6"/>
      <c r="E20" s="7"/>
      <c r="F20" s="7"/>
    </row>
  </sheetData>
  <phoneticPr fontId="13"/>
  <pageMargins left="0.78740157480314965" right="0.78740157480314965" top="0.78740157480314965" bottom="0.78740157480314965" header="0.31496062992125984" footer="0.78740157480314965"/>
  <pageSetup paperSize="9" scale="56" orientation="portrait" horizontalDpi="4294967293" verticalDpi="0"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41</vt:i4>
      </vt:variant>
    </vt:vector>
  </HeadingPairs>
  <TitlesOfParts>
    <vt:vector size="48" baseType="lpstr">
      <vt:lpstr>総表</vt:lpstr>
      <vt:lpstr>個表</vt:lpstr>
      <vt:lpstr>収入</vt:lpstr>
      <vt:lpstr>別紙　入場料詳細</vt:lpstr>
      <vt:lpstr>支出</vt:lpstr>
      <vt:lpstr>《非表示》記載可能経費一覧</vt:lpstr>
      <vt:lpstr>《非表示》分野・ジャンル</vt:lpstr>
      <vt:lpstr>《非表示》記載可能経費一覧!Print_Area</vt:lpstr>
      <vt:lpstr>個表!Print_Area</vt:lpstr>
      <vt:lpstr>支出!Print_Area</vt:lpstr>
      <vt:lpstr>収入!Print_Area</vt:lpstr>
      <vt:lpstr>総表!Print_Area</vt:lpstr>
      <vt:lpstr>'別紙　入場料詳細'!Print_Area</vt:lpstr>
      <vt:lpstr>収入!Print_Titles</vt:lpstr>
      <vt:lpstr>支出!運搬費</vt:lpstr>
      <vt:lpstr>支出!演_音楽費</vt:lpstr>
      <vt:lpstr>支出!演_出演費</vt:lpstr>
      <vt:lpstr>支出!演_文芸費</vt:lpstr>
      <vt:lpstr>支出!音_音楽費</vt:lpstr>
      <vt:lpstr>支出!音_出演費</vt:lpstr>
      <vt:lpstr>支出!音_文芸費</vt:lpstr>
      <vt:lpstr>支出!会場費</vt:lpstr>
      <vt:lpstr>活動区分</vt:lpstr>
      <vt:lpstr>支出!感染症対策費</vt:lpstr>
      <vt:lpstr>支出!記録・配信費</vt:lpstr>
      <vt:lpstr>現代舞台芸術創造普及活動・演劇</vt:lpstr>
      <vt:lpstr>現代舞台芸術創造普及活動・演劇__①一般枠</vt:lpstr>
      <vt:lpstr>現代舞台芸術創造普及活動・演劇__②ネクストステージ_観客拡充_枠</vt:lpstr>
      <vt:lpstr>現代舞台芸術創造普及活動・演劇__③新設劇団枠</vt:lpstr>
      <vt:lpstr>現代舞台芸術創造普及活動・演劇__④全国普及枠</vt:lpstr>
      <vt:lpstr>現代舞台芸術創造普及活動・音楽</vt:lpstr>
      <vt:lpstr>現代舞台芸術創造普及活動・音楽_音楽費</vt:lpstr>
      <vt:lpstr>現代舞台芸術創造普及活動・音楽_出演費</vt:lpstr>
      <vt:lpstr>現代舞台芸術創造普及活動・音楽_文芸費</vt:lpstr>
      <vt:lpstr>現代舞台芸術創造普及活動・舞踊</vt:lpstr>
      <vt:lpstr>現代舞台芸術創造普及活動・舞踊_音楽費</vt:lpstr>
      <vt:lpstr>現代舞台芸術創造普及活動・舞踊_出演費</vt:lpstr>
      <vt:lpstr>現代舞台芸術創造普及活動・舞踊_文芸費</vt:lpstr>
      <vt:lpstr>支出!謝金</vt:lpstr>
      <vt:lpstr>支出!宣伝・印刷費</vt:lpstr>
      <vt:lpstr>多分野共同等芸術創造活動</vt:lpstr>
      <vt:lpstr>伝統芸能の公開活動【①一般枠】</vt:lpstr>
      <vt:lpstr>伝統芸能の公開活動【②全国普及枠】</vt:lpstr>
      <vt:lpstr>支出!舞_音楽費</vt:lpstr>
      <vt:lpstr>支出!舞_出演費</vt:lpstr>
      <vt:lpstr>支出!舞_文芸費</vt:lpstr>
      <vt:lpstr>支出!舞台費</vt:lpstr>
      <vt:lpstr>支出!旅費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ishikura manami</cp:lastModifiedBy>
  <cp:lastPrinted>2022-03-30T10:00:37Z</cp:lastPrinted>
  <dcterms:created xsi:type="dcterms:W3CDTF">2020-08-12T01:57:30Z</dcterms:created>
  <dcterms:modified xsi:type="dcterms:W3CDTF">2022-04-12T01:08:32Z</dcterms:modified>
</cp:coreProperties>
</file>