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3_計画変更\"/>
    </mc:Choice>
  </mc:AlternateContent>
  <xr:revisionPtr revIDLastSave="0" documentId="13_ncr:1_{AE035CFC-A893-4441-91B9-E31BABC5C08D}" xr6:coauthVersionLast="47" xr6:coauthVersionMax="47" xr10:uidLastSave="{00000000-0000-0000-0000-000000000000}"/>
  <bookViews>
    <workbookView xWindow="8480" yWindow="5060" windowWidth="16040" windowHeight="10430" tabRatio="756" activeTab="2" xr2:uid="{00000000-000D-0000-FFFF-FFFF00000000}"/>
  </bookViews>
  <sheets>
    <sheet name="はじめにお読みください" sheetId="60" r:id="rId1"/>
    <sheet name="交付申請書総表コピー欄" sheetId="61" r:id="rId2"/>
    <sheet name="計画変更承認申請書" sheetId="55" r:id="rId3"/>
    <sheet name="（原則不使用）別紙変更内容" sheetId="59" r:id="rId4"/>
    <sheet name="収入" sheetId="69" r:id="rId5"/>
    <sheet name="別紙　入場料詳細" sheetId="70" r:id="rId6"/>
    <sheet name="支出" sheetId="71" r:id="rId7"/>
    <sheet name="《非表示》記載可能経費一覧" sheetId="62" r:id="rId8"/>
  </sheets>
  <definedNames>
    <definedName name="_xlnm._FilterDatabase" localSheetId="7" hidden="1">《非表示》記載可能経費一覧!$A$1:$C$198</definedName>
    <definedName name="_xlnm._FilterDatabase" localSheetId="6" hidden="1">支出!$A$24:$M$268</definedName>
    <definedName name="_xlnm.Print_Area" localSheetId="3">'（原則不使用）別紙変更内容'!$A$1:$K$32</definedName>
    <definedName name="_xlnm.Print_Area" localSheetId="7">《非表示》記載可能経費一覧!$A$1:$C$198</definedName>
    <definedName name="_xlnm.Print_Area" localSheetId="2">計画変更承認申請書!$A$1:$J$49</definedName>
    <definedName name="_xlnm.Print_Area" localSheetId="1">交付申請書総表コピー欄!$A$1:$J$53</definedName>
    <definedName name="_xlnm.Print_Area" localSheetId="6">支出!$B$1:$M$269</definedName>
    <definedName name="_xlnm.Print_Area" localSheetId="4">収入!$A$1:$I$89</definedName>
    <definedName name="_xlnm.Print_Area" localSheetId="5">'別紙　入場料詳細'!$A$1:$O$406</definedName>
    <definedName name="_xlnm.Print_Titles" localSheetId="4">収入!$18:$18</definedName>
    <definedName name="Z_1931C2DD_0477_40D3_ABFA_7C96E25F8814_.wvu.Cols" localSheetId="2" hidden="1">計画変更承認申請書!$M:$S</definedName>
    <definedName name="Z_1931C2DD_0477_40D3_ABFA_7C96E25F8814_.wvu.Cols" localSheetId="1" hidden="1">交付申請書総表コピー欄!$M:$S</definedName>
    <definedName name="Z_1931C2DD_0477_40D3_ABFA_7C96E25F8814_.wvu.Cols" localSheetId="6" hidden="1">支出!#REF!</definedName>
    <definedName name="Z_1931C2DD_0477_40D3_ABFA_7C96E25F8814_.wvu.FilterData" localSheetId="7" hidden="1">《非表示》記載可能経費一覧!$A$1:$C$198</definedName>
    <definedName name="Z_1931C2DD_0477_40D3_ABFA_7C96E25F8814_.wvu.PrintArea" localSheetId="7" hidden="1">《非表示》記載可能経費一覧!$A$1:$C$198</definedName>
    <definedName name="Z_1931C2DD_0477_40D3_ABFA_7C96E25F8814_.wvu.PrintArea" localSheetId="2" hidden="1">計画変更承認申請書!$A$4:$J$17</definedName>
    <definedName name="Z_1931C2DD_0477_40D3_ABFA_7C96E25F8814_.wvu.PrintArea" localSheetId="1" hidden="1">交付申請書総表コピー欄!$A$4:$J$54</definedName>
    <definedName name="Z_1931C2DD_0477_40D3_ABFA_7C96E25F8814_.wvu.PrintArea" localSheetId="6" hidden="1">支出!$B$6:$M$269</definedName>
    <definedName name="Z_1931C2DD_0477_40D3_ABFA_7C96E25F8814_.wvu.PrintArea" localSheetId="4" hidden="1">収入!$A$5:$I$89</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運搬費">《非表示》記載可能経費一覧!$B$169:$B$170</definedName>
    <definedName name="会場費">《非表示》記載可能経費一覧!$B$147:$B$149</definedName>
    <definedName name="感染症対策費">《非表示》記載可能経費一覧!$B$199:$B$203</definedName>
    <definedName name="記録・配信費">《非表示》記載可能経費一覧!$B$193:$B$198</definedName>
    <definedName name="現代舞台芸術創造普及活動・演劇_音楽費">《非表示》記載可能経費一覧!$B$44:$B$54</definedName>
    <definedName name="現代舞台芸術創造普及活動・演劇_出演費">《非表示》記載可能経費一覧!$B$10:$B$14</definedName>
    <definedName name="現代舞台芸術創造普及活動・演劇_文芸費">《非表示》記載可能経費一覧!$B$115:$B$146</definedName>
    <definedName name="現代舞台芸術創造普及活動・音楽_音楽費">《非表示》記載可能経費一覧!$B$15:$B$29</definedName>
    <definedName name="現代舞台芸術創造普及活動・音楽_出演費">《非表示》記載可能経費一覧!$B$2:$B$6</definedName>
    <definedName name="現代舞台芸術創造普及活動・音楽_文芸費">《非表示》記載可能経費一覧!$B$55:$B$85</definedName>
    <definedName name="現代舞台芸術創造普及活動・舞踊_音楽費">《非表示》記載可能経費一覧!$B$30:$B$43</definedName>
    <definedName name="現代舞台芸術創造普及活動・舞踊_出演費">《非表示》記載可能経費一覧!$B$7:$B$9</definedName>
    <definedName name="現代舞台芸術創造普及活動・舞踊_文芸費">《非表示》記載可能経費一覧!$B$86:$B$114</definedName>
    <definedName name="謝金">《非表示》記載可能経費一覧!$B$171:$B$178</definedName>
    <definedName name="宣伝・印刷費">《非表示》記載可能経費一覧!$B$184:$B$192</definedName>
    <definedName name="多分野共同等芸術創造活動_音楽費">《非表示》記載可能経費一覧!$B$243:$B$257</definedName>
    <definedName name="多分野共同等芸術創造活動_作品料">《非表示》記載可能経費一覧!$B$291:$B$294</definedName>
    <definedName name="多分野共同等芸術創造活動_出演費">《非表示》記載可能経費一覧!$B$238:$B$242</definedName>
    <definedName name="多分野共同等芸術創造活動_文芸費">《非表示》記載可能経費一覧!$B$258:$B$290</definedName>
    <definedName name="伝統芸能の公開活動_音楽費">《非表示》記載可能経費一覧!$B$206:$B$211</definedName>
    <definedName name="伝統芸能の公開活動_出演費">《非表示》記載可能経費一覧!$B$204:$B$205</definedName>
    <definedName name="伝統芸能の公開活動_文芸費">《非表示》記載可能経費一覧!$B$212:$B$237</definedName>
    <definedName name="舞台費">《非表示》記載可能経費一覧!$B$150:$B$168</definedName>
    <definedName name="旅費">《非表示》記載可能経費一覧!$B$179:$B$183</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55" l="1"/>
  <c r="F29" i="55" s="1"/>
  <c r="D29" i="55"/>
  <c r="I48" i="55" l="1"/>
  <c r="I47" i="55"/>
  <c r="D30" i="55" s="1"/>
  <c r="H47" i="55"/>
  <c r="E30" i="55" s="1"/>
  <c r="E47" i="55"/>
  <c r="D31" i="55" s="1"/>
  <c r="C22" i="55"/>
  <c r="G42" i="61"/>
  <c r="G43" i="61"/>
  <c r="G44" i="61"/>
  <c r="G45" i="61"/>
  <c r="G46" i="61"/>
  <c r="G47" i="61"/>
  <c r="G48" i="61"/>
  <c r="G49" i="61"/>
  <c r="G50" i="61"/>
  <c r="G51" i="61"/>
  <c r="G41" i="61"/>
  <c r="H48" i="55"/>
  <c r="C23" i="55" s="1"/>
  <c r="I37" i="55"/>
  <c r="I38" i="55"/>
  <c r="I39" i="55"/>
  <c r="I40" i="55"/>
  <c r="I41" i="55"/>
  <c r="I42" i="55"/>
  <c r="I43" i="55"/>
  <c r="I44" i="55"/>
  <c r="I45" i="55"/>
  <c r="I46" i="55"/>
  <c r="I36" i="55"/>
  <c r="H36" i="55"/>
  <c r="H37" i="55"/>
  <c r="H38" i="55"/>
  <c r="H39" i="55"/>
  <c r="H40" i="55"/>
  <c r="H41" i="55"/>
  <c r="H42" i="55"/>
  <c r="H43" i="55"/>
  <c r="H44" i="55"/>
  <c r="H45" i="55"/>
  <c r="H46" i="55"/>
  <c r="E43" i="55"/>
  <c r="D48" i="55"/>
  <c r="I7" i="69"/>
  <c r="I6" i="69"/>
  <c r="I11" i="69"/>
  <c r="I12" i="69"/>
  <c r="I13" i="69"/>
  <c r="I14" i="69"/>
  <c r="I12" i="71"/>
  <c r="I13" i="71"/>
  <c r="I14" i="71"/>
  <c r="I15" i="71"/>
  <c r="I16" i="71"/>
  <c r="I17" i="71"/>
  <c r="I18" i="71"/>
  <c r="I11" i="71"/>
  <c r="I10" i="71"/>
  <c r="I9" i="71"/>
  <c r="I8" i="71"/>
  <c r="G3" i="71"/>
  <c r="E3" i="71"/>
  <c r="D42" i="55"/>
  <c r="D41" i="55"/>
  <c r="D40" i="55"/>
  <c r="D39" i="55"/>
  <c r="D38" i="55"/>
  <c r="D37" i="55"/>
  <c r="D36" i="55"/>
  <c r="D35" i="55"/>
  <c r="D43" i="55" s="1"/>
  <c r="E36" i="55"/>
  <c r="E37" i="55"/>
  <c r="E38" i="55"/>
  <c r="E39" i="55"/>
  <c r="E40" i="55"/>
  <c r="E41" i="55"/>
  <c r="E42" i="55"/>
  <c r="J5" i="69" l="1"/>
  <c r="K5" i="69" s="1"/>
  <c r="E35" i="55"/>
  <c r="I5" i="69"/>
  <c r="I10" i="69"/>
  <c r="I9" i="69"/>
  <c r="F3" i="69" l="1"/>
  <c r="D3" i="69"/>
  <c r="E48" i="55"/>
  <c r="G46" i="55"/>
  <c r="G45" i="55"/>
  <c r="G44" i="55"/>
  <c r="G43" i="55"/>
  <c r="E46" i="55"/>
  <c r="G42" i="55"/>
  <c r="G41" i="55"/>
  <c r="G40" i="55"/>
  <c r="G39" i="55"/>
  <c r="G38" i="55"/>
  <c r="G37" i="55"/>
  <c r="G36" i="55"/>
  <c r="G35" i="55"/>
  <c r="L268" i="71"/>
  <c r="L267" i="71"/>
  <c r="L266" i="71"/>
  <c r="L265" i="71"/>
  <c r="L264" i="71"/>
  <c r="L263" i="71"/>
  <c r="L262" i="71"/>
  <c r="L261" i="71"/>
  <c r="M249" i="71" s="1"/>
  <c r="F18" i="71" s="1"/>
  <c r="L260" i="71"/>
  <c r="L259" i="71"/>
  <c r="L258" i="71"/>
  <c r="L257" i="71"/>
  <c r="L256" i="71"/>
  <c r="L255" i="71"/>
  <c r="L254" i="71"/>
  <c r="L253" i="71"/>
  <c r="L252" i="71"/>
  <c r="L251" i="71"/>
  <c r="L250" i="71"/>
  <c r="L249" i="71"/>
  <c r="L247" i="71"/>
  <c r="L246" i="71"/>
  <c r="L245" i="71"/>
  <c r="L244" i="71"/>
  <c r="L243" i="71"/>
  <c r="L242" i="71"/>
  <c r="L241" i="71"/>
  <c r="L240" i="71"/>
  <c r="L239" i="71"/>
  <c r="L238" i="71"/>
  <c r="L237" i="71"/>
  <c r="L236" i="71"/>
  <c r="L235" i="71"/>
  <c r="L234" i="71"/>
  <c r="L233" i="71"/>
  <c r="L232" i="71"/>
  <c r="L231" i="71"/>
  <c r="L230" i="71"/>
  <c r="L229" i="71"/>
  <c r="L228" i="71"/>
  <c r="B227" i="71"/>
  <c r="L226" i="71"/>
  <c r="L225" i="71"/>
  <c r="L224" i="71"/>
  <c r="L223" i="71"/>
  <c r="L222" i="71"/>
  <c r="L221" i="71"/>
  <c r="L220" i="71"/>
  <c r="L219" i="71"/>
  <c r="L218" i="71"/>
  <c r="L217" i="71"/>
  <c r="L216" i="71"/>
  <c r="L215" i="71"/>
  <c r="L214" i="71"/>
  <c r="L213" i="71"/>
  <c r="L212" i="71"/>
  <c r="L211" i="71"/>
  <c r="L210" i="71"/>
  <c r="L209" i="71"/>
  <c r="L208" i="71"/>
  <c r="L207" i="71"/>
  <c r="B206" i="71"/>
  <c r="L205" i="71"/>
  <c r="L204" i="71"/>
  <c r="L203" i="71"/>
  <c r="L202" i="71"/>
  <c r="L201" i="71"/>
  <c r="L200" i="71"/>
  <c r="L199" i="71"/>
  <c r="L198" i="71"/>
  <c r="L197" i="71"/>
  <c r="L196" i="71"/>
  <c r="L195" i="71"/>
  <c r="L194" i="71"/>
  <c r="L193" i="71"/>
  <c r="L192" i="71"/>
  <c r="L191" i="71"/>
  <c r="L190" i="71"/>
  <c r="L189" i="71"/>
  <c r="L188" i="71"/>
  <c r="L187" i="71"/>
  <c r="L186" i="71"/>
  <c r="M186" i="71" s="1"/>
  <c r="F15" i="71" s="1"/>
  <c r="B185" i="71"/>
  <c r="L184" i="71"/>
  <c r="L183" i="71"/>
  <c r="L182" i="71"/>
  <c r="L181" i="71"/>
  <c r="L180" i="71"/>
  <c r="L179" i="71"/>
  <c r="L178" i="71"/>
  <c r="L177" i="71"/>
  <c r="L176" i="71"/>
  <c r="L175" i="71"/>
  <c r="L174" i="71"/>
  <c r="L173" i="71"/>
  <c r="L172" i="71"/>
  <c r="L171" i="71"/>
  <c r="L170" i="71"/>
  <c r="L169" i="71"/>
  <c r="L168" i="71"/>
  <c r="L167" i="71"/>
  <c r="L166" i="71"/>
  <c r="L165" i="71"/>
  <c r="M165" i="71" s="1"/>
  <c r="F14" i="71" s="1"/>
  <c r="B164" i="71"/>
  <c r="L163" i="71"/>
  <c r="L162" i="71"/>
  <c r="L161" i="71"/>
  <c r="L160" i="71"/>
  <c r="L159" i="71"/>
  <c r="L158" i="71"/>
  <c r="L157" i="71"/>
  <c r="L156" i="71"/>
  <c r="L155" i="71"/>
  <c r="L154" i="71"/>
  <c r="L153" i="71"/>
  <c r="L152" i="71"/>
  <c r="L151" i="71"/>
  <c r="L150" i="71"/>
  <c r="L149" i="71"/>
  <c r="L148" i="71"/>
  <c r="L147" i="71"/>
  <c r="L146" i="71"/>
  <c r="L145" i="71"/>
  <c r="L144" i="71"/>
  <c r="B143" i="71"/>
  <c r="L142" i="71"/>
  <c r="L141" i="71"/>
  <c r="L140" i="71"/>
  <c r="L139" i="71"/>
  <c r="L138" i="71"/>
  <c r="L137" i="71"/>
  <c r="L136" i="71"/>
  <c r="L135" i="71"/>
  <c r="L134" i="71"/>
  <c r="L133" i="71"/>
  <c r="L132" i="71"/>
  <c r="L131" i="71"/>
  <c r="L130" i="71"/>
  <c r="L129" i="71"/>
  <c r="L128" i="71"/>
  <c r="L127" i="71"/>
  <c r="L126" i="71"/>
  <c r="L125" i="71"/>
  <c r="L124" i="71"/>
  <c r="L123" i="71"/>
  <c r="B122" i="71"/>
  <c r="L121" i="71"/>
  <c r="L120" i="71"/>
  <c r="L119" i="71"/>
  <c r="L118" i="71"/>
  <c r="L117" i="71"/>
  <c r="L116" i="71"/>
  <c r="L115" i="71"/>
  <c r="L114" i="71"/>
  <c r="L113" i="71"/>
  <c r="L112" i="71"/>
  <c r="L111" i="71"/>
  <c r="L110" i="71"/>
  <c r="L109" i="71"/>
  <c r="L108" i="71"/>
  <c r="L107" i="71"/>
  <c r="L106" i="71"/>
  <c r="L105" i="71"/>
  <c r="L104" i="71"/>
  <c r="L103" i="71"/>
  <c r="L102" i="71"/>
  <c r="M102" i="71" s="1"/>
  <c r="F11" i="71" s="1"/>
  <c r="B101" i="71"/>
  <c r="L100" i="71"/>
  <c r="L99" i="71"/>
  <c r="L98" i="71"/>
  <c r="L97" i="71"/>
  <c r="L96" i="71"/>
  <c r="L95" i="71"/>
  <c r="L94" i="71"/>
  <c r="L93" i="71"/>
  <c r="L92" i="71"/>
  <c r="L91" i="71"/>
  <c r="L90" i="71"/>
  <c r="L89" i="71"/>
  <c r="L88" i="71"/>
  <c r="L87" i="71"/>
  <c r="L86" i="71"/>
  <c r="L85" i="71"/>
  <c r="L84" i="71"/>
  <c r="L83" i="71"/>
  <c r="L82" i="71"/>
  <c r="L81" i="71"/>
  <c r="M81" i="71" s="1"/>
  <c r="F10" i="71" s="1"/>
  <c r="B80" i="71"/>
  <c r="L79" i="71"/>
  <c r="L78" i="71"/>
  <c r="L77" i="71"/>
  <c r="L76" i="71"/>
  <c r="L75" i="71"/>
  <c r="L74" i="71"/>
  <c r="L73" i="71"/>
  <c r="L72" i="71"/>
  <c r="L71" i="71"/>
  <c r="L70" i="71"/>
  <c r="L69" i="71"/>
  <c r="L68" i="71"/>
  <c r="L67" i="71"/>
  <c r="L66" i="71"/>
  <c r="L65" i="71"/>
  <c r="L64" i="71"/>
  <c r="L63" i="71"/>
  <c r="L62" i="71"/>
  <c r="L61" i="71"/>
  <c r="L60" i="71"/>
  <c r="B59" i="71"/>
  <c r="L58" i="71"/>
  <c r="L57" i="71"/>
  <c r="L56" i="71"/>
  <c r="L55" i="71"/>
  <c r="L54" i="71"/>
  <c r="L53" i="71"/>
  <c r="L52" i="71"/>
  <c r="L51" i="71"/>
  <c r="L50" i="71"/>
  <c r="L49" i="71"/>
  <c r="L48" i="71"/>
  <c r="L47" i="71"/>
  <c r="L46" i="71"/>
  <c r="L45" i="71"/>
  <c r="L44" i="71"/>
  <c r="L43" i="71"/>
  <c r="L42" i="71"/>
  <c r="L41" i="71"/>
  <c r="L40" i="71"/>
  <c r="L39" i="71"/>
  <c r="B38" i="71"/>
  <c r="L37" i="71"/>
  <c r="L36" i="71"/>
  <c r="L35" i="71"/>
  <c r="L34" i="71"/>
  <c r="L33" i="71"/>
  <c r="L32" i="71"/>
  <c r="L31" i="71"/>
  <c r="L30" i="71"/>
  <c r="L29" i="71"/>
  <c r="L28" i="71"/>
  <c r="B27" i="71"/>
  <c r="F23" i="71"/>
  <c r="F22" i="71"/>
  <c r="H21" i="71"/>
  <c r="H22" i="71" s="1"/>
  <c r="F21" i="71"/>
  <c r="O403" i="70"/>
  <c r="G403" i="70"/>
  <c r="O402" i="70"/>
  <c r="G402" i="70"/>
  <c r="O401" i="70"/>
  <c r="G401" i="70"/>
  <c r="O400" i="70"/>
  <c r="G400" i="70"/>
  <c r="O399" i="70"/>
  <c r="G399" i="70"/>
  <c r="O398" i="70"/>
  <c r="G398" i="70"/>
  <c r="O397" i="70"/>
  <c r="G397" i="70"/>
  <c r="O396" i="70"/>
  <c r="G396" i="70"/>
  <c r="O395" i="70"/>
  <c r="G395" i="70"/>
  <c r="O394" i="70"/>
  <c r="G394" i="70"/>
  <c r="O393" i="70"/>
  <c r="O404" i="70" s="1"/>
  <c r="O406" i="70" s="1"/>
  <c r="G393" i="70"/>
  <c r="G404" i="70" s="1"/>
  <c r="G406" i="70" s="1"/>
  <c r="C389" i="70"/>
  <c r="O387" i="70"/>
  <c r="O390" i="70" s="1"/>
  <c r="K387" i="70"/>
  <c r="C387" i="70"/>
  <c r="G387" i="70" s="1"/>
  <c r="O378" i="70"/>
  <c r="G378" i="70"/>
  <c r="O377" i="70"/>
  <c r="G377" i="70"/>
  <c r="O376" i="70"/>
  <c r="G376" i="70"/>
  <c r="O375" i="70"/>
  <c r="G375" i="70"/>
  <c r="O374" i="70"/>
  <c r="G374" i="70"/>
  <c r="O373" i="70"/>
  <c r="G373" i="70"/>
  <c r="O372" i="70"/>
  <c r="G372" i="70"/>
  <c r="O371" i="70"/>
  <c r="G371" i="70"/>
  <c r="O370" i="70"/>
  <c r="G370" i="70"/>
  <c r="O369" i="70"/>
  <c r="O379" i="70" s="1"/>
  <c r="O381" i="70" s="1"/>
  <c r="G369" i="70"/>
  <c r="G379" i="70" s="1"/>
  <c r="G381" i="70" s="1"/>
  <c r="O368" i="70"/>
  <c r="G368" i="70"/>
  <c r="K362" i="70"/>
  <c r="O362" i="70" s="1"/>
  <c r="G362" i="70"/>
  <c r="G365" i="70" s="1"/>
  <c r="C362" i="70"/>
  <c r="O353" i="70"/>
  <c r="G353" i="70"/>
  <c r="O352" i="70"/>
  <c r="G352" i="70"/>
  <c r="O351" i="70"/>
  <c r="G351" i="70"/>
  <c r="O350" i="70"/>
  <c r="G350" i="70"/>
  <c r="O349" i="70"/>
  <c r="G349" i="70"/>
  <c r="O348" i="70"/>
  <c r="G348" i="70"/>
  <c r="O347" i="70"/>
  <c r="G347" i="70"/>
  <c r="O346" i="70"/>
  <c r="G346" i="70"/>
  <c r="O345" i="70"/>
  <c r="G345" i="70"/>
  <c r="O344" i="70"/>
  <c r="G344" i="70"/>
  <c r="O343" i="70"/>
  <c r="O354" i="70" s="1"/>
  <c r="O356" i="70" s="1"/>
  <c r="G343" i="70"/>
  <c r="G354" i="70" s="1"/>
  <c r="G356" i="70" s="1"/>
  <c r="C339" i="70"/>
  <c r="O337" i="70"/>
  <c r="O340" i="70" s="1"/>
  <c r="K337" i="70"/>
  <c r="C337" i="70"/>
  <c r="G337" i="70" s="1"/>
  <c r="O328" i="70"/>
  <c r="G328" i="70"/>
  <c r="O327" i="70"/>
  <c r="G327" i="70"/>
  <c r="O326" i="70"/>
  <c r="G326" i="70"/>
  <c r="O325" i="70"/>
  <c r="G325" i="70"/>
  <c r="O324" i="70"/>
  <c r="G324" i="70"/>
  <c r="O323" i="70"/>
  <c r="G323" i="70"/>
  <c r="O322" i="70"/>
  <c r="G322" i="70"/>
  <c r="O321" i="70"/>
  <c r="G321" i="70"/>
  <c r="O320" i="70"/>
  <c r="G320" i="70"/>
  <c r="O319" i="70"/>
  <c r="O329" i="70" s="1"/>
  <c r="O331" i="70" s="1"/>
  <c r="G319" i="70"/>
  <c r="G329" i="70" s="1"/>
  <c r="G331" i="70" s="1"/>
  <c r="O318" i="70"/>
  <c r="G318" i="70"/>
  <c r="K312" i="70"/>
  <c r="O312" i="70" s="1"/>
  <c r="G312" i="70"/>
  <c r="G315" i="70" s="1"/>
  <c r="C312" i="70"/>
  <c r="O303" i="70"/>
  <c r="G303" i="70"/>
  <c r="O302" i="70"/>
  <c r="G302" i="70"/>
  <c r="O301" i="70"/>
  <c r="G301" i="70"/>
  <c r="O300" i="70"/>
  <c r="G300" i="70"/>
  <c r="O299" i="70"/>
  <c r="G299" i="70"/>
  <c r="O298" i="70"/>
  <c r="G298" i="70"/>
  <c r="O297" i="70"/>
  <c r="G297" i="70"/>
  <c r="O296" i="70"/>
  <c r="G296" i="70"/>
  <c r="O295" i="70"/>
  <c r="G295" i="70"/>
  <c r="O294" i="70"/>
  <c r="G294" i="70"/>
  <c r="O293" i="70"/>
  <c r="O304" i="70" s="1"/>
  <c r="O306" i="70" s="1"/>
  <c r="G293" i="70"/>
  <c r="G304" i="70" s="1"/>
  <c r="G306" i="70" s="1"/>
  <c r="C289" i="70"/>
  <c r="O287" i="70"/>
  <c r="O290" i="70" s="1"/>
  <c r="K287" i="70"/>
  <c r="C287" i="70"/>
  <c r="G287" i="70" s="1"/>
  <c r="O278" i="70"/>
  <c r="G278" i="70"/>
  <c r="O277" i="70"/>
  <c r="G277" i="70"/>
  <c r="O276" i="70"/>
  <c r="G276" i="70"/>
  <c r="O275" i="70"/>
  <c r="G275" i="70"/>
  <c r="O274" i="70"/>
  <c r="G274" i="70"/>
  <c r="O273" i="70"/>
  <c r="G273" i="70"/>
  <c r="O272" i="70"/>
  <c r="G272" i="70"/>
  <c r="O271" i="70"/>
  <c r="G271" i="70"/>
  <c r="O270" i="70"/>
  <c r="G270" i="70"/>
  <c r="O269" i="70"/>
  <c r="O279" i="70" s="1"/>
  <c r="O281" i="70" s="1"/>
  <c r="G269" i="70"/>
  <c r="G279" i="70" s="1"/>
  <c r="G281" i="70" s="1"/>
  <c r="O268" i="70"/>
  <c r="G268" i="70"/>
  <c r="K262" i="70"/>
  <c r="O262" i="70" s="1"/>
  <c r="G262" i="70"/>
  <c r="G265" i="70" s="1"/>
  <c r="C262" i="70"/>
  <c r="O253" i="70"/>
  <c r="G253" i="70"/>
  <c r="O252" i="70"/>
  <c r="G252" i="70"/>
  <c r="O251" i="70"/>
  <c r="G251" i="70"/>
  <c r="O250" i="70"/>
  <c r="G250" i="70"/>
  <c r="O249" i="70"/>
  <c r="G249" i="70"/>
  <c r="O248" i="70"/>
  <c r="G248" i="70"/>
  <c r="O247" i="70"/>
  <c r="G247" i="70"/>
  <c r="O246" i="70"/>
  <c r="G246" i="70"/>
  <c r="O245" i="70"/>
  <c r="G245" i="70"/>
  <c r="O244" i="70"/>
  <c r="G244" i="70"/>
  <c r="O243" i="70"/>
  <c r="O254" i="70" s="1"/>
  <c r="O256" i="70" s="1"/>
  <c r="G243" i="70"/>
  <c r="G254" i="70" s="1"/>
  <c r="G256" i="70" s="1"/>
  <c r="C239" i="70"/>
  <c r="O237" i="70"/>
  <c r="O240" i="70" s="1"/>
  <c r="K237" i="70"/>
  <c r="C237" i="70"/>
  <c r="G237" i="70" s="1"/>
  <c r="O228" i="70"/>
  <c r="G228" i="70"/>
  <c r="O227" i="70"/>
  <c r="G227" i="70"/>
  <c r="O226" i="70"/>
  <c r="G226" i="70"/>
  <c r="O225" i="70"/>
  <c r="G225" i="70"/>
  <c r="O224" i="70"/>
  <c r="G224" i="70"/>
  <c r="O223" i="70"/>
  <c r="G223" i="70"/>
  <c r="O222" i="70"/>
  <c r="G222" i="70"/>
  <c r="O221" i="70"/>
  <c r="G221" i="70"/>
  <c r="O220" i="70"/>
  <c r="G220" i="70"/>
  <c r="O219" i="70"/>
  <c r="O229" i="70" s="1"/>
  <c r="O231" i="70" s="1"/>
  <c r="G219" i="70"/>
  <c r="G229" i="70" s="1"/>
  <c r="G231" i="70" s="1"/>
  <c r="O218" i="70"/>
  <c r="G218" i="70"/>
  <c r="K212" i="70"/>
  <c r="O212" i="70" s="1"/>
  <c r="C212" i="70"/>
  <c r="G212" i="70" s="1"/>
  <c r="O203" i="70"/>
  <c r="G203" i="70"/>
  <c r="O202" i="70"/>
  <c r="G202" i="70"/>
  <c r="O201" i="70"/>
  <c r="G201" i="70"/>
  <c r="O200" i="70"/>
  <c r="G200" i="70"/>
  <c r="O199" i="70"/>
  <c r="G199" i="70"/>
  <c r="O198" i="70"/>
  <c r="G198" i="70"/>
  <c r="O197" i="70"/>
  <c r="G197" i="70"/>
  <c r="O196" i="70"/>
  <c r="G196" i="70"/>
  <c r="O195" i="70"/>
  <c r="G195" i="70"/>
  <c r="O194" i="70"/>
  <c r="G194" i="70"/>
  <c r="O193" i="70"/>
  <c r="O204" i="70" s="1"/>
  <c r="O206" i="70" s="1"/>
  <c r="G193" i="70"/>
  <c r="G204" i="70" s="1"/>
  <c r="G206" i="70" s="1"/>
  <c r="C190" i="70"/>
  <c r="K187" i="70"/>
  <c r="O187" i="70" s="1"/>
  <c r="C187" i="70"/>
  <c r="G187" i="70" s="1"/>
  <c r="O178" i="70"/>
  <c r="G178" i="70"/>
  <c r="O177" i="70"/>
  <c r="G177" i="70"/>
  <c r="O176" i="70"/>
  <c r="G176" i="70"/>
  <c r="O175" i="70"/>
  <c r="G175" i="70"/>
  <c r="O174" i="70"/>
  <c r="G174" i="70"/>
  <c r="O173" i="70"/>
  <c r="G173" i="70"/>
  <c r="O172" i="70"/>
  <c r="G172" i="70"/>
  <c r="O171" i="70"/>
  <c r="G171" i="70"/>
  <c r="O170" i="70"/>
  <c r="G170" i="70"/>
  <c r="O169" i="70"/>
  <c r="O179" i="70" s="1"/>
  <c r="O181" i="70" s="1"/>
  <c r="G169" i="70"/>
  <c r="G179" i="70" s="1"/>
  <c r="G181" i="70" s="1"/>
  <c r="O168" i="70"/>
  <c r="G168" i="70"/>
  <c r="K165" i="70"/>
  <c r="K164" i="70"/>
  <c r="K162" i="70"/>
  <c r="O162" i="70" s="1"/>
  <c r="C162" i="70"/>
  <c r="G162" i="70" s="1"/>
  <c r="G156" i="70"/>
  <c r="O153" i="70"/>
  <c r="G153" i="70"/>
  <c r="O152" i="70"/>
  <c r="G152" i="70"/>
  <c r="O151" i="70"/>
  <c r="G151" i="70"/>
  <c r="O150" i="70"/>
  <c r="G150" i="70"/>
  <c r="O149" i="70"/>
  <c r="G149" i="70"/>
  <c r="O148" i="70"/>
  <c r="G148" i="70"/>
  <c r="O147" i="70"/>
  <c r="G147" i="70"/>
  <c r="O146" i="70"/>
  <c r="G146" i="70"/>
  <c r="O145" i="70"/>
  <c r="G145" i="70"/>
  <c r="O144" i="70"/>
  <c r="G144" i="70"/>
  <c r="O143" i="70"/>
  <c r="O154" i="70" s="1"/>
  <c r="O156" i="70" s="1"/>
  <c r="G143" i="70"/>
  <c r="G154" i="70" s="1"/>
  <c r="C140" i="70"/>
  <c r="C139" i="70"/>
  <c r="K137" i="70"/>
  <c r="O137" i="70" s="1"/>
  <c r="C137" i="70"/>
  <c r="G137" i="70" s="1"/>
  <c r="O128" i="70"/>
  <c r="G128" i="70"/>
  <c r="O127" i="70"/>
  <c r="G127" i="70"/>
  <c r="O126" i="70"/>
  <c r="G126" i="70"/>
  <c r="O125" i="70"/>
  <c r="G125" i="70"/>
  <c r="O124" i="70"/>
  <c r="G124" i="70"/>
  <c r="O123" i="70"/>
  <c r="G123" i="70"/>
  <c r="O122" i="70"/>
  <c r="G122" i="70"/>
  <c r="O121" i="70"/>
  <c r="G121" i="70"/>
  <c r="O120" i="70"/>
  <c r="G120" i="70"/>
  <c r="O119" i="70"/>
  <c r="O129" i="70" s="1"/>
  <c r="O131" i="70" s="1"/>
  <c r="G119" i="70"/>
  <c r="G129" i="70" s="1"/>
  <c r="G131" i="70" s="1"/>
  <c r="O118" i="70"/>
  <c r="G118" i="70"/>
  <c r="K112" i="70"/>
  <c r="O112" i="70" s="1"/>
  <c r="C112" i="70"/>
  <c r="G112" i="70" s="1"/>
  <c r="O103" i="70"/>
  <c r="G103" i="70"/>
  <c r="O102" i="70"/>
  <c r="G102" i="70"/>
  <c r="O101" i="70"/>
  <c r="G101" i="70"/>
  <c r="O100" i="70"/>
  <c r="G100" i="70"/>
  <c r="O99" i="70"/>
  <c r="G99" i="70"/>
  <c r="O98" i="70"/>
  <c r="G98" i="70"/>
  <c r="O97" i="70"/>
  <c r="G97" i="70"/>
  <c r="O96" i="70"/>
  <c r="G96" i="70"/>
  <c r="O95" i="70"/>
  <c r="G95" i="70"/>
  <c r="O94" i="70"/>
  <c r="G94" i="70"/>
  <c r="O93" i="70"/>
  <c r="O104" i="70" s="1"/>
  <c r="O106" i="70" s="1"/>
  <c r="G93" i="70"/>
  <c r="G104" i="70" s="1"/>
  <c r="G106" i="70" s="1"/>
  <c r="C90" i="70"/>
  <c r="K87" i="70"/>
  <c r="O87" i="70" s="1"/>
  <c r="C87" i="70"/>
  <c r="G87" i="70" s="1"/>
  <c r="O78" i="70"/>
  <c r="G78" i="70"/>
  <c r="O77" i="70"/>
  <c r="G77" i="70"/>
  <c r="O76" i="70"/>
  <c r="G76" i="70"/>
  <c r="O75" i="70"/>
  <c r="G75" i="70"/>
  <c r="O74" i="70"/>
  <c r="G74" i="70"/>
  <c r="O73" i="70"/>
  <c r="G73" i="70"/>
  <c r="O72" i="70"/>
  <c r="G72" i="70"/>
  <c r="O71" i="70"/>
  <c r="G71" i="70"/>
  <c r="O70" i="70"/>
  <c r="G70" i="70"/>
  <c r="O69" i="70"/>
  <c r="O79" i="70" s="1"/>
  <c r="O81" i="70" s="1"/>
  <c r="G69" i="70"/>
  <c r="G79" i="70" s="1"/>
  <c r="G81" i="70" s="1"/>
  <c r="O68" i="70"/>
  <c r="G68" i="70"/>
  <c r="K65" i="70"/>
  <c r="K64" i="70"/>
  <c r="K62" i="70"/>
  <c r="O62" i="70" s="1"/>
  <c r="C62" i="70"/>
  <c r="G62" i="70" s="1"/>
  <c r="G56" i="70"/>
  <c r="O53" i="70"/>
  <c r="G53" i="70"/>
  <c r="O52" i="70"/>
  <c r="G52" i="70"/>
  <c r="O51" i="70"/>
  <c r="G51" i="70"/>
  <c r="O50" i="70"/>
  <c r="G50" i="70"/>
  <c r="O49" i="70"/>
  <c r="G49" i="70"/>
  <c r="O48" i="70"/>
  <c r="G48" i="70"/>
  <c r="O47" i="70"/>
  <c r="G47" i="70"/>
  <c r="O46" i="70"/>
  <c r="G46" i="70"/>
  <c r="O45" i="70"/>
  <c r="G45" i="70"/>
  <c r="O44" i="70"/>
  <c r="G44" i="70"/>
  <c r="O43" i="70"/>
  <c r="O54" i="70" s="1"/>
  <c r="O56" i="70" s="1"/>
  <c r="G43" i="70"/>
  <c r="G54" i="70" s="1"/>
  <c r="C40" i="70"/>
  <c r="C39" i="70"/>
  <c r="K37" i="70"/>
  <c r="O37" i="70" s="1"/>
  <c r="C37" i="70"/>
  <c r="G37" i="70" s="1"/>
  <c r="O28" i="70"/>
  <c r="G28" i="70"/>
  <c r="O27" i="70"/>
  <c r="G27" i="70"/>
  <c r="O26" i="70"/>
  <c r="G26" i="70"/>
  <c r="O25" i="70"/>
  <c r="G25" i="70"/>
  <c r="O24" i="70"/>
  <c r="G24" i="70"/>
  <c r="O23" i="70"/>
  <c r="G23" i="70"/>
  <c r="O22" i="70"/>
  <c r="G22" i="70"/>
  <c r="O21" i="70"/>
  <c r="G21" i="70"/>
  <c r="O20" i="70"/>
  <c r="G20" i="70"/>
  <c r="O19" i="70"/>
  <c r="O29" i="70" s="1"/>
  <c r="O31" i="70" s="1"/>
  <c r="G19" i="70"/>
  <c r="G29" i="70" s="1"/>
  <c r="G31" i="70" s="1"/>
  <c r="O18" i="70"/>
  <c r="G18" i="70"/>
  <c r="K12" i="70"/>
  <c r="O12" i="70" s="1"/>
  <c r="C12" i="70"/>
  <c r="G12" i="70" s="1"/>
  <c r="I85" i="69"/>
  <c r="I80" i="69"/>
  <c r="E13" i="69" s="1"/>
  <c r="I74" i="69"/>
  <c r="E12" i="69" s="1"/>
  <c r="I68" i="69"/>
  <c r="I63" i="69"/>
  <c r="I58" i="69"/>
  <c r="E9" i="69" s="1"/>
  <c r="I50" i="69"/>
  <c r="H45" i="69"/>
  <c r="F45" i="69"/>
  <c r="H44" i="69"/>
  <c r="F44" i="69"/>
  <c r="H43" i="69"/>
  <c r="F43" i="69"/>
  <c r="H42" i="69"/>
  <c r="F42" i="69"/>
  <c r="H41" i="69"/>
  <c r="F41" i="69"/>
  <c r="H40" i="69"/>
  <c r="F40" i="69"/>
  <c r="H39" i="69"/>
  <c r="F39" i="69"/>
  <c r="H38" i="69"/>
  <c r="F38" i="69"/>
  <c r="H37" i="69"/>
  <c r="F37" i="69"/>
  <c r="H36" i="69"/>
  <c r="F36" i="69"/>
  <c r="H35" i="69"/>
  <c r="F35" i="69"/>
  <c r="H34" i="69"/>
  <c r="H46" i="69" s="1"/>
  <c r="H48" i="69" s="1"/>
  <c r="I33" i="69" s="1"/>
  <c r="E6" i="69" s="1"/>
  <c r="F34" i="69"/>
  <c r="H33" i="69"/>
  <c r="F33" i="69"/>
  <c r="H31" i="69"/>
  <c r="I27" i="69"/>
  <c r="E29" i="69" s="1"/>
  <c r="E27" i="69"/>
  <c r="H21" i="69"/>
  <c r="E14" i="69"/>
  <c r="E11" i="69"/>
  <c r="E10" i="69"/>
  <c r="E7" i="69"/>
  <c r="F19" i="71" l="1"/>
  <c r="D47" i="55"/>
  <c r="E8" i="69"/>
  <c r="E5" i="69" s="1"/>
  <c r="O40" i="70"/>
  <c r="O39" i="70"/>
  <c r="K40" i="70"/>
  <c r="K39" i="70"/>
  <c r="O140" i="70"/>
  <c r="O139" i="70"/>
  <c r="K140" i="70"/>
  <c r="K139" i="70"/>
  <c r="O15" i="70"/>
  <c r="O14" i="70"/>
  <c r="G90" i="70"/>
  <c r="G89" i="70"/>
  <c r="O115" i="70"/>
  <c r="O114" i="70"/>
  <c r="G190" i="70"/>
  <c r="G189" i="70"/>
  <c r="O215" i="70"/>
  <c r="O214" i="70"/>
  <c r="O265" i="70"/>
  <c r="O264" i="70"/>
  <c r="O315" i="70"/>
  <c r="O314" i="70"/>
  <c r="O365" i="70"/>
  <c r="O364" i="70"/>
  <c r="E30" i="69"/>
  <c r="I29" i="69"/>
  <c r="G115" i="70"/>
  <c r="G114" i="70"/>
  <c r="C115" i="70"/>
  <c r="C114" i="70"/>
  <c r="G215" i="70"/>
  <c r="G214" i="70"/>
  <c r="C215" i="70"/>
  <c r="C214" i="70"/>
  <c r="I30" i="69"/>
  <c r="K14" i="70"/>
  <c r="G65" i="70"/>
  <c r="G64" i="70"/>
  <c r="C65" i="70"/>
  <c r="C64" i="70"/>
  <c r="O90" i="70"/>
  <c r="O89" i="70"/>
  <c r="K90" i="70"/>
  <c r="K89" i="70"/>
  <c r="K114" i="70"/>
  <c r="G165" i="70"/>
  <c r="G164" i="70"/>
  <c r="C165" i="70"/>
  <c r="C164" i="70"/>
  <c r="O190" i="70"/>
  <c r="O189" i="70"/>
  <c r="K190" i="70"/>
  <c r="K189" i="70"/>
  <c r="K214" i="70"/>
  <c r="K264" i="70"/>
  <c r="K314" i="70"/>
  <c r="K364" i="70"/>
  <c r="M39" i="71"/>
  <c r="F8" i="71" s="1"/>
  <c r="M123" i="71"/>
  <c r="F12" i="71" s="1"/>
  <c r="M207" i="71"/>
  <c r="F16" i="71" s="1"/>
  <c r="G15" i="70"/>
  <c r="G14" i="70"/>
  <c r="C15" i="70"/>
  <c r="C14" i="70"/>
  <c r="C4" i="70" s="1"/>
  <c r="C6" i="70"/>
  <c r="K15" i="70"/>
  <c r="G40" i="70"/>
  <c r="G39" i="70"/>
  <c r="O65" i="70"/>
  <c r="O64" i="70"/>
  <c r="C89" i="70"/>
  <c r="K115" i="70"/>
  <c r="G140" i="70"/>
  <c r="G139" i="70"/>
  <c r="O165" i="70"/>
  <c r="O164" i="70"/>
  <c r="C189" i="70"/>
  <c r="K215" i="70"/>
  <c r="G240" i="70"/>
  <c r="G239" i="70"/>
  <c r="C240" i="70"/>
  <c r="K265" i="70"/>
  <c r="G290" i="70"/>
  <c r="G289" i="70"/>
  <c r="C290" i="70"/>
  <c r="K315" i="70"/>
  <c r="G340" i="70"/>
  <c r="G339" i="70"/>
  <c r="C340" i="70"/>
  <c r="K365" i="70"/>
  <c r="G390" i="70"/>
  <c r="G389" i="70"/>
  <c r="C390" i="70"/>
  <c r="M28" i="71"/>
  <c r="F7" i="71" s="1"/>
  <c r="I7" i="71" s="1"/>
  <c r="K6" i="71" s="1"/>
  <c r="M60" i="71"/>
  <c r="F9" i="71" s="1"/>
  <c r="M144" i="71"/>
  <c r="F13" i="71" s="1"/>
  <c r="M228" i="71"/>
  <c r="F17" i="71" s="1"/>
  <c r="K239" i="70"/>
  <c r="K240" i="70"/>
  <c r="C264" i="70"/>
  <c r="C265" i="70"/>
  <c r="K289" i="70"/>
  <c r="K290" i="70"/>
  <c r="C314" i="70"/>
  <c r="C315" i="70"/>
  <c r="K339" i="70"/>
  <c r="K340" i="70"/>
  <c r="C364" i="70"/>
  <c r="C365" i="70"/>
  <c r="K389" i="70"/>
  <c r="K390" i="70"/>
  <c r="O239" i="70"/>
  <c r="G264" i="70"/>
  <c r="O289" i="70"/>
  <c r="G314" i="70"/>
  <c r="O339" i="70"/>
  <c r="G364" i="70"/>
  <c r="O389" i="70"/>
  <c r="D46" i="55" l="1"/>
  <c r="E31" i="55"/>
  <c r="G4" i="70"/>
  <c r="G6" i="70" s="1"/>
  <c r="F6" i="71"/>
  <c r="I6" i="71" s="1"/>
  <c r="L6" i="71" s="1"/>
  <c r="C5" i="70"/>
  <c r="E3" i="70"/>
  <c r="I34" i="69" s="1"/>
  <c r="G5" i="70" l="1"/>
  <c r="A5" i="55" l="1"/>
  <c r="J27" i="61" l="1"/>
  <c r="I27" i="61"/>
  <c r="H27" i="61"/>
  <c r="F27" i="61"/>
  <c r="E27" i="61"/>
  <c r="C27" i="61"/>
  <c r="F31" i="55" l="1"/>
  <c r="F30"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5F0A0D5C-7034-4587-940F-5277E113092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4" authorId="0" shapeId="0" xr:uid="{3F381D3F-9042-46B9-831C-EF9DA60F1B2A}">
      <text>
        <r>
          <rPr>
            <sz val="16"/>
            <color indexed="81"/>
            <rFont val="MS P ゴシック"/>
            <family val="3"/>
            <charset val="128"/>
          </rPr>
          <t>【調整用セルの使い方】
調整用セルに数字を入力すると、真横のセルに足し算されます。
セルI5=J5となるように、調整用セルに数値を入力してください。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5" authorId="0" shapeId="0" xr:uid="{28A6D827-811E-43C9-933B-33B75E783530}">
      <text>
        <r>
          <rPr>
            <sz val="16"/>
            <color indexed="81"/>
            <rFont val="MS P ゴシック"/>
            <family val="3"/>
            <charset val="128"/>
          </rPr>
          <t>【調整用セルの使い方】
調整用セルに数字を入力すると、真横のセルに足し算されます。
セルI6＝K6となるように、調整用セルに数値を入力してください。</t>
        </r>
      </text>
    </comment>
  </commentList>
</comments>
</file>

<file path=xl/sharedStrings.xml><?xml version="1.0" encoding="utf-8"?>
<sst xmlns="http://schemas.openxmlformats.org/spreadsheetml/2006/main" count="2088" uniqueCount="472">
  <si>
    <t>活動区分</t>
  </si>
  <si>
    <t>-</t>
  </si>
  <si>
    <t>代表者役職名</t>
  </si>
  <si>
    <t>代表者氏名</t>
  </si>
  <si>
    <t>医師・看護師謝金</t>
  </si>
  <si>
    <t>要約筆記謝金</t>
  </si>
  <si>
    <t>案内状送付料</t>
  </si>
  <si>
    <t>広告宣伝費</t>
  </si>
  <si>
    <t>録画費</t>
  </si>
  <si>
    <t>写真費</t>
  </si>
  <si>
    <t>～</t>
    <phoneticPr fontId="3"/>
  </si>
  <si>
    <t>単価</t>
  </si>
  <si>
    <t>（別紙　入場料詳細）</t>
  </si>
  <si>
    <t>区分</t>
    <rPh sb="0" eb="2">
      <t>クブン</t>
    </rPh>
    <phoneticPr fontId="3"/>
  </si>
  <si>
    <t>項目</t>
    <rPh sb="0" eb="2">
      <t>コウモク</t>
    </rPh>
    <phoneticPr fontId="3"/>
  </si>
  <si>
    <t>細目</t>
    <rPh sb="0" eb="2">
      <t>サイモク</t>
    </rPh>
    <phoneticPr fontId="3"/>
  </si>
  <si>
    <t>内訳</t>
    <rPh sb="0" eb="2">
      <t>ウチワケ</t>
    </rPh>
    <phoneticPr fontId="3"/>
  </si>
  <si>
    <t>内訳詳細</t>
    <rPh sb="0" eb="2">
      <t>ウチワケ</t>
    </rPh>
    <rPh sb="2" eb="4">
      <t>ショウサイ</t>
    </rPh>
    <phoneticPr fontId="3"/>
  </si>
  <si>
    <t>金額（円）</t>
    <rPh sb="0" eb="2">
      <t>キンガク</t>
    </rPh>
    <rPh sb="3" eb="4">
      <t>エン</t>
    </rPh>
    <phoneticPr fontId="3"/>
  </si>
  <si>
    <t>記入要領</t>
    <rPh sb="0" eb="2">
      <t>キニュウ</t>
    </rPh>
    <rPh sb="2" eb="4">
      <t>ヨウリョウ</t>
    </rPh>
    <phoneticPr fontId="3"/>
  </si>
  <si>
    <t>入場料収入</t>
    <phoneticPr fontId="3"/>
  </si>
  <si>
    <t>×</t>
    <phoneticPr fontId="3"/>
  </si>
  <si>
    <t>枚数</t>
    <rPh sb="0" eb="2">
      <t>マイスウ</t>
    </rPh>
    <phoneticPr fontId="3"/>
  </si>
  <si>
    <t>単価×枚数</t>
    <rPh sb="0" eb="2">
      <t>タンカ</t>
    </rPh>
    <rPh sb="3" eb="5">
      <t>マイスウ</t>
    </rPh>
    <phoneticPr fontId="3"/>
  </si>
  <si>
    <t>その他の収入</t>
    <rPh sb="2" eb="3">
      <t>タ</t>
    </rPh>
    <rPh sb="4" eb="6">
      <t>シュウニュウ</t>
    </rPh>
    <phoneticPr fontId="3"/>
  </si>
  <si>
    <t>共催者負担金</t>
    <phoneticPr fontId="3"/>
  </si>
  <si>
    <t>寄付金・協賛金</t>
    <phoneticPr fontId="3"/>
  </si>
  <si>
    <t>広告料・その他の収入</t>
    <phoneticPr fontId="3"/>
  </si>
  <si>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</si>
  <si>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</si>
  <si>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</si>
  <si>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</si>
  <si>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3"/>
  </si>
  <si>
    <t>共催者負担金</t>
    <rPh sb="0" eb="2">
      <t>キョウサイ</t>
    </rPh>
    <rPh sb="2" eb="3">
      <t>シャ</t>
    </rPh>
    <rPh sb="3" eb="6">
      <t>フタンキン</t>
    </rPh>
    <phoneticPr fontId="3"/>
  </si>
  <si>
    <t>寄付金・協賛金</t>
    <rPh sb="0" eb="3">
      <t>キフキン</t>
    </rPh>
    <rPh sb="4" eb="7">
      <t>キョウサンキン</t>
    </rPh>
    <phoneticPr fontId="3"/>
  </si>
  <si>
    <t>開始日</t>
    <rPh sb="0" eb="3">
      <t>カイシビ</t>
    </rPh>
    <phoneticPr fontId="3"/>
  </si>
  <si>
    <t>終了日</t>
    <rPh sb="0" eb="2">
      <t>シュウリョウ</t>
    </rPh>
    <rPh sb="2" eb="3">
      <t>ビ</t>
    </rPh>
    <phoneticPr fontId="3"/>
  </si>
  <si>
    <t>都道府県</t>
    <rPh sb="0" eb="4">
      <t>トドウフケン</t>
    </rPh>
    <phoneticPr fontId="3"/>
  </si>
  <si>
    <t>実施会場　</t>
    <rPh sb="0" eb="2">
      <t>ジッシ</t>
    </rPh>
    <rPh sb="2" eb="4">
      <t>カイジョウ</t>
    </rPh>
    <phoneticPr fontId="3"/>
  </si>
  <si>
    <t>市区町村）</t>
    <rPh sb="0" eb="2">
      <t>シク</t>
    </rPh>
    <rPh sb="2" eb="4">
      <t>チョウソン</t>
    </rPh>
    <phoneticPr fontId="3"/>
  </si>
  <si>
    <t>　席種　ペアチケット（5000円）</t>
  </si>
  <si>
    <t>　単価　2500</t>
  </si>
  <si>
    <t>　枚数　40</t>
  </si>
  <si>
    <t>券種</t>
  </si>
  <si>
    <t>券種</t>
    <phoneticPr fontId="3"/>
  </si>
  <si>
    <t>企画制作料</t>
    <rPh sb="0" eb="2">
      <t>キカク</t>
    </rPh>
    <rPh sb="2" eb="4">
      <t>セイサク</t>
    </rPh>
    <rPh sb="4" eb="5">
      <t>リョウ</t>
    </rPh>
    <phoneticPr fontId="3"/>
  </si>
  <si>
    <t>会場費</t>
    <rPh sb="0" eb="2">
      <t>カイジョウ</t>
    </rPh>
    <rPh sb="2" eb="3">
      <t>ヒ</t>
    </rPh>
    <phoneticPr fontId="3"/>
  </si>
  <si>
    <t>会場使用料</t>
    <rPh sb="0" eb="2">
      <t>カイジョウ</t>
    </rPh>
    <rPh sb="2" eb="5">
      <t>シヨウリョウ</t>
    </rPh>
    <phoneticPr fontId="3"/>
  </si>
  <si>
    <t>機材借料</t>
    <rPh sb="0" eb="2">
      <t>キザイ</t>
    </rPh>
    <rPh sb="2" eb="4">
      <t>シャクリョウ</t>
    </rPh>
    <phoneticPr fontId="3"/>
  </si>
  <si>
    <t>運搬費</t>
    <rPh sb="0" eb="2">
      <t>ウンパン</t>
    </rPh>
    <rPh sb="2" eb="3">
      <t>ヒ</t>
    </rPh>
    <phoneticPr fontId="3"/>
  </si>
  <si>
    <t>謝金</t>
    <rPh sb="0" eb="2">
      <t>シャキン</t>
    </rPh>
    <phoneticPr fontId="3"/>
  </si>
  <si>
    <t>託児謝金</t>
    <rPh sb="0" eb="2">
      <t>タクジ</t>
    </rPh>
    <rPh sb="2" eb="4">
      <t>シャキン</t>
    </rPh>
    <phoneticPr fontId="3"/>
  </si>
  <si>
    <t>講演謝金</t>
    <rPh sb="0" eb="2">
      <t>コウエン</t>
    </rPh>
    <rPh sb="2" eb="4">
      <t>シャキン</t>
    </rPh>
    <phoneticPr fontId="3"/>
  </si>
  <si>
    <t>手話通訳謝金</t>
    <rPh sb="0" eb="2">
      <t>シュワ</t>
    </rPh>
    <rPh sb="2" eb="4">
      <t>ツウヤク</t>
    </rPh>
    <phoneticPr fontId="3"/>
  </si>
  <si>
    <t>旅費</t>
    <rPh sb="0" eb="2">
      <t>リョヒ</t>
    </rPh>
    <phoneticPr fontId="3"/>
  </si>
  <si>
    <t>交通費</t>
    <rPh sb="0" eb="3">
      <t>コウツウヒ</t>
    </rPh>
    <phoneticPr fontId="3"/>
  </si>
  <si>
    <t>日当</t>
    <rPh sb="0" eb="2">
      <t>ニットウ</t>
    </rPh>
    <phoneticPr fontId="3"/>
  </si>
  <si>
    <t>チラシ印刷費</t>
    <rPh sb="3" eb="5">
      <t>インサツ</t>
    </rPh>
    <rPh sb="5" eb="6">
      <t>ヒ</t>
    </rPh>
    <phoneticPr fontId="3"/>
  </si>
  <si>
    <t>ポスター印刷費</t>
    <rPh sb="4" eb="6">
      <t>インサツ</t>
    </rPh>
    <rPh sb="6" eb="7">
      <t>ヒ</t>
    </rPh>
    <phoneticPr fontId="3"/>
  </si>
  <si>
    <t>入場券印刷費</t>
    <rPh sb="0" eb="3">
      <t>ニュウジョウケン</t>
    </rPh>
    <phoneticPr fontId="3"/>
  </si>
  <si>
    <t>アンケート用紙印刷費</t>
    <rPh sb="5" eb="7">
      <t>ヨウシ</t>
    </rPh>
    <phoneticPr fontId="3"/>
  </si>
  <si>
    <t>当該活動の成果として記録するものに限る</t>
    <rPh sb="0" eb="2">
      <t>トウガイ</t>
    </rPh>
    <rPh sb="2" eb="4">
      <t>カツドウ</t>
    </rPh>
    <rPh sb="5" eb="7">
      <t>セイカ</t>
    </rPh>
    <rPh sb="10" eb="12">
      <t>キロク</t>
    </rPh>
    <rPh sb="17" eb="18">
      <t>カギ</t>
    </rPh>
    <phoneticPr fontId="3"/>
  </si>
  <si>
    <t>市区町村～番地</t>
    <rPh sb="0" eb="4">
      <t>シクチョウソン</t>
    </rPh>
    <rPh sb="5" eb="7">
      <t>バンチ</t>
    </rPh>
    <phoneticPr fontId="3"/>
  </si>
  <si>
    <t>ジャンル</t>
    <phoneticPr fontId="3"/>
  </si>
  <si>
    <t>活動に附帯するワークショップ・シンポジウム等収入</t>
    <rPh sb="0" eb="2">
      <t>カツドウ</t>
    </rPh>
    <rPh sb="3" eb="5">
      <t>フタイ</t>
    </rPh>
    <rPh sb="21" eb="22">
      <t>トウ</t>
    </rPh>
    <rPh sb="22" eb="24">
      <t>シュウニュウ</t>
    </rPh>
    <phoneticPr fontId="3"/>
  </si>
  <si>
    <t>会場費</t>
    <rPh sb="0" eb="3">
      <t>カイジョウヒ</t>
    </rPh>
    <phoneticPr fontId="3"/>
  </si>
  <si>
    <t>稽古場借料</t>
    <rPh sb="0" eb="2">
      <t>ケイコ</t>
    </rPh>
    <rPh sb="2" eb="3">
      <t>ジョウ</t>
    </rPh>
    <rPh sb="3" eb="5">
      <t>シャクリョウ</t>
    </rPh>
    <phoneticPr fontId="3"/>
  </si>
  <si>
    <t>道具運搬費</t>
    <rPh sb="0" eb="2">
      <t>ドウグ</t>
    </rPh>
    <rPh sb="2" eb="4">
      <t>ウンパン</t>
    </rPh>
    <rPh sb="4" eb="5">
      <t>ヒ</t>
    </rPh>
    <phoneticPr fontId="3"/>
  </si>
  <si>
    <t>楽器運搬費</t>
    <rPh sb="0" eb="2">
      <t>ガッキ</t>
    </rPh>
    <rPh sb="2" eb="4">
      <t>ウンパン</t>
    </rPh>
    <rPh sb="4" eb="5">
      <t>ヒ</t>
    </rPh>
    <phoneticPr fontId="3"/>
  </si>
  <si>
    <t>舞台費</t>
    <rPh sb="0" eb="2">
      <t>ブタイ</t>
    </rPh>
    <rPh sb="2" eb="3">
      <t>ヒ</t>
    </rPh>
    <phoneticPr fontId="3"/>
  </si>
  <si>
    <t>映像費</t>
    <rPh sb="0" eb="2">
      <t>エイゾウ</t>
    </rPh>
    <rPh sb="2" eb="3">
      <t>ヒ</t>
    </rPh>
    <phoneticPr fontId="3"/>
  </si>
  <si>
    <t>音響費</t>
    <rPh sb="0" eb="2">
      <t>オンキョウ</t>
    </rPh>
    <rPh sb="2" eb="3">
      <t>ヒ</t>
    </rPh>
    <phoneticPr fontId="3"/>
  </si>
  <si>
    <t>大道具費</t>
    <rPh sb="0" eb="3">
      <t>オオドウグ</t>
    </rPh>
    <rPh sb="3" eb="4">
      <t>ヒ</t>
    </rPh>
    <phoneticPr fontId="3"/>
  </si>
  <si>
    <t>小道具費</t>
    <rPh sb="0" eb="3">
      <t>コドウグ</t>
    </rPh>
    <rPh sb="3" eb="4">
      <t>ヒ</t>
    </rPh>
    <phoneticPr fontId="3"/>
  </si>
  <si>
    <t>衣装費</t>
    <rPh sb="0" eb="2">
      <t>イショウ</t>
    </rPh>
    <rPh sb="2" eb="3">
      <t>ヒ</t>
    </rPh>
    <phoneticPr fontId="3"/>
  </si>
  <si>
    <t>メイク費</t>
    <rPh sb="3" eb="4">
      <t>ヒ</t>
    </rPh>
    <phoneticPr fontId="3"/>
  </si>
  <si>
    <t>履物費</t>
    <rPh sb="0" eb="2">
      <t>ハキモノ</t>
    </rPh>
    <rPh sb="2" eb="3">
      <t>ヒ</t>
    </rPh>
    <phoneticPr fontId="3"/>
  </si>
  <si>
    <t>照明費</t>
    <rPh sb="0" eb="2">
      <t>ショウメイ</t>
    </rPh>
    <rPh sb="2" eb="3">
      <t>ヒ</t>
    </rPh>
    <phoneticPr fontId="3"/>
  </si>
  <si>
    <t>文芸費</t>
    <rPh sb="0" eb="2">
      <t>ブンゲイ</t>
    </rPh>
    <rPh sb="2" eb="3">
      <t>ヒ</t>
    </rPh>
    <phoneticPr fontId="3"/>
  </si>
  <si>
    <t>音楽費</t>
    <rPh sb="0" eb="2">
      <t>オンガク</t>
    </rPh>
    <rPh sb="2" eb="3">
      <t>ヒ</t>
    </rPh>
    <phoneticPr fontId="3"/>
  </si>
  <si>
    <t>演奏料</t>
    <rPh sb="0" eb="2">
      <t>エンソウ</t>
    </rPh>
    <rPh sb="2" eb="3">
      <t>リョウ</t>
    </rPh>
    <phoneticPr fontId="3"/>
  </si>
  <si>
    <t>合唱料</t>
    <rPh sb="0" eb="2">
      <t>ガッショウ</t>
    </rPh>
    <rPh sb="2" eb="3">
      <t>リョウ</t>
    </rPh>
    <phoneticPr fontId="3"/>
  </si>
  <si>
    <t>指揮料</t>
    <rPh sb="0" eb="2">
      <t>シキ</t>
    </rPh>
    <rPh sb="2" eb="3">
      <t>リョウ</t>
    </rPh>
    <phoneticPr fontId="3"/>
  </si>
  <si>
    <t>副指揮料</t>
    <rPh sb="0" eb="1">
      <t>フク</t>
    </rPh>
    <rPh sb="1" eb="3">
      <t>シキ</t>
    </rPh>
    <rPh sb="3" eb="4">
      <t>リョウ</t>
    </rPh>
    <phoneticPr fontId="3"/>
  </si>
  <si>
    <t>出演費</t>
    <rPh sb="0" eb="2">
      <t>シュツエン</t>
    </rPh>
    <rPh sb="2" eb="3">
      <t>ヒ</t>
    </rPh>
    <phoneticPr fontId="3"/>
  </si>
  <si>
    <t>作曲料</t>
    <rPh sb="0" eb="2">
      <t>サッキョク</t>
    </rPh>
    <rPh sb="2" eb="3">
      <t>リョウ</t>
    </rPh>
    <phoneticPr fontId="3"/>
  </si>
  <si>
    <t>編曲料</t>
    <rPh sb="0" eb="2">
      <t>ヘンキョク</t>
    </rPh>
    <rPh sb="2" eb="3">
      <t>リョウ</t>
    </rPh>
    <phoneticPr fontId="3"/>
  </si>
  <si>
    <t>作詞料</t>
    <rPh sb="0" eb="2">
      <t>サクシ</t>
    </rPh>
    <rPh sb="2" eb="3">
      <t>リョウ</t>
    </rPh>
    <phoneticPr fontId="3"/>
  </si>
  <si>
    <t>訳詞料</t>
    <rPh sb="0" eb="2">
      <t>ヤクシ</t>
    </rPh>
    <rPh sb="2" eb="3">
      <t>リョウ</t>
    </rPh>
    <phoneticPr fontId="3"/>
  </si>
  <si>
    <t>音楽制作料</t>
    <rPh sb="0" eb="2">
      <t>オンガク</t>
    </rPh>
    <rPh sb="2" eb="4">
      <t>セイサク</t>
    </rPh>
    <rPh sb="4" eb="5">
      <t>リョウ</t>
    </rPh>
    <phoneticPr fontId="3"/>
  </si>
  <si>
    <t>調律料</t>
    <rPh sb="0" eb="2">
      <t>チョウリツ</t>
    </rPh>
    <rPh sb="2" eb="3">
      <t>リョウ</t>
    </rPh>
    <phoneticPr fontId="3"/>
  </si>
  <si>
    <t>楽器借料</t>
    <rPh sb="0" eb="2">
      <t>ガッキ</t>
    </rPh>
    <rPh sb="2" eb="4">
      <t>シャクリョウ</t>
    </rPh>
    <phoneticPr fontId="3"/>
  </si>
  <si>
    <t>楽譜借料</t>
    <rPh sb="0" eb="2">
      <t>ガクフ</t>
    </rPh>
    <rPh sb="2" eb="4">
      <t>シャクリョウ</t>
    </rPh>
    <phoneticPr fontId="3"/>
  </si>
  <si>
    <t>写譜料</t>
    <rPh sb="0" eb="2">
      <t>シャフ</t>
    </rPh>
    <rPh sb="2" eb="3">
      <t>リョウ</t>
    </rPh>
    <phoneticPr fontId="3"/>
  </si>
  <si>
    <t>定期的な練習は除く</t>
    <rPh sb="0" eb="3">
      <t>テイキテキ</t>
    </rPh>
    <rPh sb="4" eb="6">
      <t>レンシュウ</t>
    </rPh>
    <rPh sb="7" eb="8">
      <t>ノゾ</t>
    </rPh>
    <phoneticPr fontId="3"/>
  </si>
  <si>
    <t>演出料</t>
    <rPh sb="0" eb="2">
      <t>エンシュツ</t>
    </rPh>
    <rPh sb="2" eb="3">
      <t>リョウ</t>
    </rPh>
    <phoneticPr fontId="3"/>
  </si>
  <si>
    <t>監修料</t>
    <rPh sb="0" eb="2">
      <t>カンシュウ</t>
    </rPh>
    <rPh sb="2" eb="3">
      <t>リョウ</t>
    </rPh>
    <phoneticPr fontId="3"/>
  </si>
  <si>
    <t>振付料</t>
    <rPh sb="0" eb="2">
      <t>フリツケ</t>
    </rPh>
    <rPh sb="2" eb="3">
      <t>リョウ</t>
    </rPh>
    <phoneticPr fontId="3"/>
  </si>
  <si>
    <t>舞台監督料</t>
    <rPh sb="0" eb="2">
      <t>ブタイ</t>
    </rPh>
    <rPh sb="2" eb="4">
      <t>カントク</t>
    </rPh>
    <rPh sb="4" eb="5">
      <t>リョウ</t>
    </rPh>
    <phoneticPr fontId="3"/>
  </si>
  <si>
    <t>音響プラン料</t>
    <rPh sb="0" eb="2">
      <t>オンキョウ</t>
    </rPh>
    <rPh sb="5" eb="6">
      <t>リョウ</t>
    </rPh>
    <phoneticPr fontId="3"/>
  </si>
  <si>
    <t>照明プラン料</t>
    <rPh sb="0" eb="2">
      <t>ショウメイ</t>
    </rPh>
    <rPh sb="5" eb="6">
      <t>リョウ</t>
    </rPh>
    <phoneticPr fontId="3"/>
  </si>
  <si>
    <t>脚本料</t>
    <rPh sb="0" eb="2">
      <t>キャクホン</t>
    </rPh>
    <rPh sb="2" eb="3">
      <t>リョウ</t>
    </rPh>
    <phoneticPr fontId="3"/>
  </si>
  <si>
    <t>翻訳料</t>
    <rPh sb="0" eb="2">
      <t>ホンヤク</t>
    </rPh>
    <rPh sb="2" eb="3">
      <t>リョウ</t>
    </rPh>
    <phoneticPr fontId="3"/>
  </si>
  <si>
    <t>著作権使用料</t>
    <rPh sb="0" eb="6">
      <t>チョサクケンシヨウリョウ</t>
    </rPh>
    <phoneticPr fontId="3"/>
  </si>
  <si>
    <t>原稿執筆謝金</t>
    <rPh sb="0" eb="4">
      <t>ゲンコウシッピツ</t>
    </rPh>
    <rPh sb="4" eb="6">
      <t>シャキン</t>
    </rPh>
    <phoneticPr fontId="3"/>
  </si>
  <si>
    <t>翻訳謝金</t>
    <rPh sb="0" eb="2">
      <t>ホンヤク</t>
    </rPh>
    <rPh sb="2" eb="4">
      <t>シャキン</t>
    </rPh>
    <phoneticPr fontId="3"/>
  </si>
  <si>
    <t>会場整理員謝金</t>
    <rPh sb="0" eb="2">
      <t>カイジョウ</t>
    </rPh>
    <rPh sb="2" eb="4">
      <t>セイリ</t>
    </rPh>
    <rPh sb="4" eb="5">
      <t>イン</t>
    </rPh>
    <rPh sb="5" eb="7">
      <t>シャキン</t>
    </rPh>
    <phoneticPr fontId="3"/>
  </si>
  <si>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3"/>
  </si>
  <si>
    <t>プログラム印刷費</t>
    <rPh sb="5" eb="7">
      <t>インサツ</t>
    </rPh>
    <rPh sb="7" eb="8">
      <t>ヒ</t>
    </rPh>
    <phoneticPr fontId="3"/>
  </si>
  <si>
    <t>台本印刷費</t>
    <rPh sb="0" eb="2">
      <t>ダイホン</t>
    </rPh>
    <rPh sb="2" eb="4">
      <t>インサツ</t>
    </rPh>
    <rPh sb="4" eb="5">
      <t>ヒ</t>
    </rPh>
    <phoneticPr fontId="3"/>
  </si>
  <si>
    <t>点字に係る経費を含む</t>
    <rPh sb="0" eb="2">
      <t>テンジ</t>
    </rPh>
    <rPh sb="3" eb="4">
      <t>カカ</t>
    </rPh>
    <rPh sb="5" eb="7">
      <t>ケイヒ</t>
    </rPh>
    <rPh sb="8" eb="9">
      <t>フク</t>
    </rPh>
    <phoneticPr fontId="3"/>
  </si>
  <si>
    <t>録音費</t>
    <rPh sb="0" eb="2">
      <t>ロクオン</t>
    </rPh>
    <rPh sb="2" eb="3">
      <t>ヒ</t>
    </rPh>
    <phoneticPr fontId="3"/>
  </si>
  <si>
    <t>プログラム・図録売上収入</t>
    <phoneticPr fontId="3"/>
  </si>
  <si>
    <t>会場情報</t>
  </si>
  <si>
    <t>会場名</t>
    <rPh sb="0" eb="2">
      <t>カイジョウ</t>
    </rPh>
    <rPh sb="2" eb="3">
      <t>メイ</t>
    </rPh>
    <phoneticPr fontId="3"/>
  </si>
  <si>
    <t xml:space="preserve">
</t>
    <phoneticPr fontId="3"/>
  </si>
  <si>
    <t>招待券枚数</t>
    <rPh sb="0" eb="5">
      <t>ショウタイケンマイスウ</t>
    </rPh>
    <phoneticPr fontId="3"/>
  </si>
  <si>
    <t>左記以外（建物名等）</t>
    <phoneticPr fontId="3"/>
  </si>
  <si>
    <t>公演回数</t>
    <rPh sb="0" eb="4">
      <t>コウエンカイスウ</t>
    </rPh>
    <phoneticPr fontId="3"/>
  </si>
  <si>
    <t>販売枚数（b）</t>
    <rPh sb="0" eb="2">
      <t>ハンバイ</t>
    </rPh>
    <rPh sb="2" eb="4">
      <t>マイスウ</t>
    </rPh>
    <phoneticPr fontId="3"/>
  </si>
  <si>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3"/>
  </si>
  <si>
    <t>消毒関係消耗品購入費</t>
    <rPh sb="0" eb="2">
      <t>ショウドク</t>
    </rPh>
    <rPh sb="2" eb="4">
      <t>カンケイ</t>
    </rPh>
    <rPh sb="4" eb="6">
      <t>ショウモウ</t>
    </rPh>
    <rPh sb="6" eb="7">
      <t>ヒン</t>
    </rPh>
    <rPh sb="7" eb="10">
      <t>コウニュウヒ</t>
    </rPh>
    <phoneticPr fontId="8"/>
  </si>
  <si>
    <t>単価10万円未満のものに限る</t>
    <rPh sb="0" eb="2">
      <t>タンカ</t>
    </rPh>
    <rPh sb="4" eb="6">
      <t>マンエン</t>
    </rPh>
    <rPh sb="6" eb="8">
      <t>ミマン</t>
    </rPh>
    <rPh sb="12" eb="13">
      <t>カギ</t>
    </rPh>
    <phoneticPr fontId="8"/>
  </si>
  <si>
    <t>消毒作業費</t>
    <rPh sb="0" eb="2">
      <t>ショウドク</t>
    </rPh>
    <rPh sb="2" eb="4">
      <t>サギョウ</t>
    </rPh>
    <rPh sb="4" eb="5">
      <t>ヒ</t>
    </rPh>
    <phoneticPr fontId="8"/>
  </si>
  <si>
    <t>外注費含む</t>
    <rPh sb="0" eb="2">
      <t>ガイチュウ</t>
    </rPh>
    <rPh sb="2" eb="3">
      <t>ヒ</t>
    </rPh>
    <rPh sb="3" eb="4">
      <t>フク</t>
    </rPh>
    <phoneticPr fontId="8"/>
  </si>
  <si>
    <t>感染症対策機材購入・借用費</t>
    <rPh sb="0" eb="3">
      <t>カンセンショウ</t>
    </rPh>
    <rPh sb="3" eb="5">
      <t>タイサク</t>
    </rPh>
    <rPh sb="5" eb="7">
      <t>キザイ</t>
    </rPh>
    <rPh sb="7" eb="9">
      <t>コウニュウ</t>
    </rPh>
    <rPh sb="10" eb="12">
      <t>シャクヨウ</t>
    </rPh>
    <rPh sb="12" eb="13">
      <t>ヒ</t>
    </rPh>
    <phoneticPr fontId="8"/>
  </si>
  <si>
    <t>購入の場合、単価10万円未満のものに限る</t>
    <rPh sb="0" eb="2">
      <t>コウニュウ</t>
    </rPh>
    <rPh sb="3" eb="5">
      <t>バアイ</t>
    </rPh>
    <phoneticPr fontId="8"/>
  </si>
  <si>
    <t>検査費</t>
    <rPh sb="0" eb="2">
      <t>ケンサ</t>
    </rPh>
    <rPh sb="2" eb="3">
      <t>ヒ</t>
    </rPh>
    <phoneticPr fontId="8"/>
  </si>
  <si>
    <t>出演者・スタッフのPCR検査、抗原検査費用</t>
    <rPh sb="0" eb="3">
      <t>シュツエンシャ</t>
    </rPh>
    <rPh sb="12" eb="14">
      <t>ケンサ</t>
    </rPh>
    <rPh sb="15" eb="17">
      <t>コウゲン</t>
    </rPh>
    <rPh sb="17" eb="19">
      <t>ケンサ</t>
    </rPh>
    <rPh sb="19" eb="21">
      <t>ヒヨウ</t>
    </rPh>
    <phoneticPr fontId="8"/>
  </si>
  <si>
    <t>記録・配信費</t>
    <rPh sb="0" eb="2">
      <t>キロク</t>
    </rPh>
    <rPh sb="3" eb="5">
      <t>ハイシン</t>
    </rPh>
    <rPh sb="5" eb="6">
      <t>ヒ</t>
    </rPh>
    <phoneticPr fontId="3"/>
  </si>
  <si>
    <t>配信用機材借料</t>
    <rPh sb="0" eb="2">
      <t>ハイシン</t>
    </rPh>
    <rPh sb="2" eb="3">
      <t>ヨウ</t>
    </rPh>
    <rPh sb="3" eb="5">
      <t>キザイ</t>
    </rPh>
    <rPh sb="5" eb="7">
      <t>シャクリョウ</t>
    </rPh>
    <phoneticPr fontId="3"/>
  </si>
  <si>
    <t>配信用サイト作成・利用料</t>
    <rPh sb="2" eb="3">
      <t>ヨウ</t>
    </rPh>
    <rPh sb="6" eb="8">
      <t>サクセイ</t>
    </rPh>
    <rPh sb="9" eb="12">
      <t>リヨウリョウ</t>
    </rPh>
    <phoneticPr fontId="3"/>
  </si>
  <si>
    <t>配信用録音録画・編集費</t>
    <rPh sb="0" eb="2">
      <t>ハイシン</t>
    </rPh>
    <rPh sb="2" eb="3">
      <t>ヨウ</t>
    </rPh>
    <rPh sb="3" eb="5">
      <t>ロクオン</t>
    </rPh>
    <rPh sb="5" eb="7">
      <t>ロクガ</t>
    </rPh>
    <rPh sb="10" eb="11">
      <t>ヒ</t>
    </rPh>
    <phoneticPr fontId="3"/>
  </si>
  <si>
    <t>収入の区分</t>
    <rPh sb="0" eb="2">
      <t>シュウニュウ</t>
    </rPh>
    <rPh sb="3" eb="5">
      <t>クブン</t>
    </rPh>
    <phoneticPr fontId="3"/>
  </si>
  <si>
    <t>金額（千円）</t>
    <rPh sb="0" eb="2">
      <t>キンガク</t>
    </rPh>
    <rPh sb="3" eb="5">
      <t>センエン</t>
    </rPh>
    <phoneticPr fontId="3"/>
  </si>
  <si>
    <t>支出の区分</t>
    <rPh sb="0" eb="2">
      <t>シシュツ</t>
    </rPh>
    <rPh sb="3" eb="5">
      <t>クブン</t>
    </rPh>
    <phoneticPr fontId="3"/>
  </si>
  <si>
    <t>金額（千円）</t>
    <phoneticPr fontId="3"/>
  </si>
  <si>
    <t>席</t>
    <rPh sb="0" eb="1">
      <t>セキ</t>
    </rPh>
    <phoneticPr fontId="3"/>
  </si>
  <si>
    <t>使用席数</t>
    <rPh sb="0" eb="2">
      <t>シヨウ</t>
    </rPh>
    <rPh sb="2" eb="4">
      <t>セキスウ</t>
    </rPh>
    <phoneticPr fontId="3"/>
  </si>
  <si>
    <t>単価/円</t>
    <rPh sb="0" eb="2">
      <t>タンカ</t>
    </rPh>
    <rPh sb="3" eb="4">
      <t>エン</t>
    </rPh>
    <phoneticPr fontId="3"/>
  </si>
  <si>
    <t>収　　入</t>
    <rPh sb="0" eb="1">
      <t>オサム</t>
    </rPh>
    <rPh sb="3" eb="4">
      <t>ニュウ</t>
    </rPh>
    <phoneticPr fontId="3"/>
  </si>
  <si>
    <t>会場の席数（定員）</t>
    <rPh sb="0" eb="2">
      <t>カイジョウ</t>
    </rPh>
    <rPh sb="3" eb="5">
      <t>セキスウ</t>
    </rPh>
    <rPh sb="6" eb="8">
      <t>テイイン</t>
    </rPh>
    <phoneticPr fontId="3"/>
  </si>
  <si>
    <t>売止席数</t>
    <rPh sb="0" eb="1">
      <t>ウ</t>
    </rPh>
    <rPh sb="1" eb="2">
      <t>ド</t>
    </rPh>
    <rPh sb="2" eb="3">
      <t>セキ</t>
    </rPh>
    <rPh sb="3" eb="4">
      <t>スウ</t>
    </rPh>
    <phoneticPr fontId="3"/>
  </si>
  <si>
    <t>感染症対策による売止席数</t>
    <rPh sb="0" eb="3">
      <t>カンセンショウ</t>
    </rPh>
    <rPh sb="3" eb="5">
      <t>タイサク</t>
    </rPh>
    <rPh sb="8" eb="9">
      <t>ウ</t>
    </rPh>
    <rPh sb="9" eb="10">
      <t>ト</t>
    </rPh>
    <rPh sb="10" eb="11">
      <t>セキ</t>
    </rPh>
    <rPh sb="11" eb="12">
      <t>スウ</t>
    </rPh>
    <phoneticPr fontId="3"/>
  </si>
  <si>
    <t>その他売止席数</t>
    <rPh sb="3" eb="4">
      <t>バイ</t>
    </rPh>
    <rPh sb="4" eb="5">
      <t>ト</t>
    </rPh>
    <rPh sb="5" eb="7">
      <t>セキスウ</t>
    </rPh>
    <phoneticPr fontId="3"/>
  </si>
  <si>
    <t>公演日</t>
    <phoneticPr fontId="3"/>
  </si>
  <si>
    <t>公演回数</t>
    <phoneticPr fontId="3"/>
  </si>
  <si>
    <t>公演回数合計</t>
    <rPh sb="0" eb="2">
      <t>コウエン</t>
    </rPh>
    <rPh sb="2" eb="4">
      <t>カイスウ</t>
    </rPh>
    <rPh sb="4" eb="6">
      <t>ゴウケイ</t>
    </rPh>
    <phoneticPr fontId="3"/>
  </si>
  <si>
    <t>小計</t>
    <rPh sb="0" eb="2">
      <t>ショウケイ</t>
    </rPh>
    <phoneticPr fontId="3"/>
  </si>
  <si>
    <t>合計</t>
    <rPh sb="0" eb="2">
      <t>ゴウケイ</t>
    </rPh>
    <phoneticPr fontId="3"/>
  </si>
  <si>
    <t>販売枚数(b)</t>
    <rPh sb="0" eb="2">
      <t>ハンバイ</t>
    </rPh>
    <rPh sb="2" eb="4">
      <t>マイスウ</t>
    </rPh>
    <phoneticPr fontId="3"/>
  </si>
  <si>
    <t>総入場者数(c)</t>
    <rPh sb="0" eb="1">
      <t>ソウ</t>
    </rPh>
    <rPh sb="1" eb="3">
      <t>ニュウジョウ</t>
    </rPh>
    <rPh sb="3" eb="4">
      <t>シャ</t>
    </rPh>
    <rPh sb="4" eb="5">
      <t>スウ</t>
    </rPh>
    <phoneticPr fontId="3"/>
  </si>
  <si>
    <t>有料入場率(b/a)</t>
    <rPh sb="0" eb="2">
      <t>ユウリョウ</t>
    </rPh>
    <rPh sb="2" eb="4">
      <t>ニュウジョウ</t>
    </rPh>
    <rPh sb="4" eb="5">
      <t>リツ</t>
    </rPh>
    <phoneticPr fontId="3"/>
  </si>
  <si>
    <t>総入場率(c/a)</t>
    <rPh sb="0" eb="1">
      <t>ソウ</t>
    </rPh>
    <rPh sb="1" eb="3">
      <t>ニュウジョウ</t>
    </rPh>
    <rPh sb="3" eb="4">
      <t>リツ</t>
    </rPh>
    <phoneticPr fontId="3"/>
  </si>
  <si>
    <t>総入場者数合計(c)</t>
    <rPh sb="5" eb="7">
      <t>ゴウケイ</t>
    </rPh>
    <phoneticPr fontId="3"/>
  </si>
  <si>
    <t>販売枚数合計(b)</t>
    <rPh sb="4" eb="6">
      <t>ゴウケイ</t>
    </rPh>
    <phoneticPr fontId="3"/>
  </si>
  <si>
    <t>総使用席数(a)</t>
    <rPh sb="0" eb="1">
      <t>ソウ</t>
    </rPh>
    <rPh sb="1" eb="3">
      <t>シヨウ</t>
    </rPh>
    <rPh sb="3" eb="5">
      <t>セキスウ</t>
    </rPh>
    <phoneticPr fontId="3"/>
  </si>
  <si>
    <t>有料入場率(b/a)</t>
    <rPh sb="2" eb="4">
      <t>ニュウジョウ</t>
    </rPh>
    <phoneticPr fontId="3"/>
  </si>
  <si>
    <t>総入場率(c/a)</t>
    <phoneticPr fontId="3"/>
  </si>
  <si>
    <t>入場料合計（円）</t>
    <rPh sb="0" eb="3">
      <t>ニュウジョウリョウ</t>
    </rPh>
    <rPh sb="3" eb="5">
      <t>ゴウケイ</t>
    </rPh>
    <rPh sb="6" eb="7">
      <t>エン</t>
    </rPh>
    <phoneticPr fontId="3"/>
  </si>
  <si>
    <t>使用席数</t>
    <rPh sb="0" eb="2">
      <t>シヨウ</t>
    </rPh>
    <rPh sb="2" eb="4">
      <t>セキスウ</t>
    </rPh>
    <rPh sb="3" eb="4">
      <t>スウ</t>
    </rPh>
    <phoneticPr fontId="3"/>
  </si>
  <si>
    <t>使用席数×公演回数(a)</t>
    <rPh sb="5" eb="7">
      <t>コウエン</t>
    </rPh>
    <rPh sb="7" eb="9">
      <t>カイスウ</t>
    </rPh>
    <phoneticPr fontId="3"/>
  </si>
  <si>
    <t>単価等(円)</t>
    <rPh sb="0" eb="2">
      <t>タンカ</t>
    </rPh>
    <rPh sb="2" eb="3">
      <t>トウ</t>
    </rPh>
    <rPh sb="4" eb="5">
      <t>エン</t>
    </rPh>
    <phoneticPr fontId="3"/>
  </si>
  <si>
    <t>消費税等</t>
    <rPh sb="0" eb="3">
      <t>ショウヒゼイ</t>
    </rPh>
    <rPh sb="3" eb="4">
      <t>トウ</t>
    </rPh>
    <phoneticPr fontId="3"/>
  </si>
  <si>
    <t>金額（円）</t>
    <rPh sb="3" eb="4">
      <t>エン</t>
    </rPh>
    <phoneticPr fontId="3"/>
  </si>
  <si>
    <t>支払先及び内容</t>
    <rPh sb="0" eb="2">
      <t>シハライ</t>
    </rPh>
    <rPh sb="2" eb="3">
      <t>サキ</t>
    </rPh>
    <rPh sb="3" eb="4">
      <t>オヨ</t>
    </rPh>
    <rPh sb="5" eb="7">
      <t>ナイヨウ</t>
    </rPh>
    <phoneticPr fontId="3"/>
  </si>
  <si>
    <t>補助金・助成金</t>
    <rPh sb="0" eb="3">
      <t>ホジョキン</t>
    </rPh>
    <rPh sb="4" eb="7">
      <t>ジョセイキン</t>
    </rPh>
    <phoneticPr fontId="3"/>
  </si>
  <si>
    <t>補助金・助成金</t>
    <phoneticPr fontId="3"/>
  </si>
  <si>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3"/>
  </si>
  <si>
    <t>点字に係る経費を含む</t>
    <phoneticPr fontId="3"/>
  </si>
  <si>
    <t>感染症予防用品購入費</t>
    <rPh sb="0" eb="3">
      <t>カンセンショウ</t>
    </rPh>
    <rPh sb="3" eb="5">
      <t>ヨボウ</t>
    </rPh>
    <rPh sb="5" eb="7">
      <t>ヨウヒン</t>
    </rPh>
    <rPh sb="7" eb="9">
      <t>コウニュウ</t>
    </rPh>
    <rPh sb="9" eb="10">
      <t>ヒ</t>
    </rPh>
    <phoneticPr fontId="8"/>
  </si>
  <si>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3"/>
  </si>
  <si>
    <t>入場券等販売手数料</t>
    <rPh sb="3" eb="4">
      <t>トウ</t>
    </rPh>
    <phoneticPr fontId="3"/>
  </si>
  <si>
    <t>ソリスト料</t>
    <rPh sb="4" eb="5">
      <t>リョウ</t>
    </rPh>
    <phoneticPr fontId="3"/>
  </si>
  <si>
    <t>舞台スタッフ費</t>
    <rPh sb="0" eb="2">
      <t>ブタイ</t>
    </rPh>
    <rPh sb="6" eb="7">
      <t>ヒ</t>
    </rPh>
    <phoneticPr fontId="3"/>
  </si>
  <si>
    <t>その他</t>
    <rPh sb="2" eb="3">
      <t>タ</t>
    </rPh>
    <phoneticPr fontId="3"/>
  </si>
  <si>
    <t>舞台美術デザイン料</t>
    <rPh sb="0" eb="2">
      <t>ブタイ</t>
    </rPh>
    <rPh sb="2" eb="4">
      <t>ビジュツ</t>
    </rPh>
    <rPh sb="8" eb="9">
      <t>リョウ</t>
    </rPh>
    <phoneticPr fontId="3"/>
  </si>
  <si>
    <t>衣装デザイン料</t>
    <rPh sb="0" eb="2">
      <t>イショウ</t>
    </rPh>
    <rPh sb="6" eb="7">
      <t>リョウ</t>
    </rPh>
    <phoneticPr fontId="3"/>
  </si>
  <si>
    <t>字幕費</t>
    <rPh sb="0" eb="2">
      <t>ジマク</t>
    </rPh>
    <rPh sb="2" eb="3">
      <t>ヒ</t>
    </rPh>
    <phoneticPr fontId="3"/>
  </si>
  <si>
    <t>音声ガイド費</t>
    <rPh sb="0" eb="2">
      <t>オンセイ</t>
    </rPh>
    <rPh sb="5" eb="6">
      <t>ヒ</t>
    </rPh>
    <phoneticPr fontId="3"/>
  </si>
  <si>
    <t>数量(1)</t>
    <rPh sb="0" eb="2">
      <t>スウリョウ</t>
    </rPh>
    <phoneticPr fontId="3"/>
  </si>
  <si>
    <t>数量(2)</t>
    <rPh sb="0" eb="2">
      <t>スウリョウ</t>
    </rPh>
    <phoneticPr fontId="3"/>
  </si>
  <si>
    <t>（都道府県・</t>
    <rPh sb="3" eb="4">
      <t>フ</t>
    </rPh>
    <phoneticPr fontId="3"/>
  </si>
  <si>
    <t>～</t>
  </si>
  <si>
    <t>独立行政法人日本芸術文化振興会理事長　殿</t>
    <phoneticPr fontId="3"/>
  </si>
  <si>
    <t>様式第４号（第７条関連）</t>
    <rPh sb="0" eb="2">
      <t>ヨウシキ</t>
    </rPh>
    <rPh sb="2" eb="3">
      <t>ダイ</t>
    </rPh>
    <rPh sb="4" eb="5">
      <t>ゴウ</t>
    </rPh>
    <rPh sb="6" eb="7">
      <t>ダイ</t>
    </rPh>
    <rPh sb="8" eb="9">
      <t>ジョウ</t>
    </rPh>
    <rPh sb="9" eb="11">
      <t>カンレン</t>
    </rPh>
    <phoneticPr fontId="3"/>
  </si>
  <si>
    <t>総表</t>
    <rPh sb="0" eb="2">
      <t>ソウヒョウ</t>
    </rPh>
    <phoneticPr fontId="3"/>
  </si>
  <si>
    <t>（イ）収入合計</t>
    <rPh sb="3" eb="5">
      <t>シュウニュウ</t>
    </rPh>
    <rPh sb="5" eb="7">
      <t>ゴウケイ</t>
    </rPh>
    <phoneticPr fontId="3"/>
  </si>
  <si>
    <t>時間外連絡先</t>
    <rPh sb="0" eb="6">
      <t>ジカンガイレンラクサキ</t>
    </rPh>
    <phoneticPr fontId="3"/>
  </si>
  <si>
    <t>担当者電話番号</t>
    <rPh sb="0" eb="3">
      <t>タントウシャ</t>
    </rPh>
    <rPh sb="3" eb="5">
      <t>デンワ</t>
    </rPh>
    <rPh sb="5" eb="7">
      <t>バンゴウ</t>
    </rPh>
    <phoneticPr fontId="3"/>
  </si>
  <si>
    <t>配信等収入</t>
    <rPh sb="0" eb="2">
      <t>ハイシン</t>
    </rPh>
    <rPh sb="2" eb="3">
      <t>トウ</t>
    </rPh>
    <rPh sb="3" eb="5">
      <t>シュウニュウ</t>
    </rPh>
    <phoneticPr fontId="3"/>
  </si>
  <si>
    <t>　下記の活動を行いたいので、芸術文化振興基金助成金交付要綱第７条第１項の規定に基づき、
助成金の交付を申請します。</t>
    <phoneticPr fontId="3"/>
  </si>
  <si>
    <t>件名</t>
    <rPh sb="0" eb="2">
      <t>ケンメイ</t>
    </rPh>
    <phoneticPr fontId="31"/>
  </si>
  <si>
    <t>変更前</t>
    <phoneticPr fontId="31"/>
  </si>
  <si>
    <t>変更後</t>
    <phoneticPr fontId="31"/>
  </si>
  <si>
    <t>変更理由</t>
    <phoneticPr fontId="31"/>
  </si>
  <si>
    <t>以下、欄をコピーしてご記入ください。</t>
    <rPh sb="0" eb="2">
      <t>イカ</t>
    </rPh>
    <rPh sb="3" eb="4">
      <t>ラン</t>
    </rPh>
    <rPh sb="11" eb="13">
      <t>キニュウ</t>
    </rPh>
    <phoneticPr fontId="31"/>
  </si>
  <si>
    <t>※助成金の額について</t>
    <rPh sb="1" eb="4">
      <t>ジョセイキン</t>
    </rPh>
    <rPh sb="5" eb="6">
      <t>ガク</t>
    </rPh>
    <phoneticPr fontId="3"/>
  </si>
  <si>
    <t>以下の項目に変更がある場合、「変更理由書」の提出が必要です。</t>
  </si>
  <si>
    <t>令和　年　月　日</t>
    <rPh sb="0" eb="2">
      <t>レイワ</t>
    </rPh>
    <rPh sb="3" eb="4">
      <t>ネン</t>
    </rPh>
    <rPh sb="5" eb="6">
      <t>ガツ</t>
    </rPh>
    <rPh sb="7" eb="8">
      <t>ニチ</t>
    </rPh>
    <phoneticPr fontId="3"/>
  </si>
  <si>
    <t>※総表に記入した情報が反映されます。</t>
    <rPh sb="1" eb="3">
      <t>ソウヒョウ</t>
    </rPh>
    <rPh sb="4" eb="6">
      <t>キニュウ</t>
    </rPh>
    <rPh sb="8" eb="10">
      <t>ジョウホウ</t>
    </rPh>
    <rPh sb="11" eb="13">
      <t>ハンエイ</t>
    </rPh>
    <phoneticPr fontId="7"/>
  </si>
  <si>
    <t>〒</t>
    <phoneticPr fontId="3"/>
  </si>
  <si>
    <t>-</t>
    <phoneticPr fontId="3"/>
  </si>
  <si>
    <t>団体住所
（所在地）</t>
    <phoneticPr fontId="3"/>
  </si>
  <si>
    <t>団体名
（主催者）</t>
    <phoneticPr fontId="3"/>
  </si>
  <si>
    <t>代表者役職名</t>
    <phoneticPr fontId="3"/>
  </si>
  <si>
    <t>代表者氏名</t>
    <phoneticPr fontId="3"/>
  </si>
  <si>
    <t>小計（円）</t>
    <rPh sb="0" eb="2">
      <t>ショウケイ</t>
    </rPh>
    <rPh sb="3" eb="4">
      <t>エン</t>
    </rPh>
    <phoneticPr fontId="3"/>
  </si>
  <si>
    <t>収入合計（円）</t>
    <rPh sb="0" eb="2">
      <t>シュウニュウ</t>
    </rPh>
    <rPh sb="2" eb="4">
      <t>ゴウケイ</t>
    </rPh>
    <phoneticPr fontId="3"/>
  </si>
  <si>
    <t>小計（円）</t>
    <phoneticPr fontId="3"/>
  </si>
  <si>
    <t>交付決定通知書に記載の日付・文書番号をご記入ください</t>
    <rPh sb="0" eb="2">
      <t>コウフ</t>
    </rPh>
    <rPh sb="2" eb="4">
      <t>ケッテイ</t>
    </rPh>
    <rPh sb="4" eb="7">
      <t>ツウチショ</t>
    </rPh>
    <rPh sb="8" eb="10">
      <t>キサイ</t>
    </rPh>
    <rPh sb="11" eb="13">
      <t>ヒヅケ</t>
    </rPh>
    <rPh sb="14" eb="16">
      <t>ブンショ</t>
    </rPh>
    <rPh sb="16" eb="18">
      <t>バンゴウ</t>
    </rPh>
    <rPh sb="20" eb="22">
      <t>キニュウ</t>
    </rPh>
    <phoneticPr fontId="7"/>
  </si>
  <si>
    <t>文書番号を追加する場合は、提出日の上のセルに記入してください</t>
    <rPh sb="0" eb="4">
      <t>ブンショバンゴウ</t>
    </rPh>
    <rPh sb="5" eb="7">
      <t>ツイカ</t>
    </rPh>
    <rPh sb="9" eb="11">
      <t>バアイ</t>
    </rPh>
    <rPh sb="13" eb="15">
      <t>テイシュツ</t>
    </rPh>
    <rPh sb="15" eb="16">
      <t>ビ</t>
    </rPh>
    <rPh sb="17" eb="18">
      <t>ウエ</t>
    </rPh>
    <rPh sb="22" eb="24">
      <t>キニュウ</t>
    </rPh>
    <phoneticPr fontId="7"/>
  </si>
  <si>
    <t>データ提出日をご記入ください</t>
    <rPh sb="3" eb="5">
      <t>テイシュツ</t>
    </rPh>
    <rPh sb="5" eb="6">
      <t>ビ</t>
    </rPh>
    <rPh sb="8" eb="10">
      <t>キニュウ</t>
    </rPh>
    <phoneticPr fontId="7"/>
  </si>
  <si>
    <t>入場料収入</t>
    <rPh sb="0" eb="3">
      <t>ニュウジョウリョウ</t>
    </rPh>
    <rPh sb="3" eb="5">
      <t>シュウニュウ</t>
    </rPh>
    <phoneticPr fontId="3"/>
  </si>
  <si>
    <t>共催者負担金</t>
  </si>
  <si>
    <t>補助金・助成金</t>
  </si>
  <si>
    <t>寄付金・協賛金</t>
  </si>
  <si>
    <t>広告料・その他の収入</t>
  </si>
  <si>
    <t>既交付決定額</t>
    <rPh sb="0" eb="1">
      <t>スデ</t>
    </rPh>
    <rPh sb="1" eb="5">
      <t>コウフケッテイ</t>
    </rPh>
    <rPh sb="5" eb="6">
      <t>ガク</t>
    </rPh>
    <phoneticPr fontId="36"/>
  </si>
  <si>
    <t>変更承認申請額</t>
    <rPh sb="0" eb="2">
      <t>ヘンコウ</t>
    </rPh>
    <rPh sb="2" eb="4">
      <t>ショウニン</t>
    </rPh>
    <rPh sb="4" eb="6">
      <t>シンセイ</t>
    </rPh>
    <rPh sb="6" eb="7">
      <t>ガク</t>
    </rPh>
    <phoneticPr fontId="36"/>
  </si>
  <si>
    <t>助成金の額</t>
    <rPh sb="0" eb="3">
      <t>ジョセイキン</t>
    </rPh>
    <rPh sb="4" eb="5">
      <t>ガク</t>
    </rPh>
    <phoneticPr fontId="36"/>
  </si>
  <si>
    <t>※変更申請額については千円未満を切り捨てるものとする。</t>
    <rPh sb="1" eb="5">
      <t>ヘンコウシンセイ</t>
    </rPh>
    <rPh sb="5" eb="6">
      <t>ガク</t>
    </rPh>
    <rPh sb="11" eb="13">
      <t>センエン</t>
    </rPh>
    <rPh sb="13" eb="15">
      <t>ミマン</t>
    </rPh>
    <rPh sb="16" eb="17">
      <t>キ</t>
    </rPh>
    <rPh sb="18" eb="19">
      <t>ス</t>
    </rPh>
    <phoneticPr fontId="36"/>
  </si>
  <si>
    <t>様式第８号（第１２条関連）</t>
    <rPh sb="0" eb="2">
      <t>ヨウシキ</t>
    </rPh>
    <rPh sb="2" eb="3">
      <t>ダイ</t>
    </rPh>
    <rPh sb="4" eb="5">
      <t>ゴウ</t>
    </rPh>
    <rPh sb="6" eb="7">
      <t>ダイ</t>
    </rPh>
    <rPh sb="9" eb="10">
      <t>ジョウ</t>
    </rPh>
    <rPh sb="10" eb="12">
      <t>カンレン</t>
    </rPh>
    <phoneticPr fontId="3"/>
  </si>
  <si>
    <t>※申請書のデータが自動入力されます</t>
    <rPh sb="1" eb="4">
      <t>シンセイショ</t>
    </rPh>
    <rPh sb="9" eb="13">
      <t>ジドウニュウリョク</t>
    </rPh>
    <phoneticPr fontId="7"/>
  </si>
  <si>
    <t>１　助成対象活動名</t>
    <rPh sb="2" eb="8">
      <t>ジョセイタイショウカツドウ</t>
    </rPh>
    <rPh sb="8" eb="9">
      <t>メイ</t>
    </rPh>
    <phoneticPr fontId="7"/>
  </si>
  <si>
    <t>記入してください</t>
    <rPh sb="0" eb="2">
      <t>キニュウ</t>
    </rPh>
    <phoneticPr fontId="7"/>
  </si>
  <si>
    <t>増（減）額</t>
  </si>
  <si>
    <t>４　変更承認申請による増（減）額</t>
    <phoneticPr fontId="7"/>
  </si>
  <si>
    <t>←文書番号を使用する場合はこちらに入力</t>
    <rPh sb="1" eb="5">
      <t>ブンショバンゴウ</t>
    </rPh>
    <rPh sb="6" eb="8">
      <t>シヨウ</t>
    </rPh>
    <rPh sb="10" eb="12">
      <t>バアイ</t>
    </rPh>
    <rPh sb="17" eb="19">
      <t>ニュウリョク</t>
    </rPh>
    <phoneticPr fontId="3"/>
  </si>
  <si>
    <t>調整用</t>
    <rPh sb="0" eb="2">
      <t>チョウセイ</t>
    </rPh>
    <rPh sb="2" eb="3">
      <t>ヨウ</t>
    </rPh>
    <phoneticPr fontId="7"/>
  </si>
  <si>
    <t>（収支内訳）</t>
    <rPh sb="1" eb="3">
      <t>シュウシ</t>
    </rPh>
    <rPh sb="3" eb="5">
      <t>ウチワケ</t>
    </rPh>
    <phoneticPr fontId="7"/>
  </si>
  <si>
    <t>実績報告書での予算額</t>
    <rPh sb="0" eb="5">
      <t>ジッセキホウコクショ</t>
    </rPh>
    <rPh sb="7" eb="10">
      <t>ヨサンガク</t>
    </rPh>
    <phoneticPr fontId="7"/>
  </si>
  <si>
    <t>実績報告書での予算額（千円）</t>
    <rPh sb="0" eb="5">
      <t>ジッセキホウコクショ</t>
    </rPh>
    <rPh sb="7" eb="10">
      <t>ヨサンガク</t>
    </rPh>
    <rPh sb="11" eb="13">
      <t>センエン</t>
    </rPh>
    <phoneticPr fontId="7"/>
  </si>
  <si>
    <t>２　助成対象活動の変更内容</t>
    <rPh sb="2" eb="8">
      <t>ジョセイタイショウカツドウ</t>
    </rPh>
    <rPh sb="9" eb="13">
      <t>ヘンコウナイヨウ</t>
    </rPh>
    <phoneticPr fontId="7"/>
  </si>
  <si>
    <t>３　助成対象活動の変更理由</t>
    <rPh sb="2" eb="8">
      <t>ジョセイタイショウカツドウ</t>
    </rPh>
    <rPh sb="9" eb="13">
      <t>ヘンコウリユウ</t>
    </rPh>
    <phoneticPr fontId="7"/>
  </si>
  <si>
    <t>別紙　助成対象活動の変更内容</t>
    <rPh sb="0" eb="2">
      <t>ベッシ</t>
    </rPh>
    <rPh sb="3" eb="5">
      <t>ジョセイ</t>
    </rPh>
    <rPh sb="5" eb="7">
      <t>タイショウ</t>
    </rPh>
    <rPh sb="7" eb="9">
      <t>カツドウ</t>
    </rPh>
    <rPh sb="10" eb="12">
      <t>ヘンコウ</t>
    </rPh>
    <rPh sb="12" eb="14">
      <t>ナイヨウ</t>
    </rPh>
    <phoneticPr fontId="7"/>
  </si>
  <si>
    <t>・公演日程の延期について</t>
  </si>
  <si>
    <t>・会場の変更について</t>
  </si>
  <si>
    <t>・出演者の変更について</t>
  </si>
  <si>
    <t>件名の例：</t>
    <rPh sb="0" eb="2">
      <t>ケンメイ</t>
    </rPh>
    <phoneticPr fontId="7"/>
  </si>
  <si>
    <t>※記入する際には、「変更理由書記入例」のシートを参考にしてください。</t>
    <rPh sb="1" eb="3">
      <t>キニュウ</t>
    </rPh>
    <rPh sb="5" eb="6">
      <t>サイ</t>
    </rPh>
    <rPh sb="10" eb="12">
      <t>ヘンコウ</t>
    </rPh>
    <rPh sb="12" eb="15">
      <t>リユウショ</t>
    </rPh>
    <rPh sb="15" eb="17">
      <t>キニュウ</t>
    </rPh>
    <rPh sb="17" eb="18">
      <t>レイ</t>
    </rPh>
    <rPh sb="24" eb="26">
      <t>サンコウ</t>
    </rPh>
    <phoneticPr fontId="7"/>
  </si>
  <si>
    <t>《記入時の注意点》</t>
    <rPh sb="1" eb="3">
      <t>キニュウ</t>
    </rPh>
    <rPh sb="3" eb="4">
      <t>ジ</t>
    </rPh>
    <rPh sb="5" eb="8">
      <t>チュウイテン</t>
    </rPh>
    <phoneticPr fontId="7"/>
  </si>
  <si>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7"/>
  </si>
  <si>
    <t>・「交付申請書総表コピー欄」に、ご提出いただいた交付申請書の総表を貼り付けてください。実績報告書の一部のセルに、内容が自動反映されます。</t>
    <rPh sb="2" eb="7">
      <t>コウフシンセイショ</t>
    </rPh>
    <rPh sb="7" eb="9">
      <t>ソウヒョウ</t>
    </rPh>
    <rPh sb="12" eb="13">
      <t>ラン</t>
    </rPh>
    <rPh sb="17" eb="19">
      <t>テイシュツ</t>
    </rPh>
    <rPh sb="24" eb="29">
      <t>コウフシンセイショ</t>
    </rPh>
    <rPh sb="30" eb="32">
      <t>ソウヒョウ</t>
    </rPh>
    <rPh sb="33" eb="34">
      <t>ハ</t>
    </rPh>
    <rPh sb="35" eb="36">
      <t>ツ</t>
    </rPh>
    <phoneticPr fontId="7"/>
  </si>
  <si>
    <r>
      <t>《貼り付けの方法》</t>
    </r>
    <r>
      <rPr>
        <sz val="11"/>
        <color rgb="FFFF0000"/>
        <rFont val="游ゴシック"/>
        <family val="3"/>
        <charset val="128"/>
        <scheme val="minor"/>
      </rPr>
      <t>※非表示行（58～60行目）も反映されますので、必ず以下の方法で貼り付けをお願いします。</t>
    </r>
    <rPh sb="1" eb="2">
      <t>ハ</t>
    </rPh>
    <rPh sb="3" eb="4">
      <t>ツ</t>
    </rPh>
    <rPh sb="6" eb="8">
      <t>ホウホウ</t>
    </rPh>
    <rPh sb="20" eb="22">
      <t>ギョウメ</t>
    </rPh>
    <phoneticPr fontId="7"/>
  </si>
  <si>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7"/>
  </si>
  <si>
    <t>②シートが全選択された状態で、右クリック→コピーを選択する。</t>
    <rPh sb="5" eb="8">
      <t>ゼンセンタク</t>
    </rPh>
    <rPh sb="11" eb="13">
      <t>ジョウタイ</t>
    </rPh>
    <rPh sb="15" eb="16">
      <t>ミギ</t>
    </rPh>
    <rPh sb="25" eb="27">
      <t>センタク</t>
    </rPh>
    <phoneticPr fontId="7"/>
  </si>
  <si>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7"/>
  </si>
  <si>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7"/>
  </si>
  <si>
    <t>※交付申請書の総表の一部の行を削除している場合、行がずれますので、行数を合わせる等対応をお願いいたします。</t>
    <phoneticPr fontId="7"/>
  </si>
  <si>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7"/>
  </si>
  <si>
    <t>令和４年度　芸術文化振興基金
助　成　金　交　付　申　請　書</t>
    <rPh sb="27" eb="28">
      <t>ショウ</t>
    </rPh>
    <phoneticPr fontId="3"/>
  </si>
  <si>
    <t>号</t>
    <rPh sb="0" eb="1">
      <t>ゴウ</t>
    </rPh>
    <phoneticPr fontId="3"/>
  </si>
  <si>
    <t>←提出日付をご入力ください。</t>
    <rPh sb="1" eb="3">
      <t>テイシュツ</t>
    </rPh>
    <rPh sb="3" eb="5">
      <t>ヒヅケ</t>
    </rPh>
    <rPh sb="7" eb="9">
      <t>ニュウリョク</t>
    </rPh>
    <phoneticPr fontId="3"/>
  </si>
  <si>
    <t>団体情報</t>
    <rPh sb="0" eb="2">
      <t>ダンタイ</t>
    </rPh>
    <rPh sb="2" eb="4">
      <t>ジョウホウ</t>
    </rPh>
    <phoneticPr fontId="3"/>
  </si>
  <si>
    <t>郵便番号</t>
    <rPh sb="0" eb="4">
      <t>ユウビンバンゴウ</t>
    </rPh>
    <phoneticPr fontId="3"/>
  </si>
  <si>
    <t>←以下の項目に変更がある場合、
「変更理由書」の提出が必要です。
・住所、団体名、代表者職名、代表者氏名
・助成対象活動名</t>
    <phoneticPr fontId="3"/>
  </si>
  <si>
    <t>団体名（フリガナ）</t>
    <rPh sb="0" eb="2">
      <t>ダンタイ</t>
    </rPh>
    <rPh sb="2" eb="3">
      <t>メイ</t>
    </rPh>
    <phoneticPr fontId="3"/>
  </si>
  <si>
    <t>電話番号</t>
    <rPh sb="0" eb="2">
      <t>デンワ</t>
    </rPh>
    <rPh sb="2" eb="4">
      <t>バンゴウ</t>
    </rPh>
    <phoneticPr fontId="3"/>
  </si>
  <si>
    <t>担当者情報</t>
    <rPh sb="0" eb="3">
      <t>タントウシャ</t>
    </rPh>
    <rPh sb="3" eb="5">
      <t>ジョウホウ</t>
    </rPh>
    <phoneticPr fontId="3"/>
  </si>
  <si>
    <t>担当部署・所属</t>
    <rPh sb="0" eb="2">
      <t>タントウ</t>
    </rPh>
    <rPh sb="2" eb="4">
      <t>ブショ</t>
    </rPh>
    <rPh sb="5" eb="7">
      <t>ショゾク</t>
    </rPh>
    <phoneticPr fontId="3"/>
  </si>
  <si>
    <t>（フリガナ）</t>
    <phoneticPr fontId="3"/>
  </si>
  <si>
    <t>氏名</t>
    <phoneticPr fontId="3"/>
  </si>
  <si>
    <t>担当者e-mail</t>
    <rPh sb="0" eb="3">
      <t>タントウシャ</t>
    </rPh>
    <phoneticPr fontId="3"/>
  </si>
  <si>
    <t>活動内容</t>
    <rPh sb="0" eb="1">
      <t>カツ</t>
    </rPh>
    <rPh sb="1" eb="2">
      <t>ドウ</t>
    </rPh>
    <rPh sb="2" eb="4">
      <t>ナイヨウ</t>
    </rPh>
    <phoneticPr fontId="3"/>
  </si>
  <si>
    <t>活動名（フリガナ）</t>
    <rPh sb="0" eb="2">
      <t>カツドウ</t>
    </rPh>
    <rPh sb="2" eb="3">
      <t>メイ</t>
    </rPh>
    <phoneticPr fontId="3"/>
  </si>
  <si>
    <t>活動名</t>
    <rPh sb="0" eb="2">
      <t>カツドウ</t>
    </rPh>
    <rPh sb="2" eb="3">
      <t>メイ</t>
    </rPh>
    <phoneticPr fontId="3"/>
  </si>
  <si>
    <t>←チラシ等の広報に使用される具体的な活動名と
フリガナを記入してください。</t>
    <phoneticPr fontId="3"/>
  </si>
  <si>
    <t>実施時期及び
実施場所</t>
    <rPh sb="0" eb="2">
      <t>ジッシ</t>
    </rPh>
    <rPh sb="2" eb="4">
      <t>ジキ</t>
    </rPh>
    <rPh sb="4" eb="5">
      <t>オヨ</t>
    </rPh>
    <rPh sb="7" eb="9">
      <t>ジッシ</t>
    </rPh>
    <rPh sb="9" eb="11">
      <t>バショ</t>
    </rPh>
    <phoneticPr fontId="3"/>
  </si>
  <si>
    <t>←水色のセルは自動で入力されますので、
　記入は不要です。</t>
    <rPh sb="1" eb="3">
      <t>ミズイロ</t>
    </rPh>
    <rPh sb="7" eb="9">
      <t>ジドウ</t>
    </rPh>
    <rPh sb="10" eb="12">
      <t>ニュウリョク</t>
    </rPh>
    <rPh sb="21" eb="23">
      <t>キニュウ</t>
    </rPh>
    <rPh sb="24" eb="26">
      <t>フヨウ</t>
    </rPh>
    <phoneticPr fontId="3"/>
  </si>
  <si>
    <t>←練習・仕込み・ばらしの期間は記入せず、
　公演期間を記入してください。(2022/4/1～2023/3/31）
　活動が1日の場合は同じ日付をご記入ください。</t>
    <phoneticPr fontId="3"/>
  </si>
  <si>
    <t>助成金の額</t>
    <rPh sb="0" eb="3">
      <t>ジョセイキン</t>
    </rPh>
    <rPh sb="4" eb="5">
      <t>ガク</t>
    </rPh>
    <phoneticPr fontId="3"/>
  </si>
  <si>
    <t>←水色のセルは自動で入力されますので、</t>
    <rPh sb="1" eb="3">
      <t>ミズイロ</t>
    </rPh>
    <rPh sb="7" eb="9">
      <t>ジドウ</t>
    </rPh>
    <rPh sb="10" eb="12">
      <t>ニュウリョク</t>
    </rPh>
    <phoneticPr fontId="3"/>
  </si>
  <si>
    <t>　記入は不要です。</t>
    <phoneticPr fontId="3"/>
  </si>
  <si>
    <t>ワークショップ・シンポジウム等収入</t>
    <phoneticPr fontId="3"/>
  </si>
  <si>
    <t>プログラム等売上収入</t>
    <rPh sb="5" eb="6">
      <t>ナド</t>
    </rPh>
    <phoneticPr fontId="3"/>
  </si>
  <si>
    <t>謝金</t>
    <rPh sb="0" eb="1">
      <t>シャ</t>
    </rPh>
    <rPh sb="1" eb="2">
      <t>キン</t>
    </rPh>
    <phoneticPr fontId="3"/>
  </si>
  <si>
    <t>旅費</t>
    <rPh sb="0" eb="1">
      <t>タビ</t>
    </rPh>
    <rPh sb="1" eb="2">
      <t>ヒ</t>
    </rPh>
    <phoneticPr fontId="3"/>
  </si>
  <si>
    <t>宣伝・印刷費</t>
    <rPh sb="0" eb="2">
      <t>センデン</t>
    </rPh>
    <rPh sb="3" eb="5">
      <t>インサツ</t>
    </rPh>
    <rPh sb="5" eb="6">
      <t>ヒ</t>
    </rPh>
    <phoneticPr fontId="3"/>
  </si>
  <si>
    <t>(ロ)自己負担金</t>
    <rPh sb="3" eb="5">
      <t>ジコ</t>
    </rPh>
    <rPh sb="5" eb="7">
      <t>フタン</t>
    </rPh>
    <rPh sb="7" eb="8">
      <t>キン</t>
    </rPh>
    <phoneticPr fontId="3"/>
  </si>
  <si>
    <t>感染症対策費</t>
    <rPh sb="0" eb="6">
      <t>カンセンショウタイサクヒ</t>
    </rPh>
    <phoneticPr fontId="3"/>
  </si>
  <si>
    <t>(ハ)助成金の額</t>
    <rPh sb="3" eb="6">
      <t>ジョセイキン</t>
    </rPh>
    <rPh sb="7" eb="8">
      <t>ガク</t>
    </rPh>
    <phoneticPr fontId="3"/>
  </si>
  <si>
    <t>助成金算定基礎経費の
合計額（①＋②＋③）</t>
    <rPh sb="11" eb="13">
      <t>ゴウケイ</t>
    </rPh>
    <rPh sb="13" eb="14">
      <t>ガク</t>
    </rPh>
    <phoneticPr fontId="3"/>
  </si>
  <si>
    <t>収入総額（イ＋ロ）</t>
    <phoneticPr fontId="3"/>
  </si>
  <si>
    <t>助成対象経費総額
（支出総額）</t>
    <phoneticPr fontId="3"/>
  </si>
  <si>
    <t>内定額を記入してください。ただし、助成金算定基礎経費の合計額が内定額を下回る場合は、助成金算定基礎経費の合計額以内の金額を記入してください。</t>
    <rPh sb="0" eb="2">
      <t>ナイテイ</t>
    </rPh>
    <rPh sb="2" eb="3">
      <t>ガク</t>
    </rPh>
    <rPh sb="4" eb="6">
      <t>キニュウ</t>
    </rPh>
    <phoneticPr fontId="3"/>
  </si>
  <si>
    <t>企画意図</t>
    <rPh sb="0" eb="4">
      <t>キカクイト</t>
    </rPh>
    <phoneticPr fontId="3"/>
  </si>
  <si>
    <t>※非表示</t>
    <rPh sb="1" eb="4">
      <t>ヒヒョウジ</t>
    </rPh>
    <phoneticPr fontId="3"/>
  </si>
  <si>
    <t>観客層拡充</t>
    <rPh sb="0" eb="5">
      <t>カンキャクソウカクジュウ</t>
    </rPh>
    <phoneticPr fontId="3"/>
  </si>
  <si>
    <t>項目名</t>
    <rPh sb="0" eb="2">
      <t>コウモク</t>
    </rPh>
    <rPh sb="2" eb="3">
      <t>メイ</t>
    </rPh>
    <phoneticPr fontId="3"/>
  </si>
  <si>
    <t>記入要領</t>
    <phoneticPr fontId="3"/>
  </si>
  <si>
    <t>音_出演費</t>
    <rPh sb="0" eb="1">
      <t>オン</t>
    </rPh>
    <rPh sb="2" eb="4">
      <t>シュツエン</t>
    </rPh>
    <rPh sb="4" eb="5">
      <t>ヒ</t>
    </rPh>
    <phoneticPr fontId="3"/>
  </si>
  <si>
    <t>演奏料</t>
  </si>
  <si>
    <t>ソリスト料</t>
  </si>
  <si>
    <t>合唱料</t>
  </si>
  <si>
    <t>指揮料</t>
  </si>
  <si>
    <t>出演料</t>
  </si>
  <si>
    <t>舞_出演費</t>
    <rPh sb="0" eb="1">
      <t>ブ</t>
    </rPh>
    <rPh sb="2" eb="4">
      <t>シュツエン</t>
    </rPh>
    <rPh sb="4" eb="5">
      <t>ヒ</t>
    </rPh>
    <phoneticPr fontId="3"/>
  </si>
  <si>
    <t>出演料</t>
    <rPh sb="0" eb="2">
      <t>シュツエン</t>
    </rPh>
    <rPh sb="2" eb="3">
      <t>リョウ</t>
    </rPh>
    <phoneticPr fontId="3"/>
  </si>
  <si>
    <t>演_出演費</t>
    <rPh sb="0" eb="1">
      <t>エン</t>
    </rPh>
    <rPh sb="2" eb="4">
      <t>シュツエン</t>
    </rPh>
    <rPh sb="4" eb="5">
      <t>ヒ</t>
    </rPh>
    <phoneticPr fontId="3"/>
  </si>
  <si>
    <t>音_音楽費</t>
    <rPh sb="0" eb="1">
      <t>オン</t>
    </rPh>
    <rPh sb="2" eb="4">
      <t>オンガク</t>
    </rPh>
    <rPh sb="4" eb="5">
      <t>ヒ</t>
    </rPh>
    <phoneticPr fontId="3"/>
  </si>
  <si>
    <t>作曲料</t>
  </si>
  <si>
    <t>編曲料</t>
  </si>
  <si>
    <t>作詞料</t>
  </si>
  <si>
    <t>訳詞料</t>
  </si>
  <si>
    <t>音楽制作料</t>
  </si>
  <si>
    <t>コレペティ料</t>
  </si>
  <si>
    <t>稽古ピアニスト料</t>
  </si>
  <si>
    <t>調律料</t>
  </si>
  <si>
    <t>楽器借料</t>
  </si>
  <si>
    <t>楽譜借料</t>
  </si>
  <si>
    <t>写譜料</t>
  </si>
  <si>
    <t>楽譜製作料</t>
  </si>
  <si>
    <t>合唱指揮料</t>
  </si>
  <si>
    <t>副指揮料</t>
  </si>
  <si>
    <t>プロンプター料</t>
  </si>
  <si>
    <t>舞_音楽費</t>
    <rPh sb="0" eb="1">
      <t>ブ</t>
    </rPh>
    <rPh sb="2" eb="4">
      <t>オンガク</t>
    </rPh>
    <rPh sb="4" eb="5">
      <t>ヒ</t>
    </rPh>
    <phoneticPr fontId="3"/>
  </si>
  <si>
    <t>作調料</t>
  </si>
  <si>
    <t>演_音楽費</t>
    <rPh sb="0" eb="1">
      <t>エン</t>
    </rPh>
    <rPh sb="2" eb="4">
      <t>オンガク</t>
    </rPh>
    <rPh sb="4" eb="5">
      <t>ヒ</t>
    </rPh>
    <phoneticPr fontId="3"/>
  </si>
  <si>
    <t>合唱指揮料</t>
    <rPh sb="0" eb="2">
      <t>ガッショウ</t>
    </rPh>
    <rPh sb="2" eb="4">
      <t>シキ</t>
    </rPh>
    <rPh sb="4" eb="5">
      <t>リョウ</t>
    </rPh>
    <phoneticPr fontId="3"/>
  </si>
  <si>
    <t>音_文芸費</t>
    <rPh sb="0" eb="1">
      <t>オン</t>
    </rPh>
    <rPh sb="2" eb="4">
      <t>ブンゲイ</t>
    </rPh>
    <rPh sb="4" eb="5">
      <t>ヒ</t>
    </rPh>
    <phoneticPr fontId="3"/>
  </si>
  <si>
    <t>演出助手料</t>
    <rPh sb="0" eb="2">
      <t>エンシュツ</t>
    </rPh>
    <rPh sb="2" eb="4">
      <t>ジョシュ</t>
    </rPh>
    <rPh sb="4" eb="5">
      <t>リョウ</t>
    </rPh>
    <phoneticPr fontId="3"/>
  </si>
  <si>
    <t>構成料</t>
    <rPh sb="0" eb="2">
      <t>コウセイ</t>
    </rPh>
    <rPh sb="2" eb="3">
      <t>リョウ</t>
    </rPh>
    <phoneticPr fontId="3"/>
  </si>
  <si>
    <t>振付助手料</t>
    <rPh sb="0" eb="2">
      <t>フリツケ</t>
    </rPh>
    <rPh sb="2" eb="4">
      <t>ジョシュ</t>
    </rPh>
    <rPh sb="4" eb="5">
      <t>リョウ</t>
    </rPh>
    <phoneticPr fontId="3"/>
  </si>
  <si>
    <t>脚色料</t>
    <rPh sb="0" eb="2">
      <t>キャクショク</t>
    </rPh>
    <rPh sb="2" eb="3">
      <t>リョウ</t>
    </rPh>
    <phoneticPr fontId="3"/>
  </si>
  <si>
    <t>補綴料</t>
    <phoneticPr fontId="3"/>
  </si>
  <si>
    <t>字幕原稿翻訳・作成料</t>
    <phoneticPr fontId="3"/>
  </si>
  <si>
    <t>舞台監督助手料</t>
    <rPh sb="0" eb="4">
      <t>ブタイカントク</t>
    </rPh>
    <rPh sb="4" eb="6">
      <t>ジョシュ</t>
    </rPh>
    <rPh sb="6" eb="7">
      <t>リョウ</t>
    </rPh>
    <phoneticPr fontId="3"/>
  </si>
  <si>
    <t>音楽プラン料</t>
  </si>
  <si>
    <t>音響プラン料</t>
  </si>
  <si>
    <t>映像プラン料</t>
  </si>
  <si>
    <t>特殊効果プラン料</t>
  </si>
  <si>
    <t>原語指導料</t>
  </si>
  <si>
    <t>言語指導料</t>
  </si>
  <si>
    <t>方言指導料</t>
  </si>
  <si>
    <t>剣術指導料</t>
  </si>
  <si>
    <t>所作指導料</t>
  </si>
  <si>
    <t>合唱指導料</t>
  </si>
  <si>
    <t>歌唱指導料</t>
  </si>
  <si>
    <t>振付指導料</t>
  </si>
  <si>
    <t>著作権使用料</t>
  </si>
  <si>
    <t>ライセンス料</t>
  </si>
  <si>
    <t>ロイヤリティ</t>
  </si>
  <si>
    <t>企画制作料</t>
  </si>
  <si>
    <t>舞_文芸費</t>
    <rPh sb="0" eb="1">
      <t>ブ</t>
    </rPh>
    <rPh sb="2" eb="4">
      <t>ブンゲイ</t>
    </rPh>
    <rPh sb="4" eb="5">
      <t>ヒ</t>
    </rPh>
    <phoneticPr fontId="3"/>
  </si>
  <si>
    <t>演出料</t>
  </si>
  <si>
    <t>演出助手料</t>
  </si>
  <si>
    <t>構成料</t>
  </si>
  <si>
    <t>振付料</t>
  </si>
  <si>
    <t>振付助手料</t>
  </si>
  <si>
    <t>バレエマスター・バレエミストレス</t>
  </si>
  <si>
    <t>脚色料</t>
  </si>
  <si>
    <t>補綴料</t>
  </si>
  <si>
    <t>翻訳料</t>
  </si>
  <si>
    <t>字幕原稿翻訳・作成料</t>
  </si>
  <si>
    <t>舞台監督料</t>
  </si>
  <si>
    <t>舞台監督助手料</t>
  </si>
  <si>
    <t>舞台美術デザイン料</t>
  </si>
  <si>
    <t>照明プラン料</t>
  </si>
  <si>
    <t>衣装デザイン料</t>
  </si>
  <si>
    <t>演_文芸費</t>
    <rPh sb="0" eb="1">
      <t>エン</t>
    </rPh>
    <rPh sb="2" eb="4">
      <t>ブンゲイ</t>
    </rPh>
    <rPh sb="4" eb="5">
      <t>ヒ</t>
    </rPh>
    <phoneticPr fontId="3"/>
  </si>
  <si>
    <t>ドラマトゥルク料</t>
    <rPh sb="7" eb="8">
      <t>リョウ</t>
    </rPh>
    <phoneticPr fontId="3"/>
  </si>
  <si>
    <t>人形美術デザイン料</t>
    <rPh sb="0" eb="2">
      <t>ニンギョウ</t>
    </rPh>
    <rPh sb="2" eb="4">
      <t>ビジュツ</t>
    </rPh>
    <rPh sb="8" eb="9">
      <t>リョウ</t>
    </rPh>
    <phoneticPr fontId="3"/>
  </si>
  <si>
    <t>音楽プラン料</t>
    <rPh sb="0" eb="2">
      <t>オンガク</t>
    </rPh>
    <rPh sb="5" eb="6">
      <t>リョウ</t>
    </rPh>
    <phoneticPr fontId="3"/>
  </si>
  <si>
    <t>映像プラン費</t>
    <rPh sb="0" eb="2">
      <t>エイゾウ</t>
    </rPh>
    <rPh sb="5" eb="6">
      <t>ヒ</t>
    </rPh>
    <phoneticPr fontId="3"/>
  </si>
  <si>
    <t>ライセンス料</t>
    <rPh sb="5" eb="6">
      <t>リョウ</t>
    </rPh>
    <phoneticPr fontId="3"/>
  </si>
  <si>
    <t>付帯設備使用料</t>
    <rPh sb="0" eb="4">
      <t>フタイセツビ</t>
    </rPh>
    <rPh sb="4" eb="7">
      <t>シヨウリョウ</t>
    </rPh>
    <phoneticPr fontId="3"/>
  </si>
  <si>
    <t>衣装スタッフ費</t>
    <rPh sb="0" eb="2">
      <t>イショウ</t>
    </rPh>
    <rPh sb="6" eb="7">
      <t>ヒ</t>
    </rPh>
    <phoneticPr fontId="3"/>
  </si>
  <si>
    <t>かつら（床山）費</t>
    <rPh sb="4" eb="6">
      <t>トコヤマ</t>
    </rPh>
    <rPh sb="7" eb="8">
      <t>ヒ</t>
    </rPh>
    <phoneticPr fontId="3"/>
  </si>
  <si>
    <t>ヘアメイクを含む</t>
    <rPh sb="6" eb="7">
      <t>フク</t>
    </rPh>
    <phoneticPr fontId="3"/>
  </si>
  <si>
    <t>照明スタッフ費</t>
    <rPh sb="0" eb="2">
      <t>ショウメイ</t>
    </rPh>
    <rPh sb="6" eb="7">
      <t>ヒ</t>
    </rPh>
    <phoneticPr fontId="3"/>
  </si>
  <si>
    <t>音響スタッフ費</t>
    <rPh sb="0" eb="2">
      <t>オンキョウ</t>
    </rPh>
    <rPh sb="6" eb="7">
      <t>ヒ</t>
    </rPh>
    <phoneticPr fontId="3"/>
  </si>
  <si>
    <t>映像スタッフ費</t>
    <rPh sb="0" eb="2">
      <t>エイゾウ</t>
    </rPh>
    <rPh sb="6" eb="7">
      <t>ヒ</t>
    </rPh>
    <phoneticPr fontId="3"/>
  </si>
  <si>
    <t>特殊効果費</t>
    <rPh sb="0" eb="2">
      <t>トクシュ</t>
    </rPh>
    <rPh sb="2" eb="4">
      <t>コウカ</t>
    </rPh>
    <rPh sb="4" eb="5">
      <t>ヒ</t>
    </rPh>
    <phoneticPr fontId="3"/>
  </si>
  <si>
    <t>観客用</t>
    <rPh sb="0" eb="3">
      <t>カンキャクヨウ</t>
    </rPh>
    <phoneticPr fontId="3"/>
  </si>
  <si>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3"/>
  </si>
  <si>
    <t>宿泊費（甲地）</t>
    <rPh sb="0" eb="3">
      <t>シュクハクヒ</t>
    </rPh>
    <rPh sb="4" eb="5">
      <t>コウ</t>
    </rPh>
    <rPh sb="5" eb="6">
      <t>チ</t>
    </rPh>
    <phoneticPr fontId="3"/>
  </si>
  <si>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3"/>
  </si>
  <si>
    <t>宿泊費（乙地）</t>
    <rPh sb="0" eb="3">
      <t>シュクハクヒ</t>
    </rPh>
    <rPh sb="4" eb="5">
      <t>オツ</t>
    </rPh>
    <rPh sb="5" eb="6">
      <t>チ</t>
    </rPh>
    <phoneticPr fontId="3"/>
  </si>
  <si>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3"/>
  </si>
  <si>
    <t>宿泊費一式</t>
    <rPh sb="0" eb="3">
      <t>シュクハクヒ</t>
    </rPh>
    <rPh sb="3" eb="5">
      <t>イッシキ</t>
    </rPh>
    <phoneticPr fontId="3"/>
  </si>
  <si>
    <t>アパート等を借り上げて宿泊する場合のみ使用。</t>
    <phoneticPr fontId="3"/>
  </si>
  <si>
    <t>宿泊を伴う場合のみ（上限：2,200円）
搬入（仕込み）から搬出（ばらし）までの期間で必要な場合のみ。</t>
    <rPh sb="10" eb="12">
      <t>ジョウゲン</t>
    </rPh>
    <rPh sb="18" eb="19">
      <t>エン</t>
    </rPh>
    <phoneticPr fontId="3"/>
  </si>
  <si>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3"/>
  </si>
  <si>
    <t>ネット配信等に係る経費</t>
    <phoneticPr fontId="3"/>
  </si>
  <si>
    <t>ネット配信等に係る経費</t>
  </si>
  <si>
    <t>感染症対策費</t>
    <phoneticPr fontId="3"/>
  </si>
  <si>
    <t>感染症対策費</t>
  </si>
  <si>
    <t>令和４年度　芸術文化振興基金
計　画　変　更　承　認　申　請　書</t>
    <rPh sb="15" eb="16">
      <t>ケイ</t>
    </rPh>
    <rPh sb="17" eb="18">
      <t>ガ</t>
    </rPh>
    <rPh sb="19" eb="20">
      <t>ヘン</t>
    </rPh>
    <rPh sb="21" eb="22">
      <t>サラ</t>
    </rPh>
    <rPh sb="23" eb="24">
      <t>ショウ</t>
    </rPh>
    <rPh sb="25" eb="26">
      <t>ニン</t>
    </rPh>
    <rPh sb="27" eb="28">
      <t>サル</t>
    </rPh>
    <rPh sb="29" eb="30">
      <t>ショウ</t>
    </rPh>
    <rPh sb="31" eb="32">
      <t>ショ</t>
    </rPh>
    <phoneticPr fontId="3"/>
  </si>
  <si>
    <t>伝_出演費</t>
    <rPh sb="0" eb="1">
      <t>デン</t>
    </rPh>
    <rPh sb="2" eb="4">
      <t>シュツエン</t>
    </rPh>
    <rPh sb="4" eb="5">
      <t>ヒ</t>
    </rPh>
    <phoneticPr fontId="3"/>
  </si>
  <si>
    <t>舞踊家・俳優・後見等出演料</t>
    <rPh sb="0" eb="3">
      <t>ブヨウカ</t>
    </rPh>
    <rPh sb="4" eb="6">
      <t>ハイユウ</t>
    </rPh>
    <rPh sb="7" eb="9">
      <t>コウケン</t>
    </rPh>
    <rPh sb="9" eb="10">
      <t>ナド</t>
    </rPh>
    <rPh sb="10" eb="12">
      <t>シュツエン</t>
    </rPh>
    <rPh sb="12" eb="13">
      <t>リョウ</t>
    </rPh>
    <phoneticPr fontId="3"/>
  </si>
  <si>
    <t>伝_音楽費</t>
    <rPh sb="0" eb="1">
      <t>デン</t>
    </rPh>
    <rPh sb="2" eb="4">
      <t>オンガク</t>
    </rPh>
    <rPh sb="4" eb="5">
      <t>ヒ</t>
    </rPh>
    <phoneticPr fontId="3"/>
  </si>
  <si>
    <t>作調（編曲）料</t>
    <rPh sb="0" eb="1">
      <t>サク</t>
    </rPh>
    <rPh sb="1" eb="2">
      <t>シラ</t>
    </rPh>
    <phoneticPr fontId="3"/>
  </si>
  <si>
    <t>伝_文芸費</t>
    <rPh sb="0" eb="1">
      <t>デン</t>
    </rPh>
    <rPh sb="2" eb="4">
      <t>ブンゲイ</t>
    </rPh>
    <rPh sb="4" eb="5">
      <t>ヒ</t>
    </rPh>
    <phoneticPr fontId="3"/>
  </si>
  <si>
    <t>補綴料</t>
    <rPh sb="0" eb="2">
      <t>ホテツ</t>
    </rPh>
    <rPh sb="2" eb="3">
      <t>リョウ</t>
    </rPh>
    <phoneticPr fontId="3"/>
  </si>
  <si>
    <t>多_出演費</t>
    <rPh sb="0" eb="1">
      <t>タ</t>
    </rPh>
    <rPh sb="2" eb="4">
      <t>シュツエン</t>
    </rPh>
    <rPh sb="4" eb="5">
      <t>ヒ</t>
    </rPh>
    <phoneticPr fontId="3"/>
  </si>
  <si>
    <t>多_音楽費</t>
    <rPh sb="0" eb="1">
      <t>オオ</t>
    </rPh>
    <rPh sb="2" eb="4">
      <t>オンガク</t>
    </rPh>
    <rPh sb="4" eb="5">
      <t>ヒ</t>
    </rPh>
    <phoneticPr fontId="3"/>
  </si>
  <si>
    <t>多_文芸費</t>
    <rPh sb="0" eb="1">
      <t>オオ</t>
    </rPh>
    <rPh sb="2" eb="4">
      <t>ブンゲイ</t>
    </rPh>
    <rPh sb="4" eb="5">
      <t>ヒ</t>
    </rPh>
    <phoneticPr fontId="3"/>
  </si>
  <si>
    <t>脚本料</t>
    <rPh sb="0" eb="2">
      <t>キャクホン</t>
    </rPh>
    <phoneticPr fontId="3"/>
  </si>
  <si>
    <t>多_作品料</t>
    <rPh sb="0" eb="1">
      <t>タ</t>
    </rPh>
    <rPh sb="2" eb="5">
      <t>サクヒンリョウ</t>
    </rPh>
    <phoneticPr fontId="3"/>
  </si>
  <si>
    <t>作品借料</t>
    <rPh sb="0" eb="4">
      <t>サクヒンシャクリョウ</t>
    </rPh>
    <phoneticPr fontId="3"/>
  </si>
  <si>
    <t>作品保険料</t>
    <rPh sb="0" eb="2">
      <t>サクヒン</t>
    </rPh>
    <rPh sb="2" eb="5">
      <t>ホケンリョウ</t>
    </rPh>
    <phoneticPr fontId="3"/>
  </si>
  <si>
    <t>作品制作謝金</t>
    <rPh sb="0" eb="2">
      <t>サクヒン</t>
    </rPh>
    <rPh sb="2" eb="4">
      <t>セイサク</t>
    </rPh>
    <rPh sb="4" eb="6">
      <t>シャキン</t>
    </rPh>
    <phoneticPr fontId="3"/>
  </si>
  <si>
    <t>作品制作材料費</t>
    <rPh sb="0" eb="2">
      <t>サクヒン</t>
    </rPh>
    <rPh sb="2" eb="4">
      <t>セイサク</t>
    </rPh>
    <rPh sb="4" eb="7">
      <t>ザイリョウヒ</t>
    </rPh>
    <phoneticPr fontId="3"/>
  </si>
  <si>
    <t>　令和　　年　　月　　日付け芸基芸第　　号交付決定通知書により助成金の交付の決定を受けた助成対象活動について，下記のとおり内容を変更したいので，承認くださるよう芸術文化振興基金助成金交付要綱第１２条第１項の規定に基づき申請します。</t>
    <rPh sb="1" eb="3">
      <t>レイワ</t>
    </rPh>
    <rPh sb="5" eb="6">
      <t>ネン</t>
    </rPh>
    <rPh sb="8" eb="9">
      <t>ガツ</t>
    </rPh>
    <rPh sb="11" eb="12">
      <t>ニチ</t>
    </rPh>
    <rPh sb="12" eb="13">
      <t>ツ</t>
    </rPh>
    <rPh sb="14" eb="17">
      <t>ゲイキゲイ</t>
    </rPh>
    <rPh sb="17" eb="18">
      <t>ダイ</t>
    </rPh>
    <rPh sb="20" eb="21">
      <t>ゴウ</t>
    </rPh>
    <rPh sb="21" eb="28">
      <t>コウフケッテイツウチショ</t>
    </rPh>
    <phoneticPr fontId="3"/>
  </si>
  <si>
    <t>水色のセルは自動で入力されますので、
記入は不要です。</t>
    <phoneticPr fontId="3"/>
  </si>
  <si>
    <t>団体名</t>
    <rPh sb="0" eb="2">
      <t>ダンタイ</t>
    </rPh>
    <rPh sb="2" eb="3">
      <t>メイ</t>
    </rPh>
    <phoneticPr fontId="3"/>
  </si>
  <si>
    <t>※総表に記入した情報が反映されます。</t>
    <phoneticPr fontId="3"/>
  </si>
  <si>
    <t>非表示行</t>
    <rPh sb="0" eb="4">
      <t>ヒヒョウジギョウ</t>
    </rPh>
    <phoneticPr fontId="3"/>
  </si>
  <si>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3"/>
  </si>
  <si>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3"/>
  </si>
  <si>
    <t>使用席数×公演回数（a）</t>
    <rPh sb="5" eb="7">
      <t>コウエン</t>
    </rPh>
    <rPh sb="7" eb="9">
      <t>カイスウ</t>
    </rPh>
    <phoneticPr fontId="3"/>
  </si>
  <si>
    <t>会場の席数・売止席数・公演回数をご入力ください。他の部分は自動計算で入ります。</t>
    <rPh sb="0" eb="2">
      <t>カイジョウ</t>
    </rPh>
    <rPh sb="3" eb="5">
      <t>セキスウ</t>
    </rPh>
    <rPh sb="6" eb="7">
      <t>ウ</t>
    </rPh>
    <rPh sb="7" eb="8">
      <t>ド</t>
    </rPh>
    <rPh sb="8" eb="10">
      <t>セキスウ</t>
    </rPh>
    <rPh sb="11" eb="13">
      <t>コウエン</t>
    </rPh>
    <rPh sb="13" eb="15">
      <t>カイスウ</t>
    </rPh>
    <rPh sb="17" eb="19">
      <t>ニュウリョク</t>
    </rPh>
    <rPh sb="24" eb="25">
      <t>ホカ</t>
    </rPh>
    <rPh sb="26" eb="28">
      <t>ブブン</t>
    </rPh>
    <rPh sb="29" eb="31">
      <t>ジドウ</t>
    </rPh>
    <rPh sb="31" eb="33">
      <t>ケイサン</t>
    </rPh>
    <rPh sb="34" eb="35">
      <t>ハイ</t>
    </rPh>
    <phoneticPr fontId="3"/>
  </si>
  <si>
    <t>有料入場率（b/a）</t>
    <rPh sb="0" eb="2">
      <t>ユウリョウ</t>
    </rPh>
    <rPh sb="2" eb="4">
      <t>ニュウジョウ</t>
    </rPh>
    <rPh sb="4" eb="5">
      <t>リツ</t>
    </rPh>
    <phoneticPr fontId="3"/>
  </si>
  <si>
    <t>入場者数（c）</t>
    <rPh sb="0" eb="2">
      <t>ニュウジョウ</t>
    </rPh>
    <rPh sb="2" eb="3">
      <t>シャ</t>
    </rPh>
    <rPh sb="3" eb="4">
      <t>スウ</t>
    </rPh>
    <phoneticPr fontId="3"/>
  </si>
  <si>
    <t>総入場率（c/a）</t>
    <rPh sb="0" eb="1">
      <t>ソウ</t>
    </rPh>
    <rPh sb="1" eb="3">
      <t>ニュウジョウ</t>
    </rPh>
    <rPh sb="3" eb="4">
      <t>リツ</t>
    </rPh>
    <phoneticPr fontId="3"/>
  </si>
  <si>
    <t>入場券内訳</t>
    <rPh sb="2" eb="3">
      <t>ケン</t>
    </rPh>
    <rPh sb="3" eb="5">
      <t>ウチワケ</t>
    </rPh>
    <phoneticPr fontId="3"/>
  </si>
  <si>
    <t>ペアチケット5000円を20枚予定の場合、下記のように記載をお願いいたします。</t>
    <phoneticPr fontId="3"/>
  </si>
  <si>
    <t>・使用席数</t>
    <rPh sb="1" eb="3">
      <t>シヨウ</t>
    </rPh>
    <rPh sb="3" eb="5">
      <t>セキスウ</t>
    </rPh>
    <phoneticPr fontId="3"/>
  </si>
  <si>
    <t>・入場券の券種</t>
    <rPh sb="1" eb="4">
      <t>ニュウジョウケン</t>
    </rPh>
    <rPh sb="5" eb="7">
      <t>ケンシュ</t>
    </rPh>
    <phoneticPr fontId="3"/>
  </si>
  <si>
    <t>・入場券の単価</t>
    <rPh sb="1" eb="4">
      <t>ニュウジョウケン</t>
    </rPh>
    <rPh sb="5" eb="7">
      <t>タンカ</t>
    </rPh>
    <phoneticPr fontId="3"/>
  </si>
  <si>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3"/>
  </si>
  <si>
    <t>配信等収入</t>
    <rPh sb="0" eb="5">
      <t>ハイシントウシュウニュウ</t>
    </rPh>
    <phoneticPr fontId="3"/>
  </si>
  <si>
    <t>プログラム等売上収入</t>
    <rPh sb="5" eb="6">
      <t>トウ</t>
    </rPh>
    <phoneticPr fontId="3"/>
  </si>
  <si>
    <t>会場の席数(定員)</t>
    <rPh sb="0" eb="2">
      <t>カイジョウ</t>
    </rPh>
    <rPh sb="3" eb="5">
      <t>セキスウ</t>
    </rPh>
    <rPh sb="6" eb="8">
      <t>テイイン</t>
    </rPh>
    <phoneticPr fontId="3"/>
  </si>
  <si>
    <t>売止席数</t>
    <rPh sb="0" eb="1">
      <t>ウリ</t>
    </rPh>
    <rPh sb="1" eb="2">
      <t>ドメ</t>
    </rPh>
    <rPh sb="2" eb="4">
      <t>セキスウ</t>
    </rPh>
    <phoneticPr fontId="3"/>
  </si>
  <si>
    <t>感染症対策</t>
    <rPh sb="0" eb="5">
      <t>カンセンショウタイサク</t>
    </rPh>
    <phoneticPr fontId="3"/>
  </si>
  <si>
    <t>入場券内訳</t>
  </si>
  <si>
    <t>招待券枚数</t>
    <rPh sb="0" eb="3">
      <t>ショウタイケン</t>
    </rPh>
    <rPh sb="3" eb="5">
      <t>マイスウ</t>
    </rPh>
    <phoneticPr fontId="3"/>
  </si>
  <si>
    <r>
      <t>割引販売を行っている場合のみ、割引額の合計をマイナスで記入</t>
    </r>
    <r>
      <rPr>
        <b/>
        <sz val="11"/>
        <rFont val="ＭＳ ゴシック"/>
        <family val="3"/>
        <charset val="128"/>
      </rPr>
      <t>→</t>
    </r>
    <phoneticPr fontId="3"/>
  </si>
  <si>
    <t>（円）</t>
    <rPh sb="1" eb="2">
      <t>エン</t>
    </rPh>
    <phoneticPr fontId="3"/>
  </si>
  <si>
    <t>助成対象経費総額（支出総額）</t>
    <rPh sb="0" eb="2">
      <t>ジョセイ</t>
    </rPh>
    <rPh sb="2" eb="4">
      <t>タイショウ</t>
    </rPh>
    <rPh sb="4" eb="6">
      <t>ケイヒ</t>
    </rPh>
    <rPh sb="6" eb="8">
      <t>ソウガク</t>
    </rPh>
    <rPh sb="9" eb="11">
      <t>シシュツ</t>
    </rPh>
    <rPh sb="11" eb="13">
      <t>ソウガク</t>
    </rPh>
    <phoneticPr fontId="3"/>
  </si>
  <si>
    <t>宣伝・印刷費</t>
    <rPh sb="0" eb="2">
      <t>センデン</t>
    </rPh>
    <rPh sb="3" eb="6">
      <t>インサツヒ</t>
    </rPh>
    <phoneticPr fontId="3"/>
  </si>
  <si>
    <t>記録・配信費</t>
    <rPh sb="0" eb="2">
      <t>キロク</t>
    </rPh>
    <rPh sb="3" eb="6">
      <t>ハイシンヒ</t>
    </rPh>
    <phoneticPr fontId="3"/>
  </si>
  <si>
    <t>感染症対策費（上限額はその他経費の10％）</t>
    <phoneticPr fontId="3"/>
  </si>
  <si>
    <t>助成金算定基礎経費</t>
    <phoneticPr fontId="3"/>
  </si>
  <si>
    <t>金額</t>
    <rPh sb="0" eb="2">
      <t>キンガク</t>
    </rPh>
    <phoneticPr fontId="3"/>
  </si>
  <si>
    <t>①</t>
    <phoneticPr fontId="3"/>
  </si>
  <si>
    <t>要選択</t>
    <rPh sb="0" eb="1">
      <t>ヨウ</t>
    </rPh>
    <rPh sb="1" eb="3">
      <t>センタク</t>
    </rPh>
    <phoneticPr fontId="3"/>
  </si>
  <si>
    <t>←要望書で選択した項目と同じものを選択してください</t>
    <phoneticPr fontId="3"/>
  </si>
  <si>
    <t>②</t>
    <phoneticPr fontId="3"/>
  </si>
  <si>
    <t>←要望書で選択した項目と同じものを選択してください</t>
  </si>
  <si>
    <t>③</t>
    <phoneticPr fontId="3"/>
  </si>
  <si>
    <t>【助成対象経費】</t>
    <rPh sb="1" eb="3">
      <t>ジョセイ</t>
    </rPh>
    <rPh sb="3" eb="5">
      <t>タイショウ</t>
    </rPh>
    <rPh sb="5" eb="7">
      <t>ケイヒ</t>
    </rPh>
    <phoneticPr fontId="3"/>
  </si>
  <si>
    <t>出演費</t>
  </si>
  <si>
    <t>音楽費</t>
    <phoneticPr fontId="3"/>
  </si>
  <si>
    <t>文芸費</t>
    <phoneticPr fontId="3"/>
  </si>
  <si>
    <t>会場費</t>
    <phoneticPr fontId="3"/>
  </si>
  <si>
    <t>舞台費</t>
    <phoneticPr fontId="3"/>
  </si>
  <si>
    <t>運搬費</t>
    <phoneticPr fontId="3"/>
  </si>
  <si>
    <t>謝金</t>
    <phoneticPr fontId="3"/>
  </si>
  <si>
    <t>旅費</t>
    <phoneticPr fontId="3"/>
  </si>
  <si>
    <t>宣伝・印刷費</t>
    <phoneticPr fontId="3"/>
  </si>
  <si>
    <t>記録・配信費</t>
    <phoneticPr fontId="3"/>
  </si>
  <si>
    <t>金額（円）</t>
    <phoneticPr fontId="3"/>
  </si>
  <si>
    <t>作品料</t>
    <rPh sb="0" eb="2">
      <t>サクヒン</t>
    </rPh>
    <rPh sb="2" eb="3">
      <t>リョウ</t>
    </rPh>
    <phoneticPr fontId="3"/>
  </si>
  <si>
    <t>収入総額
（イ＋ロ＋ハ）</t>
    <phoneticPr fontId="3"/>
  </si>
  <si>
    <t>作品料（多分野のみ）</t>
    <rPh sb="0" eb="3">
      <t>サクヒンリョウ</t>
    </rPh>
    <rPh sb="4" eb="7">
      <t>タブンヤ</t>
    </rPh>
    <phoneticPr fontId="3"/>
  </si>
  <si>
    <t>作品料（多分野のみ）</t>
    <rPh sb="0" eb="2">
      <t>サクヒン</t>
    </rPh>
    <rPh sb="2" eb="3">
      <t>リョウ</t>
    </rPh>
    <rPh sb="4" eb="7">
      <t>タブンヤ</t>
    </rPh>
    <phoneticPr fontId="3"/>
  </si>
  <si>
    <t>I6～I14セルの合計</t>
    <rPh sb="9" eb="11">
      <t>ゴウケイ</t>
    </rPh>
    <phoneticPr fontId="7"/>
  </si>
  <si>
    <t>I7～I18セルの合計</t>
    <rPh sb="9" eb="11">
      <t>ゴウケイ</t>
    </rPh>
    <phoneticPr fontId="7"/>
  </si>
  <si>
    <t>人形製作費</t>
    <phoneticPr fontId="3"/>
  </si>
  <si>
    <t>演劇・伝統・多分野のみ</t>
    <rPh sb="0" eb="2">
      <t>エンゲキ</t>
    </rPh>
    <rPh sb="3" eb="5">
      <t>デントウ</t>
    </rPh>
    <rPh sb="6" eb="9">
      <t>タブンヤ</t>
    </rPh>
    <phoneticPr fontId="7"/>
  </si>
  <si>
    <t>【変更承認内訳：収入】</t>
    <rPh sb="1" eb="3">
      <t>ヘンコウ</t>
    </rPh>
    <rPh sb="3" eb="5">
      <t>ショウニン</t>
    </rPh>
    <rPh sb="5" eb="7">
      <t>ウチワケ</t>
    </rPh>
    <rPh sb="8" eb="10">
      <t>シュウニュウ</t>
    </rPh>
    <phoneticPr fontId="3"/>
  </si>
  <si>
    <t>【変更承認内訳：支出】</t>
    <rPh sb="1" eb="3">
      <t>ヘンコウ</t>
    </rPh>
    <rPh sb="3" eb="5">
      <t>ショウニン</t>
    </rPh>
    <rPh sb="5" eb="7">
      <t>ウチワケ</t>
    </rPh>
    <rPh sb="8" eb="10">
      <t>シシュツ</t>
    </rPh>
    <rPh sb="9" eb="10">
      <t>シュウシ</t>
    </rPh>
    <phoneticPr fontId="3"/>
  </si>
  <si>
    <t>助成対象経費の20%以上の減少／増加</t>
    <rPh sb="0" eb="6">
      <t>ジョセイタイショウケイヒ</t>
    </rPh>
    <rPh sb="10" eb="12">
      <t>イジョウ</t>
    </rPh>
    <rPh sb="13" eb="15">
      <t>ゲンショウ</t>
    </rPh>
    <rPh sb="16" eb="18">
      <t>ゾウカ</t>
    </rPh>
    <phoneticPr fontId="7"/>
  </si>
  <si>
    <t>現代舞台芸術創造普及活動・音楽</t>
    <rPh sb="0" eb="12">
      <t>ゲンダイブタイゲイジュツソウゾウフキュウカツドウ</t>
    </rPh>
    <rPh sb="13" eb="15">
      <t>オンガク</t>
    </rPh>
    <phoneticPr fontId="7"/>
  </si>
  <si>
    <t>経費変更の理由を具体的に記入してください。</t>
    <rPh sb="0" eb="2">
      <t>ケイヒ</t>
    </rPh>
    <rPh sb="2" eb="4">
      <t>ヘンコウ</t>
    </rPh>
    <rPh sb="5" eb="7">
      <t>リユウ</t>
    </rPh>
    <rPh sb="8" eb="11">
      <t>グタイテキ</t>
    </rPh>
    <rPh sb="12" eb="14">
      <t>キニュウ</t>
    </rPh>
    <phoneticPr fontId="7"/>
  </si>
  <si>
    <t>減少／増加どちらかをお選びください。該当しない方は削除してください。</t>
    <rPh sb="0" eb="2">
      <t>ゲンショウ</t>
    </rPh>
    <rPh sb="3" eb="5">
      <t>ゾウカ</t>
    </rPh>
    <rPh sb="11" eb="12">
      <t>エラ</t>
    </rPh>
    <rPh sb="18" eb="20">
      <t>ガイトウ</t>
    </rPh>
    <rPh sb="23" eb="24">
      <t>ホウ</t>
    </rPh>
    <rPh sb="25" eb="27">
      <t>サクジョ</t>
    </rPh>
    <phoneticPr fontId="7"/>
  </si>
  <si>
    <t>←まず「支出」シートをご記入ください。
支出変更承認内訳の入力値が自動で反映されます。</t>
    <rPh sb="4" eb="6">
      <t>シシュツ</t>
    </rPh>
    <rPh sb="12" eb="14">
      <t>キニュウ</t>
    </rPh>
    <phoneticPr fontId="36"/>
  </si>
  <si>
    <t>助成金算定基礎経費の合計額</t>
    <rPh sb="0" eb="3">
      <t>ジョセイキン</t>
    </rPh>
    <rPh sb="3" eb="5">
      <t>サンテイ</t>
    </rPh>
    <rPh sb="5" eb="7">
      <t>キソ</t>
    </rPh>
    <rPh sb="7" eb="9">
      <t>ケイヒ</t>
    </rPh>
    <rPh sb="10" eb="12">
      <t>ゴウケイ</t>
    </rPh>
    <rPh sb="12" eb="13">
      <t>ガク</t>
    </rPh>
    <phoneticPr fontId="36"/>
  </si>
  <si>
    <t>助成対象経費総額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</si>
</sst>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411]ggge&quot;年&quot;m&quot;月&quot;d&quot;日&quot;;@"/>
    <numFmt numFmtId="187" formatCode="0\ %"/>
    <numFmt numFmtId="188" formatCode="#,##0_ &quot;枚&quot;"/>
    <numFmt numFmtId="189" formatCode="#,##0_ &quot;席&quot;"/>
    <numFmt numFmtId="190" formatCode="#,##0\ &quot;席&quot;\ ;[Red]\-#,##0\ &quot;席&quot;"/>
    <numFmt numFmtId="191" formatCode="0.00_ ;[Red]\-0.00\ "/>
    <numFmt numFmtId="192" formatCode="&quot;(&quot;@&quot;　助成)&quot;"/>
    <numFmt numFmtId="193" formatCode="#,##0&quot;円&quot;;&quot;△ &quot;#,##0&quot;円&quot;"/>
    <numFmt numFmtId="194" formatCode="#,##0&quot;千円&quot;;&quot;△ &quot;#,##0&quot;千円&quot;"/>
    <numFmt numFmtId="195" formatCode="&quot;(&quot;#,##0&quot;)&quot;"/>
    <numFmt numFmtId="196" formatCode="&quot;外&quot;#&quot;件&quot;;;"/>
  </numFmts>
  <fonts count="5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name val="ＭＳ Ｐ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0"/>
      <name val="ＭＳ ゴシック"/>
      <family val="3"/>
      <charset val="128"/>
    </font>
    <font>
      <b/>
      <sz val="16"/>
      <color theme="1"/>
      <name val="ＭＳ ゴシック"/>
      <family val="3"/>
      <charset val="128"/>
    </font>
    <font>
      <sz val="22"/>
      <color theme="1"/>
      <name val="ＭＳ ゴシック"/>
      <family val="3"/>
      <charset val="128"/>
    </font>
    <font>
      <sz val="6"/>
      <name val="游ゴシック"/>
      <family val="2"/>
      <charset val="128"/>
      <scheme val="minor"/>
    </font>
    <font>
      <b/>
      <sz val="14"/>
      <name val="ＭＳ ゴシック"/>
      <family val="3"/>
      <charset val="128"/>
    </font>
    <font>
      <b/>
      <sz val="11"/>
      <color rgb="FFFF0000"/>
      <name val="ＭＳ ゴシック"/>
      <family val="3"/>
      <charset val="128"/>
    </font>
    <font>
      <b/>
      <sz val="11"/>
      <name val="ＭＳ 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b/>
      <sz val="12"/>
      <color rgb="FFFFC000"/>
      <name val="ＭＳ 明朝"/>
      <family val="1"/>
      <charset val="128"/>
    </font>
    <font>
      <b/>
      <sz val="12"/>
      <name val="ＭＳ 明朝"/>
      <family val="1"/>
      <charset val="128"/>
    </font>
    <font>
      <sz val="14"/>
      <name val="ＭＳ Ｐ明朝"/>
      <family val="1"/>
      <charset val="128"/>
    </font>
    <font>
      <b/>
      <sz val="10"/>
      <color theme="1"/>
      <name val="ＭＳ ゴシック"/>
      <family val="3"/>
      <charset val="128"/>
    </font>
    <font>
      <sz val="16"/>
      <color indexed="81"/>
      <name val="MS P ゴシック"/>
      <family val="3"/>
      <charset val="128"/>
    </font>
    <font>
      <sz val="14"/>
      <color rgb="FFFF0000"/>
      <name val="ＭＳ ゴシック"/>
      <family val="3"/>
      <charset val="128"/>
    </font>
    <font>
      <sz val="11"/>
      <color rgb="FFFF0000"/>
      <name val="游ゴシック"/>
      <family val="3"/>
      <charset val="128"/>
      <scheme val="minor"/>
    </font>
    <font>
      <b/>
      <sz val="18"/>
      <color theme="1"/>
      <name val="ＭＳ ゴシック"/>
      <family val="3"/>
      <charset val="128"/>
    </font>
    <font>
      <sz val="13"/>
      <color theme="1"/>
      <name val="ＭＳ ゴシック"/>
      <family val="3"/>
      <charset val="128"/>
    </font>
    <font>
      <b/>
      <sz val="13"/>
      <color theme="1"/>
      <name val="ＭＳ ゴシック"/>
      <family val="3"/>
      <charset val="128"/>
    </font>
    <font>
      <b/>
      <sz val="18"/>
      <name val="ＭＳ ゴシック"/>
      <family val="3"/>
      <charset val="128"/>
    </font>
    <font>
      <b/>
      <sz val="22"/>
      <color theme="1"/>
      <name val="ＭＳ ゴシック"/>
      <family val="3"/>
      <charset val="128"/>
    </font>
    <font>
      <b/>
      <sz val="16"/>
      <name val="ＭＳ ゴシック"/>
      <family val="3"/>
      <charset val="128"/>
    </font>
    <font>
      <sz val="12"/>
      <color theme="1"/>
      <name val="游ゴシック"/>
      <family val="3"/>
      <charset val="128"/>
      <scheme val="minor"/>
    </font>
    <font>
      <sz val="14"/>
      <color theme="1"/>
      <name val="游ゴシック"/>
      <family val="3"/>
      <charset val="128"/>
      <scheme val="minor"/>
    </font>
    <font>
      <sz val="11"/>
      <color rgb="FFFF0000"/>
      <name val="ＭＳ ゴシック"/>
      <family val="3"/>
      <charset val="128"/>
    </font>
    <font>
      <sz val="12"/>
      <name val="ＭＳ Ｐ明朝"/>
      <family val="1"/>
      <charset val="128"/>
    </font>
    <font>
      <b/>
      <sz val="16"/>
      <color rgb="FFFF0000"/>
      <name val="ＭＳ ゴシック"/>
      <family val="3"/>
      <charset val="128"/>
    </font>
    <font>
      <b/>
      <sz val="12"/>
      <color rgb="FFFF0000"/>
      <name val="ＭＳ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CFF99"/>
        <bgColor indexed="64"/>
      </patternFill>
    </fill>
    <fill>
      <patternFill patternType="solid">
        <fgColor rgb="FFFFFF99"/>
        <bgColor indexed="64"/>
      </patternFill>
    </fill>
    <fill>
      <patternFill patternType="solid">
        <fgColor rgb="FFFFCC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99CCFF"/>
        <bgColor indexed="64"/>
      </patternFill>
    </fill>
    <fill>
      <patternFill patternType="solid">
        <fgColor theme="2"/>
        <bgColor indexed="64"/>
      </patternFill>
    </fill>
    <fill>
      <patternFill patternType="solid">
        <fgColor theme="0" tint="-0.499984740745262"/>
        <bgColor indexed="64"/>
      </patternFill>
    </fill>
  </fills>
  <borders count="132">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
      <left style="hair">
        <color indexed="64"/>
      </left>
      <right/>
      <top/>
      <bottom/>
      <diagonal/>
    </border>
    <border>
      <left style="hair">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5" fillId="0" borderId="0">
      <alignment vertical="center"/>
    </xf>
    <xf numFmtId="0" fontId="4" fillId="0" borderId="0"/>
    <xf numFmtId="0" fontId="2" fillId="0" borderId="0">
      <alignment vertical="center"/>
    </xf>
    <xf numFmtId="0" fontId="1" fillId="0" borderId="0">
      <alignment vertical="center"/>
    </xf>
  </cellStyleXfs>
  <cellXfs count="806">
    <xf numFmtId="0" fontId="0" fillId="0" borderId="0" xfId="0">
      <alignment vertical="center"/>
    </xf>
    <xf numFmtId="0" fontId="9" fillId="2" borderId="8" xfId="6" applyFont="1" applyFill="1" applyBorder="1" applyAlignment="1">
      <alignment horizontal="center" vertical="center"/>
    </xf>
    <xf numFmtId="0" fontId="6" fillId="2" borderId="8" xfId="6" applyFont="1" applyFill="1" applyBorder="1">
      <alignment vertical="center"/>
    </xf>
    <xf numFmtId="0" fontId="12" fillId="0" borderId="0" xfId="0" applyFont="1" applyAlignment="1">
      <alignment vertical="center" wrapText="1"/>
    </xf>
    <xf numFmtId="0" fontId="13" fillId="0" borderId="0" xfId="0" applyFont="1">
      <alignment vertical="center"/>
    </xf>
    <xf numFmtId="0" fontId="10" fillId="0" borderId="0" xfId="0" applyFont="1" applyAlignment="1">
      <alignment vertical="top"/>
    </xf>
    <xf numFmtId="0" fontId="13" fillId="4" borderId="67" xfId="0" applyFont="1" applyFill="1" applyBorder="1" applyAlignment="1">
      <alignment horizontal="center" vertical="center"/>
    </xf>
    <xf numFmtId="0" fontId="13" fillId="0" borderId="0" xfId="0" applyFont="1" applyAlignment="1">
      <alignment vertical="center" wrapText="1"/>
    </xf>
    <xf numFmtId="0" fontId="13" fillId="0" borderId="0" xfId="0" applyFont="1" applyAlignment="1">
      <alignment vertical="top" wrapText="1"/>
    </xf>
    <xf numFmtId="0" fontId="10" fillId="0" borderId="0" xfId="0" applyFont="1">
      <alignment vertical="center"/>
    </xf>
    <xf numFmtId="0" fontId="10" fillId="4" borderId="79" xfId="0" applyFont="1" applyFill="1" applyBorder="1" applyAlignment="1">
      <alignment horizontal="center" vertical="center"/>
    </xf>
    <xf numFmtId="179" fontId="23" fillId="4" borderId="8" xfId="0" applyNumberFormat="1" applyFont="1" applyFill="1" applyBorder="1" applyAlignment="1">
      <alignment horizontal="center" vertical="center"/>
    </xf>
    <xf numFmtId="0" fontId="15" fillId="4" borderId="43" xfId="0" applyFont="1" applyFill="1" applyBorder="1" applyAlignment="1">
      <alignment horizontal="left" vertical="center"/>
    </xf>
    <xf numFmtId="0" fontId="10" fillId="0" borderId="0" xfId="0" applyFont="1" applyAlignment="1">
      <alignment vertical="top" wrapText="1"/>
    </xf>
    <xf numFmtId="177" fontId="10" fillId="0" borderId="0" xfId="6" applyNumberFormat="1" applyFont="1">
      <alignment vertical="center"/>
    </xf>
    <xf numFmtId="0" fontId="10" fillId="2" borderId="29" xfId="6" applyFont="1" applyFill="1" applyBorder="1">
      <alignment vertical="center"/>
    </xf>
    <xf numFmtId="0" fontId="10" fillId="3" borderId="14" xfId="6" applyFont="1" applyFill="1" applyBorder="1">
      <alignment vertical="center"/>
    </xf>
    <xf numFmtId="0" fontId="10" fillId="4" borderId="53" xfId="6" applyFont="1" applyFill="1" applyBorder="1">
      <alignment vertical="center"/>
    </xf>
    <xf numFmtId="0" fontId="10" fillId="4" borderId="21" xfId="6" applyFont="1" applyFill="1" applyBorder="1" applyAlignment="1">
      <alignment horizontal="left" vertical="center"/>
    </xf>
    <xf numFmtId="0" fontId="10" fillId="2" borderId="30" xfId="6" applyFont="1" applyFill="1" applyBorder="1">
      <alignment vertical="center"/>
    </xf>
    <xf numFmtId="0" fontId="10" fillId="3" borderId="33" xfId="6" applyFont="1" applyFill="1" applyBorder="1">
      <alignment vertical="center"/>
    </xf>
    <xf numFmtId="0" fontId="10" fillId="4" borderId="34" xfId="6" applyFont="1" applyFill="1" applyBorder="1" applyAlignment="1">
      <alignment horizontal="left" vertical="center"/>
    </xf>
    <xf numFmtId="0" fontId="10" fillId="4" borderId="86" xfId="6" applyFont="1" applyFill="1" applyBorder="1">
      <alignment vertical="center"/>
    </xf>
    <xf numFmtId="0" fontId="10" fillId="2" borderId="36" xfId="6" applyFont="1" applyFill="1" applyBorder="1" applyAlignment="1">
      <alignment horizontal="center" vertical="center"/>
    </xf>
    <xf numFmtId="177" fontId="10" fillId="2" borderId="25" xfId="6" applyNumberFormat="1" applyFont="1" applyFill="1" applyBorder="1" applyAlignment="1">
      <alignment horizontal="center" vertical="center"/>
    </xf>
    <xf numFmtId="177" fontId="10" fillId="2" borderId="26" xfId="6" applyNumberFormat="1" applyFont="1" applyFill="1" applyBorder="1" applyAlignment="1">
      <alignment horizontal="center" vertical="center"/>
    </xf>
    <xf numFmtId="0" fontId="10" fillId="2" borderId="28" xfId="6" applyFont="1" applyFill="1" applyBorder="1" applyAlignment="1">
      <alignment horizontal="center" vertical="center"/>
    </xf>
    <xf numFmtId="177" fontId="10" fillId="2" borderId="28" xfId="6" applyNumberFormat="1" applyFont="1" applyFill="1" applyBorder="1" applyAlignment="1">
      <alignment horizontal="center" vertical="center"/>
    </xf>
    <xf numFmtId="177" fontId="10" fillId="2" borderId="71" xfId="6" applyNumberFormat="1" applyFont="1" applyFill="1" applyBorder="1" applyAlignment="1">
      <alignment horizontal="center" vertical="center"/>
    </xf>
    <xf numFmtId="0" fontId="10" fillId="2" borderId="29" xfId="6" applyFont="1" applyFill="1" applyBorder="1" applyAlignment="1">
      <alignment vertical="center" textRotation="255"/>
    </xf>
    <xf numFmtId="0" fontId="10" fillId="3" borderId="37" xfId="6" applyFont="1" applyFill="1" applyBorder="1" applyAlignment="1">
      <alignment horizontal="left" vertical="center"/>
    </xf>
    <xf numFmtId="0" fontId="10" fillId="3" borderId="13" xfId="6" applyFont="1" applyFill="1" applyBorder="1" applyAlignment="1">
      <alignment horizontal="center" vertical="center" textRotation="255"/>
    </xf>
    <xf numFmtId="0" fontId="10" fillId="3" borderId="13" xfId="6" applyFont="1" applyFill="1" applyBorder="1" applyAlignment="1">
      <alignment horizontal="center" vertical="center"/>
    </xf>
    <xf numFmtId="177" fontId="10" fillId="3" borderId="13" xfId="6" applyNumberFormat="1" applyFont="1" applyFill="1" applyBorder="1" applyAlignment="1">
      <alignment horizontal="center" vertical="center"/>
    </xf>
    <xf numFmtId="177" fontId="10" fillId="3" borderId="42" xfId="6" applyNumberFormat="1" applyFont="1" applyFill="1" applyBorder="1" applyAlignment="1">
      <alignment horizontal="center" vertical="center"/>
    </xf>
    <xf numFmtId="0" fontId="10" fillId="3" borderId="14" xfId="6" applyFont="1" applyFill="1" applyBorder="1" applyAlignment="1">
      <alignment horizontal="left" vertical="center"/>
    </xf>
    <xf numFmtId="0" fontId="20" fillId="4" borderId="14" xfId="6" applyFont="1" applyFill="1" applyBorder="1" applyAlignment="1">
      <alignment horizontal="left" vertical="center"/>
    </xf>
    <xf numFmtId="0" fontId="10" fillId="3" borderId="14" xfId="6" applyFont="1" applyFill="1" applyBorder="1" applyAlignment="1">
      <alignment vertical="center" textRotation="255"/>
    </xf>
    <xf numFmtId="0" fontId="10" fillId="4" borderId="14" xfId="6" applyFont="1" applyFill="1" applyBorder="1" applyAlignment="1">
      <alignment vertical="center" textRotation="255" shrinkToFit="1"/>
    </xf>
    <xf numFmtId="0" fontId="10" fillId="4" borderId="67" xfId="6" applyFont="1" applyFill="1" applyBorder="1" applyAlignment="1">
      <alignment horizontal="center" vertical="center"/>
    </xf>
    <xf numFmtId="0" fontId="10" fillId="4" borderId="103" xfId="6" applyFont="1" applyFill="1" applyBorder="1" applyAlignment="1">
      <alignment horizontal="center" vertical="center"/>
    </xf>
    <xf numFmtId="177" fontId="10" fillId="4" borderId="66" xfId="6" applyNumberFormat="1" applyFont="1" applyFill="1" applyBorder="1" applyAlignment="1">
      <alignment horizontal="left" vertical="center"/>
    </xf>
    <xf numFmtId="177" fontId="10" fillId="4" borderId="105" xfId="6" applyNumberFormat="1" applyFont="1" applyFill="1" applyBorder="1" applyAlignment="1">
      <alignment horizontal="left" vertical="center"/>
    </xf>
    <xf numFmtId="0" fontId="10" fillId="4" borderId="79" xfId="6" applyFont="1" applyFill="1" applyBorder="1" applyAlignment="1">
      <alignment horizontal="center" vertical="center"/>
    </xf>
    <xf numFmtId="0" fontId="10" fillId="4" borderId="91" xfId="6" applyFont="1" applyFill="1" applyBorder="1" applyAlignment="1">
      <alignment horizontal="center" vertical="center"/>
    </xf>
    <xf numFmtId="180" fontId="10" fillId="5" borderId="75" xfId="6" applyNumberFormat="1" applyFont="1" applyFill="1" applyBorder="1" applyAlignment="1">
      <alignment vertical="top"/>
    </xf>
    <xf numFmtId="0" fontId="10" fillId="4" borderId="81" xfId="6" applyFont="1" applyFill="1" applyBorder="1" applyAlignment="1">
      <alignment horizontal="center" vertical="center"/>
    </xf>
    <xf numFmtId="0" fontId="10" fillId="4" borderId="14" xfId="6" applyFont="1" applyFill="1" applyBorder="1" applyAlignment="1">
      <alignment vertical="center" textRotation="255"/>
    </xf>
    <xf numFmtId="177" fontId="10" fillId="4" borderId="68" xfId="6" applyNumberFormat="1" applyFont="1" applyFill="1" applyBorder="1" applyAlignment="1">
      <alignment horizontal="center" vertical="center"/>
    </xf>
    <xf numFmtId="177" fontId="10" fillId="4" borderId="104" xfId="6" applyNumberFormat="1" applyFont="1" applyFill="1" applyBorder="1" applyAlignment="1">
      <alignment horizontal="center" vertical="center"/>
    </xf>
    <xf numFmtId="0" fontId="10" fillId="4" borderId="12" xfId="6" applyFont="1" applyFill="1" applyBorder="1" applyAlignment="1">
      <alignment horizontal="center" vertical="center"/>
    </xf>
    <xf numFmtId="38" fontId="10" fillId="5" borderId="5" xfId="6" applyNumberFormat="1" applyFont="1" applyFill="1" applyBorder="1">
      <alignment vertical="center"/>
    </xf>
    <xf numFmtId="177" fontId="10" fillId="5" borderId="57" xfId="6" applyNumberFormat="1" applyFont="1" applyFill="1" applyBorder="1" applyAlignment="1">
      <alignment vertical="top"/>
    </xf>
    <xf numFmtId="0" fontId="10" fillId="4" borderId="10" xfId="6" applyFont="1" applyFill="1" applyBorder="1" applyAlignment="1">
      <alignment horizontal="center" vertical="center"/>
    </xf>
    <xf numFmtId="38" fontId="10" fillId="5" borderId="6" xfId="6" applyNumberFormat="1" applyFont="1" applyFill="1" applyBorder="1">
      <alignment vertical="center"/>
    </xf>
    <xf numFmtId="177" fontId="25" fillId="5" borderId="58" xfId="6" applyNumberFormat="1" applyFont="1" applyFill="1" applyBorder="1" applyAlignment="1">
      <alignment vertical="top"/>
    </xf>
    <xf numFmtId="177" fontId="10" fillId="5" borderId="58" xfId="6" applyNumberFormat="1" applyFont="1" applyFill="1" applyBorder="1" applyAlignment="1">
      <alignment vertical="top"/>
    </xf>
    <xf numFmtId="0" fontId="10" fillId="4" borderId="22" xfId="6" applyFont="1" applyFill="1" applyBorder="1" applyAlignment="1">
      <alignment horizontal="center" vertical="center"/>
    </xf>
    <xf numFmtId="0" fontId="10" fillId="4" borderId="16" xfId="6" applyFont="1" applyFill="1" applyBorder="1">
      <alignment vertical="center"/>
    </xf>
    <xf numFmtId="0" fontId="10" fillId="4" borderId="16" xfId="6" applyFont="1" applyFill="1" applyBorder="1" applyAlignment="1">
      <alignment horizontal="center" vertical="center"/>
    </xf>
    <xf numFmtId="38" fontId="10" fillId="5" borderId="17" xfId="6" applyNumberFormat="1" applyFont="1" applyFill="1" applyBorder="1">
      <alignment vertical="center"/>
    </xf>
    <xf numFmtId="0" fontId="10" fillId="4" borderId="23" xfId="6" applyFont="1" applyFill="1" applyBorder="1" applyAlignment="1">
      <alignment vertical="center" textRotation="255"/>
    </xf>
    <xf numFmtId="38" fontId="10" fillId="5" borderId="83" xfId="6" applyNumberFormat="1" applyFont="1" applyFill="1" applyBorder="1">
      <alignment vertical="center"/>
    </xf>
    <xf numFmtId="177" fontId="10" fillId="5" borderId="32" xfId="6" applyNumberFormat="1" applyFont="1" applyFill="1" applyBorder="1" applyAlignment="1">
      <alignment vertical="top"/>
    </xf>
    <xf numFmtId="0" fontId="10" fillId="3" borderId="13" xfId="6" applyFont="1" applyFill="1" applyBorder="1" applyAlignment="1">
      <alignment horizontal="left" vertical="center"/>
    </xf>
    <xf numFmtId="177" fontId="10" fillId="3" borderId="13" xfId="6" applyNumberFormat="1" applyFont="1" applyFill="1" applyBorder="1" applyAlignment="1">
      <alignment horizontal="left" vertical="center"/>
    </xf>
    <xf numFmtId="177" fontId="10" fillId="3" borderId="31" xfId="6" applyNumberFormat="1" applyFont="1" applyFill="1" applyBorder="1" applyAlignment="1">
      <alignment horizontal="right" vertical="top"/>
    </xf>
    <xf numFmtId="0" fontId="10" fillId="4" borderId="13" xfId="6" applyFont="1" applyFill="1" applyBorder="1" applyAlignment="1">
      <alignment horizontal="left" vertical="center"/>
    </xf>
    <xf numFmtId="177" fontId="10" fillId="4" borderId="13" xfId="6" applyNumberFormat="1" applyFont="1" applyFill="1" applyBorder="1" applyAlignment="1">
      <alignment horizontal="left" vertical="center"/>
    </xf>
    <xf numFmtId="177" fontId="10" fillId="4" borderId="31" xfId="6" applyNumberFormat="1" applyFont="1" applyFill="1" applyBorder="1" applyAlignment="1">
      <alignment horizontal="right" vertical="top"/>
    </xf>
    <xf numFmtId="0" fontId="10" fillId="4" borderId="15" xfId="6" applyFont="1" applyFill="1" applyBorder="1" applyAlignment="1">
      <alignment vertical="center" textRotation="255"/>
    </xf>
    <xf numFmtId="0" fontId="10" fillId="4" borderId="13" xfId="6" applyFont="1" applyFill="1" applyBorder="1">
      <alignment vertical="center"/>
    </xf>
    <xf numFmtId="177" fontId="10" fillId="4" borderId="13" xfId="6" applyNumberFormat="1" applyFont="1" applyFill="1" applyBorder="1">
      <alignment vertical="center"/>
    </xf>
    <xf numFmtId="177" fontId="10" fillId="4" borderId="32" xfId="6" applyNumberFormat="1" applyFont="1" applyFill="1" applyBorder="1" applyAlignment="1">
      <alignment horizontal="right" vertical="top"/>
    </xf>
    <xf numFmtId="0" fontId="10" fillId="4" borderId="15" xfId="6" applyFont="1" applyFill="1" applyBorder="1" applyAlignment="1">
      <alignment vertical="center" textRotation="255" shrinkToFit="1"/>
    </xf>
    <xf numFmtId="177" fontId="10" fillId="4" borderId="31" xfId="6" applyNumberFormat="1" applyFont="1" applyFill="1" applyBorder="1" applyAlignment="1">
      <alignment vertical="top"/>
    </xf>
    <xf numFmtId="0" fontId="10" fillId="2" borderId="30" xfId="6" applyFont="1" applyFill="1" applyBorder="1" applyAlignment="1">
      <alignment vertical="center" textRotation="255"/>
    </xf>
    <xf numFmtId="0" fontId="10" fillId="3" borderId="33" xfId="6" applyFont="1" applyFill="1" applyBorder="1" applyAlignment="1">
      <alignment vertical="center" textRotation="255"/>
    </xf>
    <xf numFmtId="0" fontId="10" fillId="4" borderId="33" xfId="6" applyFont="1" applyFill="1" applyBorder="1" applyAlignment="1">
      <alignment vertical="center" textRotation="255" shrinkToFit="1"/>
    </xf>
    <xf numFmtId="0" fontId="27" fillId="0" borderId="0" xfId="7" applyFont="1" applyAlignment="1">
      <alignment vertical="center"/>
    </xf>
    <xf numFmtId="0" fontId="27" fillId="0" borderId="0" xfId="7" applyFont="1"/>
    <xf numFmtId="0" fontId="27" fillId="0" borderId="0" xfId="7" applyFont="1" applyAlignment="1">
      <alignment horizontal="center" vertical="center"/>
    </xf>
    <xf numFmtId="0" fontId="10" fillId="0" borderId="0" xfId="0" applyFont="1" applyAlignment="1">
      <alignment vertical="center" shrinkToFit="1"/>
    </xf>
    <xf numFmtId="178" fontId="10" fillId="0" borderId="0" xfId="0" applyNumberFormat="1" applyFont="1">
      <alignment vertical="center"/>
    </xf>
    <xf numFmtId="0" fontId="20" fillId="2" borderId="29" xfId="6" applyFont="1" applyFill="1" applyBorder="1">
      <alignment vertical="center"/>
    </xf>
    <xf numFmtId="0" fontId="20" fillId="2" borderId="25" xfId="0" applyFont="1" applyFill="1" applyBorder="1" applyAlignment="1">
      <alignment horizontal="center" vertical="center" shrinkToFit="1"/>
    </xf>
    <xf numFmtId="178" fontId="20" fillId="2" borderId="25" xfId="0" applyNumberFormat="1" applyFont="1" applyFill="1" applyBorder="1" applyAlignment="1">
      <alignment horizontal="center" vertical="center" shrinkToFit="1"/>
    </xf>
    <xf numFmtId="191" fontId="20" fillId="2" borderId="25" xfId="0" applyNumberFormat="1" applyFont="1" applyFill="1" applyBorder="1" applyAlignment="1">
      <alignment horizontal="center" vertical="center" shrinkToFit="1"/>
    </xf>
    <xf numFmtId="178" fontId="20" fillId="4" borderId="13" xfId="0" applyNumberFormat="1" applyFont="1" applyFill="1" applyBorder="1" applyAlignment="1">
      <alignment vertical="center" shrinkToFit="1"/>
    </xf>
    <xf numFmtId="178" fontId="20" fillId="4" borderId="13" xfId="0" applyNumberFormat="1" applyFont="1" applyFill="1" applyBorder="1" applyAlignment="1">
      <alignment horizontal="right" vertical="center"/>
    </xf>
    <xf numFmtId="178" fontId="10" fillId="0" borderId="98" xfId="0" applyNumberFormat="1" applyFont="1" applyBorder="1" applyAlignment="1" applyProtection="1">
      <alignment horizontal="right" vertical="center" shrinkToFit="1"/>
      <protection locked="0"/>
    </xf>
    <xf numFmtId="178" fontId="10" fillId="0" borderId="87" xfId="0" applyNumberFormat="1" applyFont="1" applyBorder="1" applyProtection="1">
      <alignment vertical="center"/>
      <protection locked="0"/>
    </xf>
    <xf numFmtId="178" fontId="10" fillId="0" borderId="10" xfId="0" applyNumberFormat="1" applyFont="1" applyBorder="1" applyAlignment="1" applyProtection="1">
      <alignment horizontal="right" vertical="center" shrinkToFit="1"/>
      <protection locked="0"/>
    </xf>
    <xf numFmtId="178" fontId="10" fillId="0" borderId="51" xfId="0" applyNumberFormat="1" applyFont="1" applyBorder="1" applyProtection="1">
      <alignment vertical="center"/>
      <protection locked="0"/>
    </xf>
    <xf numFmtId="178" fontId="10" fillId="5" borderId="2" xfId="0" applyNumberFormat="1" applyFont="1" applyFill="1" applyBorder="1" applyAlignment="1">
      <alignment horizontal="right" vertical="center"/>
    </xf>
    <xf numFmtId="178" fontId="10" fillId="0" borderId="11" xfId="0" applyNumberFormat="1" applyFont="1" applyBorder="1" applyAlignment="1" applyProtection="1">
      <alignment horizontal="right" vertical="center" shrinkToFit="1"/>
      <protection locked="0"/>
    </xf>
    <xf numFmtId="178" fontId="10" fillId="0" borderId="55" xfId="0" applyNumberFormat="1" applyFont="1" applyBorder="1" applyProtection="1">
      <alignment vertical="center"/>
      <protection locked="0"/>
    </xf>
    <xf numFmtId="178" fontId="10" fillId="5" borderId="4" xfId="0" applyNumberFormat="1" applyFont="1" applyFill="1" applyBorder="1" applyAlignment="1">
      <alignment horizontal="right" vertical="center"/>
    </xf>
    <xf numFmtId="178" fontId="10" fillId="0" borderId="12" xfId="0" applyNumberFormat="1" applyFont="1" applyBorder="1" applyAlignment="1" applyProtection="1">
      <alignment horizontal="right" vertical="center" shrinkToFit="1"/>
      <protection locked="0"/>
    </xf>
    <xf numFmtId="178" fontId="10" fillId="0" borderId="0" xfId="0" applyNumberFormat="1" applyFont="1" applyAlignment="1">
      <alignment vertical="center" shrinkToFit="1"/>
    </xf>
    <xf numFmtId="0" fontId="14" fillId="0" borderId="0" xfId="0" applyFont="1">
      <alignment vertical="center"/>
    </xf>
    <xf numFmtId="38" fontId="10" fillId="5" borderId="88" xfId="6" applyNumberFormat="1" applyFont="1" applyFill="1" applyBorder="1">
      <alignment vertical="center"/>
    </xf>
    <xf numFmtId="0" fontId="10" fillId="3" borderId="43" xfId="6" applyFont="1" applyFill="1" applyBorder="1" applyAlignment="1">
      <alignment vertical="center" textRotation="255"/>
    </xf>
    <xf numFmtId="0" fontId="10" fillId="3" borderId="56" xfId="6" applyFont="1" applyFill="1" applyBorder="1" applyAlignment="1">
      <alignment vertical="center" textRotation="255"/>
    </xf>
    <xf numFmtId="0" fontId="10" fillId="3" borderId="23" xfId="6" applyFont="1" applyFill="1" applyBorder="1" applyAlignment="1">
      <alignment vertical="center" textRotation="255"/>
    </xf>
    <xf numFmtId="0" fontId="10" fillId="3" borderId="65" xfId="6" applyFont="1" applyFill="1" applyBorder="1" applyAlignment="1">
      <alignment vertical="center" textRotation="255"/>
    </xf>
    <xf numFmtId="0" fontId="32" fillId="0" borderId="0" xfId="0" applyFont="1">
      <alignment vertical="center"/>
    </xf>
    <xf numFmtId="0" fontId="10" fillId="0" borderId="0" xfId="6" applyFont="1" applyAlignment="1">
      <alignment vertical="top"/>
    </xf>
    <xf numFmtId="0" fontId="13" fillId="0" borderId="0" xfId="9" applyFont="1">
      <alignment vertical="center"/>
    </xf>
    <xf numFmtId="0" fontId="18" fillId="0" borderId="0" xfId="9" applyFont="1">
      <alignment vertical="center"/>
    </xf>
    <xf numFmtId="0" fontId="35" fillId="0" borderId="0" xfId="9" applyFont="1">
      <alignment vertical="center"/>
    </xf>
    <xf numFmtId="0" fontId="18" fillId="0" borderId="0" xfId="9" applyFont="1" applyAlignment="1">
      <alignment vertical="center" wrapText="1"/>
    </xf>
    <xf numFmtId="177" fontId="21" fillId="0" borderId="0" xfId="0" applyNumberFormat="1" applyFont="1">
      <alignment vertical="center"/>
    </xf>
    <xf numFmtId="178" fontId="10" fillId="0" borderId="107" xfId="0" applyNumberFormat="1" applyFont="1" applyBorder="1" applyAlignment="1" applyProtection="1">
      <alignment horizontal="right" vertical="center" shrinkToFit="1"/>
      <protection locked="0"/>
    </xf>
    <xf numFmtId="178" fontId="10" fillId="0" borderId="6" xfId="0" applyNumberFormat="1" applyFont="1" applyBorder="1" applyAlignment="1" applyProtection="1">
      <alignment horizontal="right" vertical="center" shrinkToFit="1"/>
      <protection locked="0"/>
    </xf>
    <xf numFmtId="191" fontId="10" fillId="0" borderId="0" xfId="0" applyNumberFormat="1" applyFont="1" applyAlignment="1">
      <alignment vertical="center" shrinkToFit="1"/>
    </xf>
    <xf numFmtId="191" fontId="20" fillId="4" borderId="13" xfId="0" applyNumberFormat="1" applyFont="1" applyFill="1" applyBorder="1" applyAlignment="1">
      <alignment horizontal="right" vertical="center" shrinkToFit="1"/>
    </xf>
    <xf numFmtId="191" fontId="10" fillId="0" borderId="98" xfId="0" applyNumberFormat="1" applyFont="1" applyBorder="1" applyAlignment="1" applyProtection="1">
      <alignment horizontal="right" vertical="center" shrinkToFit="1"/>
      <protection locked="0"/>
    </xf>
    <xf numFmtId="191" fontId="10" fillId="0" borderId="10" xfId="0" applyNumberFormat="1" applyFont="1" applyBorder="1" applyAlignment="1" applyProtection="1">
      <alignment horizontal="right" vertical="center" shrinkToFit="1"/>
      <protection locked="0"/>
    </xf>
    <xf numFmtId="191" fontId="10" fillId="0" borderId="11" xfId="0" applyNumberFormat="1" applyFont="1" applyBorder="1" applyAlignment="1" applyProtection="1">
      <alignment horizontal="right" vertical="center" shrinkToFit="1"/>
      <protection locked="0"/>
    </xf>
    <xf numFmtId="0" fontId="10"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14" fillId="0" borderId="0" xfId="0" applyFont="1" applyAlignment="1">
      <alignment vertical="center" wrapText="1"/>
    </xf>
    <xf numFmtId="0" fontId="16" fillId="0" borderId="0" xfId="0" applyFont="1">
      <alignment vertical="center"/>
    </xf>
    <xf numFmtId="0" fontId="12" fillId="0" borderId="0" xfId="0" applyFont="1">
      <alignment vertical="center"/>
    </xf>
    <xf numFmtId="0" fontId="17" fillId="0" borderId="0" xfId="0" applyFont="1" applyAlignment="1">
      <alignment horizontal="center" vertical="top" wrapText="1"/>
    </xf>
    <xf numFmtId="0" fontId="14" fillId="0" borderId="0" xfId="0" applyFont="1" applyAlignment="1">
      <alignment horizontal="right" vertical="center"/>
    </xf>
    <xf numFmtId="0" fontId="17" fillId="0" borderId="0" xfId="0" applyFont="1" applyAlignment="1">
      <alignment horizontal="right" vertical="top" wrapText="1"/>
    </xf>
    <xf numFmtId="0" fontId="14" fillId="5" borderId="0" xfId="0" applyFont="1" applyFill="1" applyAlignment="1">
      <alignment vertical="center" wrapText="1"/>
    </xf>
    <xf numFmtId="0" fontId="4" fillId="0" borderId="0" xfId="7"/>
    <xf numFmtId="0" fontId="40" fillId="0" borderId="0" xfId="7" applyFont="1" applyAlignment="1">
      <alignment vertical="center"/>
    </xf>
    <xf numFmtId="193" fontId="38" fillId="0" borderId="0" xfId="7" applyNumberFormat="1" applyFont="1" applyAlignment="1">
      <alignment horizontal="right" vertical="center"/>
    </xf>
    <xf numFmtId="0" fontId="39" fillId="0" borderId="0" xfId="7" applyFont="1" applyAlignment="1">
      <alignment horizontal="left" vertical="center"/>
    </xf>
    <xf numFmtId="0" fontId="38" fillId="0" borderId="0" xfId="7" applyFont="1" applyAlignment="1">
      <alignment vertical="center"/>
    </xf>
    <xf numFmtId="38" fontId="38" fillId="0" borderId="0" xfId="5" applyFont="1" applyBorder="1" applyAlignment="1">
      <alignment vertical="center"/>
    </xf>
    <xf numFmtId="193" fontId="38" fillId="0" borderId="0" xfId="5" applyNumberFormat="1" applyFont="1" applyBorder="1" applyAlignment="1">
      <alignment vertical="center"/>
    </xf>
    <xf numFmtId="193" fontId="38" fillId="0" borderId="0" xfId="7" applyNumberFormat="1" applyFont="1" applyAlignment="1">
      <alignment vertical="center"/>
    </xf>
    <xf numFmtId="0" fontId="42" fillId="0" borderId="114" xfId="7" applyFont="1" applyBorder="1" applyAlignment="1">
      <alignment vertical="center"/>
    </xf>
    <xf numFmtId="38" fontId="42" fillId="0" borderId="45" xfId="5" applyFont="1" applyBorder="1" applyAlignment="1">
      <alignment vertical="center"/>
    </xf>
    <xf numFmtId="38" fontId="42" fillId="0" borderId="8" xfId="5" applyFont="1" applyBorder="1" applyAlignment="1">
      <alignment vertical="center"/>
    </xf>
    <xf numFmtId="0" fontId="42" fillId="0" borderId="8" xfId="7" applyFont="1" applyBorder="1" applyAlignment="1">
      <alignment vertical="center"/>
    </xf>
    <xf numFmtId="194" fontId="42" fillId="5" borderId="45" xfId="5" applyNumberFormat="1" applyFont="1" applyFill="1" applyBorder="1" applyAlignment="1">
      <alignment vertical="center"/>
    </xf>
    <xf numFmtId="194" fontId="42" fillId="5" borderId="8" xfId="5" applyNumberFormat="1" applyFont="1" applyFill="1" applyBorder="1" applyAlignment="1">
      <alignment vertical="center"/>
    </xf>
    <xf numFmtId="194" fontId="42" fillId="5" borderId="8" xfId="7" applyNumberFormat="1" applyFont="1" applyFill="1" applyBorder="1" applyAlignment="1">
      <alignment vertical="center"/>
    </xf>
    <xf numFmtId="177" fontId="10" fillId="0" borderId="56" xfId="4" applyNumberFormat="1" applyFont="1" applyBorder="1" applyAlignment="1">
      <alignment horizontal="left" vertical="top"/>
    </xf>
    <xf numFmtId="194" fontId="42" fillId="5" borderId="8" xfId="7" applyNumberFormat="1" applyFont="1" applyFill="1" applyBorder="1" applyAlignment="1">
      <alignment horizontal="right" vertical="center"/>
    </xf>
    <xf numFmtId="194" fontId="42" fillId="5" borderId="45" xfId="7" applyNumberFormat="1" applyFont="1" applyFill="1" applyBorder="1" applyAlignment="1">
      <alignment horizontal="right" vertical="center"/>
    </xf>
    <xf numFmtId="49" fontId="10" fillId="0" borderId="0" xfId="0" applyNumberFormat="1" applyFont="1" applyAlignment="1">
      <alignment horizontal="center" vertical="center"/>
    </xf>
    <xf numFmtId="0" fontId="10" fillId="0" borderId="0" xfId="0" applyFont="1" applyAlignment="1">
      <alignment vertical="center" wrapText="1"/>
    </xf>
    <xf numFmtId="178" fontId="10" fillId="0" borderId="0" xfId="4" applyNumberFormat="1" applyFont="1" applyBorder="1" applyAlignment="1">
      <alignment horizontal="center" vertical="center" shrinkToFit="1"/>
    </xf>
    <xf numFmtId="178" fontId="10" fillId="0" borderId="56" xfId="4" applyNumberFormat="1" applyFont="1" applyBorder="1" applyAlignment="1">
      <alignment horizontal="center" vertical="top" shrinkToFit="1"/>
    </xf>
    <xf numFmtId="178" fontId="10" fillId="0" borderId="115" xfId="4" applyNumberFormat="1" applyFont="1" applyBorder="1" applyAlignment="1">
      <alignment horizontal="center" vertical="top" shrinkToFit="1"/>
    </xf>
    <xf numFmtId="178" fontId="10" fillId="0" borderId="116" xfId="4" applyNumberFormat="1" applyFont="1" applyBorder="1" applyAlignment="1">
      <alignment horizontal="center" vertical="top" shrinkToFit="1"/>
    </xf>
    <xf numFmtId="178" fontId="10" fillId="5" borderId="8" xfId="4" applyNumberFormat="1" applyFont="1" applyFill="1" applyBorder="1" applyAlignment="1">
      <alignment vertical="center" shrinkToFit="1"/>
    </xf>
    <xf numFmtId="178" fontId="10" fillId="8" borderId="117" xfId="4" applyNumberFormat="1" applyFont="1" applyFill="1" applyBorder="1" applyAlignment="1">
      <alignment horizontal="center" vertical="top" shrinkToFit="1"/>
    </xf>
    <xf numFmtId="178" fontId="10" fillId="8" borderId="118" xfId="4" applyNumberFormat="1" applyFont="1" applyFill="1" applyBorder="1" applyAlignment="1">
      <alignment vertical="center" shrinkToFit="1"/>
    </xf>
    <xf numFmtId="0" fontId="18" fillId="0" borderId="0" xfId="9" applyFont="1" applyAlignment="1">
      <alignment horizontal="center" vertical="center"/>
    </xf>
    <xf numFmtId="0" fontId="10" fillId="4" borderId="8"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56" xfId="0" applyFont="1" applyFill="1" applyBorder="1" applyAlignment="1">
      <alignment horizontal="center" vertical="center"/>
    </xf>
    <xf numFmtId="0" fontId="10" fillId="4" borderId="52"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0" xfId="6" applyFont="1" applyAlignment="1">
      <alignment vertical="top" wrapText="1"/>
    </xf>
    <xf numFmtId="0" fontId="10" fillId="2" borderId="25" xfId="6" applyFont="1" applyFill="1" applyBorder="1" applyAlignment="1">
      <alignment horizontal="center" vertical="center"/>
    </xf>
    <xf numFmtId="0" fontId="20" fillId="4" borderId="37" xfId="6" applyFont="1" applyFill="1" applyBorder="1" applyAlignment="1">
      <alignment horizontal="left" vertical="center"/>
    </xf>
    <xf numFmtId="0" fontId="10" fillId="4" borderId="65" xfId="6" applyFont="1" applyFill="1" applyBorder="1" applyAlignment="1">
      <alignment horizontal="center" vertical="center"/>
    </xf>
    <xf numFmtId="0" fontId="10" fillId="4" borderId="40" xfId="6" applyFont="1" applyFill="1" applyBorder="1" applyAlignment="1">
      <alignment horizontal="center" vertical="center"/>
    </xf>
    <xf numFmtId="0" fontId="10" fillId="4" borderId="44" xfId="6" applyFont="1" applyFill="1" applyBorder="1" applyAlignment="1">
      <alignment horizontal="center" vertical="center"/>
    </xf>
    <xf numFmtId="0" fontId="10" fillId="4" borderId="13" xfId="6" applyFont="1" applyFill="1" applyBorder="1" applyAlignment="1">
      <alignment horizontal="center" vertical="center"/>
    </xf>
    <xf numFmtId="178" fontId="10" fillId="5" borderId="107" xfId="0" applyNumberFormat="1" applyFont="1" applyFill="1" applyBorder="1" applyAlignment="1">
      <alignment horizontal="right" vertical="center"/>
    </xf>
    <xf numFmtId="0" fontId="16" fillId="0" borderId="0" xfId="9" applyFont="1">
      <alignment vertical="center"/>
    </xf>
    <xf numFmtId="0" fontId="28" fillId="0" borderId="0" xfId="9" applyFont="1">
      <alignment vertical="center"/>
    </xf>
    <xf numFmtId="0" fontId="43" fillId="0" borderId="0" xfId="9" applyFont="1" applyAlignment="1">
      <alignment vertical="top"/>
    </xf>
    <xf numFmtId="0" fontId="0" fillId="0" borderId="0" xfId="6" applyFont="1">
      <alignment vertical="center"/>
    </xf>
    <xf numFmtId="0" fontId="5" fillId="0" borderId="0" xfId="6">
      <alignment vertical="center"/>
    </xf>
    <xf numFmtId="0" fontId="21" fillId="0" borderId="0" xfId="0" applyFont="1">
      <alignment vertical="center"/>
    </xf>
    <xf numFmtId="0" fontId="13" fillId="0" borderId="14" xfId="0" applyFont="1" applyBorder="1">
      <alignment vertical="center"/>
    </xf>
    <xf numFmtId="0" fontId="35" fillId="4" borderId="8" xfId="0" applyFont="1" applyFill="1" applyBorder="1" applyAlignment="1">
      <alignment horizontal="center" vertical="center"/>
    </xf>
    <xf numFmtId="49" fontId="10" fillId="0" borderId="8" xfId="0" applyNumberFormat="1" applyFont="1" applyBorder="1" applyAlignment="1" applyProtection="1">
      <alignment horizontal="center" vertical="center"/>
      <protection locked="0"/>
    </xf>
    <xf numFmtId="0" fontId="16" fillId="0" borderId="0" xfId="0" applyFont="1" applyAlignment="1">
      <alignment vertical="top"/>
    </xf>
    <xf numFmtId="0" fontId="22" fillId="0" borderId="8" xfId="0" applyFont="1" applyBorder="1" applyAlignment="1" applyProtection="1">
      <alignment vertical="center" wrapText="1"/>
      <protection locked="0"/>
    </xf>
    <xf numFmtId="0" fontId="37" fillId="4" borderId="64" xfId="0" applyFont="1" applyFill="1" applyBorder="1" applyAlignment="1">
      <alignment horizontal="center" vertical="center"/>
    </xf>
    <xf numFmtId="0" fontId="35" fillId="4" borderId="79" xfId="0"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64" xfId="0" applyFont="1" applyFill="1" applyBorder="1" applyAlignment="1">
      <alignment horizontal="center" vertical="center" wrapText="1"/>
    </xf>
    <xf numFmtId="0" fontId="22" fillId="4" borderId="64" xfId="0" applyFont="1" applyFill="1" applyBorder="1" applyAlignment="1">
      <alignment horizontal="center" vertical="center"/>
    </xf>
    <xf numFmtId="0" fontId="37" fillId="4" borderId="64" xfId="0" applyFont="1" applyFill="1" applyBorder="1" applyAlignment="1">
      <alignment horizontal="center" vertical="center" wrapText="1"/>
    </xf>
    <xf numFmtId="0" fontId="13" fillId="0" borderId="0" xfId="0" applyFont="1" applyAlignment="1">
      <alignment vertical="top"/>
    </xf>
    <xf numFmtId="0" fontId="22" fillId="4" borderId="79" xfId="0" applyFont="1" applyFill="1" applyBorder="1" applyAlignment="1">
      <alignment horizontal="center" vertical="center" wrapText="1"/>
    </xf>
    <xf numFmtId="0" fontId="15" fillId="4" borderId="45" xfId="0" applyFont="1" applyFill="1" applyBorder="1" applyAlignment="1">
      <alignment horizontal="left" vertical="center"/>
    </xf>
    <xf numFmtId="0" fontId="10" fillId="4" borderId="56" xfId="0" applyFont="1" applyFill="1" applyBorder="1">
      <alignment vertical="center"/>
    </xf>
    <xf numFmtId="182" fontId="10" fillId="5" borderId="45" xfId="0" applyNumberFormat="1" applyFont="1" applyFill="1" applyBorder="1" applyAlignment="1" applyProtection="1">
      <alignment horizontal="center" vertical="center"/>
      <protection locked="0"/>
    </xf>
    <xf numFmtId="182" fontId="10" fillId="5" borderId="56" xfId="0" applyNumberFormat="1" applyFont="1" applyFill="1" applyBorder="1" applyAlignment="1" applyProtection="1">
      <alignment horizontal="center" vertical="center"/>
      <protection locked="0"/>
    </xf>
    <xf numFmtId="0" fontId="10" fillId="5" borderId="45" xfId="0" applyFont="1" applyFill="1" applyBorder="1" applyAlignment="1" applyProtection="1">
      <alignment horizontal="right" vertical="center" shrinkToFit="1"/>
      <protection locked="0"/>
    </xf>
    <xf numFmtId="0" fontId="10" fillId="5" borderId="43" xfId="0" applyFont="1" applyFill="1" applyBorder="1" applyAlignment="1" applyProtection="1">
      <alignment vertical="center" shrinkToFit="1"/>
      <protection locked="0"/>
    </xf>
    <xf numFmtId="196" fontId="10" fillId="5" borderId="56" xfId="0" applyNumberFormat="1" applyFont="1" applyFill="1" applyBorder="1" applyAlignment="1" applyProtection="1">
      <alignment horizontal="center" vertical="center" shrinkToFit="1"/>
      <protection locked="0"/>
    </xf>
    <xf numFmtId="14" fontId="10" fillId="0" borderId="47" xfId="0" applyNumberFormat="1" applyFont="1" applyBorder="1" applyAlignment="1" applyProtection="1">
      <alignment horizontal="center" vertical="center"/>
      <protection locked="0"/>
    </xf>
    <xf numFmtId="0" fontId="10" fillId="0" borderId="46" xfId="0" applyFont="1" applyBorder="1" applyAlignment="1">
      <alignment horizontal="center" vertical="center"/>
    </xf>
    <xf numFmtId="14" fontId="10" fillId="0" borderId="62" xfId="0" applyNumberFormat="1" applyFont="1" applyBorder="1" applyAlignment="1" applyProtection="1">
      <alignment horizontal="center" vertical="center"/>
      <protection locked="0"/>
    </xf>
    <xf numFmtId="0" fontId="22" fillId="0" borderId="20" xfId="0" applyFont="1" applyBorder="1" applyAlignment="1" applyProtection="1">
      <alignment vertical="center" shrinkToFit="1"/>
      <protection locked="0"/>
    </xf>
    <xf numFmtId="0" fontId="13" fillId="0" borderId="8" xfId="0" applyFont="1" applyBorder="1" applyAlignment="1">
      <alignment vertical="center" wrapText="1"/>
    </xf>
    <xf numFmtId="14" fontId="10" fillId="0" borderId="52" xfId="0" applyNumberFormat="1" applyFont="1" applyBorder="1" applyAlignment="1" applyProtection="1">
      <alignment horizontal="center" vertical="center"/>
      <protection locked="0"/>
    </xf>
    <xf numFmtId="0" fontId="10" fillId="0" borderId="53" xfId="0" applyFont="1" applyBorder="1" applyAlignment="1">
      <alignment horizontal="center" vertical="center"/>
    </xf>
    <xf numFmtId="14" fontId="10" fillId="0" borderId="60" xfId="0" applyNumberFormat="1" applyFont="1" applyBorder="1" applyAlignment="1" applyProtection="1">
      <alignment horizontal="center" vertical="center"/>
      <protection locked="0"/>
    </xf>
    <xf numFmtId="0" fontId="10" fillId="0" borderId="21" xfId="0" applyFont="1" applyBorder="1" applyAlignment="1" applyProtection="1">
      <alignment vertical="center" shrinkToFit="1"/>
      <protection locked="0"/>
    </xf>
    <xf numFmtId="3" fontId="13" fillId="0" borderId="8" xfId="0" applyNumberFormat="1" applyFont="1" applyBorder="1" applyAlignment="1">
      <alignment vertical="center" wrapText="1"/>
    </xf>
    <xf numFmtId="3" fontId="13" fillId="0" borderId="8" xfId="0" applyNumberFormat="1" applyFont="1" applyBorder="1">
      <alignment vertical="center"/>
    </xf>
    <xf numFmtId="14" fontId="10" fillId="0" borderId="89" xfId="0" applyNumberFormat="1" applyFont="1" applyBorder="1" applyAlignment="1" applyProtection="1">
      <alignment horizontal="center" vertical="center"/>
      <protection locked="0"/>
    </xf>
    <xf numFmtId="0" fontId="10" fillId="0" borderId="54" xfId="0" applyFont="1" applyBorder="1" applyAlignment="1">
      <alignment horizontal="center" vertical="center"/>
    </xf>
    <xf numFmtId="14" fontId="10" fillId="0" borderId="93" xfId="0" applyNumberFormat="1" applyFont="1" applyBorder="1" applyAlignment="1" applyProtection="1">
      <alignment horizontal="center" vertical="center"/>
      <protection locked="0"/>
    </xf>
    <xf numFmtId="0" fontId="10" fillId="0" borderId="22" xfId="0" applyFont="1" applyBorder="1" applyAlignment="1" applyProtection="1">
      <alignment vertical="center" shrinkToFit="1"/>
      <protection locked="0"/>
    </xf>
    <xf numFmtId="0" fontId="22" fillId="4" borderId="40" xfId="0" applyFont="1" applyFill="1" applyBorder="1" applyAlignment="1">
      <alignment horizontal="center" vertical="center"/>
    </xf>
    <xf numFmtId="0" fontId="29" fillId="0" borderId="0" xfId="0" applyFont="1" applyAlignment="1">
      <alignment vertical="top"/>
    </xf>
    <xf numFmtId="0" fontId="35" fillId="4" borderId="20" xfId="0" applyFont="1" applyFill="1" applyBorder="1" applyAlignment="1">
      <alignment horizontal="center" vertical="center"/>
    </xf>
    <xf numFmtId="178" fontId="22" fillId="5" borderId="5" xfId="0" applyNumberFormat="1" applyFont="1" applyFill="1" applyBorder="1">
      <alignment vertical="center"/>
    </xf>
    <xf numFmtId="178" fontId="22" fillId="5" borderId="62" xfId="0" applyNumberFormat="1" applyFont="1" applyFill="1" applyBorder="1">
      <alignment vertical="center"/>
    </xf>
    <xf numFmtId="0" fontId="10" fillId="4" borderId="47" xfId="0" applyFont="1" applyFill="1" applyBorder="1" applyAlignment="1">
      <alignment horizontal="center" vertical="center" wrapText="1"/>
    </xf>
    <xf numFmtId="0" fontId="10" fillId="4" borderId="46" xfId="0" applyFont="1" applyFill="1" applyBorder="1" applyAlignment="1">
      <alignment vertical="center" wrapText="1"/>
    </xf>
    <xf numFmtId="178" fontId="10" fillId="5" borderId="5" xfId="0" applyNumberFormat="1" applyFont="1" applyFill="1" applyBorder="1">
      <alignment vertical="center"/>
    </xf>
    <xf numFmtId="0" fontId="29" fillId="0" borderId="0" xfId="0" applyFont="1">
      <alignment vertical="center"/>
    </xf>
    <xf numFmtId="0" fontId="35" fillId="4" borderId="21" xfId="0" applyFont="1" applyFill="1" applyBorder="1" applyAlignment="1">
      <alignment horizontal="center" vertical="center"/>
    </xf>
    <xf numFmtId="178" fontId="22" fillId="5" borderId="6" xfId="0" applyNumberFormat="1" applyFont="1" applyFill="1" applyBorder="1">
      <alignment vertical="center"/>
    </xf>
    <xf numFmtId="178" fontId="22" fillId="5" borderId="60" xfId="0" applyNumberFormat="1" applyFont="1" applyFill="1" applyBorder="1">
      <alignment vertical="center"/>
    </xf>
    <xf numFmtId="0" fontId="10" fillId="4" borderId="52" xfId="0" applyFont="1" applyFill="1" applyBorder="1" applyAlignment="1">
      <alignment horizontal="center" vertical="center" wrapText="1"/>
    </xf>
    <xf numFmtId="0" fontId="10" fillId="4" borderId="53" xfId="0" applyFont="1" applyFill="1" applyBorder="1" applyAlignment="1">
      <alignment vertical="center" wrapText="1"/>
    </xf>
    <xf numFmtId="178" fontId="10" fillId="5" borderId="6" xfId="0" applyNumberFormat="1" applyFont="1" applyFill="1" applyBorder="1">
      <alignment vertical="center"/>
    </xf>
    <xf numFmtId="0" fontId="27" fillId="4" borderId="21" xfId="0" applyFont="1" applyFill="1" applyBorder="1" applyAlignment="1">
      <alignment horizontal="center" vertical="center" wrapText="1"/>
    </xf>
    <xf numFmtId="0" fontId="10" fillId="4" borderId="51" xfId="0" applyFont="1" applyFill="1" applyBorder="1" applyAlignment="1">
      <alignment vertical="center" wrapText="1"/>
    </xf>
    <xf numFmtId="0" fontId="35" fillId="4" borderId="21"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178" fontId="10" fillId="5" borderId="7" xfId="0" applyNumberFormat="1" applyFont="1" applyFill="1" applyBorder="1">
      <alignment vertical="center"/>
    </xf>
    <xf numFmtId="178" fontId="10" fillId="5" borderId="93" xfId="0" applyNumberFormat="1" applyFont="1" applyFill="1" applyBorder="1">
      <alignment vertical="center"/>
    </xf>
    <xf numFmtId="0" fontId="10" fillId="4" borderId="51" xfId="0" applyFont="1" applyFill="1" applyBorder="1">
      <alignment vertical="center"/>
    </xf>
    <xf numFmtId="178" fontId="10" fillId="5" borderId="107" xfId="0" applyNumberFormat="1" applyFont="1" applyFill="1" applyBorder="1">
      <alignment vertical="center"/>
    </xf>
    <xf numFmtId="0" fontId="10" fillId="4" borderId="70" xfId="0" applyFont="1" applyFill="1" applyBorder="1" applyAlignment="1">
      <alignment horizontal="center" vertical="center"/>
    </xf>
    <xf numFmtId="0" fontId="10" fillId="4" borderId="119" xfId="0" applyFont="1" applyFill="1" applyBorder="1">
      <alignment vertical="center"/>
    </xf>
    <xf numFmtId="178" fontId="10" fillId="5" borderId="17" xfId="0" applyNumberFormat="1" applyFont="1" applyFill="1" applyBorder="1">
      <alignment vertical="center"/>
    </xf>
    <xf numFmtId="178" fontId="10" fillId="5" borderId="110" xfId="0" applyNumberFormat="1" applyFont="1" applyFill="1" applyBorder="1">
      <alignment vertical="center"/>
    </xf>
    <xf numFmtId="0" fontId="22" fillId="4" borderId="41" xfId="0" applyFont="1" applyFill="1" applyBorder="1" applyAlignment="1">
      <alignment vertical="center" shrinkToFit="1"/>
    </xf>
    <xf numFmtId="178" fontId="22" fillId="5" borderId="107" xfId="0" applyNumberFormat="1" applyFont="1" applyFill="1" applyBorder="1">
      <alignment vertical="center"/>
    </xf>
    <xf numFmtId="178" fontId="22" fillId="5" borderId="13" xfId="0" applyNumberFormat="1" applyFont="1" applyFill="1" applyBorder="1" applyAlignment="1">
      <alignment horizontal="right" vertical="center"/>
    </xf>
    <xf numFmtId="0" fontId="32" fillId="4" borderId="120" xfId="0" applyFont="1" applyFill="1" applyBorder="1" applyAlignment="1">
      <alignment vertical="center" shrinkToFit="1"/>
    </xf>
    <xf numFmtId="178" fontId="22" fillId="0" borderId="121" xfId="0" applyNumberFormat="1" applyFont="1" applyBorder="1">
      <alignment vertical="center"/>
    </xf>
    <xf numFmtId="178" fontId="22" fillId="0" borderId="122" xfId="0" applyNumberFormat="1" applyFont="1" applyBorder="1" applyAlignment="1">
      <alignment horizontal="right" vertical="center"/>
    </xf>
    <xf numFmtId="178" fontId="10" fillId="5" borderId="109" xfId="0" applyNumberFormat="1" applyFont="1" applyFill="1" applyBorder="1">
      <alignment vertical="center"/>
    </xf>
    <xf numFmtId="0" fontId="22" fillId="4" borderId="81" xfId="0" applyFont="1" applyFill="1" applyBorder="1" applyAlignment="1">
      <alignment horizontal="center" vertical="center" shrinkToFit="1"/>
    </xf>
    <xf numFmtId="178" fontId="10" fillId="5" borderId="24" xfId="0" applyNumberFormat="1" applyFont="1" applyFill="1" applyBorder="1">
      <alignment vertical="center"/>
    </xf>
    <xf numFmtId="0" fontId="33" fillId="0" borderId="0" xfId="0" applyFont="1" applyAlignment="1">
      <alignment vertical="center" wrapText="1"/>
    </xf>
    <xf numFmtId="0" fontId="6" fillId="0" borderId="0" xfId="6" applyFont="1">
      <alignment vertical="center"/>
    </xf>
    <xf numFmtId="0" fontId="6" fillId="9" borderId="8" xfId="6" applyFont="1" applyFill="1" applyBorder="1">
      <alignment vertical="center"/>
    </xf>
    <xf numFmtId="0" fontId="6" fillId="0" borderId="8" xfId="6" applyFont="1" applyBorder="1">
      <alignment vertical="center"/>
    </xf>
    <xf numFmtId="0" fontId="6" fillId="10" borderId="8" xfId="6" applyFont="1" applyFill="1" applyBorder="1" applyAlignment="1">
      <alignment vertical="top"/>
    </xf>
    <xf numFmtId="0" fontId="6" fillId="0" borderId="8" xfId="6" applyFont="1" applyBorder="1" applyAlignment="1">
      <alignment vertical="center" wrapText="1"/>
    </xf>
    <xf numFmtId="0" fontId="6" fillId="11" borderId="8" xfId="6" applyFont="1" applyFill="1" applyBorder="1" applyAlignment="1">
      <alignment vertical="top"/>
    </xf>
    <xf numFmtId="0" fontId="6" fillId="9" borderId="8" xfId="6" applyFont="1" applyFill="1" applyBorder="1" applyAlignment="1">
      <alignment vertical="top"/>
    </xf>
    <xf numFmtId="0" fontId="6" fillId="0" borderId="8" xfId="6" applyFont="1" applyBorder="1" applyAlignment="1">
      <alignment vertical="top"/>
    </xf>
    <xf numFmtId="0" fontId="6" fillId="7" borderId="8" xfId="6" applyFont="1" applyFill="1" applyBorder="1" applyAlignment="1">
      <alignment vertical="top"/>
    </xf>
    <xf numFmtId="0" fontId="6" fillId="12" borderId="8" xfId="6" applyFont="1" applyFill="1" applyBorder="1" applyAlignment="1">
      <alignment vertical="top"/>
    </xf>
    <xf numFmtId="0" fontId="5" fillId="12" borderId="8" xfId="6" applyFill="1" applyBorder="1" applyAlignment="1">
      <alignment vertical="top"/>
    </xf>
    <xf numFmtId="0" fontId="0" fillId="0" borderId="8" xfId="6" applyFont="1" applyBorder="1">
      <alignment vertical="center"/>
    </xf>
    <xf numFmtId="0" fontId="5" fillId="0" borderId="8" xfId="6" applyBorder="1" applyAlignment="1">
      <alignment vertical="center" wrapText="1"/>
    </xf>
    <xf numFmtId="0" fontId="0" fillId="12" borderId="8" xfId="6" applyFont="1" applyFill="1" applyBorder="1" applyAlignment="1">
      <alignment vertical="top"/>
    </xf>
    <xf numFmtId="0" fontId="5" fillId="0" borderId="8" xfId="6" applyBorder="1">
      <alignment vertical="center"/>
    </xf>
    <xf numFmtId="0" fontId="0" fillId="13" borderId="8" xfId="6" applyFont="1" applyFill="1" applyBorder="1" applyAlignment="1">
      <alignment horizontal="left" vertical="top"/>
    </xf>
    <xf numFmtId="0" fontId="0" fillId="0" borderId="8" xfId="6" applyFont="1" applyBorder="1" applyAlignment="1">
      <alignment horizontal="left" vertical="top"/>
    </xf>
    <xf numFmtId="0" fontId="5" fillId="0" borderId="8" xfId="6" applyBorder="1" applyAlignment="1">
      <alignment horizontal="left" vertical="top" wrapText="1"/>
    </xf>
    <xf numFmtId="0" fontId="5" fillId="13" borderId="8" xfId="6" applyFill="1" applyBorder="1" applyAlignment="1">
      <alignment horizontal="left" vertical="top"/>
    </xf>
    <xf numFmtId="0" fontId="5" fillId="14" borderId="8" xfId="6" applyFill="1" applyBorder="1" applyAlignment="1">
      <alignment horizontal="left" vertical="top"/>
    </xf>
    <xf numFmtId="0" fontId="0" fillId="0" borderId="8" xfId="6" applyFont="1" applyBorder="1" applyAlignment="1">
      <alignment horizontal="left" vertical="top" wrapText="1"/>
    </xf>
    <xf numFmtId="0" fontId="5" fillId="0" borderId="8" xfId="6" applyBorder="1" applyAlignment="1">
      <alignment horizontal="left" vertical="top"/>
    </xf>
    <xf numFmtId="0" fontId="5" fillId="6" borderId="8" xfId="6" applyFill="1" applyBorder="1" applyAlignment="1">
      <alignment horizontal="left" vertical="top"/>
    </xf>
    <xf numFmtId="0" fontId="5" fillId="15" borderId="8" xfId="6" applyFill="1" applyBorder="1" applyAlignment="1">
      <alignment horizontal="left" vertical="top"/>
    </xf>
    <xf numFmtId="0" fontId="0" fillId="15" borderId="8" xfId="6" applyFont="1" applyFill="1" applyBorder="1" applyAlignment="1">
      <alignment horizontal="left" vertical="top"/>
    </xf>
    <xf numFmtId="0" fontId="6" fillId="11" borderId="8" xfId="6" applyFont="1" applyFill="1" applyBorder="1" applyAlignment="1">
      <alignment horizontal="left" vertical="top"/>
    </xf>
    <xf numFmtId="0" fontId="6" fillId="0" borderId="8" xfId="6" applyFont="1" applyBorder="1" applyAlignment="1">
      <alignment horizontal="left" vertical="top"/>
    </xf>
    <xf numFmtId="0" fontId="6" fillId="0" borderId="8" xfId="6" applyFont="1" applyBorder="1" applyAlignment="1">
      <alignment horizontal="left" vertical="top" wrapText="1"/>
    </xf>
    <xf numFmtId="0" fontId="0" fillId="10" borderId="8" xfId="6" applyFont="1" applyFill="1" applyBorder="1" applyAlignment="1">
      <alignment horizontal="left" vertical="top"/>
    </xf>
    <xf numFmtId="0" fontId="5" fillId="10" borderId="8" xfId="6" applyFill="1" applyBorder="1" applyAlignment="1">
      <alignment horizontal="left" vertical="top"/>
    </xf>
    <xf numFmtId="0" fontId="5" fillId="10" borderId="8" xfId="6" applyFill="1" applyBorder="1">
      <alignment vertical="center"/>
    </xf>
    <xf numFmtId="0" fontId="6" fillId="16" borderId="8" xfId="6" applyFont="1" applyFill="1" applyBorder="1">
      <alignment vertical="center"/>
    </xf>
    <xf numFmtId="0" fontId="6" fillId="16" borderId="8" xfId="6" applyFont="1" applyFill="1" applyBorder="1" applyAlignment="1">
      <alignment vertical="top"/>
    </xf>
    <xf numFmtId="0" fontId="6" fillId="17" borderId="8" xfId="6" applyFont="1" applyFill="1" applyBorder="1">
      <alignment vertical="center"/>
    </xf>
    <xf numFmtId="0" fontId="6" fillId="17" borderId="8" xfId="6" applyFont="1" applyFill="1" applyBorder="1" applyAlignment="1">
      <alignment vertical="top"/>
    </xf>
    <xf numFmtId="0" fontId="0" fillId="17" borderId="8" xfId="6" applyFont="1" applyFill="1" applyBorder="1">
      <alignment vertical="center"/>
    </xf>
    <xf numFmtId="0" fontId="47" fillId="0" borderId="0" xfId="6" applyFont="1">
      <alignment vertical="center"/>
    </xf>
    <xf numFmtId="0" fontId="10" fillId="0" borderId="0" xfId="6" applyFont="1" applyAlignment="1">
      <alignment vertical="center" textRotation="255"/>
    </xf>
    <xf numFmtId="0" fontId="10" fillId="0" borderId="0" xfId="6" applyFont="1">
      <alignment vertical="center"/>
    </xf>
    <xf numFmtId="0" fontId="24" fillId="0" borderId="0" xfId="6" applyFont="1">
      <alignment vertical="center"/>
    </xf>
    <xf numFmtId="0" fontId="10" fillId="5" borderId="69" xfId="6" applyFont="1" applyFill="1" applyBorder="1" applyAlignment="1">
      <alignment vertical="center" wrapText="1"/>
    </xf>
    <xf numFmtId="0" fontId="22" fillId="0" borderId="0" xfId="6" applyFont="1">
      <alignment vertical="center"/>
    </xf>
    <xf numFmtId="0" fontId="20" fillId="0" borderId="0" xfId="6" applyFont="1" applyAlignment="1">
      <alignment horizontal="left" vertical="center"/>
    </xf>
    <xf numFmtId="0" fontId="10" fillId="0" borderId="0" xfId="6" applyFont="1" applyAlignment="1">
      <alignment horizontal="left" vertical="top"/>
    </xf>
    <xf numFmtId="0" fontId="20" fillId="2" borderId="77" xfId="6" applyFont="1" applyFill="1" applyBorder="1">
      <alignment vertical="center"/>
    </xf>
    <xf numFmtId="0" fontId="10" fillId="2" borderId="123" xfId="6" applyFont="1" applyFill="1" applyBorder="1">
      <alignment vertical="center"/>
    </xf>
    <xf numFmtId="0" fontId="10" fillId="3" borderId="15" xfId="6" applyFont="1" applyFill="1" applyBorder="1">
      <alignment vertical="center"/>
    </xf>
    <xf numFmtId="0" fontId="10" fillId="3" borderId="24" xfId="6" applyFont="1" applyFill="1" applyBorder="1">
      <alignment vertical="center"/>
    </xf>
    <xf numFmtId="0" fontId="10" fillId="3" borderId="37" xfId="6" applyFont="1" applyFill="1" applyBorder="1">
      <alignment vertical="center"/>
    </xf>
    <xf numFmtId="0" fontId="10" fillId="3" borderId="43" xfId="6" applyFont="1" applyFill="1" applyBorder="1">
      <alignment vertical="center"/>
    </xf>
    <xf numFmtId="0" fontId="10" fillId="4" borderId="52" xfId="6" applyFont="1" applyFill="1" applyBorder="1">
      <alignment vertical="center"/>
    </xf>
    <xf numFmtId="0" fontId="10" fillId="4" borderId="21" xfId="6" applyFont="1" applyFill="1" applyBorder="1">
      <alignment vertical="center"/>
    </xf>
    <xf numFmtId="0" fontId="10" fillId="0" borderId="0" xfId="6" applyFont="1" applyAlignment="1">
      <alignment horizontal="left" vertical="center"/>
    </xf>
    <xf numFmtId="38" fontId="10" fillId="0" borderId="0" xfId="3" applyFont="1" applyFill="1" applyBorder="1" applyAlignment="1" applyProtection="1">
      <alignment horizontal="right" vertical="center"/>
    </xf>
    <xf numFmtId="177" fontId="10" fillId="0" borderId="0" xfId="4" applyNumberFormat="1" applyFont="1" applyFill="1" applyBorder="1" applyAlignment="1" applyProtection="1">
      <alignment horizontal="left" vertical="top"/>
    </xf>
    <xf numFmtId="177" fontId="10" fillId="0" borderId="0" xfId="0" applyNumberFormat="1" applyFont="1">
      <alignment vertical="center"/>
    </xf>
    <xf numFmtId="0" fontId="10" fillId="0" borderId="0" xfId="6" applyFont="1" applyAlignment="1">
      <alignment horizontal="center" vertical="center"/>
    </xf>
    <xf numFmtId="0" fontId="48" fillId="4" borderId="8" xfId="6" applyFont="1" applyFill="1" applyBorder="1" applyAlignment="1">
      <alignment horizontal="right" vertical="center"/>
    </xf>
    <xf numFmtId="0" fontId="21" fillId="0" borderId="0" xfId="6" applyFont="1" applyAlignment="1">
      <alignment horizontal="left" vertical="center"/>
    </xf>
    <xf numFmtId="3" fontId="10" fillId="0" borderId="5" xfId="6" applyNumberFormat="1" applyFont="1" applyBorder="1" applyAlignment="1" applyProtection="1">
      <alignment horizontal="right" vertical="center" shrinkToFit="1"/>
      <protection locked="0"/>
    </xf>
    <xf numFmtId="3" fontId="10" fillId="0" borderId="7" xfId="6" applyNumberFormat="1" applyFont="1" applyBorder="1" applyAlignment="1" applyProtection="1">
      <alignment horizontal="right" vertical="center" shrinkToFit="1"/>
      <protection locked="0"/>
    </xf>
    <xf numFmtId="0" fontId="20" fillId="0" borderId="0" xfId="6" applyFont="1" applyAlignment="1">
      <alignment vertical="top"/>
    </xf>
    <xf numFmtId="0" fontId="20" fillId="0" borderId="0" xfId="6" applyFont="1" applyAlignment="1">
      <alignment vertical="top" wrapText="1"/>
    </xf>
    <xf numFmtId="187" fontId="10" fillId="4" borderId="50" xfId="1" applyNumberFormat="1" applyFont="1" applyFill="1" applyBorder="1" applyAlignment="1" applyProtection="1">
      <alignment horizontal="center" vertical="center"/>
    </xf>
    <xf numFmtId="180" fontId="10" fillId="5" borderId="71" xfId="6" applyNumberFormat="1" applyFont="1" applyFill="1" applyBorder="1">
      <alignment vertical="center"/>
    </xf>
    <xf numFmtId="0" fontId="20" fillId="0" borderId="0" xfId="6" applyFont="1" applyAlignment="1">
      <alignment horizontal="left" vertical="top" wrapText="1"/>
    </xf>
    <xf numFmtId="0" fontId="10" fillId="0" borderId="20" xfId="6" applyFont="1" applyBorder="1" applyProtection="1">
      <alignment vertical="center"/>
      <protection locked="0"/>
    </xf>
    <xf numFmtId="176" fontId="10" fillId="0" borderId="12" xfId="6" applyNumberFormat="1" applyFont="1" applyBorder="1" applyProtection="1">
      <alignment vertical="center"/>
      <protection locked="0"/>
    </xf>
    <xf numFmtId="0" fontId="10" fillId="0" borderId="21" xfId="6" applyFont="1" applyBorder="1" applyProtection="1">
      <alignment vertical="center"/>
      <protection locked="0"/>
    </xf>
    <xf numFmtId="176" fontId="10" fillId="0" borderId="10" xfId="6" applyNumberFormat="1" applyFont="1" applyBorder="1" applyProtection="1">
      <alignment vertical="center"/>
      <protection locked="0"/>
    </xf>
    <xf numFmtId="176" fontId="10" fillId="0" borderId="16" xfId="6" applyNumberFormat="1" applyFont="1" applyBorder="1" applyProtection="1">
      <alignment vertical="center"/>
      <protection locked="0"/>
    </xf>
    <xf numFmtId="38" fontId="10" fillId="0" borderId="83" xfId="6" applyNumberFormat="1" applyFont="1" applyBorder="1" applyProtection="1">
      <alignment vertical="center"/>
      <protection locked="0"/>
    </xf>
    <xf numFmtId="0" fontId="10" fillId="0" borderId="0" xfId="6" applyFont="1" applyAlignment="1" applyProtection="1">
      <alignment horizontal="left" vertical="center"/>
      <protection locked="0"/>
    </xf>
    <xf numFmtId="177" fontId="10" fillId="0" borderId="5" xfId="6" applyNumberFormat="1" applyFont="1" applyBorder="1" applyProtection="1">
      <alignment vertical="center"/>
      <protection locked="0"/>
    </xf>
    <xf numFmtId="0" fontId="10" fillId="0" borderId="53" xfId="6" applyFont="1" applyBorder="1" applyAlignment="1" applyProtection="1">
      <alignment horizontal="left" vertical="center"/>
      <protection locked="0"/>
    </xf>
    <xf numFmtId="177" fontId="10" fillId="0" borderId="6" xfId="6" applyNumberFormat="1" applyFont="1" applyBorder="1" applyProtection="1">
      <alignment vertical="center"/>
      <protection locked="0"/>
    </xf>
    <xf numFmtId="177" fontId="10" fillId="0" borderId="113" xfId="6" applyNumberFormat="1" applyFont="1" applyBorder="1" applyProtection="1">
      <alignment vertical="center"/>
      <protection locked="0"/>
    </xf>
    <xf numFmtId="0" fontId="10" fillId="0" borderId="0" xfId="6" applyFont="1" applyAlignment="1">
      <alignment horizontal="left" vertical="top" wrapText="1"/>
    </xf>
    <xf numFmtId="0" fontId="10" fillId="3" borderId="23" xfId="6" applyFont="1" applyFill="1" applyBorder="1">
      <alignment vertical="center"/>
    </xf>
    <xf numFmtId="0" fontId="10" fillId="0" borderId="3" xfId="6" applyFont="1" applyBorder="1" applyProtection="1">
      <alignment vertical="center"/>
      <protection locked="0"/>
    </xf>
    <xf numFmtId="177" fontId="10" fillId="0" borderId="7" xfId="6" applyNumberFormat="1" applyFont="1" applyBorder="1" applyProtection="1">
      <alignment vertical="center"/>
      <protection locked="0"/>
    </xf>
    <xf numFmtId="0" fontId="20" fillId="4" borderId="37" xfId="6" applyFont="1" applyFill="1" applyBorder="1">
      <alignment vertical="center"/>
    </xf>
    <xf numFmtId="177" fontId="10" fillId="0" borderId="1" xfId="6" applyNumberFormat="1" applyFont="1" applyBorder="1" applyProtection="1">
      <alignment vertical="center"/>
      <protection locked="0"/>
    </xf>
    <xf numFmtId="177" fontId="10" fillId="0" borderId="2" xfId="6" applyNumberFormat="1" applyFont="1" applyBorder="1" applyProtection="1">
      <alignment vertical="center"/>
      <protection locked="0"/>
    </xf>
    <xf numFmtId="177" fontId="10" fillId="0" borderId="4" xfId="6" applyNumberFormat="1" applyFont="1" applyBorder="1" applyProtection="1">
      <alignment vertical="center"/>
      <protection locked="0"/>
    </xf>
    <xf numFmtId="0" fontId="32" fillId="4" borderId="37" xfId="6" applyFont="1" applyFill="1" applyBorder="1">
      <alignment vertical="center"/>
    </xf>
    <xf numFmtId="0" fontId="10" fillId="0" borderId="34" xfId="6" applyFont="1" applyBorder="1" applyProtection="1">
      <alignment vertical="center"/>
      <protection locked="0"/>
    </xf>
    <xf numFmtId="177" fontId="10" fillId="0" borderId="35" xfId="6" applyNumberFormat="1" applyFont="1" applyBorder="1" applyProtection="1">
      <alignment vertical="center"/>
      <protection locked="0"/>
    </xf>
    <xf numFmtId="0" fontId="50" fillId="0" borderId="0" xfId="7" applyFont="1" applyAlignment="1">
      <alignment vertical="center"/>
    </xf>
    <xf numFmtId="0" fontId="26" fillId="0" borderId="0" xfId="7" applyFont="1" applyAlignment="1">
      <alignment vertical="center"/>
    </xf>
    <xf numFmtId="0" fontId="13" fillId="0" borderId="0" xfId="7" applyFont="1" applyAlignment="1">
      <alignment horizontal="center" vertical="center"/>
    </xf>
    <xf numFmtId="0" fontId="37" fillId="0" borderId="0" xfId="7" applyFont="1" applyAlignment="1">
      <alignment horizontal="center"/>
    </xf>
    <xf numFmtId="38" fontId="37" fillId="0" borderId="0" xfId="7" applyNumberFormat="1" applyFont="1" applyAlignment="1">
      <alignment vertical="center"/>
    </xf>
    <xf numFmtId="0" fontId="13" fillId="0" borderId="0" xfId="7" applyFont="1" applyAlignment="1">
      <alignment horizontal="right" vertical="center"/>
    </xf>
    <xf numFmtId="38" fontId="13" fillId="0" borderId="0" xfId="7" applyNumberFormat="1" applyFont="1" applyAlignment="1">
      <alignment vertical="center"/>
    </xf>
    <xf numFmtId="0" fontId="37" fillId="0" borderId="0" xfId="7" applyFont="1" applyAlignment="1">
      <alignment vertical="center"/>
    </xf>
    <xf numFmtId="0" fontId="37" fillId="0" borderId="0" xfId="7" applyFont="1"/>
    <xf numFmtId="178" fontId="37" fillId="5" borderId="101" xfId="7" applyNumberFormat="1" applyFont="1" applyFill="1" applyBorder="1" applyAlignment="1">
      <alignment horizontal="right" vertical="center" shrinkToFit="1"/>
    </xf>
    <xf numFmtId="189" fontId="37" fillId="0" borderId="0" xfId="7" applyNumberFormat="1" applyFont="1" applyAlignment="1">
      <alignment vertical="center"/>
    </xf>
    <xf numFmtId="180" fontId="37" fillId="5" borderId="83" xfId="7" applyNumberFormat="1" applyFont="1" applyFill="1" applyBorder="1" applyAlignment="1">
      <alignment horizontal="right" vertical="center" shrinkToFit="1"/>
    </xf>
    <xf numFmtId="180" fontId="37" fillId="0" borderId="0" xfId="7" applyNumberFormat="1" applyFont="1" applyAlignment="1">
      <alignment vertical="center"/>
    </xf>
    <xf numFmtId="180" fontId="37" fillId="5" borderId="96" xfId="7" applyNumberFormat="1" applyFont="1" applyFill="1" applyBorder="1" applyAlignment="1">
      <alignment horizontal="right" vertical="center" shrinkToFit="1"/>
    </xf>
    <xf numFmtId="0" fontId="13" fillId="0" borderId="0" xfId="7" applyFont="1" applyAlignment="1">
      <alignment vertical="center"/>
    </xf>
    <xf numFmtId="0" fontId="37" fillId="4" borderId="40" xfId="7" applyFont="1" applyFill="1" applyBorder="1" applyAlignment="1">
      <alignment horizontal="center" vertical="center"/>
    </xf>
    <xf numFmtId="183" fontId="37" fillId="4" borderId="44" xfId="7" applyNumberFormat="1" applyFont="1" applyFill="1" applyBorder="1" applyAlignment="1">
      <alignment horizontal="center" vertical="center"/>
    </xf>
    <xf numFmtId="178" fontId="37" fillId="0" borderId="83" xfId="7" applyNumberFormat="1" applyFont="1" applyBorder="1" applyAlignment="1" applyProtection="1">
      <alignment horizontal="right" vertical="center"/>
      <protection locked="0"/>
    </xf>
    <xf numFmtId="176" fontId="37" fillId="5" borderId="1" xfId="3" applyNumberFormat="1" applyFont="1" applyFill="1" applyBorder="1" applyAlignment="1">
      <alignment horizontal="right" vertical="center"/>
    </xf>
    <xf numFmtId="183" fontId="37" fillId="4" borderId="89" xfId="7" applyNumberFormat="1" applyFont="1" applyFill="1" applyBorder="1" applyAlignment="1">
      <alignment horizontal="center" vertical="center"/>
    </xf>
    <xf numFmtId="183" fontId="37" fillId="4" borderId="54" xfId="7" applyNumberFormat="1" applyFont="1" applyFill="1" applyBorder="1" applyAlignment="1">
      <alignment horizontal="center" vertical="center"/>
    </xf>
    <xf numFmtId="176" fontId="37" fillId="4" borderId="93" xfId="3" applyNumberFormat="1" applyFont="1" applyFill="1" applyBorder="1" applyAlignment="1">
      <alignment horizontal="center" vertical="center"/>
    </xf>
    <xf numFmtId="180" fontId="37" fillId="5" borderId="83" xfId="3" applyNumberFormat="1" applyFont="1" applyFill="1" applyBorder="1" applyAlignment="1">
      <alignment horizontal="right" vertical="center"/>
    </xf>
    <xf numFmtId="180" fontId="37" fillId="5" borderId="96" xfId="3" applyNumberFormat="1" applyFont="1" applyFill="1" applyBorder="1" applyAlignment="1">
      <alignment horizontal="right" vertical="center"/>
    </xf>
    <xf numFmtId="0" fontId="37" fillId="4" borderId="44" xfId="7" applyFont="1" applyFill="1" applyBorder="1" applyAlignment="1">
      <alignment horizontal="center" vertical="center"/>
    </xf>
    <xf numFmtId="38" fontId="37" fillId="4" borderId="83" xfId="5" applyFont="1" applyFill="1" applyBorder="1" applyAlignment="1" applyProtection="1">
      <alignment horizontal="center" vertical="center" wrapText="1"/>
    </xf>
    <xf numFmtId="38" fontId="37" fillId="0" borderId="9" xfId="3" applyFont="1" applyBorder="1" applyAlignment="1" applyProtection="1">
      <alignment horizontal="right" vertical="center"/>
      <protection locked="0"/>
    </xf>
    <xf numFmtId="38" fontId="37" fillId="4" borderId="9" xfId="5" applyFont="1" applyFill="1" applyBorder="1" applyAlignment="1" applyProtection="1">
      <alignment horizontal="center" vertical="center"/>
    </xf>
    <xf numFmtId="38" fontId="37" fillId="0" borderId="9" xfId="3" applyFont="1" applyFill="1" applyBorder="1" applyAlignment="1" applyProtection="1">
      <alignment horizontal="right" vertical="center"/>
      <protection locked="0"/>
    </xf>
    <xf numFmtId="38" fontId="37" fillId="5" borderId="97" xfId="5" applyFont="1" applyFill="1" applyBorder="1" applyAlignment="1" applyProtection="1">
      <alignment horizontal="right" vertical="center"/>
    </xf>
    <xf numFmtId="38" fontId="37" fillId="0" borderId="10" xfId="3" applyFont="1" applyBorder="1" applyAlignment="1" applyProtection="1">
      <alignment horizontal="right" vertical="center"/>
      <protection locked="0"/>
    </xf>
    <xf numFmtId="38" fontId="37" fillId="4" borderId="10" xfId="5" applyFont="1" applyFill="1" applyBorder="1" applyAlignment="1" applyProtection="1">
      <alignment horizontal="center" vertical="center"/>
    </xf>
    <xf numFmtId="38" fontId="37" fillId="5" borderId="2" xfId="5" applyFont="1" applyFill="1" applyBorder="1" applyAlignment="1" applyProtection="1">
      <alignment horizontal="right" vertical="center"/>
    </xf>
    <xf numFmtId="0" fontId="37" fillId="4" borderId="55" xfId="7" applyFont="1" applyFill="1" applyBorder="1" applyAlignment="1">
      <alignment horizontal="center" vertical="center"/>
    </xf>
    <xf numFmtId="38" fontId="37" fillId="4" borderId="16" xfId="5" applyFont="1" applyFill="1" applyBorder="1" applyAlignment="1" applyProtection="1">
      <alignment horizontal="center" vertical="center"/>
    </xf>
    <xf numFmtId="38" fontId="37" fillId="0" borderId="16" xfId="3" applyFont="1" applyBorder="1" applyAlignment="1" applyProtection="1">
      <alignment horizontal="right" vertical="center"/>
      <protection locked="0"/>
    </xf>
    <xf numFmtId="38" fontId="37" fillId="5" borderId="106" xfId="5" applyFont="1" applyFill="1" applyBorder="1" applyAlignment="1" applyProtection="1">
      <alignment horizontal="right" vertical="center"/>
    </xf>
    <xf numFmtId="38" fontId="37" fillId="5" borderId="83" xfId="5" applyFont="1" applyFill="1" applyBorder="1" applyAlignment="1" applyProtection="1">
      <alignment horizontal="right" vertical="center"/>
    </xf>
    <xf numFmtId="0" fontId="13" fillId="0" borderId="0" xfId="6" applyFont="1" applyAlignment="1">
      <alignment horizontal="left" vertical="top" wrapText="1"/>
    </xf>
    <xf numFmtId="38" fontId="37" fillId="0" borderId="101" xfId="5" applyFont="1" applyFill="1" applyBorder="1" applyAlignment="1" applyProtection="1">
      <alignment horizontal="right" vertical="center"/>
      <protection locked="0"/>
    </xf>
    <xf numFmtId="0" fontId="13" fillId="0" borderId="0" xfId="6" applyFont="1" applyAlignment="1">
      <alignment vertical="top" wrapText="1"/>
    </xf>
    <xf numFmtId="0" fontId="37" fillId="0" borderId="0" xfId="7" applyFont="1" applyAlignment="1">
      <alignment horizontal="center" vertical="center"/>
    </xf>
    <xf numFmtId="0" fontId="37" fillId="0" borderId="0" xfId="7" applyFont="1" applyAlignment="1">
      <alignment horizontal="right" vertical="center"/>
    </xf>
    <xf numFmtId="0" fontId="51" fillId="0" borderId="0" xfId="6" applyFont="1">
      <alignment vertical="center"/>
    </xf>
    <xf numFmtId="177" fontId="22" fillId="0" borderId="0" xfId="6" applyNumberFormat="1" applyFont="1">
      <alignment vertical="center"/>
    </xf>
    <xf numFmtId="177" fontId="10" fillId="0" borderId="0" xfId="6" applyNumberFormat="1" applyFont="1" applyAlignment="1">
      <alignment horizontal="right" vertical="center"/>
    </xf>
    <xf numFmtId="0" fontId="32" fillId="2" borderId="27" xfId="6" applyFont="1" applyFill="1" applyBorder="1">
      <alignment vertical="center"/>
    </xf>
    <xf numFmtId="0" fontId="20" fillId="2" borderId="125" xfId="6" applyFont="1" applyFill="1" applyBorder="1">
      <alignment vertical="center"/>
    </xf>
    <xf numFmtId="178" fontId="20" fillId="2" borderId="90" xfId="3" applyNumberFormat="1" applyFont="1" applyFill="1" applyBorder="1" applyAlignment="1" applyProtection="1">
      <alignment horizontal="right" vertical="center" shrinkToFit="1"/>
    </xf>
    <xf numFmtId="178" fontId="10" fillId="0" borderId="0" xfId="4" applyNumberFormat="1" applyFont="1" applyBorder="1" applyProtection="1">
      <alignment vertical="center"/>
    </xf>
    <xf numFmtId="191" fontId="10" fillId="0" borderId="0" xfId="4" applyNumberFormat="1" applyFont="1" applyBorder="1" applyAlignment="1" applyProtection="1">
      <alignment vertical="center" shrinkToFit="1"/>
    </xf>
    <xf numFmtId="178" fontId="10" fillId="0" borderId="0" xfId="3" applyNumberFormat="1" applyFont="1" applyProtection="1">
      <alignment vertical="center"/>
    </xf>
    <xf numFmtId="0" fontId="20" fillId="2" borderId="37" xfId="6" applyFont="1" applyFill="1" applyBorder="1">
      <alignment vertical="center"/>
    </xf>
    <xf numFmtId="0" fontId="20" fillId="2" borderId="0" xfId="6" applyFont="1" applyFill="1">
      <alignment vertical="center"/>
    </xf>
    <xf numFmtId="178" fontId="20" fillId="2" borderId="66" xfId="3" applyNumberFormat="1" applyFont="1" applyFill="1" applyBorder="1" applyAlignment="1" applyProtection="1">
      <alignment horizontal="right" vertical="center" shrinkToFit="1"/>
    </xf>
    <xf numFmtId="0" fontId="20" fillId="2" borderId="14" xfId="6" applyFont="1" applyFill="1" applyBorder="1">
      <alignment vertical="center"/>
    </xf>
    <xf numFmtId="178" fontId="20" fillId="2" borderId="126" xfId="3" applyNumberFormat="1" applyFont="1" applyFill="1" applyBorder="1" applyAlignment="1" applyProtection="1">
      <alignment horizontal="right" vertical="center" shrinkToFit="1"/>
    </xf>
    <xf numFmtId="178" fontId="20" fillId="2" borderId="105" xfId="3" applyNumberFormat="1" applyFont="1" applyFill="1" applyBorder="1" applyAlignment="1" applyProtection="1">
      <alignment horizontal="right" vertical="center" shrinkToFit="1"/>
    </xf>
    <xf numFmtId="178" fontId="20" fillId="4" borderId="42" xfId="3" applyNumberFormat="1" applyFont="1" applyFill="1" applyBorder="1" applyAlignment="1" applyProtection="1">
      <alignment horizontal="right" vertical="center" shrinkToFit="1"/>
    </xf>
    <xf numFmtId="178" fontId="10" fillId="0" borderId="0" xfId="4" applyNumberFormat="1" applyFont="1" applyBorder="1" applyAlignment="1" applyProtection="1">
      <alignment horizontal="left" vertical="top" shrinkToFit="1"/>
    </xf>
    <xf numFmtId="178" fontId="10" fillId="0" borderId="0" xfId="4" applyNumberFormat="1" applyFont="1" applyBorder="1" applyAlignment="1" applyProtection="1">
      <alignment horizontal="left" vertical="top"/>
    </xf>
    <xf numFmtId="191" fontId="10" fillId="0" borderId="0" xfId="4" applyNumberFormat="1" applyFont="1" applyBorder="1" applyAlignment="1" applyProtection="1">
      <alignment horizontal="left" vertical="top" shrinkToFit="1"/>
    </xf>
    <xf numFmtId="0" fontId="20" fillId="18" borderId="29" xfId="6" applyFont="1" applyFill="1" applyBorder="1" applyAlignment="1">
      <alignment horizontal="left" vertical="center"/>
    </xf>
    <xf numFmtId="0" fontId="0" fillId="18" borderId="0" xfId="0" applyFill="1">
      <alignment vertical="center"/>
    </xf>
    <xf numFmtId="0" fontId="0" fillId="18" borderId="37" xfId="0" applyFill="1" applyBorder="1">
      <alignment vertical="center"/>
    </xf>
    <xf numFmtId="0" fontId="32" fillId="18" borderId="64" xfId="0" applyFont="1" applyFill="1" applyBorder="1" applyAlignment="1">
      <alignment horizontal="center" vertical="center"/>
    </xf>
    <xf numFmtId="178" fontId="32" fillId="4" borderId="104" xfId="3" applyNumberFormat="1" applyFont="1" applyFill="1" applyBorder="1" applyAlignment="1" applyProtection="1">
      <alignment horizontal="center" vertical="center" shrinkToFit="1"/>
    </xf>
    <xf numFmtId="0" fontId="20" fillId="0" borderId="47" xfId="6" applyFont="1" applyBorder="1" applyAlignment="1">
      <alignment horizontal="center" vertical="center"/>
    </xf>
    <xf numFmtId="0" fontId="20" fillId="0" borderId="67" xfId="6" applyFont="1" applyBorder="1" applyAlignment="1" applyProtection="1">
      <alignment horizontal="left" vertical="center"/>
      <protection locked="0"/>
    </xf>
    <xf numFmtId="178" fontId="20" fillId="5" borderId="127" xfId="3" applyNumberFormat="1" applyFont="1" applyFill="1" applyBorder="1" applyAlignment="1" applyProtection="1">
      <alignment horizontal="right" vertical="center" shrinkToFit="1"/>
    </xf>
    <xf numFmtId="178" fontId="21" fillId="0" borderId="0" xfId="4" applyNumberFormat="1" applyFont="1" applyBorder="1" applyAlignment="1" applyProtection="1">
      <alignment horizontal="left" vertical="top"/>
    </xf>
    <xf numFmtId="0" fontId="20" fillId="0" borderId="53" xfId="6" applyFont="1" applyBorder="1" applyAlignment="1">
      <alignment horizontal="center" vertical="center"/>
    </xf>
    <xf numFmtId="0" fontId="20" fillId="0" borderId="92" xfId="6" applyFont="1" applyBorder="1" applyAlignment="1" applyProtection="1">
      <alignment horizontal="left" vertical="center"/>
      <protection locked="0"/>
    </xf>
    <xf numFmtId="178" fontId="20" fillId="5" borderId="108" xfId="3" applyNumberFormat="1" applyFont="1" applyFill="1" applyBorder="1" applyAlignment="1" applyProtection="1">
      <alignment horizontal="right" vertical="center" shrinkToFit="1"/>
    </xf>
    <xf numFmtId="0" fontId="20" fillId="0" borderId="69" xfId="6" applyFont="1" applyBorder="1" applyAlignment="1">
      <alignment horizontal="center" vertical="center"/>
    </xf>
    <xf numFmtId="0" fontId="20" fillId="0" borderId="111" xfId="6" applyFont="1" applyBorder="1" applyAlignment="1" applyProtection="1">
      <alignment horizontal="left" vertical="center"/>
      <protection locked="0"/>
    </xf>
    <xf numFmtId="178" fontId="20" fillId="5" borderId="72" xfId="3" applyNumberFormat="1" applyFont="1" applyFill="1" applyBorder="1" applyAlignment="1" applyProtection="1">
      <alignment horizontal="right" vertical="center" shrinkToFit="1"/>
    </xf>
    <xf numFmtId="177" fontId="10" fillId="0" borderId="0" xfId="4" applyNumberFormat="1" applyFont="1" applyBorder="1" applyAlignment="1" applyProtection="1">
      <alignment horizontal="left" vertical="top" wrapText="1"/>
    </xf>
    <xf numFmtId="178" fontId="10" fillId="0" borderId="0" xfId="4" applyNumberFormat="1" applyFont="1" applyBorder="1" applyAlignment="1" applyProtection="1">
      <alignment horizontal="left" vertical="top" wrapText="1"/>
    </xf>
    <xf numFmtId="178" fontId="10" fillId="0" borderId="0" xfId="3" applyNumberFormat="1" applyFont="1" applyFill="1" applyBorder="1" applyProtection="1">
      <alignment vertical="center"/>
    </xf>
    <xf numFmtId="0" fontId="22" fillId="0" borderId="0" xfId="0" applyFont="1">
      <alignment vertical="center"/>
    </xf>
    <xf numFmtId="0" fontId="52" fillId="0" borderId="0" xfId="6" applyFont="1">
      <alignment vertical="center"/>
    </xf>
    <xf numFmtId="0" fontId="29" fillId="0" borderId="0" xfId="6" applyFont="1">
      <alignment vertical="center"/>
    </xf>
    <xf numFmtId="178" fontId="10" fillId="0" borderId="0" xfId="3" applyNumberFormat="1" applyFont="1" applyFill="1" applyProtection="1">
      <alignment vertical="center"/>
    </xf>
    <xf numFmtId="0" fontId="20" fillId="2" borderId="77" xfId="0" applyFont="1" applyFill="1" applyBorder="1" applyAlignment="1">
      <alignment horizontal="centerContinuous" vertical="center" shrinkToFit="1"/>
    </xf>
    <xf numFmtId="0" fontId="20" fillId="2" borderId="78" xfId="0" applyFont="1" applyFill="1" applyBorder="1" applyAlignment="1">
      <alignment horizontal="centerContinuous" vertical="center" shrinkToFit="1"/>
    </xf>
    <xf numFmtId="178" fontId="20" fillId="2" borderId="26" xfId="3" applyNumberFormat="1" applyFont="1" applyFill="1" applyBorder="1" applyAlignment="1" applyProtection="1">
      <alignment horizontal="center" vertical="center" shrinkToFit="1"/>
    </xf>
    <xf numFmtId="0" fontId="29" fillId="4" borderId="116" xfId="0" applyFont="1" applyFill="1" applyBorder="1" applyAlignment="1">
      <alignment horizontal="center" vertical="center"/>
    </xf>
    <xf numFmtId="0" fontId="29" fillId="4" borderId="13" xfId="0" applyFont="1" applyFill="1" applyBorder="1">
      <alignment vertical="center"/>
    </xf>
    <xf numFmtId="0" fontId="20" fillId="4" borderId="13" xfId="0" applyFont="1" applyFill="1" applyBorder="1">
      <alignment vertical="center"/>
    </xf>
    <xf numFmtId="178" fontId="20" fillId="4" borderId="13" xfId="0" applyNumberFormat="1" applyFont="1" applyFill="1" applyBorder="1">
      <alignment vertical="center"/>
    </xf>
    <xf numFmtId="178" fontId="20" fillId="4" borderId="32" xfId="3" applyNumberFormat="1" applyFont="1" applyFill="1" applyBorder="1" applyAlignment="1" applyProtection="1">
      <alignment horizontal="right" vertical="center"/>
    </xf>
    <xf numFmtId="0" fontId="10" fillId="4" borderId="29" xfId="0" applyFont="1" applyFill="1" applyBorder="1" applyAlignment="1">
      <alignment vertical="top"/>
    </xf>
    <xf numFmtId="0" fontId="10" fillId="4" borderId="39" xfId="0" applyFont="1" applyFill="1" applyBorder="1" applyAlignment="1">
      <alignment vertical="top"/>
    </xf>
    <xf numFmtId="0" fontId="10" fillId="0" borderId="20" xfId="0" applyFont="1" applyBorder="1" applyAlignment="1" applyProtection="1">
      <alignment vertical="center" shrinkToFit="1"/>
      <protection locked="0"/>
    </xf>
    <xf numFmtId="0" fontId="10" fillId="0" borderId="12" xfId="0" applyFont="1" applyBorder="1" applyProtection="1">
      <alignment vertical="center"/>
      <protection locked="0"/>
    </xf>
    <xf numFmtId="0" fontId="10" fillId="0" borderId="107" xfId="0" applyFont="1" applyBorder="1" applyAlignment="1" applyProtection="1">
      <alignment horizontal="right" vertical="center" shrinkToFit="1"/>
      <protection locked="0"/>
    </xf>
    <xf numFmtId="178" fontId="20" fillId="5" borderId="57" xfId="3" applyNumberFormat="1" applyFont="1" applyFill="1" applyBorder="1" applyAlignment="1" applyProtection="1">
      <alignment vertical="top"/>
    </xf>
    <xf numFmtId="0" fontId="10" fillId="0" borderId="10" xfId="0" applyFont="1" applyBorder="1" applyProtection="1">
      <alignment vertical="center"/>
      <protection locked="0"/>
    </xf>
    <xf numFmtId="0" fontId="10" fillId="0" borderId="6" xfId="0" applyFont="1" applyBorder="1" applyAlignment="1" applyProtection="1">
      <alignment horizontal="right" vertical="center" shrinkToFit="1"/>
      <protection locked="0"/>
    </xf>
    <xf numFmtId="178" fontId="20" fillId="5" borderId="58" xfId="3" applyNumberFormat="1" applyFont="1" applyFill="1" applyBorder="1" applyAlignment="1" applyProtection="1">
      <alignment vertical="top"/>
    </xf>
    <xf numFmtId="0" fontId="10" fillId="4" borderId="129" xfId="0" applyFont="1" applyFill="1" applyBorder="1" applyAlignment="1">
      <alignment vertical="top"/>
    </xf>
    <xf numFmtId="0" fontId="10" fillId="4" borderId="74" xfId="0" applyFont="1" applyFill="1" applyBorder="1" applyAlignment="1">
      <alignment vertical="top"/>
    </xf>
    <xf numFmtId="0" fontId="10" fillId="0" borderId="3" xfId="0" applyFont="1" applyBorder="1" applyAlignment="1" applyProtection="1">
      <alignment vertical="center" shrinkToFit="1"/>
      <protection locked="0"/>
    </xf>
    <xf numFmtId="0" fontId="10" fillId="0" borderId="11" xfId="0" applyFont="1" applyBorder="1" applyProtection="1">
      <alignment vertical="center"/>
      <protection locked="0"/>
    </xf>
    <xf numFmtId="0" fontId="10" fillId="0" borderId="7" xfId="0" applyFont="1" applyBorder="1" applyAlignment="1" applyProtection="1">
      <alignment horizontal="right" vertical="center" shrinkToFit="1"/>
      <protection locked="0"/>
    </xf>
    <xf numFmtId="178" fontId="20" fillId="5" borderId="59" xfId="3" applyNumberFormat="1" applyFont="1" applyFill="1" applyBorder="1" applyAlignment="1" applyProtection="1">
      <alignment vertical="top"/>
    </xf>
    <xf numFmtId="0" fontId="29" fillId="4" borderId="43" xfId="0" applyFont="1" applyFill="1" applyBorder="1" applyProtection="1">
      <alignment vertical="center"/>
      <protection locked="0"/>
    </xf>
    <xf numFmtId="0" fontId="20" fillId="4" borderId="43" xfId="0" applyFont="1" applyFill="1" applyBorder="1" applyProtection="1">
      <alignment vertical="center"/>
      <protection locked="0"/>
    </xf>
    <xf numFmtId="178" fontId="20" fillId="4" borderId="43" xfId="0" applyNumberFormat="1" applyFont="1" applyFill="1" applyBorder="1" applyAlignment="1" applyProtection="1">
      <alignment vertical="center" shrinkToFit="1"/>
      <protection locked="0"/>
    </xf>
    <xf numFmtId="0" fontId="20" fillId="4" borderId="43" xfId="0" applyFont="1" applyFill="1" applyBorder="1" applyAlignment="1" applyProtection="1">
      <alignment vertical="center" shrinkToFit="1"/>
      <protection locked="0"/>
    </xf>
    <xf numFmtId="178" fontId="20" fillId="4" borderId="43" xfId="0" applyNumberFormat="1" applyFont="1" applyFill="1" applyBorder="1" applyProtection="1">
      <alignment vertical="center"/>
      <protection locked="0"/>
    </xf>
    <xf numFmtId="191" fontId="20" fillId="4" borderId="43" xfId="0" applyNumberFormat="1" applyFont="1" applyFill="1" applyBorder="1" applyAlignment="1" applyProtection="1">
      <alignment horizontal="right" vertical="center" shrinkToFit="1"/>
      <protection locked="0"/>
    </xf>
    <xf numFmtId="178" fontId="20" fillId="4" borderId="43" xfId="0" applyNumberFormat="1" applyFont="1" applyFill="1" applyBorder="1" applyAlignment="1">
      <alignment horizontal="right" vertical="center"/>
    </xf>
    <xf numFmtId="178" fontId="20" fillId="4" borderId="42" xfId="3" applyNumberFormat="1" applyFont="1" applyFill="1" applyBorder="1" applyAlignment="1" applyProtection="1">
      <alignment horizontal="right" vertical="center"/>
    </xf>
    <xf numFmtId="0" fontId="29" fillId="4" borderId="43" xfId="0" applyFont="1" applyFill="1" applyBorder="1">
      <alignment vertical="center"/>
    </xf>
    <xf numFmtId="0" fontId="20" fillId="4" borderId="43" xfId="0" applyFont="1" applyFill="1" applyBorder="1">
      <alignment vertical="center"/>
    </xf>
    <xf numFmtId="178" fontId="20" fillId="4" borderId="43" xfId="0" applyNumberFormat="1" applyFont="1" applyFill="1" applyBorder="1" applyAlignment="1">
      <alignment vertical="center" shrinkToFit="1"/>
    </xf>
    <xf numFmtId="0" fontId="20" fillId="4" borderId="43" xfId="0" applyFont="1" applyFill="1" applyBorder="1" applyAlignment="1">
      <alignment vertical="center" shrinkToFit="1"/>
    </xf>
    <xf numFmtId="178" fontId="20" fillId="4" borderId="43" xfId="0" applyNumberFormat="1" applyFont="1" applyFill="1" applyBorder="1">
      <alignment vertical="center"/>
    </xf>
    <xf numFmtId="191" fontId="20" fillId="4" borderId="43" xfId="0" applyNumberFormat="1" applyFont="1" applyFill="1" applyBorder="1" applyAlignment="1">
      <alignment horizontal="right" vertical="center" shrinkToFit="1"/>
    </xf>
    <xf numFmtId="178" fontId="10" fillId="0" borderId="16" xfId="0" applyNumberFormat="1" applyFont="1" applyBorder="1" applyAlignment="1" applyProtection="1">
      <alignment horizontal="right" vertical="center" shrinkToFit="1"/>
      <protection locked="0"/>
    </xf>
    <xf numFmtId="0" fontId="20" fillId="4" borderId="116" xfId="0" applyFont="1" applyFill="1" applyBorder="1">
      <alignment vertical="center"/>
    </xf>
    <xf numFmtId="0" fontId="52" fillId="4" borderId="13" xfId="0" applyFont="1" applyFill="1" applyBorder="1">
      <alignment vertical="center"/>
    </xf>
    <xf numFmtId="178" fontId="20" fillId="5" borderId="58" xfId="3" applyNumberFormat="1" applyFont="1" applyFill="1" applyBorder="1" applyAlignment="1" applyProtection="1">
      <alignment vertical="top" wrapText="1"/>
    </xf>
    <xf numFmtId="0" fontId="53" fillId="5" borderId="58" xfId="0" applyFont="1" applyFill="1" applyBorder="1" applyAlignment="1">
      <alignment vertical="top" wrapText="1"/>
    </xf>
    <xf numFmtId="0" fontId="10" fillId="0" borderId="16" xfId="0" applyFont="1" applyBorder="1" applyProtection="1">
      <alignment vertical="center"/>
      <protection locked="0"/>
    </xf>
    <xf numFmtId="0" fontId="10" fillId="0" borderId="17" xfId="0" applyFont="1" applyBorder="1" applyAlignment="1" applyProtection="1">
      <alignment horizontal="right" vertical="center" shrinkToFit="1"/>
      <protection locked="0"/>
    </xf>
    <xf numFmtId="178" fontId="10" fillId="0" borderId="119" xfId="0" applyNumberFormat="1" applyFont="1" applyBorder="1" applyProtection="1">
      <alignment vertical="center"/>
      <protection locked="0"/>
    </xf>
    <xf numFmtId="191" fontId="10" fillId="0" borderId="16" xfId="0" applyNumberFormat="1" applyFont="1" applyBorder="1" applyAlignment="1" applyProtection="1">
      <alignment horizontal="right" vertical="center" shrinkToFit="1"/>
      <protection locked="0"/>
    </xf>
    <xf numFmtId="178" fontId="10" fillId="5" borderId="106" xfId="0" applyNumberFormat="1" applyFont="1" applyFill="1" applyBorder="1" applyAlignment="1">
      <alignment horizontal="right" vertical="center"/>
    </xf>
    <xf numFmtId="0" fontId="10" fillId="0" borderId="28" xfId="0" applyFont="1" applyBorder="1">
      <alignment vertical="center"/>
    </xf>
    <xf numFmtId="0" fontId="10" fillId="0" borderId="28" xfId="0" applyFont="1" applyBorder="1" applyAlignment="1">
      <alignment vertical="center" shrinkToFit="1"/>
    </xf>
    <xf numFmtId="178" fontId="10" fillId="0" borderId="28" xfId="0" applyNumberFormat="1" applyFont="1" applyBorder="1" applyAlignment="1">
      <alignment horizontal="right" vertical="center" shrinkToFit="1"/>
    </xf>
    <xf numFmtId="178" fontId="10" fillId="0" borderId="28" xfId="0" applyNumberFormat="1" applyFont="1" applyBorder="1">
      <alignment vertical="center"/>
    </xf>
    <xf numFmtId="191" fontId="10" fillId="0" borderId="28" xfId="0" applyNumberFormat="1" applyFont="1" applyBorder="1" applyAlignment="1">
      <alignment horizontal="right" vertical="center" shrinkToFit="1"/>
    </xf>
    <xf numFmtId="178" fontId="10" fillId="0" borderId="28" xfId="0" applyNumberFormat="1" applyFont="1" applyBorder="1" applyAlignment="1">
      <alignment horizontal="right" vertical="center"/>
    </xf>
    <xf numFmtId="178" fontId="20" fillId="0" borderId="28" xfId="3" applyNumberFormat="1" applyFont="1" applyFill="1" applyBorder="1" applyAlignment="1" applyProtection="1">
      <alignment horizontal="right" vertical="top"/>
    </xf>
    <xf numFmtId="195" fontId="35" fillId="5" borderId="62" xfId="0" applyNumberFormat="1" applyFont="1" applyFill="1" applyBorder="1">
      <alignment vertical="center"/>
    </xf>
    <xf numFmtId="0" fontId="10" fillId="4" borderId="46" xfId="0" applyFont="1" applyFill="1" applyBorder="1" applyAlignment="1">
      <alignment horizontal="center" vertical="center"/>
    </xf>
    <xf numFmtId="195" fontId="35" fillId="5" borderId="60" xfId="0" applyNumberFormat="1" applyFont="1" applyFill="1" applyBorder="1">
      <alignment vertical="center"/>
    </xf>
    <xf numFmtId="0" fontId="10" fillId="4" borderId="61" xfId="0" applyFont="1" applyFill="1" applyBorder="1" applyAlignment="1">
      <alignment horizontal="center" vertical="center" wrapText="1"/>
    </xf>
    <xf numFmtId="0" fontId="10" fillId="4" borderId="73" xfId="0" applyFont="1" applyFill="1" applyBorder="1" applyAlignment="1">
      <alignment horizontal="center" vertical="center" wrapText="1"/>
    </xf>
    <xf numFmtId="178" fontId="10" fillId="5" borderId="113" xfId="0" applyNumberFormat="1" applyFont="1" applyFill="1" applyBorder="1">
      <alignment vertical="center"/>
    </xf>
    <xf numFmtId="0" fontId="10" fillId="4" borderId="53" xfId="0" applyFont="1" applyFill="1" applyBorder="1" applyAlignment="1">
      <alignment horizontal="center" vertical="center" wrapText="1"/>
    </xf>
    <xf numFmtId="0" fontId="10" fillId="4" borderId="51" xfId="0" applyFont="1" applyFill="1" applyBorder="1" applyAlignment="1">
      <alignment horizontal="center" vertical="center" wrapText="1"/>
    </xf>
    <xf numFmtId="195" fontId="18" fillId="5" borderId="93" xfId="0" applyNumberFormat="1" applyFont="1" applyFill="1" applyBorder="1">
      <alignment vertical="center"/>
    </xf>
    <xf numFmtId="0" fontId="10" fillId="4" borderId="119" xfId="0" applyFont="1" applyFill="1" applyBorder="1" applyAlignment="1">
      <alignment horizontal="center" vertical="center"/>
    </xf>
    <xf numFmtId="195" fontId="35" fillId="5" borderId="13" xfId="0" applyNumberFormat="1" applyFont="1" applyFill="1" applyBorder="1" applyAlignment="1">
      <alignment horizontal="right" vertical="center"/>
    </xf>
    <xf numFmtId="178" fontId="22" fillId="5" borderId="121" xfId="0" applyNumberFormat="1" applyFont="1" applyFill="1" applyBorder="1">
      <alignment vertical="center"/>
    </xf>
    <xf numFmtId="195" fontId="35" fillId="5" borderId="122" xfId="0" applyNumberFormat="1" applyFont="1" applyFill="1" applyBorder="1" applyAlignment="1">
      <alignment horizontal="right" vertical="center"/>
    </xf>
    <xf numFmtId="0" fontId="22" fillId="4" borderId="81" xfId="0" applyFont="1" applyFill="1" applyBorder="1" applyAlignment="1">
      <alignment horizontal="center" vertical="center" wrapText="1" shrinkToFit="1"/>
    </xf>
    <xf numFmtId="195" fontId="18" fillId="5" borderId="24" xfId="0" applyNumberFormat="1" applyFont="1" applyFill="1" applyBorder="1">
      <alignment vertical="center"/>
    </xf>
    <xf numFmtId="0" fontId="32" fillId="2" borderId="29" xfId="6" applyFont="1" applyFill="1" applyBorder="1">
      <alignment vertical="center"/>
    </xf>
    <xf numFmtId="0" fontId="20" fillId="2" borderId="13" xfId="6" applyFont="1" applyFill="1" applyBorder="1">
      <alignment vertical="center"/>
    </xf>
    <xf numFmtId="0" fontId="20" fillId="2" borderId="47" xfId="6" applyFont="1" applyFill="1" applyBorder="1">
      <alignment vertical="center"/>
    </xf>
    <xf numFmtId="0" fontId="20" fillId="2" borderId="61" xfId="6" applyFont="1" applyFill="1" applyBorder="1">
      <alignment vertical="center"/>
    </xf>
    <xf numFmtId="178" fontId="20" fillId="2" borderId="75" xfId="3" applyNumberFormat="1" applyFont="1" applyFill="1" applyBorder="1" applyAlignment="1" applyProtection="1">
      <alignment horizontal="right" vertical="center" shrinkToFit="1"/>
    </xf>
    <xf numFmtId="0" fontId="20" fillId="2" borderId="52" xfId="6" applyFont="1" applyFill="1" applyBorder="1">
      <alignment vertical="center"/>
    </xf>
    <xf numFmtId="0" fontId="20" fillId="2" borderId="15" xfId="6" applyFont="1" applyFill="1" applyBorder="1">
      <alignment vertical="center"/>
    </xf>
    <xf numFmtId="0" fontId="20" fillId="2" borderId="24" xfId="6" applyFont="1" applyFill="1" applyBorder="1">
      <alignment vertical="center"/>
    </xf>
    <xf numFmtId="0" fontId="20" fillId="2" borderId="89" xfId="6" applyFont="1" applyFill="1" applyBorder="1">
      <alignment vertical="center"/>
    </xf>
    <xf numFmtId="0" fontId="10" fillId="0" borderId="0" xfId="9" applyFont="1">
      <alignment vertical="center"/>
    </xf>
    <xf numFmtId="0" fontId="18" fillId="4" borderId="47" xfId="0" applyFont="1" applyFill="1" applyBorder="1" applyAlignment="1">
      <alignment horizontal="center" vertical="center"/>
    </xf>
    <xf numFmtId="0" fontId="29" fillId="0" borderId="0" xfId="6" applyFont="1" applyAlignment="1">
      <alignment vertical="top"/>
    </xf>
    <xf numFmtId="177" fontId="45" fillId="0" borderId="0" xfId="0" applyNumberFormat="1" applyFont="1">
      <alignment vertical="center"/>
    </xf>
    <xf numFmtId="0" fontId="20" fillId="0" borderId="29" xfId="6" applyFont="1" applyBorder="1" applyAlignment="1">
      <alignment vertical="top" wrapText="1"/>
    </xf>
    <xf numFmtId="0" fontId="20" fillId="0" borderId="29" xfId="6" applyFont="1" applyBorder="1" applyAlignment="1">
      <alignment horizontal="left" vertical="top"/>
    </xf>
    <xf numFmtId="0" fontId="13" fillId="0" borderId="0" xfId="6" applyFont="1" applyAlignment="1">
      <alignment vertical="top"/>
    </xf>
    <xf numFmtId="0" fontId="55" fillId="0" borderId="0" xfId="6" applyFont="1">
      <alignment vertical="center"/>
    </xf>
    <xf numFmtId="0" fontId="10" fillId="5" borderId="0" xfId="4" applyNumberFormat="1" applyFont="1" applyFill="1" applyBorder="1" applyAlignment="1" applyProtection="1">
      <alignment vertical="center" shrinkToFit="1"/>
    </xf>
    <xf numFmtId="177" fontId="45" fillId="5" borderId="0" xfId="0" applyNumberFormat="1" applyFont="1" applyFill="1">
      <alignment vertical="center"/>
    </xf>
    <xf numFmtId="178" fontId="21" fillId="0" borderId="0" xfId="4" applyNumberFormat="1" applyFont="1" applyBorder="1" applyProtection="1">
      <alignment vertical="center"/>
    </xf>
    <xf numFmtId="178" fontId="10" fillId="19" borderId="5" xfId="0" applyNumberFormat="1" applyFont="1" applyFill="1" applyBorder="1">
      <alignment vertical="center"/>
    </xf>
    <xf numFmtId="0" fontId="57" fillId="0" borderId="0" xfId="9" applyFont="1">
      <alignment vertical="center"/>
    </xf>
    <xf numFmtId="0" fontId="21" fillId="0" borderId="0" xfId="0" applyFont="1" applyAlignment="1">
      <alignment vertical="top" wrapText="1"/>
    </xf>
    <xf numFmtId="0" fontId="58" fillId="0" borderId="0" xfId="0" applyFont="1" applyAlignment="1">
      <alignment vertical="top" wrapText="1"/>
    </xf>
    <xf numFmtId="0" fontId="56" fillId="0" borderId="8" xfId="7" applyFont="1" applyBorder="1" applyAlignment="1">
      <alignment vertical="center" wrapText="1"/>
    </xf>
    <xf numFmtId="0" fontId="10" fillId="4" borderId="3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74" xfId="0" applyFont="1" applyFill="1" applyBorder="1" applyAlignment="1">
      <alignment horizontal="center" vertical="center"/>
    </xf>
    <xf numFmtId="0" fontId="14" fillId="0" borderId="37"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4" fillId="0" borderId="38"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14" fillId="0" borderId="74" xfId="0" applyFont="1" applyBorder="1" applyAlignment="1" applyProtection="1">
      <alignment vertical="center" wrapText="1"/>
      <protection locked="0"/>
    </xf>
    <xf numFmtId="0" fontId="10" fillId="4" borderId="64"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37"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30" fillId="0" borderId="0" xfId="0" applyFont="1" applyAlignment="1">
      <alignment horizontal="center" vertical="top" wrapText="1"/>
    </xf>
    <xf numFmtId="0" fontId="14" fillId="0" borderId="45" xfId="0" applyFont="1" applyBorder="1" applyAlignment="1" applyProtection="1">
      <alignment horizontal="right" vertical="top" wrapText="1" indent="2"/>
      <protection locked="0"/>
    </xf>
    <xf numFmtId="0" fontId="14" fillId="0" borderId="43" xfId="0" applyFont="1" applyBorder="1" applyAlignment="1" applyProtection="1">
      <alignment horizontal="right" vertical="top" wrapText="1" indent="2"/>
      <protection locked="0"/>
    </xf>
    <xf numFmtId="0" fontId="14" fillId="0" borderId="56" xfId="0" applyFont="1" applyBorder="1" applyAlignment="1" applyProtection="1">
      <alignment horizontal="right" vertical="top" wrapText="1" indent="2"/>
      <protection locked="0"/>
    </xf>
    <xf numFmtId="186" fontId="14" fillId="0" borderId="45" xfId="0" applyNumberFormat="1" applyFont="1" applyBorder="1" applyAlignment="1" applyProtection="1">
      <alignment horizontal="center" vertical="center"/>
      <protection locked="0"/>
    </xf>
    <xf numFmtId="186" fontId="14" fillId="0" borderId="43" xfId="0" applyNumberFormat="1" applyFont="1" applyBorder="1" applyAlignment="1" applyProtection="1">
      <alignment horizontal="center" vertical="center"/>
      <protection locked="0"/>
    </xf>
    <xf numFmtId="186" fontId="14" fillId="0" borderId="56" xfId="0" applyNumberFormat="1" applyFont="1" applyBorder="1" applyAlignment="1" applyProtection="1">
      <alignment horizontal="center" vertical="center"/>
      <protection locked="0"/>
    </xf>
    <xf numFmtId="0" fontId="14" fillId="0" borderId="0" xfId="0" applyFont="1" applyAlignment="1">
      <alignment horizontal="left" vertical="top" wrapText="1"/>
    </xf>
    <xf numFmtId="0" fontId="12" fillId="0" borderId="0" xfId="0" applyFont="1">
      <alignment vertical="center"/>
    </xf>
    <xf numFmtId="0" fontId="22" fillId="4" borderId="64" xfId="0" applyFont="1" applyFill="1" applyBorder="1" applyAlignment="1">
      <alignment horizontal="center" vertical="center" textRotation="255"/>
    </xf>
    <xf numFmtId="0" fontId="6" fillId="0" borderId="23" xfId="0" applyFont="1" applyBorder="1" applyAlignment="1">
      <alignment horizontal="center" vertical="center" textRotation="255"/>
    </xf>
    <xf numFmtId="0" fontId="6" fillId="0" borderId="65" xfId="0" applyFont="1" applyBorder="1" applyAlignment="1">
      <alignment horizontal="center" vertical="center" textRotation="255"/>
    </xf>
    <xf numFmtId="0" fontId="10" fillId="4" borderId="8" xfId="0" applyFont="1" applyFill="1" applyBorder="1" applyAlignment="1">
      <alignment horizontal="left" vertical="center"/>
    </xf>
    <xf numFmtId="0" fontId="35" fillId="4" borderId="8" xfId="0" applyFont="1" applyFill="1" applyBorder="1" applyAlignment="1">
      <alignment horizontal="center" vertical="center" wrapText="1"/>
    </xf>
    <xf numFmtId="0" fontId="23" fillId="4" borderId="8" xfId="0" applyFont="1" applyFill="1" applyBorder="1" applyAlignment="1">
      <alignment horizontal="center" vertical="center"/>
    </xf>
    <xf numFmtId="0" fontId="10" fillId="0" borderId="8" xfId="0" applyFont="1" applyBorder="1" applyAlignment="1" applyProtection="1">
      <alignment vertical="center" wrapText="1"/>
      <protection locked="0"/>
    </xf>
    <xf numFmtId="49" fontId="10" fillId="0" borderId="8" xfId="0" applyNumberFormat="1" applyFont="1" applyBorder="1" applyAlignment="1" applyProtection="1">
      <alignment horizontal="left" vertical="center" wrapText="1"/>
      <protection locked="0"/>
    </xf>
    <xf numFmtId="0" fontId="20" fillId="0" borderId="0" xfId="0" applyFont="1" applyAlignment="1">
      <alignment vertical="top" wrapText="1"/>
    </xf>
    <xf numFmtId="0" fontId="20" fillId="0" borderId="0" xfId="0" applyFont="1" applyAlignment="1">
      <alignment vertical="top"/>
    </xf>
    <xf numFmtId="0" fontId="10" fillId="0" borderId="64" xfId="0" applyFont="1" applyBorder="1" applyAlignment="1" applyProtection="1">
      <alignment horizontal="left" vertical="center" wrapText="1"/>
      <protection locked="0"/>
    </xf>
    <xf numFmtId="0" fontId="10" fillId="0" borderId="79"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43" xfId="0" applyFont="1" applyBorder="1" applyAlignment="1" applyProtection="1">
      <alignment vertical="center" wrapText="1"/>
      <protection locked="0"/>
    </xf>
    <xf numFmtId="0" fontId="6" fillId="0" borderId="56" xfId="0" applyFont="1" applyBorder="1" applyAlignment="1" applyProtection="1">
      <alignment vertical="center" wrapText="1"/>
      <protection locked="0"/>
    </xf>
    <xf numFmtId="0" fontId="22" fillId="0" borderId="47" xfId="0"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74" xfId="0" applyFont="1" applyBorder="1" applyAlignment="1" applyProtection="1">
      <alignment horizontal="left" vertical="center" wrapText="1"/>
      <protection locked="0"/>
    </xf>
    <xf numFmtId="0" fontId="10" fillId="4" borderId="8" xfId="0" applyFont="1" applyFill="1" applyBorder="1" applyAlignment="1">
      <alignment horizontal="center" vertical="center" textRotation="255"/>
    </xf>
    <xf numFmtId="0" fontId="10" fillId="0" borderId="67" xfId="0" applyFont="1" applyBorder="1" applyAlignment="1" applyProtection="1">
      <alignment horizontal="left" vertical="center" wrapText="1"/>
      <protection locked="0"/>
    </xf>
    <xf numFmtId="0" fontId="32" fillId="0" borderId="0" xfId="0" applyFont="1" applyAlignment="1">
      <alignment vertical="top" wrapText="1"/>
    </xf>
    <xf numFmtId="0" fontId="10" fillId="4" borderId="8" xfId="0" applyFont="1" applyFill="1" applyBorder="1" applyAlignment="1">
      <alignment horizontal="center" vertical="center" wrapText="1"/>
    </xf>
    <xf numFmtId="0" fontId="10" fillId="4" borderId="45" xfId="0" applyFont="1" applyFill="1" applyBorder="1" applyAlignment="1">
      <alignment horizontal="center" vertical="center"/>
    </xf>
    <xf numFmtId="0" fontId="0" fillId="0" borderId="56" xfId="0" applyBorder="1" applyAlignment="1">
      <alignment horizontal="center" vertical="center"/>
    </xf>
    <xf numFmtId="0" fontId="10"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29" fillId="0" borderId="0" xfId="0" applyFont="1" applyAlignment="1">
      <alignment vertical="center" wrapText="1"/>
    </xf>
    <xf numFmtId="0" fontId="10" fillId="0" borderId="47" xfId="0" applyFont="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0" fillId="0" borderId="62" xfId="0" applyFont="1" applyBorder="1" applyAlignment="1" applyProtection="1">
      <alignment horizontal="left" vertical="center" shrinkToFit="1"/>
      <protection locked="0"/>
    </xf>
    <xf numFmtId="0" fontId="10" fillId="0" borderId="67" xfId="0" applyFont="1" applyBorder="1" applyAlignment="1" applyProtection="1">
      <alignment horizontal="left" vertical="center" shrinkToFit="1"/>
      <protection locked="0"/>
    </xf>
    <xf numFmtId="0" fontId="10" fillId="0" borderId="52" xfId="0" applyFont="1" applyBorder="1" applyAlignment="1" applyProtection="1">
      <alignment horizontal="left" vertical="center" shrinkToFit="1"/>
      <protection locked="0"/>
    </xf>
    <xf numFmtId="0" fontId="0" fillId="0" borderId="60" xfId="0" applyBorder="1" applyAlignment="1" applyProtection="1">
      <alignment horizontal="left" vertical="center"/>
      <protection locked="0"/>
    </xf>
    <xf numFmtId="0" fontId="10" fillId="0" borderId="60"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70" xfId="0" applyFont="1"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10" fillId="0" borderId="80" xfId="0" applyFont="1" applyBorder="1" applyAlignment="1" applyProtection="1">
      <alignment horizontal="left" vertical="center" shrinkToFit="1"/>
      <protection locked="0"/>
    </xf>
    <xf numFmtId="0" fontId="10" fillId="0" borderId="103" xfId="0" applyFont="1" applyBorder="1" applyAlignment="1" applyProtection="1">
      <alignment horizontal="left" vertical="center" shrinkToFit="1"/>
      <protection locked="0"/>
    </xf>
    <xf numFmtId="0" fontId="10" fillId="4" borderId="23" xfId="0" applyFont="1" applyFill="1" applyBorder="1" applyAlignment="1">
      <alignment horizontal="center" vertical="center"/>
    </xf>
    <xf numFmtId="176" fontId="22" fillId="4" borderId="44" xfId="0" applyNumberFormat="1" applyFont="1" applyFill="1" applyBorder="1" applyAlignment="1">
      <alignment horizontal="center" vertical="center"/>
    </xf>
    <xf numFmtId="176" fontId="22" fillId="4" borderId="68" xfId="0" applyNumberFormat="1" applyFont="1" applyFill="1" applyBorder="1" applyAlignment="1">
      <alignment horizontal="center" vertical="center"/>
    </xf>
    <xf numFmtId="0" fontId="10" fillId="4" borderId="40" xfId="0" applyFont="1" applyFill="1" applyBorder="1" applyAlignment="1">
      <alignment horizontal="center" vertical="center"/>
    </xf>
    <xf numFmtId="0" fontId="10" fillId="4" borderId="44" xfId="0" applyFont="1" applyFill="1" applyBorder="1" applyAlignment="1">
      <alignment horizontal="center" vertical="center"/>
    </xf>
    <xf numFmtId="176" fontId="10" fillId="4" borderId="44" xfId="0" applyNumberFormat="1" applyFont="1" applyFill="1" applyBorder="1" applyAlignment="1">
      <alignment horizontal="center" vertical="center"/>
    </xf>
    <xf numFmtId="176" fontId="10" fillId="4" borderId="83" xfId="0" applyNumberFormat="1" applyFont="1" applyFill="1" applyBorder="1" applyAlignment="1">
      <alignment horizontal="center" vertical="center"/>
    </xf>
    <xf numFmtId="178" fontId="10" fillId="5" borderId="46" xfId="0" applyNumberFormat="1" applyFont="1" applyFill="1" applyBorder="1">
      <alignment vertical="center"/>
    </xf>
    <xf numFmtId="178" fontId="10" fillId="5" borderId="62" xfId="0" applyNumberFormat="1" applyFont="1" applyFill="1" applyBorder="1">
      <alignment vertical="center"/>
    </xf>
    <xf numFmtId="178" fontId="10" fillId="5" borderId="53" xfId="0" applyNumberFormat="1" applyFont="1" applyFill="1" applyBorder="1">
      <alignment vertical="center"/>
    </xf>
    <xf numFmtId="178" fontId="10" fillId="5" borderId="60" xfId="0" applyNumberFormat="1" applyFont="1" applyFill="1" applyBorder="1">
      <alignment vertical="center"/>
    </xf>
    <xf numFmtId="0" fontId="10" fillId="4" borderId="41" xfId="0" applyFont="1" applyFill="1" applyBorder="1" applyAlignment="1">
      <alignment horizontal="center" vertical="center" shrinkToFit="1"/>
    </xf>
    <xf numFmtId="0" fontId="10" fillId="4" borderId="81" xfId="0" applyFont="1" applyFill="1" applyBorder="1" applyAlignment="1">
      <alignment horizontal="center" vertical="center" shrinkToFit="1"/>
    </xf>
    <xf numFmtId="178" fontId="10" fillId="5" borderId="38" xfId="0" applyNumberFormat="1" applyFont="1" applyFill="1" applyBorder="1">
      <alignment vertical="center"/>
    </xf>
    <xf numFmtId="178" fontId="10" fillId="5" borderId="74" xfId="0" applyNumberFormat="1" applyFont="1" applyFill="1" applyBorder="1">
      <alignment vertical="center"/>
    </xf>
    <xf numFmtId="178" fontId="10" fillId="5" borderId="63" xfId="0" applyNumberFormat="1" applyFont="1" applyFill="1" applyBorder="1">
      <alignment vertical="center"/>
    </xf>
    <xf numFmtId="178" fontId="10" fillId="5" borderId="80" xfId="0" applyNumberFormat="1" applyFont="1" applyFill="1" applyBorder="1">
      <alignment vertical="center"/>
    </xf>
    <xf numFmtId="0" fontId="20" fillId="4" borderId="77" xfId="0" applyFont="1" applyFill="1" applyBorder="1" applyAlignment="1">
      <alignment horizontal="center" vertical="center" wrapText="1"/>
    </xf>
    <xf numFmtId="0" fontId="20" fillId="4" borderId="78" xfId="0" applyFont="1" applyFill="1" applyBorder="1" applyAlignment="1">
      <alignment horizontal="center" vertical="center" wrapText="1"/>
    </xf>
    <xf numFmtId="178" fontId="10" fillId="5" borderId="123" xfId="0" applyNumberFormat="1" applyFont="1" applyFill="1" applyBorder="1">
      <alignment vertical="center"/>
    </xf>
    <xf numFmtId="178" fontId="10" fillId="5" borderId="124" xfId="0" applyNumberFormat="1" applyFont="1" applyFill="1" applyBorder="1">
      <alignment vertical="center"/>
    </xf>
    <xf numFmtId="192" fontId="17" fillId="5" borderId="0" xfId="0" applyNumberFormat="1" applyFont="1" applyFill="1" applyAlignment="1">
      <alignment horizontal="center" vertical="top" wrapText="1"/>
    </xf>
    <xf numFmtId="0" fontId="41" fillId="0" borderId="0" xfId="7" applyFont="1" applyAlignment="1">
      <alignment horizontal="left" vertical="center" wrapText="1"/>
    </xf>
    <xf numFmtId="0" fontId="17" fillId="0" borderId="0" xfId="0" applyFont="1" applyAlignment="1">
      <alignment horizontal="left" vertical="top" wrapText="1"/>
    </xf>
    <xf numFmtId="186" fontId="14"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9" applyFont="1" applyAlignment="1">
      <alignment horizontal="left" vertical="center" wrapText="1"/>
    </xf>
    <xf numFmtId="193" fontId="10" fillId="5" borderId="0" xfId="9" applyNumberFormat="1" applyFont="1" applyFill="1" applyAlignment="1">
      <alignment horizontal="left" vertical="center" wrapText="1"/>
    </xf>
    <xf numFmtId="195" fontId="18" fillId="5" borderId="123" xfId="0" applyNumberFormat="1" applyFont="1" applyFill="1" applyBorder="1">
      <alignment vertical="center"/>
    </xf>
    <xf numFmtId="195" fontId="18" fillId="5" borderId="124" xfId="0" applyNumberFormat="1" applyFont="1" applyFill="1" applyBorder="1">
      <alignment vertical="center"/>
    </xf>
    <xf numFmtId="178" fontId="10" fillId="5" borderId="107" xfId="0" applyNumberFormat="1" applyFont="1" applyFill="1" applyBorder="1">
      <alignment vertical="center"/>
    </xf>
    <xf numFmtId="0" fontId="54" fillId="5" borderId="112" xfId="0" applyFont="1" applyFill="1" applyBorder="1">
      <alignment vertical="center"/>
    </xf>
    <xf numFmtId="0" fontId="54" fillId="5" borderId="110" xfId="0" applyFont="1" applyFill="1" applyBorder="1">
      <alignment vertical="center"/>
    </xf>
    <xf numFmtId="195" fontId="18" fillId="5" borderId="38" xfId="0" applyNumberFormat="1" applyFont="1" applyFill="1" applyBorder="1" applyAlignment="1">
      <alignment horizontal="right" vertical="center"/>
    </xf>
    <xf numFmtId="195" fontId="18" fillId="5" borderId="39" xfId="0" applyNumberFormat="1" applyFont="1" applyFill="1" applyBorder="1" applyAlignment="1">
      <alignment horizontal="right" vertical="center"/>
    </xf>
    <xf numFmtId="195" fontId="18" fillId="5" borderId="74" xfId="0" applyNumberFormat="1" applyFont="1" applyFill="1" applyBorder="1" applyAlignment="1">
      <alignment horizontal="right" vertical="center"/>
    </xf>
    <xf numFmtId="195" fontId="18" fillId="5" borderId="86" xfId="0" applyNumberFormat="1" applyFont="1" applyFill="1" applyBorder="1">
      <alignment vertical="center"/>
    </xf>
    <xf numFmtId="195" fontId="18" fillId="5" borderId="131" xfId="0" applyNumberFormat="1" applyFont="1" applyFill="1" applyBorder="1">
      <alignment vertical="center"/>
    </xf>
    <xf numFmtId="0" fontId="10" fillId="4" borderId="37" xfId="0" applyFont="1"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195" fontId="18" fillId="5" borderId="53" xfId="0" applyNumberFormat="1" applyFont="1" applyFill="1" applyBorder="1">
      <alignment vertical="center"/>
    </xf>
    <xf numFmtId="195" fontId="18" fillId="5" borderId="60" xfId="0" applyNumberFormat="1" applyFont="1" applyFill="1" applyBorder="1">
      <alignment vertical="center"/>
    </xf>
    <xf numFmtId="195" fontId="18" fillId="19" borderId="46" xfId="0" applyNumberFormat="1" applyFont="1" applyFill="1" applyBorder="1">
      <alignment vertical="center"/>
    </xf>
    <xf numFmtId="195" fontId="18" fillId="19" borderId="62" xfId="0" applyNumberFormat="1" applyFont="1" applyFill="1" applyBorder="1">
      <alignment vertical="center"/>
    </xf>
    <xf numFmtId="195" fontId="18" fillId="5" borderId="73" xfId="0" applyNumberFormat="1" applyFont="1" applyFill="1" applyBorder="1">
      <alignment vertical="center"/>
    </xf>
    <xf numFmtId="195" fontId="18" fillId="5" borderId="130" xfId="0" applyNumberFormat="1" applyFont="1" applyFill="1" applyBorder="1">
      <alignment vertical="center"/>
    </xf>
    <xf numFmtId="0" fontId="18" fillId="0" borderId="6" xfId="9" applyFont="1" applyBorder="1" applyAlignment="1">
      <alignment horizontal="left" vertical="center" wrapText="1"/>
    </xf>
    <xf numFmtId="0" fontId="18" fillId="0" borderId="53" xfId="9" applyFont="1" applyBorder="1" applyAlignment="1">
      <alignment horizontal="left" vertical="center" wrapText="1"/>
    </xf>
    <xf numFmtId="0" fontId="18" fillId="0" borderId="51" xfId="9" applyFont="1" applyBorder="1" applyAlignment="1">
      <alignment horizontal="left" vertical="center" wrapText="1"/>
    </xf>
    <xf numFmtId="0" fontId="18" fillId="0" borderId="6" xfId="9" applyFont="1" applyBorder="1" applyAlignment="1">
      <alignment horizontal="left" vertical="top" wrapText="1"/>
    </xf>
    <xf numFmtId="0" fontId="18" fillId="0" borderId="53" xfId="9" applyFont="1" applyBorder="1" applyAlignment="1">
      <alignment horizontal="left" vertical="top" wrapText="1"/>
    </xf>
    <xf numFmtId="0" fontId="18" fillId="0" borderId="51" xfId="9" applyFont="1" applyBorder="1" applyAlignment="1">
      <alignment horizontal="left" vertical="top" wrapText="1"/>
    </xf>
    <xf numFmtId="0" fontId="22" fillId="0" borderId="0" xfId="0" applyFont="1">
      <alignment vertical="center"/>
    </xf>
    <xf numFmtId="0" fontId="10" fillId="5" borderId="69" xfId="6" applyFont="1" applyFill="1" applyBorder="1" applyAlignment="1">
      <alignment vertical="center" wrapText="1"/>
    </xf>
    <xf numFmtId="0" fontId="0" fillId="5" borderId="69" xfId="0" applyFill="1" applyBorder="1" applyAlignment="1">
      <alignment vertical="center" wrapText="1"/>
    </xf>
    <xf numFmtId="38" fontId="20" fillId="5" borderId="123" xfId="3" applyFont="1" applyFill="1" applyBorder="1" applyAlignment="1" applyProtection="1">
      <alignment horizontal="right" vertical="center"/>
    </xf>
    <xf numFmtId="38" fontId="20" fillId="5" borderId="124" xfId="3" applyFont="1" applyFill="1" applyBorder="1" applyAlignment="1" applyProtection="1">
      <alignment horizontal="right" vertical="center"/>
    </xf>
    <xf numFmtId="38" fontId="10" fillId="3" borderId="24" xfId="3" applyFont="1" applyFill="1" applyBorder="1" applyAlignment="1" applyProtection="1">
      <alignment horizontal="right" vertical="center"/>
    </xf>
    <xf numFmtId="38" fontId="10" fillId="3" borderId="71" xfId="3" applyFont="1" applyFill="1" applyBorder="1" applyAlignment="1" applyProtection="1">
      <alignment horizontal="right" vertical="center"/>
    </xf>
    <xf numFmtId="38" fontId="10" fillId="3" borderId="43" xfId="3" applyFont="1" applyFill="1" applyBorder="1" applyAlignment="1" applyProtection="1">
      <alignment horizontal="right" vertical="center"/>
    </xf>
    <xf numFmtId="38" fontId="10" fillId="3" borderId="42" xfId="3" applyFont="1" applyFill="1" applyBorder="1" applyAlignment="1" applyProtection="1">
      <alignment horizontal="right" vertical="center"/>
    </xf>
    <xf numFmtId="0" fontId="10" fillId="0" borderId="43" xfId="6" applyFont="1" applyBorder="1" applyAlignment="1" applyProtection="1">
      <alignment horizontal="center" vertical="center"/>
      <protection locked="0"/>
    </xf>
    <xf numFmtId="0" fontId="10" fillId="0" borderId="76" xfId="6" applyFont="1" applyBorder="1" applyAlignment="1" applyProtection="1">
      <alignment horizontal="center" vertical="center"/>
      <protection locked="0"/>
    </xf>
    <xf numFmtId="177" fontId="22" fillId="4" borderId="43" xfId="6" applyNumberFormat="1" applyFont="1" applyFill="1" applyBorder="1" applyAlignment="1">
      <alignment horizontal="center" vertical="center" shrinkToFit="1"/>
    </xf>
    <xf numFmtId="177" fontId="22" fillId="4" borderId="42" xfId="6" applyNumberFormat="1" applyFont="1" applyFill="1" applyBorder="1" applyAlignment="1">
      <alignment horizontal="center" vertical="center" shrinkToFit="1"/>
    </xf>
    <xf numFmtId="38" fontId="10" fillId="3" borderId="0" xfId="3" applyFont="1" applyFill="1" applyBorder="1" applyAlignment="1" applyProtection="1">
      <alignment horizontal="right" vertical="center"/>
    </xf>
    <xf numFmtId="38" fontId="10" fillId="3" borderId="32" xfId="3" applyFont="1" applyFill="1" applyBorder="1" applyAlignment="1" applyProtection="1">
      <alignment horizontal="right" vertical="center"/>
    </xf>
    <xf numFmtId="0" fontId="10" fillId="4" borderId="61" xfId="6" applyFont="1" applyFill="1" applyBorder="1" applyAlignment="1">
      <alignment vertical="center" shrinkToFit="1"/>
    </xf>
    <xf numFmtId="0" fontId="10" fillId="4" borderId="95" xfId="6" applyFont="1" applyFill="1" applyBorder="1" applyAlignment="1">
      <alignment vertical="center" shrinkToFit="1"/>
    </xf>
    <xf numFmtId="38" fontId="10" fillId="5" borderId="98" xfId="3" applyFont="1" applyFill="1" applyBorder="1" applyAlignment="1" applyProtection="1">
      <alignment horizontal="right" vertical="center" wrapText="1"/>
    </xf>
    <xf numFmtId="38" fontId="10" fillId="5" borderId="94" xfId="3" applyFont="1" applyFill="1" applyBorder="1" applyAlignment="1" applyProtection="1">
      <alignment horizontal="right" vertical="center" wrapText="1"/>
    </xf>
    <xf numFmtId="38" fontId="10" fillId="5" borderId="10" xfId="3" applyFont="1" applyFill="1" applyBorder="1" applyAlignment="1" applyProtection="1">
      <alignment horizontal="right" vertical="center" wrapText="1"/>
    </xf>
    <xf numFmtId="38" fontId="10" fillId="5" borderId="19" xfId="3" applyFont="1" applyFill="1" applyBorder="1" applyAlignment="1" applyProtection="1">
      <alignment horizontal="right" vertical="center" wrapText="1"/>
    </xf>
    <xf numFmtId="38" fontId="10" fillId="5" borderId="9" xfId="3" applyFont="1" applyFill="1" applyBorder="1" applyAlignment="1" applyProtection="1">
      <alignment horizontal="right" vertical="center"/>
    </xf>
    <xf numFmtId="38" fontId="10" fillId="5" borderId="18" xfId="3" applyFont="1" applyFill="1" applyBorder="1" applyAlignment="1" applyProtection="1">
      <alignment horizontal="right" vertical="center"/>
    </xf>
    <xf numFmtId="38" fontId="10" fillId="5" borderId="10" xfId="3" applyFont="1" applyFill="1" applyBorder="1" applyAlignment="1" applyProtection="1">
      <alignment horizontal="right" vertical="center"/>
    </xf>
    <xf numFmtId="38" fontId="10" fillId="5" borderId="19" xfId="3" applyFont="1" applyFill="1" applyBorder="1" applyAlignment="1" applyProtection="1">
      <alignment horizontal="right" vertical="center"/>
    </xf>
    <xf numFmtId="38" fontId="10" fillId="5" borderId="48" xfId="3" applyFont="1" applyFill="1" applyBorder="1" applyAlignment="1" applyProtection="1">
      <alignment horizontal="right" vertical="center"/>
    </xf>
    <xf numFmtId="38" fontId="10" fillId="5" borderId="49" xfId="3" applyFont="1" applyFill="1" applyBorder="1" applyAlignment="1" applyProtection="1">
      <alignment horizontal="right" vertical="center"/>
    </xf>
    <xf numFmtId="0" fontId="10" fillId="2" borderId="25" xfId="6" applyFont="1" applyFill="1" applyBorder="1" applyAlignment="1">
      <alignment horizontal="center" vertical="center"/>
    </xf>
    <xf numFmtId="0" fontId="10" fillId="2" borderId="27" xfId="6" applyFont="1" applyFill="1" applyBorder="1" applyAlignment="1">
      <alignment horizontal="left" vertical="center"/>
    </xf>
    <xf numFmtId="0" fontId="10" fillId="2" borderId="28" xfId="6" applyFont="1" applyFill="1" applyBorder="1" applyAlignment="1">
      <alignment horizontal="left" vertical="center"/>
    </xf>
    <xf numFmtId="177" fontId="21" fillId="4" borderId="43" xfId="6" applyNumberFormat="1" applyFont="1" applyFill="1" applyBorder="1" applyAlignment="1">
      <alignment horizontal="center" vertical="center"/>
    </xf>
    <xf numFmtId="177" fontId="21" fillId="4" borderId="42" xfId="6" applyNumberFormat="1" applyFont="1" applyFill="1" applyBorder="1" applyAlignment="1">
      <alignment horizontal="center" vertical="center"/>
    </xf>
    <xf numFmtId="178" fontId="10" fillId="5" borderId="24" xfId="6" applyNumberFormat="1" applyFont="1" applyFill="1" applyBorder="1">
      <alignment vertical="center"/>
    </xf>
    <xf numFmtId="0" fontId="10" fillId="0" borderId="37" xfId="6" applyFont="1" applyBorder="1" applyAlignment="1">
      <alignment horizontal="center" vertical="center" shrinkToFit="1"/>
    </xf>
    <xf numFmtId="0" fontId="10" fillId="0" borderId="13" xfId="6" applyFont="1" applyBorder="1" applyAlignment="1">
      <alignment horizontal="center" vertical="center" shrinkToFit="1"/>
    </xf>
    <xf numFmtId="0" fontId="10" fillId="0" borderId="46" xfId="6" applyFont="1" applyBorder="1" applyAlignment="1">
      <alignment horizontal="center" vertical="center" shrinkToFit="1"/>
    </xf>
    <xf numFmtId="0" fontId="10" fillId="0" borderId="66" xfId="6" applyFont="1" applyBorder="1" applyAlignment="1">
      <alignment horizontal="center" vertical="center" shrinkToFit="1"/>
    </xf>
    <xf numFmtId="184" fontId="10" fillId="0" borderId="89" xfId="6" applyNumberFormat="1" applyFont="1" applyBorder="1" applyAlignment="1" applyProtection="1">
      <alignment horizontal="right" vertical="center" shrinkToFit="1"/>
      <protection locked="0"/>
    </xf>
    <xf numFmtId="184" fontId="10" fillId="0" borderId="54" xfId="6" applyNumberFormat="1" applyFont="1" applyBorder="1" applyAlignment="1" applyProtection="1">
      <alignment horizontal="right" vertical="center" shrinkToFit="1"/>
      <protection locked="0"/>
    </xf>
    <xf numFmtId="184" fontId="10" fillId="0" borderId="55" xfId="6" applyNumberFormat="1" applyFont="1" applyBorder="1" applyAlignment="1" applyProtection="1">
      <alignment horizontal="right" vertical="center" shrinkToFit="1"/>
      <protection locked="0"/>
    </xf>
    <xf numFmtId="177" fontId="10" fillId="0" borderId="7" xfId="6" applyNumberFormat="1" applyFont="1" applyBorder="1" applyAlignment="1">
      <alignment horizontal="left" vertical="center" indent="1"/>
    </xf>
    <xf numFmtId="177" fontId="10" fillId="0" borderId="105" xfId="6" applyNumberFormat="1" applyFont="1" applyBorder="1" applyAlignment="1">
      <alignment horizontal="left" vertical="center" indent="1"/>
    </xf>
    <xf numFmtId="0" fontId="10" fillId="4" borderId="64" xfId="6" applyFont="1" applyFill="1" applyBorder="1" applyAlignment="1">
      <alignment horizontal="center" vertical="center"/>
    </xf>
    <xf numFmtId="0" fontId="10" fillId="4" borderId="65" xfId="6" applyFont="1" applyFill="1" applyBorder="1" applyAlignment="1">
      <alignment horizontal="center" vertical="center"/>
    </xf>
    <xf numFmtId="176" fontId="10" fillId="4" borderId="47" xfId="6" applyNumberFormat="1" applyFont="1" applyFill="1" applyBorder="1" applyAlignment="1">
      <alignment horizontal="center" vertical="center" shrinkToFit="1"/>
    </xf>
    <xf numFmtId="176" fontId="10" fillId="4" borderId="46" xfId="6" applyNumberFormat="1" applyFont="1" applyFill="1" applyBorder="1" applyAlignment="1">
      <alignment horizontal="center" vertical="center" shrinkToFit="1"/>
    </xf>
    <xf numFmtId="176" fontId="10" fillId="4" borderId="84" xfId="6" applyNumberFormat="1" applyFont="1" applyFill="1" applyBorder="1" applyAlignment="1">
      <alignment horizontal="center" vertical="center" shrinkToFit="1"/>
    </xf>
    <xf numFmtId="176" fontId="10" fillId="4" borderId="89" xfId="6" applyNumberFormat="1" applyFont="1" applyFill="1" applyBorder="1" applyAlignment="1">
      <alignment horizontal="center" vertical="center" shrinkToFit="1"/>
    </xf>
    <xf numFmtId="176" fontId="10" fillId="4" borderId="54" xfId="6" applyNumberFormat="1" applyFont="1" applyFill="1" applyBorder="1" applyAlignment="1">
      <alignment horizontal="center" vertical="center" shrinkToFit="1"/>
    </xf>
    <xf numFmtId="176" fontId="10" fillId="4" borderId="55" xfId="6" applyNumberFormat="1" applyFont="1" applyFill="1" applyBorder="1" applyAlignment="1">
      <alignment horizontal="center" vertical="center" shrinkToFit="1"/>
    </xf>
    <xf numFmtId="184" fontId="10" fillId="5" borderId="46" xfId="6" applyNumberFormat="1" applyFont="1" applyFill="1" applyBorder="1" applyAlignment="1">
      <alignment horizontal="right" vertical="center" shrinkToFit="1"/>
    </xf>
    <xf numFmtId="0" fontId="10" fillId="4" borderId="41" xfId="6" applyFont="1" applyFill="1" applyBorder="1" applyAlignment="1">
      <alignment horizontal="center" vertical="center" wrapText="1"/>
    </xf>
    <xf numFmtId="0" fontId="10" fillId="4" borderId="81" xfId="6" applyFont="1" applyFill="1" applyBorder="1" applyAlignment="1">
      <alignment horizontal="center" vertical="center"/>
    </xf>
    <xf numFmtId="176" fontId="10" fillId="5" borderId="31" xfId="6" applyNumberFormat="1" applyFont="1" applyFill="1" applyBorder="1">
      <alignment vertical="center"/>
    </xf>
    <xf numFmtId="176" fontId="10" fillId="5" borderId="71" xfId="6" applyNumberFormat="1" applyFont="1" applyFill="1" applyBorder="1">
      <alignment vertical="center"/>
    </xf>
    <xf numFmtId="185" fontId="10" fillId="0" borderId="54" xfId="6" applyNumberFormat="1" applyFont="1" applyBorder="1" applyAlignment="1" applyProtection="1">
      <alignment horizontal="right" vertical="center" shrinkToFit="1"/>
      <protection locked="0"/>
    </xf>
    <xf numFmtId="178" fontId="10" fillId="5" borderId="73" xfId="1" applyNumberFormat="1" applyFont="1" applyFill="1" applyBorder="1" applyAlignment="1" applyProtection="1">
      <alignment horizontal="right" vertical="center"/>
    </xf>
    <xf numFmtId="0" fontId="20" fillId="4" borderId="37" xfId="6" applyFont="1" applyFill="1" applyBorder="1" applyAlignment="1">
      <alignment horizontal="left" vertical="center"/>
    </xf>
    <xf numFmtId="0" fontId="20" fillId="4" borderId="13" xfId="6" applyFont="1" applyFill="1" applyBorder="1" applyAlignment="1">
      <alignment horizontal="left" vertical="center"/>
    </xf>
    <xf numFmtId="1" fontId="10" fillId="4" borderId="13" xfId="1" applyNumberFormat="1" applyFont="1" applyFill="1" applyBorder="1" applyAlignment="1" applyProtection="1">
      <alignment horizontal="center" vertical="center"/>
    </xf>
    <xf numFmtId="1" fontId="21" fillId="4" borderId="43" xfId="1" applyNumberFormat="1" applyFont="1" applyFill="1" applyBorder="1" applyAlignment="1" applyProtection="1">
      <alignment horizontal="center" vertical="center"/>
    </xf>
    <xf numFmtId="1" fontId="21" fillId="4" borderId="42" xfId="1" applyNumberFormat="1" applyFont="1" applyFill="1" applyBorder="1" applyAlignment="1" applyProtection="1">
      <alignment horizontal="center" vertical="center"/>
    </xf>
    <xf numFmtId="0" fontId="10" fillId="4" borderId="40" xfId="6" applyFont="1" applyFill="1" applyBorder="1" applyAlignment="1">
      <alignment horizontal="center" vertical="center"/>
    </xf>
    <xf numFmtId="0" fontId="10" fillId="4" borderId="44" xfId="6" applyFont="1" applyFill="1" applyBorder="1" applyAlignment="1">
      <alignment horizontal="center" vertical="center"/>
    </xf>
    <xf numFmtId="0" fontId="18" fillId="4" borderId="40" xfId="6" applyFont="1" applyFill="1" applyBorder="1" applyAlignment="1">
      <alignment horizontal="right" vertical="center"/>
    </xf>
    <xf numFmtId="0" fontId="18" fillId="4" borderId="44" xfId="6" applyFont="1" applyFill="1" applyBorder="1" applyAlignment="1">
      <alignment horizontal="right" vertical="center"/>
    </xf>
    <xf numFmtId="0" fontId="10" fillId="4" borderId="41" xfId="6" applyFont="1" applyFill="1" applyBorder="1" applyAlignment="1">
      <alignment horizontal="center" vertical="center"/>
    </xf>
    <xf numFmtId="0" fontId="10" fillId="4" borderId="98" xfId="6" applyFont="1" applyFill="1" applyBorder="1" applyAlignment="1">
      <alignment horizontal="center" vertical="center"/>
    </xf>
    <xf numFmtId="0" fontId="18" fillId="4" borderId="64" xfId="6" applyFont="1" applyFill="1" applyBorder="1" applyAlignment="1">
      <alignment horizontal="center" vertical="top" wrapText="1"/>
    </xf>
    <xf numFmtId="0" fontId="18" fillId="4" borderId="23" xfId="6" applyFont="1" applyFill="1" applyBorder="1" applyAlignment="1">
      <alignment horizontal="center" vertical="top" wrapText="1"/>
    </xf>
    <xf numFmtId="0" fontId="18" fillId="4" borderId="65" xfId="6" applyFont="1" applyFill="1" applyBorder="1" applyAlignment="1">
      <alignment horizontal="center" vertical="top" wrapText="1"/>
    </xf>
    <xf numFmtId="0" fontId="10" fillId="0" borderId="5" xfId="6" applyFont="1" applyBorder="1" applyAlignment="1" applyProtection="1">
      <alignment horizontal="left" vertical="center"/>
      <protection locked="0"/>
    </xf>
    <xf numFmtId="0" fontId="10" fillId="0" borderId="46" xfId="6" applyFont="1" applyBorder="1" applyAlignment="1" applyProtection="1">
      <alignment horizontal="left" vertical="center"/>
      <protection locked="0"/>
    </xf>
    <xf numFmtId="0" fontId="10" fillId="0" borderId="84" xfId="6" applyFont="1" applyBorder="1" applyAlignment="1" applyProtection="1">
      <alignment horizontal="left" vertical="center"/>
      <protection locked="0"/>
    </xf>
    <xf numFmtId="177" fontId="10" fillId="5" borderId="57" xfId="6" applyNumberFormat="1" applyFont="1" applyFill="1" applyBorder="1" applyAlignment="1">
      <alignment horizontal="right" vertical="top"/>
    </xf>
    <xf numFmtId="177" fontId="10" fillId="5" borderId="58" xfId="6" applyNumberFormat="1" applyFont="1" applyFill="1" applyBorder="1" applyAlignment="1">
      <alignment horizontal="right" vertical="top"/>
    </xf>
    <xf numFmtId="177" fontId="10" fillId="5" borderId="59" xfId="6" applyNumberFormat="1" applyFont="1" applyFill="1" applyBorder="1" applyAlignment="1">
      <alignment horizontal="right" vertical="top"/>
    </xf>
    <xf numFmtId="0" fontId="10" fillId="0" borderId="6" xfId="6" applyFont="1" applyBorder="1" applyAlignment="1" applyProtection="1">
      <alignment horizontal="left" vertical="center"/>
      <protection locked="0"/>
    </xf>
    <xf numFmtId="0" fontId="10" fillId="0" borderId="53" xfId="6" applyFont="1" applyBorder="1" applyAlignment="1" applyProtection="1">
      <alignment horizontal="left" vertical="center"/>
      <protection locked="0"/>
    </xf>
    <xf numFmtId="0" fontId="10" fillId="0" borderId="51" xfId="6" applyFont="1" applyBorder="1" applyAlignment="1" applyProtection="1">
      <alignment horizontal="left" vertical="center"/>
      <protection locked="0"/>
    </xf>
    <xf numFmtId="0" fontId="10" fillId="0" borderId="7" xfId="6" applyFont="1" applyBorder="1" applyAlignment="1" applyProtection="1">
      <alignment horizontal="left" vertical="center"/>
      <protection locked="0"/>
    </xf>
    <xf numFmtId="0" fontId="10" fillId="0" borderId="54" xfId="6" applyFont="1" applyBorder="1" applyAlignment="1" applyProtection="1">
      <alignment horizontal="left" vertical="center"/>
      <protection locked="0"/>
    </xf>
    <xf numFmtId="0" fontId="10" fillId="0" borderId="55" xfId="6" applyFont="1" applyBorder="1" applyAlignment="1" applyProtection="1">
      <alignment horizontal="left" vertical="center"/>
      <protection locked="0"/>
    </xf>
    <xf numFmtId="0" fontId="10" fillId="0" borderId="12" xfId="6" applyFont="1" applyBorder="1" applyAlignment="1" applyProtection="1">
      <alignment horizontal="left" vertical="center"/>
      <protection locked="0"/>
    </xf>
    <xf numFmtId="0" fontId="10" fillId="0" borderId="0" xfId="6" applyFont="1" applyAlignment="1">
      <alignment horizontal="left" vertical="top" wrapText="1"/>
    </xf>
    <xf numFmtId="0" fontId="10" fillId="0" borderId="0" xfId="6" applyFont="1" applyAlignment="1">
      <alignment horizontal="left" vertical="top"/>
    </xf>
    <xf numFmtId="0" fontId="10" fillId="0" borderId="10" xfId="6" applyFont="1" applyBorder="1" applyAlignment="1" applyProtection="1">
      <alignment horizontal="left" vertical="center"/>
      <protection locked="0"/>
    </xf>
    <xf numFmtId="0" fontId="10" fillId="0" borderId="11" xfId="6" applyFont="1" applyBorder="1" applyAlignment="1" applyProtection="1">
      <alignment horizontal="left" vertical="center"/>
      <protection locked="0"/>
    </xf>
    <xf numFmtId="0" fontId="10" fillId="3" borderId="23" xfId="6" applyFont="1" applyFill="1" applyBorder="1" applyAlignment="1">
      <alignment horizontal="center" vertical="top" textRotation="255"/>
    </xf>
    <xf numFmtId="0" fontId="10" fillId="4" borderId="13" xfId="6" applyFont="1" applyFill="1" applyBorder="1" applyAlignment="1">
      <alignment horizontal="center" vertical="center"/>
    </xf>
    <xf numFmtId="177" fontId="10" fillId="5" borderId="72" xfId="6" applyNumberFormat="1" applyFont="1" applyFill="1" applyBorder="1" applyAlignment="1">
      <alignment horizontal="right" vertical="top"/>
    </xf>
    <xf numFmtId="0" fontId="10" fillId="0" borderId="48" xfId="6" applyFont="1" applyBorder="1" applyAlignment="1" applyProtection="1">
      <alignment horizontal="left" vertical="center"/>
      <protection locked="0"/>
    </xf>
    <xf numFmtId="0" fontId="19" fillId="0" borderId="0" xfId="6" applyFont="1" applyAlignment="1">
      <alignment horizontal="left" vertical="top" wrapText="1"/>
    </xf>
    <xf numFmtId="0" fontId="37" fillId="4" borderId="21" xfId="7" applyFont="1" applyFill="1" applyBorder="1" applyAlignment="1">
      <alignment horizontal="center" vertical="center"/>
    </xf>
    <xf numFmtId="0" fontId="37" fillId="4" borderId="10" xfId="7" applyFont="1" applyFill="1" applyBorder="1" applyAlignment="1">
      <alignment horizontal="center" vertical="center"/>
    </xf>
    <xf numFmtId="183" fontId="37" fillId="0" borderId="10" xfId="7" applyNumberFormat="1" applyFont="1" applyBorder="1" applyAlignment="1">
      <alignment horizontal="center" vertical="center"/>
    </xf>
    <xf numFmtId="183" fontId="37" fillId="0" borderId="2" xfId="7" applyNumberFormat="1" applyFont="1" applyBorder="1" applyAlignment="1">
      <alignment horizontal="center" vertical="center"/>
    </xf>
    <xf numFmtId="0" fontId="37" fillId="4" borderId="3" xfId="7" applyFont="1" applyFill="1" applyBorder="1" applyAlignment="1">
      <alignment horizontal="center" vertical="center"/>
    </xf>
    <xf numFmtId="0" fontId="37" fillId="4" borderId="11" xfId="7" applyFont="1" applyFill="1" applyBorder="1" applyAlignment="1">
      <alignment horizontal="center" vertical="center"/>
    </xf>
    <xf numFmtId="0" fontId="37" fillId="4" borderId="40" xfId="7" applyFont="1" applyFill="1" applyBorder="1" applyAlignment="1">
      <alignment horizontal="center" vertical="center" shrinkToFit="1"/>
    </xf>
    <xf numFmtId="0" fontId="37" fillId="4" borderId="44" xfId="7" applyFont="1" applyFill="1" applyBorder="1" applyAlignment="1">
      <alignment horizontal="center" vertical="center" shrinkToFit="1"/>
    </xf>
    <xf numFmtId="178" fontId="37" fillId="5" borderId="44" xfId="7" applyNumberFormat="1" applyFont="1" applyFill="1" applyBorder="1" applyAlignment="1">
      <alignment horizontal="right" vertical="center" shrinkToFit="1"/>
    </xf>
    <xf numFmtId="178" fontId="37" fillId="5" borderId="83" xfId="7" applyNumberFormat="1" applyFont="1" applyFill="1" applyBorder="1" applyAlignment="1">
      <alignment horizontal="right" vertical="center" shrinkToFit="1"/>
    </xf>
    <xf numFmtId="0" fontId="37" fillId="4" borderId="76" xfId="7" applyFont="1" applyFill="1" applyBorder="1" applyAlignment="1">
      <alignment horizontal="center" vertical="center" shrinkToFit="1"/>
    </xf>
    <xf numFmtId="0" fontId="37" fillId="4" borderId="81" xfId="7" applyFont="1" applyFill="1" applyBorder="1" applyAlignment="1">
      <alignment horizontal="center" vertical="center" shrinkToFit="1"/>
    </xf>
    <xf numFmtId="0" fontId="37" fillId="4" borderId="82" xfId="7" applyFont="1" applyFill="1" applyBorder="1" applyAlignment="1">
      <alignment horizontal="center" vertical="center" shrinkToFit="1"/>
    </xf>
    <xf numFmtId="178" fontId="37" fillId="5" borderId="82" xfId="7" applyNumberFormat="1" applyFont="1" applyFill="1" applyBorder="1" applyAlignment="1">
      <alignment horizontal="right" vertical="center" shrinkToFit="1"/>
    </xf>
    <xf numFmtId="178" fontId="37" fillId="5" borderId="96" xfId="7" applyNumberFormat="1" applyFont="1" applyFill="1" applyBorder="1" applyAlignment="1">
      <alignment horizontal="right" vertical="center" shrinkToFit="1"/>
    </xf>
    <xf numFmtId="0" fontId="37" fillId="4" borderId="85" xfId="7" applyFont="1" applyFill="1" applyBorder="1" applyAlignment="1">
      <alignment horizontal="center" vertical="center" shrinkToFit="1"/>
    </xf>
    <xf numFmtId="0" fontId="29" fillId="0" borderId="0" xfId="6" applyFont="1" applyAlignment="1">
      <alignment vertical="top" wrapText="1"/>
    </xf>
    <xf numFmtId="38" fontId="37" fillId="5" borderId="44" xfId="7" applyNumberFormat="1" applyFont="1" applyFill="1" applyBorder="1" applyAlignment="1">
      <alignment horizontal="center" vertical="center" shrinkToFit="1"/>
    </xf>
    <xf numFmtId="38" fontId="37" fillId="5" borderId="83" xfId="7" applyNumberFormat="1" applyFont="1" applyFill="1" applyBorder="1" applyAlignment="1">
      <alignment horizontal="center" vertical="center" shrinkToFit="1"/>
    </xf>
    <xf numFmtId="0" fontId="37" fillId="4" borderId="41" xfId="7" applyFont="1" applyFill="1" applyBorder="1" applyAlignment="1">
      <alignment horizontal="center" vertical="center" shrinkToFit="1"/>
    </xf>
    <xf numFmtId="0" fontId="37" fillId="4" borderId="98" xfId="7" applyFont="1" applyFill="1" applyBorder="1" applyAlignment="1">
      <alignment horizontal="center" vertical="center" shrinkToFit="1"/>
    </xf>
    <xf numFmtId="178" fontId="37" fillId="5" borderId="98" xfId="7" applyNumberFormat="1" applyFont="1" applyFill="1" applyBorder="1" applyAlignment="1">
      <alignment horizontal="right" vertical="center" shrinkToFit="1"/>
    </xf>
    <xf numFmtId="178" fontId="37" fillId="5" borderId="88" xfId="7" applyNumberFormat="1" applyFont="1" applyFill="1" applyBorder="1" applyAlignment="1">
      <alignment horizontal="right" vertical="center" shrinkToFit="1"/>
    </xf>
    <xf numFmtId="0" fontId="37" fillId="4" borderId="99" xfId="7" applyFont="1" applyFill="1" applyBorder="1" applyAlignment="1">
      <alignment horizontal="center" vertical="center" shrinkToFit="1"/>
    </xf>
    <xf numFmtId="0" fontId="37" fillId="4" borderId="100" xfId="7" applyFont="1" applyFill="1" applyBorder="1" applyAlignment="1">
      <alignment horizontal="center" vertical="center" shrinkToFit="1"/>
    </xf>
    <xf numFmtId="0" fontId="37" fillId="4" borderId="20" xfId="7" applyFont="1" applyFill="1" applyBorder="1" applyAlignment="1">
      <alignment horizontal="center" vertical="center"/>
    </xf>
    <xf numFmtId="0" fontId="37" fillId="4" borderId="12" xfId="7" applyFont="1" applyFill="1" applyBorder="1" applyAlignment="1">
      <alignment horizontal="center" vertical="center"/>
    </xf>
    <xf numFmtId="178" fontId="37" fillId="5" borderId="12" xfId="7" applyNumberFormat="1" applyFont="1" applyFill="1" applyBorder="1" applyAlignment="1">
      <alignment horizontal="right" vertical="center"/>
    </xf>
    <xf numFmtId="178" fontId="37" fillId="5" borderId="5" xfId="7" applyNumberFormat="1" applyFont="1" applyFill="1" applyBorder="1" applyAlignment="1">
      <alignment horizontal="right" vertical="center"/>
    </xf>
    <xf numFmtId="183" fontId="37" fillId="4" borderId="47" xfId="7" applyNumberFormat="1" applyFont="1" applyFill="1" applyBorder="1" applyAlignment="1">
      <alignment horizontal="center" vertical="center" shrinkToFit="1"/>
    </xf>
    <xf numFmtId="183" fontId="37" fillId="4" borderId="84" xfId="7" applyNumberFormat="1" applyFont="1" applyFill="1" applyBorder="1" applyAlignment="1">
      <alignment horizontal="center" vertical="center" shrinkToFit="1"/>
    </xf>
    <xf numFmtId="190" fontId="37" fillId="0" borderId="11" xfId="7" applyNumberFormat="1" applyFont="1" applyBorder="1" applyAlignment="1" applyProtection="1">
      <alignment horizontal="right" vertical="center"/>
      <protection locked="0"/>
    </xf>
    <xf numFmtId="183" fontId="37" fillId="0" borderId="11" xfId="7" applyNumberFormat="1" applyFont="1" applyBorder="1" applyAlignment="1" applyProtection="1">
      <alignment horizontal="center" vertical="center"/>
      <protection locked="0"/>
    </xf>
    <xf numFmtId="183" fontId="37" fillId="0" borderId="4" xfId="7" applyNumberFormat="1" applyFont="1" applyBorder="1" applyAlignment="1" applyProtection="1">
      <alignment horizontal="center" vertical="center"/>
      <protection locked="0"/>
    </xf>
    <xf numFmtId="0" fontId="37" fillId="4" borderId="44" xfId="7" applyFont="1" applyFill="1" applyBorder="1" applyAlignment="1">
      <alignment horizontal="center" vertical="center"/>
    </xf>
    <xf numFmtId="178" fontId="37" fillId="0" borderId="44" xfId="7" applyNumberFormat="1" applyFont="1" applyBorder="1" applyAlignment="1" applyProtection="1">
      <alignment horizontal="right" vertical="center"/>
      <protection locked="0"/>
    </xf>
    <xf numFmtId="182" fontId="37" fillId="0" borderId="12" xfId="7" applyNumberFormat="1" applyFont="1" applyBorder="1" applyAlignment="1">
      <alignment horizontal="center" vertical="center"/>
    </xf>
    <xf numFmtId="182" fontId="37" fillId="0" borderId="1" xfId="7" applyNumberFormat="1" applyFont="1" applyBorder="1" applyAlignment="1">
      <alignment horizontal="center" vertical="center"/>
    </xf>
    <xf numFmtId="0" fontId="37" fillId="4" borderId="41" xfId="7" applyFont="1" applyFill="1" applyBorder="1" applyAlignment="1">
      <alignment horizontal="center" vertical="center"/>
    </xf>
    <xf numFmtId="0" fontId="37" fillId="4" borderId="98" xfId="7" applyFont="1" applyFill="1" applyBorder="1" applyAlignment="1">
      <alignment horizontal="center" vertical="center"/>
    </xf>
    <xf numFmtId="0" fontId="37" fillId="4" borderId="88" xfId="7" applyFont="1" applyFill="1" applyBorder="1" applyAlignment="1">
      <alignment horizontal="center" vertical="center"/>
    </xf>
    <xf numFmtId="0" fontId="37" fillId="4" borderId="40" xfId="7" applyFont="1" applyFill="1" applyBorder="1" applyAlignment="1">
      <alignment horizontal="center" vertical="center"/>
    </xf>
    <xf numFmtId="181" fontId="37" fillId="0" borderId="50" xfId="7" applyNumberFormat="1" applyFont="1" applyBorder="1" applyAlignment="1" applyProtection="1">
      <alignment horizontal="center" vertical="center" shrinkToFit="1"/>
      <protection locked="0"/>
    </xf>
    <xf numFmtId="181" fontId="37" fillId="0" borderId="9" xfId="7" applyNumberFormat="1" applyFont="1" applyBorder="1" applyAlignment="1" applyProtection="1">
      <alignment horizontal="center" vertical="center" shrinkToFit="1"/>
      <protection locked="0"/>
    </xf>
    <xf numFmtId="183" fontId="37" fillId="4" borderId="44" xfId="7" applyNumberFormat="1" applyFont="1" applyFill="1" applyBorder="1" applyAlignment="1">
      <alignment horizontal="center" vertical="center" wrapText="1"/>
    </xf>
    <xf numFmtId="0" fontId="37" fillId="4" borderId="81" xfId="7" applyFont="1" applyFill="1" applyBorder="1" applyAlignment="1">
      <alignment horizontal="center" vertical="center"/>
    </xf>
    <xf numFmtId="0" fontId="37" fillId="4" borderId="82" xfId="7" applyFont="1" applyFill="1" applyBorder="1" applyAlignment="1">
      <alignment horizontal="center" vertical="center"/>
    </xf>
    <xf numFmtId="188" fontId="37" fillId="5" borderId="82" xfId="7" applyNumberFormat="1" applyFont="1" applyFill="1" applyBorder="1" applyAlignment="1">
      <alignment horizontal="right" vertical="center"/>
    </xf>
    <xf numFmtId="183" fontId="37" fillId="4" borderId="82" xfId="7" applyNumberFormat="1" applyFont="1" applyFill="1" applyBorder="1" applyAlignment="1">
      <alignment horizontal="center" vertical="center" wrapText="1"/>
    </xf>
    <xf numFmtId="178" fontId="37" fillId="0" borderId="11" xfId="7" applyNumberFormat="1" applyFont="1" applyBorder="1" applyAlignment="1" applyProtection="1">
      <alignment horizontal="right" vertical="center"/>
      <protection locked="0"/>
    </xf>
    <xf numFmtId="178" fontId="37" fillId="0" borderId="7" xfId="7" applyNumberFormat="1" applyFont="1" applyBorder="1" applyAlignment="1" applyProtection="1">
      <alignment horizontal="right" vertical="center"/>
      <protection locked="0"/>
    </xf>
    <xf numFmtId="188" fontId="37" fillId="5" borderId="44" xfId="7" applyNumberFormat="1" applyFont="1" applyFill="1" applyBorder="1" applyAlignment="1">
      <alignment horizontal="right" vertical="center"/>
    </xf>
    <xf numFmtId="181" fontId="37" fillId="0" borderId="21" xfId="7" applyNumberFormat="1" applyFont="1" applyBorder="1" applyAlignment="1" applyProtection="1">
      <alignment horizontal="center" vertical="center" shrinkToFit="1"/>
      <protection locked="0"/>
    </xf>
    <xf numFmtId="181" fontId="37" fillId="0" borderId="10" xfId="7" applyNumberFormat="1" applyFont="1" applyBorder="1" applyAlignment="1" applyProtection="1">
      <alignment horizontal="center" vertical="center" shrinkToFit="1"/>
      <protection locked="0"/>
    </xf>
    <xf numFmtId="0" fontId="37" fillId="4" borderId="22" xfId="7" applyFont="1" applyFill="1" applyBorder="1" applyAlignment="1">
      <alignment horizontal="center" vertical="center"/>
    </xf>
    <xf numFmtId="0" fontId="37" fillId="4" borderId="16" xfId="7" applyFont="1" applyFill="1" applyBorder="1" applyAlignment="1">
      <alignment horizontal="center" vertical="center"/>
    </xf>
    <xf numFmtId="0" fontId="37" fillId="4" borderId="17" xfId="7" applyFont="1" applyFill="1" applyBorder="1" applyAlignment="1">
      <alignment horizontal="center" vertical="center"/>
    </xf>
    <xf numFmtId="0" fontId="37" fillId="4" borderId="102" xfId="7" applyFont="1" applyFill="1" applyBorder="1" applyAlignment="1">
      <alignment horizontal="center" vertical="center" shrinkToFit="1"/>
    </xf>
    <xf numFmtId="182" fontId="37" fillId="0" borderId="12" xfId="7" applyNumberFormat="1" applyFont="1" applyBorder="1" applyAlignment="1" applyProtection="1">
      <alignment horizontal="center" vertical="center"/>
      <protection locked="0"/>
    </xf>
    <xf numFmtId="182" fontId="37" fillId="0" borderId="1" xfId="7" applyNumberFormat="1" applyFont="1" applyBorder="1" applyAlignment="1" applyProtection="1">
      <alignment horizontal="center" vertical="center"/>
      <protection locked="0"/>
    </xf>
    <xf numFmtId="183" fontId="37" fillId="0" borderId="10" xfId="7" applyNumberFormat="1" applyFont="1" applyBorder="1" applyAlignment="1" applyProtection="1">
      <alignment horizontal="center" vertical="center"/>
      <protection locked="0"/>
    </xf>
    <xf numFmtId="183" fontId="37" fillId="0" borderId="2" xfId="7" applyNumberFormat="1" applyFont="1" applyBorder="1" applyAlignment="1" applyProtection="1">
      <alignment horizontal="center" vertical="center"/>
      <protection locked="0"/>
    </xf>
    <xf numFmtId="177" fontId="10" fillId="5" borderId="69" xfId="6" applyNumberFormat="1" applyFont="1" applyFill="1" applyBorder="1" applyAlignment="1">
      <alignment vertical="center" wrapText="1"/>
    </xf>
    <xf numFmtId="0" fontId="20" fillId="18" borderId="116" xfId="6" applyFont="1" applyFill="1" applyBorder="1" applyAlignment="1">
      <alignment horizontal="left" vertical="center"/>
    </xf>
    <xf numFmtId="0" fontId="0" fillId="18" borderId="13" xfId="0" applyFill="1" applyBorder="1">
      <alignment vertical="center"/>
    </xf>
    <xf numFmtId="0" fontId="20" fillId="18" borderId="29" xfId="6" applyFont="1" applyFill="1" applyBorder="1" applyAlignment="1">
      <alignment horizontal="left" vertical="center" indent="1"/>
    </xf>
    <xf numFmtId="0" fontId="0" fillId="18" borderId="39" xfId="0" applyFill="1" applyBorder="1" applyAlignment="1">
      <alignment horizontal="left" vertical="center" indent="1"/>
    </xf>
    <xf numFmtId="0" fontId="0" fillId="18" borderId="29" xfId="0" applyFill="1" applyBorder="1" applyAlignment="1">
      <alignment horizontal="left" vertical="center" indent="1"/>
    </xf>
    <xf numFmtId="0" fontId="0" fillId="18" borderId="30" xfId="0" applyFill="1" applyBorder="1" applyAlignment="1">
      <alignment horizontal="left" vertical="center" indent="1"/>
    </xf>
    <xf numFmtId="0" fontId="0" fillId="18" borderId="128" xfId="0" applyFill="1" applyBorder="1" applyAlignment="1">
      <alignment horizontal="left" vertical="center" indent="1"/>
    </xf>
    <xf numFmtId="178" fontId="20" fillId="2" borderId="109" xfId="0" applyNumberFormat="1" applyFont="1" applyFill="1" applyBorder="1" applyAlignment="1">
      <alignment horizontal="center" vertical="center" shrinkToFit="1"/>
    </xf>
    <xf numFmtId="178" fontId="20" fillId="2" borderId="78" xfId="0" applyNumberFormat="1" applyFont="1" applyFill="1" applyBorder="1" applyAlignment="1">
      <alignment horizontal="center" vertical="center" shrinkToFit="1"/>
    </xf>
  </cellXfs>
  <cellStyles count="10">
    <cellStyle name="パーセント 2" xfId="1" xr:uid="{00000000-0005-0000-0000-000001000000}"/>
    <cellStyle name="パーセント 3" xfId="2" xr:uid="{00000000-0005-0000-0000-000002000000}"/>
    <cellStyle name="桁区切り" xfId="3" builtinId="6"/>
    <cellStyle name="桁区切り 2" xfId="4" xr:uid="{00000000-0005-0000-0000-000004000000}"/>
    <cellStyle name="桁区切り 3" xfId="5" xr:uid="{00000000-0005-0000-0000-000005000000}"/>
    <cellStyle name="標準" xfId="0" builtinId="0"/>
    <cellStyle name="標準 2" xfId="6" xr:uid="{00000000-0005-0000-0000-000007000000}"/>
    <cellStyle name="標準 3" xfId="7" xr:uid="{00000000-0005-0000-0000-000008000000}"/>
    <cellStyle name="標準 5" xfId="8" xr:uid="{00000000-0005-0000-0000-000009000000}"/>
    <cellStyle name="標準 5 2" xfId="9" xr:uid="{00000000-0005-0000-0000-00000A000000}"/>
  </cellStyles>
  <dxfs count="39">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FFC7CE"/>
        </patternFill>
      </fill>
    </dxf>
    <dxf>
      <fill>
        <patternFill>
          <bgColor theme="5" tint="0.59996337778862885"/>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8"/>
    </tableStyle>
    <tableStyle name="ピボットテーブル スタイル 1" table="0" count="2" xr9:uid="{00000000-0011-0000-FFFF-FFFF01000000}">
      <tableStyleElement type="wholeTable" dxfId="37"/>
      <tableStyleElement type="headerRow" dxfId="36"/>
    </tableStyle>
  </tableStyles>
  <colors>
    <mruColors>
      <color rgb="FFCCFFFF"/>
      <color rgb="FFEAEAEA"/>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42CB-139E-4853-BEE8-59BB4047AC85}">
  <sheetPr>
    <tabColor theme="7" tint="0.79998168889431442"/>
  </sheetPr>
  <dimension ref="A1:A12"/>
  <sheetViews>
    <sheetView view="pageBreakPreview" zoomScaleNormal="100" zoomScaleSheetLayoutView="100" workbookViewId="0">
      <selection activeCell="A6" sqref="A6"/>
    </sheetView>
  </sheetViews>
  <sheetFormatPr defaultColWidth="8.75" defaultRowHeight="18"/>
  <cols>
    <col min="1" max="16384" width="8.75" style="177"/>
  </cols>
  <sheetData>
    <row r="1" spans="1:1">
      <c r="A1" s="176" t="s">
        <v>241</v>
      </c>
    </row>
    <row r="2" spans="1:1">
      <c r="A2" s="176" t="s">
        <v>242</v>
      </c>
    </row>
    <row r="3" spans="1:1">
      <c r="A3" s="176"/>
    </row>
    <row r="4" spans="1:1">
      <c r="A4" s="176" t="s">
        <v>243</v>
      </c>
    </row>
    <row r="5" spans="1:1">
      <c r="A5" s="176"/>
    </row>
    <row r="6" spans="1:1">
      <c r="A6" s="176" t="s">
        <v>244</v>
      </c>
    </row>
    <row r="7" spans="1:1">
      <c r="A7" s="177" t="s">
        <v>245</v>
      </c>
    </row>
    <row r="8" spans="1:1">
      <c r="A8" s="177" t="s">
        <v>246</v>
      </c>
    </row>
    <row r="9" spans="1:1">
      <c r="A9" s="177" t="s">
        <v>247</v>
      </c>
    </row>
    <row r="10" spans="1:1">
      <c r="A10" s="176" t="s">
        <v>248</v>
      </c>
    </row>
    <row r="11" spans="1:1">
      <c r="A11" s="176" t="s">
        <v>249</v>
      </c>
    </row>
    <row r="12" spans="1:1">
      <c r="A12" s="177" t="s">
        <v>250</v>
      </c>
    </row>
  </sheetData>
  <phoneticPr fontId="7"/>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7B18-A8CC-4B9E-8D89-C078348B20FF}">
  <sheetPr>
    <pageSetUpPr fitToPage="1"/>
  </sheetPr>
  <dimension ref="A2:S69"/>
  <sheetViews>
    <sheetView view="pageBreakPreview" topLeftCell="C1" zoomScale="70" zoomScaleNormal="80" zoomScaleSheetLayoutView="70" workbookViewId="0">
      <selection activeCell="C13" sqref="C13"/>
    </sheetView>
  </sheetViews>
  <sheetFormatPr defaultColWidth="9" defaultRowHeight="13"/>
  <cols>
    <col min="1" max="1" width="5.9140625" style="4" customWidth="1"/>
    <col min="2" max="2" width="19.58203125" style="4" customWidth="1"/>
    <col min="3" max="3" width="17.6640625" style="4" customWidth="1"/>
    <col min="4" max="4" width="15.6640625" style="4" customWidth="1"/>
    <col min="5" max="5" width="17.6640625" style="4" customWidth="1"/>
    <col min="6" max="6" width="20.6640625" style="4" customWidth="1"/>
    <col min="7" max="7" width="6.6640625" style="4" customWidth="1"/>
    <col min="8" max="8" width="15.6640625" style="4" customWidth="1"/>
    <col min="9" max="9" width="10.6640625" style="4" customWidth="1"/>
    <col min="10" max="10" width="8.5" style="4" customWidth="1"/>
    <col min="11" max="11" width="3.08203125" style="4" customWidth="1"/>
    <col min="12" max="12" width="11.4140625" style="4" customWidth="1"/>
    <col min="13" max="13" width="60.58203125" style="4" customWidth="1"/>
    <col min="14" max="14" width="9" style="4" hidden="1" customWidth="1"/>
    <col min="15" max="15" width="9" style="4"/>
    <col min="16" max="16" width="9" style="4" customWidth="1"/>
    <col min="17" max="17" width="11.5" style="4" customWidth="1"/>
    <col min="18" max="19" width="9" style="4" customWidth="1"/>
    <col min="20" max="16384" width="9" style="4"/>
  </cols>
  <sheetData>
    <row r="2" spans="1:14" ht="18" customHeight="1">
      <c r="B2" s="100" t="s">
        <v>185</v>
      </c>
      <c r="K2" s="7"/>
    </row>
    <row r="3" spans="1:14" ht="18" customHeight="1">
      <c r="B3" s="100" t="s">
        <v>186</v>
      </c>
      <c r="K3" s="7"/>
    </row>
    <row r="4" spans="1:14" s="126" customFormat="1" ht="58.5" customHeight="1">
      <c r="A4" s="535" t="s">
        <v>251</v>
      </c>
      <c r="B4" s="535"/>
      <c r="C4" s="535"/>
      <c r="D4" s="535"/>
      <c r="E4" s="535"/>
      <c r="F4" s="535"/>
      <c r="G4" s="535"/>
      <c r="H4" s="535"/>
      <c r="I4" s="535"/>
      <c r="J4" s="535"/>
    </row>
    <row r="5" spans="1:14" s="126" customFormat="1" ht="21.75" customHeight="1">
      <c r="A5" s="127"/>
      <c r="B5" s="127"/>
      <c r="C5" s="127"/>
      <c r="D5" s="127"/>
      <c r="E5" s="127"/>
      <c r="F5" s="127"/>
      <c r="G5" s="127"/>
      <c r="H5" s="536" t="s">
        <v>252</v>
      </c>
      <c r="I5" s="537"/>
      <c r="J5" s="538"/>
      <c r="K5" s="106"/>
      <c r="L5" s="106" t="s">
        <v>228</v>
      </c>
    </row>
    <row r="6" spans="1:14" s="126" customFormat="1" ht="21">
      <c r="A6" s="5"/>
      <c r="H6" s="539" t="s">
        <v>199</v>
      </c>
      <c r="I6" s="540"/>
      <c r="J6" s="541"/>
      <c r="K6" s="178"/>
      <c r="L6" s="106" t="s">
        <v>253</v>
      </c>
    </row>
    <row r="7" spans="1:14" s="126" customFormat="1" ht="21">
      <c r="A7" s="5"/>
      <c r="B7" s="100" t="s">
        <v>184</v>
      </c>
    </row>
    <row r="8" spans="1:14" s="126" customFormat="1" ht="11.25" customHeight="1">
      <c r="A8" s="5"/>
    </row>
    <row r="9" spans="1:14" s="126" customFormat="1" ht="44" customHeight="1">
      <c r="A9" s="13"/>
      <c r="B9" s="542" t="s">
        <v>191</v>
      </c>
      <c r="C9" s="542"/>
      <c r="D9" s="542"/>
      <c r="E9" s="542"/>
      <c r="F9" s="542"/>
      <c r="G9" s="542"/>
      <c r="H9" s="542"/>
      <c r="I9" s="542"/>
      <c r="J9" s="542"/>
    </row>
    <row r="10" spans="1:14" s="126" customFormat="1" ht="12.75" customHeight="1">
      <c r="A10" s="543"/>
      <c r="B10" s="543"/>
      <c r="C10" s="543"/>
      <c r="D10" s="543"/>
      <c r="E10" s="543"/>
      <c r="F10" s="543"/>
      <c r="G10" s="543"/>
      <c r="H10" s="543"/>
      <c r="I10" s="543"/>
      <c r="J10" s="543"/>
    </row>
    <row r="11" spans="1:14" ht="29.25" customHeight="1">
      <c r="A11" s="517" t="s">
        <v>0</v>
      </c>
      <c r="B11" s="518"/>
      <c r="C11" s="521" t="s">
        <v>466</v>
      </c>
      <c r="D11" s="522"/>
      <c r="E11" s="523"/>
      <c r="F11" s="527" t="s">
        <v>63</v>
      </c>
      <c r="G11" s="529"/>
      <c r="H11" s="530"/>
      <c r="I11" s="530"/>
      <c r="J11" s="531"/>
      <c r="K11" s="179"/>
    </row>
    <row r="12" spans="1:14" ht="29.25" customHeight="1">
      <c r="A12" s="519"/>
      <c r="B12" s="520"/>
      <c r="C12" s="524"/>
      <c r="D12" s="525"/>
      <c r="E12" s="526"/>
      <c r="F12" s="528"/>
      <c r="G12" s="532"/>
      <c r="H12" s="533"/>
      <c r="I12" s="533"/>
      <c r="J12" s="534"/>
    </row>
    <row r="13" spans="1:14" ht="25" customHeight="1">
      <c r="A13" s="544" t="s">
        <v>254</v>
      </c>
      <c r="B13" s="180" t="s">
        <v>255</v>
      </c>
      <c r="C13" s="181"/>
      <c r="D13" s="159" t="s">
        <v>1</v>
      </c>
      <c r="E13" s="181"/>
      <c r="F13" s="547"/>
      <c r="G13" s="547"/>
      <c r="H13" s="547"/>
      <c r="I13" s="547"/>
      <c r="J13" s="547"/>
      <c r="K13" s="182"/>
    </row>
    <row r="14" spans="1:14" ht="12" customHeight="1">
      <c r="A14" s="545"/>
      <c r="B14" s="548" t="s">
        <v>203</v>
      </c>
      <c r="C14" s="11" t="s">
        <v>37</v>
      </c>
      <c r="D14" s="549" t="s">
        <v>62</v>
      </c>
      <c r="E14" s="549"/>
      <c r="F14" s="549"/>
      <c r="G14" s="549" t="s">
        <v>117</v>
      </c>
      <c r="H14" s="549"/>
      <c r="I14" s="549"/>
      <c r="J14" s="549"/>
      <c r="K14" s="182"/>
    </row>
    <row r="15" spans="1:14" ht="33.75" customHeight="1">
      <c r="A15" s="545"/>
      <c r="B15" s="548"/>
      <c r="C15" s="183"/>
      <c r="D15" s="550"/>
      <c r="E15" s="550"/>
      <c r="F15" s="550"/>
      <c r="G15" s="551"/>
      <c r="H15" s="551"/>
      <c r="I15" s="551"/>
      <c r="J15" s="551"/>
      <c r="K15" s="182"/>
      <c r="L15" s="552" t="s">
        <v>256</v>
      </c>
      <c r="M15" s="553"/>
    </row>
    <row r="16" spans="1:14" ht="21.75" customHeight="1">
      <c r="A16" s="545"/>
      <c r="B16" s="184" t="s">
        <v>257</v>
      </c>
      <c r="C16" s="554"/>
      <c r="D16" s="554"/>
      <c r="E16" s="554"/>
      <c r="F16" s="554"/>
      <c r="G16" s="554"/>
      <c r="H16" s="554"/>
      <c r="I16" s="554"/>
      <c r="J16" s="554"/>
      <c r="K16" s="182"/>
      <c r="L16" s="553"/>
      <c r="M16" s="553"/>
      <c r="N16" s="7"/>
    </row>
    <row r="17" spans="1:19" ht="35.25" customHeight="1">
      <c r="A17" s="545"/>
      <c r="B17" s="185" t="s">
        <v>204</v>
      </c>
      <c r="C17" s="555"/>
      <c r="D17" s="555"/>
      <c r="E17" s="555"/>
      <c r="F17" s="555"/>
      <c r="G17" s="555"/>
      <c r="H17" s="555"/>
      <c r="I17" s="555"/>
      <c r="J17" s="555"/>
      <c r="K17" s="182"/>
      <c r="L17" s="553"/>
      <c r="M17" s="553"/>
    </row>
    <row r="18" spans="1:19" ht="35.25" customHeight="1">
      <c r="A18" s="545"/>
      <c r="B18" s="186" t="s">
        <v>2</v>
      </c>
      <c r="C18" s="556"/>
      <c r="D18" s="556"/>
      <c r="E18" s="556"/>
      <c r="F18" s="556"/>
      <c r="G18" s="556"/>
      <c r="H18" s="556"/>
      <c r="I18" s="556"/>
      <c r="J18" s="556"/>
      <c r="K18" s="182"/>
      <c r="L18" s="553"/>
      <c r="M18" s="553"/>
    </row>
    <row r="19" spans="1:19" ht="35.25" customHeight="1">
      <c r="A19" s="545"/>
      <c r="B19" s="186" t="s">
        <v>3</v>
      </c>
      <c r="C19" s="556"/>
      <c r="D19" s="556"/>
      <c r="E19" s="556"/>
      <c r="F19" s="556"/>
      <c r="G19" s="556"/>
      <c r="H19" s="556"/>
      <c r="I19" s="556"/>
      <c r="J19" s="556"/>
      <c r="K19" s="182"/>
      <c r="L19" s="553"/>
      <c r="M19" s="553"/>
    </row>
    <row r="20" spans="1:19" ht="35.25" customHeight="1">
      <c r="A20" s="546"/>
      <c r="B20" s="187" t="s">
        <v>258</v>
      </c>
      <c r="C20" s="557"/>
      <c r="D20" s="557"/>
      <c r="E20" s="557"/>
      <c r="F20" s="557"/>
      <c r="G20" s="557"/>
      <c r="H20" s="557"/>
      <c r="I20" s="557"/>
      <c r="J20" s="557"/>
      <c r="K20" s="182"/>
      <c r="L20" s="553"/>
      <c r="M20" s="553"/>
    </row>
    <row r="21" spans="1:19" ht="35.25" customHeight="1">
      <c r="A21" s="544" t="s">
        <v>259</v>
      </c>
      <c r="B21" s="188" t="s">
        <v>260</v>
      </c>
      <c r="C21" s="558"/>
      <c r="D21" s="559"/>
      <c r="E21" s="187" t="s">
        <v>189</v>
      </c>
      <c r="F21" s="558"/>
      <c r="G21" s="560"/>
      <c r="H21" s="560"/>
      <c r="I21" s="560"/>
      <c r="J21" s="561"/>
      <c r="K21" s="182"/>
    </row>
    <row r="22" spans="1:19" ht="35.25" customHeight="1">
      <c r="A22" s="545"/>
      <c r="B22" s="189" t="s">
        <v>261</v>
      </c>
      <c r="C22" s="562"/>
      <c r="D22" s="563"/>
      <c r="E22" s="187" t="s">
        <v>188</v>
      </c>
      <c r="F22" s="558"/>
      <c r="G22" s="560"/>
      <c r="H22" s="560"/>
      <c r="I22" s="560"/>
      <c r="J22" s="561"/>
      <c r="K22" s="190"/>
    </row>
    <row r="23" spans="1:19" ht="35.25" customHeight="1">
      <c r="A23" s="546"/>
      <c r="B23" s="191" t="s">
        <v>262</v>
      </c>
      <c r="C23" s="564"/>
      <c r="D23" s="565"/>
      <c r="E23" s="187" t="s">
        <v>263</v>
      </c>
      <c r="F23" s="558"/>
      <c r="G23" s="560"/>
      <c r="H23" s="560"/>
      <c r="I23" s="560"/>
      <c r="J23" s="561"/>
      <c r="K23" s="190"/>
    </row>
    <row r="24" spans="1:19" ht="21.75" customHeight="1">
      <c r="A24" s="566" t="s">
        <v>264</v>
      </c>
      <c r="B24" s="6" t="s">
        <v>265</v>
      </c>
      <c r="C24" s="567"/>
      <c r="D24" s="567"/>
      <c r="E24" s="567"/>
      <c r="F24" s="567"/>
      <c r="G24" s="567"/>
      <c r="H24" s="567"/>
      <c r="I24" s="567"/>
      <c r="J24" s="567"/>
    </row>
    <row r="25" spans="1:19" ht="55.5" customHeight="1">
      <c r="A25" s="566"/>
      <c r="B25" s="10" t="s">
        <v>266</v>
      </c>
      <c r="C25" s="555"/>
      <c r="D25" s="555"/>
      <c r="E25" s="555"/>
      <c r="F25" s="555"/>
      <c r="G25" s="555"/>
      <c r="H25" s="555"/>
      <c r="I25" s="555"/>
      <c r="J25" s="555"/>
      <c r="L25" s="568" t="s">
        <v>267</v>
      </c>
      <c r="M25" s="568"/>
    </row>
    <row r="26" spans="1:19" ht="18">
      <c r="A26" s="566"/>
      <c r="B26" s="569" t="s">
        <v>268</v>
      </c>
      <c r="C26" s="160" t="s">
        <v>35</v>
      </c>
      <c r="D26" s="161"/>
      <c r="E26" s="162" t="s">
        <v>36</v>
      </c>
      <c r="F26" s="570" t="s">
        <v>38</v>
      </c>
      <c r="G26" s="571"/>
      <c r="H26" s="192" t="s">
        <v>182</v>
      </c>
      <c r="I26" s="12" t="s">
        <v>39</v>
      </c>
      <c r="J26" s="193"/>
    </row>
    <row r="27" spans="1:19" ht="36" customHeight="1">
      <c r="A27" s="566"/>
      <c r="B27" s="569"/>
      <c r="C27" s="194" t="str">
        <f>IF(MIN(C28:C39),MIN(C28:C39),"")</f>
        <v/>
      </c>
      <c r="D27" s="161" t="s">
        <v>10</v>
      </c>
      <c r="E27" s="195" t="str">
        <f>IF(MAX(E28:E39),MAX(E28:E39),"")</f>
        <v/>
      </c>
      <c r="F27" s="572" t="str">
        <f>IF(F28="","",F28)</f>
        <v/>
      </c>
      <c r="G27" s="573"/>
      <c r="H27" s="196" t="str">
        <f>IF(H28="","","("&amp;H28)</f>
        <v/>
      </c>
      <c r="I27" s="197" t="str">
        <f>IF(I28="","",I28&amp;")")</f>
        <v/>
      </c>
      <c r="J27" s="198">
        <f>IF(ISBLANK(F29:F39),"",COUNTA(F29:F39))</f>
        <v>0</v>
      </c>
      <c r="L27" s="574" t="s">
        <v>269</v>
      </c>
      <c r="M27" s="574"/>
    </row>
    <row r="28" spans="1:19" ht="18.149999999999999" customHeight="1">
      <c r="A28" s="566"/>
      <c r="B28" s="569"/>
      <c r="C28" s="199"/>
      <c r="D28" s="200" t="s">
        <v>183</v>
      </c>
      <c r="E28" s="201"/>
      <c r="F28" s="575"/>
      <c r="G28" s="576"/>
      <c r="H28" s="202"/>
      <c r="I28" s="577"/>
      <c r="J28" s="578"/>
      <c r="K28" s="190">
        <v>1</v>
      </c>
      <c r="L28" s="552" t="s">
        <v>270</v>
      </c>
      <c r="M28" s="552"/>
      <c r="N28" s="203" t="s">
        <v>271</v>
      </c>
      <c r="O28" s="7"/>
      <c r="P28" s="7"/>
      <c r="Q28" s="7"/>
      <c r="R28" s="7"/>
      <c r="S28" s="7"/>
    </row>
    <row r="29" spans="1:19" ht="18.149999999999999" customHeight="1">
      <c r="A29" s="566"/>
      <c r="B29" s="569"/>
      <c r="C29" s="204"/>
      <c r="D29" s="205" t="s">
        <v>183</v>
      </c>
      <c r="E29" s="206"/>
      <c r="F29" s="579"/>
      <c r="G29" s="580"/>
      <c r="H29" s="207"/>
      <c r="I29" s="581"/>
      <c r="J29" s="582"/>
      <c r="K29" s="190">
        <v>2</v>
      </c>
      <c r="L29" s="552"/>
      <c r="M29" s="552"/>
      <c r="N29" s="203">
        <v>500</v>
      </c>
      <c r="O29" s="7"/>
      <c r="P29" s="7"/>
      <c r="Q29" s="7"/>
      <c r="R29" s="7"/>
      <c r="S29" s="7"/>
    </row>
    <row r="30" spans="1:19" ht="18.149999999999999" customHeight="1">
      <c r="A30" s="566"/>
      <c r="B30" s="569"/>
      <c r="C30" s="204"/>
      <c r="D30" s="205" t="s">
        <v>10</v>
      </c>
      <c r="E30" s="206"/>
      <c r="F30" s="579"/>
      <c r="G30" s="580"/>
      <c r="H30" s="207"/>
      <c r="I30" s="581"/>
      <c r="J30" s="582"/>
      <c r="K30" s="190">
        <v>3</v>
      </c>
      <c r="L30" s="552"/>
      <c r="M30" s="552"/>
      <c r="N30" s="208">
        <v>1000</v>
      </c>
      <c r="O30" s="7"/>
      <c r="P30" s="7"/>
      <c r="Q30" s="7"/>
      <c r="R30" s="7"/>
      <c r="S30" s="7"/>
    </row>
    <row r="31" spans="1:19" ht="18.149999999999999" customHeight="1">
      <c r="A31" s="566"/>
      <c r="B31" s="569"/>
      <c r="C31" s="204"/>
      <c r="D31" s="205" t="s">
        <v>10</v>
      </c>
      <c r="E31" s="206"/>
      <c r="F31" s="579"/>
      <c r="G31" s="580"/>
      <c r="H31" s="207"/>
      <c r="I31" s="581"/>
      <c r="J31" s="582"/>
      <c r="K31" s="190">
        <v>4</v>
      </c>
      <c r="L31" s="552"/>
      <c r="M31" s="552"/>
      <c r="N31" s="209">
        <v>2000</v>
      </c>
    </row>
    <row r="32" spans="1:19" ht="18.149999999999999" customHeight="1">
      <c r="A32" s="566"/>
      <c r="B32" s="569"/>
      <c r="C32" s="204"/>
      <c r="D32" s="205" t="s">
        <v>10</v>
      </c>
      <c r="E32" s="206"/>
      <c r="F32" s="579"/>
      <c r="G32" s="580"/>
      <c r="H32" s="207"/>
      <c r="I32" s="581"/>
      <c r="J32" s="582"/>
      <c r="K32" s="190">
        <v>5</v>
      </c>
      <c r="L32" s="552"/>
      <c r="M32" s="552"/>
      <c r="N32" s="209">
        <v>3000</v>
      </c>
    </row>
    <row r="33" spans="1:19" ht="18.149999999999999" customHeight="1">
      <c r="A33" s="566"/>
      <c r="B33" s="569"/>
      <c r="C33" s="204"/>
      <c r="D33" s="205" t="s">
        <v>10</v>
      </c>
      <c r="E33" s="206"/>
      <c r="F33" s="579"/>
      <c r="G33" s="580"/>
      <c r="H33" s="207"/>
      <c r="I33" s="581"/>
      <c r="J33" s="582"/>
      <c r="K33" s="190">
        <v>6</v>
      </c>
      <c r="L33" s="552"/>
      <c r="M33" s="552"/>
      <c r="N33" s="209">
        <v>5000</v>
      </c>
      <c r="O33" s="7"/>
      <c r="P33" s="7"/>
      <c r="Q33" s="7"/>
      <c r="R33" s="7"/>
      <c r="S33" s="7"/>
    </row>
    <row r="34" spans="1:19" ht="18.149999999999999" customHeight="1">
      <c r="A34" s="566"/>
      <c r="B34" s="569"/>
      <c r="C34" s="204"/>
      <c r="D34" s="205" t="s">
        <v>10</v>
      </c>
      <c r="E34" s="206"/>
      <c r="F34" s="579"/>
      <c r="G34" s="580"/>
      <c r="H34" s="207"/>
      <c r="I34" s="581"/>
      <c r="J34" s="582"/>
      <c r="K34" s="190">
        <v>7</v>
      </c>
      <c r="L34" s="552"/>
      <c r="M34" s="552"/>
      <c r="N34" s="7"/>
      <c r="O34" s="7"/>
      <c r="P34" s="7"/>
      <c r="Q34" s="7"/>
      <c r="R34" s="7"/>
      <c r="S34" s="7"/>
    </row>
    <row r="35" spans="1:19" ht="18.149999999999999" customHeight="1">
      <c r="A35" s="566"/>
      <c r="B35" s="569"/>
      <c r="C35" s="204"/>
      <c r="D35" s="205" t="s">
        <v>10</v>
      </c>
      <c r="E35" s="206"/>
      <c r="F35" s="579"/>
      <c r="G35" s="580"/>
      <c r="H35" s="207"/>
      <c r="I35" s="581"/>
      <c r="J35" s="582"/>
      <c r="K35" s="190">
        <v>8</v>
      </c>
      <c r="L35" s="552"/>
      <c r="M35" s="552"/>
      <c r="N35" s="7"/>
      <c r="O35" s="7"/>
      <c r="P35" s="7"/>
      <c r="Q35" s="7"/>
      <c r="R35" s="7"/>
      <c r="S35" s="7"/>
    </row>
    <row r="36" spans="1:19" ht="18.149999999999999" customHeight="1">
      <c r="A36" s="566"/>
      <c r="B36" s="569"/>
      <c r="C36" s="204"/>
      <c r="D36" s="205" t="s">
        <v>10</v>
      </c>
      <c r="E36" s="206"/>
      <c r="F36" s="579"/>
      <c r="G36" s="580"/>
      <c r="H36" s="207"/>
      <c r="I36" s="581"/>
      <c r="J36" s="582"/>
      <c r="K36" s="190">
        <v>9</v>
      </c>
      <c r="L36" s="552"/>
      <c r="M36" s="552"/>
      <c r="N36" s="7"/>
      <c r="O36" s="7"/>
      <c r="P36" s="7"/>
      <c r="Q36" s="7"/>
      <c r="R36" s="7"/>
      <c r="S36" s="7"/>
    </row>
    <row r="37" spans="1:19" ht="18.149999999999999" customHeight="1">
      <c r="A37" s="566"/>
      <c r="B37" s="569"/>
      <c r="C37" s="204"/>
      <c r="D37" s="205" t="s">
        <v>10</v>
      </c>
      <c r="E37" s="206"/>
      <c r="F37" s="579"/>
      <c r="G37" s="580"/>
      <c r="H37" s="207"/>
      <c r="I37" s="581"/>
      <c r="J37" s="582"/>
      <c r="K37" s="190">
        <v>10</v>
      </c>
      <c r="L37" s="552"/>
      <c r="M37" s="552"/>
      <c r="N37" s="7"/>
      <c r="O37" s="7"/>
      <c r="P37" s="7"/>
      <c r="Q37" s="7"/>
      <c r="R37" s="7"/>
      <c r="S37" s="7"/>
    </row>
    <row r="38" spans="1:19" ht="18.149999999999999" customHeight="1">
      <c r="A38" s="566"/>
      <c r="B38" s="569"/>
      <c r="C38" s="204"/>
      <c r="D38" s="205" t="s">
        <v>10</v>
      </c>
      <c r="E38" s="206"/>
      <c r="F38" s="579"/>
      <c r="G38" s="580"/>
      <c r="H38" s="207"/>
      <c r="I38" s="581"/>
      <c r="J38" s="582"/>
      <c r="K38" s="190">
        <v>11</v>
      </c>
      <c r="L38" s="552"/>
      <c r="M38" s="552"/>
      <c r="N38" s="7"/>
      <c r="O38" s="7"/>
      <c r="P38" s="7"/>
      <c r="Q38" s="7"/>
      <c r="R38" s="7"/>
      <c r="S38" s="7"/>
    </row>
    <row r="39" spans="1:19" ht="18.149999999999999" customHeight="1">
      <c r="A39" s="566"/>
      <c r="B39" s="569"/>
      <c r="C39" s="210"/>
      <c r="D39" s="211" t="s">
        <v>10</v>
      </c>
      <c r="E39" s="212"/>
      <c r="F39" s="583"/>
      <c r="G39" s="584"/>
      <c r="H39" s="213"/>
      <c r="I39" s="585"/>
      <c r="J39" s="586"/>
      <c r="K39" s="190">
        <v>12</v>
      </c>
      <c r="L39" s="552"/>
      <c r="M39" s="552"/>
      <c r="S39" s="7"/>
    </row>
    <row r="40" spans="1:19" ht="26.25" customHeight="1">
      <c r="A40" s="566"/>
      <c r="B40" s="587"/>
      <c r="C40" s="214" t="s">
        <v>133</v>
      </c>
      <c r="D40" s="588" t="s">
        <v>134</v>
      </c>
      <c r="E40" s="589"/>
      <c r="F40" s="590" t="s">
        <v>135</v>
      </c>
      <c r="G40" s="591"/>
      <c r="H40" s="592" t="s">
        <v>136</v>
      </c>
      <c r="I40" s="592"/>
      <c r="J40" s="593"/>
      <c r="L40" s="215"/>
    </row>
    <row r="41" spans="1:19" ht="26.25" customHeight="1">
      <c r="A41" s="566"/>
      <c r="B41" s="587"/>
      <c r="C41" s="216" t="s">
        <v>213</v>
      </c>
      <c r="D41" s="217"/>
      <c r="E41" s="218"/>
      <c r="F41" s="219" t="s">
        <v>84</v>
      </c>
      <c r="G41" s="220" t="str">
        <f>IF(F41=支出!$E$20,支出!$D$20,IF(F41=支出!$E$21,支出!$D$21,IF(F41=支出!$E$22,支出!$D$22,"")))</f>
        <v/>
      </c>
      <c r="H41" s="221"/>
      <c r="I41" s="594"/>
      <c r="J41" s="595"/>
      <c r="L41" s="222" t="s">
        <v>272</v>
      </c>
    </row>
    <row r="42" spans="1:19" ht="26.25" customHeight="1">
      <c r="A42" s="566"/>
      <c r="B42" s="587"/>
      <c r="C42" s="223" t="s">
        <v>190</v>
      </c>
      <c r="D42" s="224"/>
      <c r="E42" s="225"/>
      <c r="F42" s="226" t="s">
        <v>79</v>
      </c>
      <c r="G42" s="227" t="str">
        <f>IF(F42=支出!$E$20,支出!$D$20,IF(F42=支出!$E$21,支出!$D$21,IF(F42=支出!$E$22,支出!$D$22,"")))</f>
        <v/>
      </c>
      <c r="H42" s="228"/>
      <c r="I42" s="596"/>
      <c r="J42" s="597"/>
      <c r="L42" s="222" t="s">
        <v>273</v>
      </c>
    </row>
    <row r="43" spans="1:19" ht="26.25" customHeight="1">
      <c r="A43" s="566"/>
      <c r="B43" s="587"/>
      <c r="C43" s="229" t="s">
        <v>274</v>
      </c>
      <c r="D43" s="224"/>
      <c r="E43" s="225"/>
      <c r="F43" s="226" t="s">
        <v>78</v>
      </c>
      <c r="G43" s="227" t="str">
        <f>IF(F43=支出!$E$20,支出!$D$20,IF(F43=支出!$E$21,支出!$D$21,IF(F43=支出!$E$22,支出!$D$22,"")))</f>
        <v/>
      </c>
      <c r="H43" s="228"/>
      <c r="I43" s="596"/>
      <c r="J43" s="597"/>
    </row>
    <row r="44" spans="1:19" ht="26.25" customHeight="1">
      <c r="A44" s="566"/>
      <c r="B44" s="587"/>
      <c r="C44" s="223" t="s">
        <v>214</v>
      </c>
      <c r="D44" s="224"/>
      <c r="E44" s="225"/>
      <c r="F44" s="226" t="s">
        <v>65</v>
      </c>
      <c r="G44" s="230" t="str">
        <f>IF(F44=支出!$E$20,支出!$D$20,IF(F44=支出!$E$21,支出!$D$21,IF(F44=支出!$E$22,支出!$D$22,"")))</f>
        <v/>
      </c>
      <c r="H44" s="228"/>
      <c r="I44" s="596"/>
      <c r="J44" s="597"/>
    </row>
    <row r="45" spans="1:19" ht="26.25" customHeight="1">
      <c r="A45" s="566"/>
      <c r="B45" s="587"/>
      <c r="C45" s="223" t="s">
        <v>215</v>
      </c>
      <c r="D45" s="224"/>
      <c r="E45" s="225"/>
      <c r="F45" s="226" t="s">
        <v>69</v>
      </c>
      <c r="G45" s="230" t="str">
        <f>IF(F45=支出!$E$20,支出!$D$20,IF(F45=支出!$E$21,支出!$D$21,IF(F45=支出!$E$22,支出!$D$22,"")))</f>
        <v/>
      </c>
      <c r="H45" s="228"/>
      <c r="I45" s="596"/>
      <c r="J45" s="597"/>
    </row>
    <row r="46" spans="1:19" ht="26.25" customHeight="1">
      <c r="A46" s="566"/>
      <c r="B46" s="587"/>
      <c r="C46" s="223" t="s">
        <v>216</v>
      </c>
      <c r="D46" s="224"/>
      <c r="E46" s="225"/>
      <c r="F46" s="226" t="s">
        <v>49</v>
      </c>
      <c r="G46" s="230" t="str">
        <f>IF(F46=支出!$E$20,支出!$D$20,IF(F46=支出!$E$21,支出!$D$21,IF(F46=支出!$E$22,支出!$D$22,"")))</f>
        <v/>
      </c>
      <c r="H46" s="228"/>
      <c r="I46" s="596"/>
      <c r="J46" s="597"/>
    </row>
    <row r="47" spans="1:19" ht="26.25" customHeight="1">
      <c r="A47" s="566"/>
      <c r="B47" s="587"/>
      <c r="C47" s="231" t="s">
        <v>275</v>
      </c>
      <c r="D47" s="224"/>
      <c r="E47" s="225"/>
      <c r="F47" s="226" t="s">
        <v>276</v>
      </c>
      <c r="G47" s="230" t="str">
        <f>IF(F47=支出!$E$20,支出!$D$20,IF(F47=支出!$E$21,支出!$D$21,IF(F47=支出!$E$22,支出!$D$22,"")))</f>
        <v/>
      </c>
      <c r="H47" s="228"/>
      <c r="I47" s="596"/>
      <c r="J47" s="597"/>
    </row>
    <row r="48" spans="1:19" ht="26.25" customHeight="1">
      <c r="A48" s="566"/>
      <c r="B48" s="587"/>
      <c r="C48" s="232" t="s">
        <v>217</v>
      </c>
      <c r="D48" s="233"/>
      <c r="E48" s="234"/>
      <c r="F48" s="163" t="s">
        <v>277</v>
      </c>
      <c r="G48" s="235" t="str">
        <f>IF(F48=支出!$E$20,支出!$D$20,IF(F48=支出!$E$21,支出!$D$21,IF(F48=支出!$E$22,支出!$D$22,"")))</f>
        <v/>
      </c>
      <c r="H48" s="228"/>
      <c r="I48" s="596"/>
      <c r="J48" s="597"/>
    </row>
    <row r="49" spans="1:19" ht="26.25" customHeight="1">
      <c r="A49" s="566"/>
      <c r="B49" s="587"/>
      <c r="C49" s="598" t="s">
        <v>187</v>
      </c>
      <c r="D49" s="236"/>
      <c r="E49" s="600"/>
      <c r="F49" s="237" t="s">
        <v>278</v>
      </c>
      <c r="G49" s="238" t="str">
        <f>IF(F49=支出!$E$20,支出!$D$20,IF(F49=支出!$E$21,支出!$D$21,IF(F49=支出!$E$22,支出!$D$22,"")))</f>
        <v/>
      </c>
      <c r="H49" s="239"/>
      <c r="I49" s="602"/>
      <c r="J49" s="603"/>
    </row>
    <row r="50" spans="1:19" ht="26.25" customHeight="1">
      <c r="A50" s="566"/>
      <c r="B50" s="587"/>
      <c r="C50" s="599"/>
      <c r="D50" s="240"/>
      <c r="E50" s="601"/>
      <c r="F50" s="163" t="s">
        <v>129</v>
      </c>
      <c r="G50" s="235" t="str">
        <f>IF(F50=支出!$E$20,支出!$D$20,IF(F50=支出!$E$21,支出!$D$21,IF(F50=支出!$E$22,支出!$D$22,"")))</f>
        <v/>
      </c>
      <c r="H50" s="228"/>
      <c r="I50" s="596"/>
      <c r="J50" s="597"/>
    </row>
    <row r="51" spans="1:19" ht="26.25" customHeight="1" thickBot="1">
      <c r="A51" s="566"/>
      <c r="B51" s="587"/>
      <c r="C51" s="241" t="s">
        <v>279</v>
      </c>
      <c r="D51" s="242"/>
      <c r="E51" s="243"/>
      <c r="F51" s="237" t="s">
        <v>280</v>
      </c>
      <c r="G51" s="238" t="str">
        <f>IF(F51=支出!$E$20,支出!$D$20,IF(F51=支出!$E$21,支出!$D$21,IF(F51=支出!$E$22,支出!$D$22,"")))</f>
        <v/>
      </c>
      <c r="H51" s="239"/>
      <c r="I51" s="602"/>
      <c r="J51" s="603"/>
    </row>
    <row r="52" spans="1:19" ht="45" customHeight="1" thickTop="1" thickBot="1">
      <c r="A52" s="566"/>
      <c r="B52" s="587"/>
      <c r="C52" s="244" t="s">
        <v>281</v>
      </c>
      <c r="D52" s="245"/>
      <c r="E52" s="246"/>
      <c r="F52" s="604" t="s">
        <v>282</v>
      </c>
      <c r="G52" s="605"/>
      <c r="H52" s="247"/>
      <c r="I52" s="606"/>
      <c r="J52" s="607"/>
    </row>
    <row r="53" spans="1:19" ht="39.9" customHeight="1" thickTop="1" thickBot="1">
      <c r="A53" s="566"/>
      <c r="B53" s="528"/>
      <c r="C53" s="248" t="s">
        <v>283</v>
      </c>
      <c r="D53" s="240"/>
      <c r="E53" s="249"/>
      <c r="F53" s="604" t="s">
        <v>284</v>
      </c>
      <c r="G53" s="605"/>
      <c r="H53" s="247"/>
      <c r="I53" s="606"/>
      <c r="J53" s="607"/>
      <c r="N53" s="7"/>
      <c r="O53" s="7"/>
      <c r="P53" s="7"/>
      <c r="Q53" s="7"/>
      <c r="R53" s="7"/>
    </row>
    <row r="54" spans="1:19" ht="24.75" customHeight="1">
      <c r="A54" s="9" t="s">
        <v>197</v>
      </c>
      <c r="B54" s="9"/>
      <c r="C54" s="9"/>
      <c r="D54" s="9"/>
      <c r="E54" s="9"/>
      <c r="F54" s="9"/>
      <c r="G54" s="9"/>
      <c r="H54" s="9"/>
      <c r="I54" s="9"/>
      <c r="J54" s="9"/>
      <c r="K54" s="190"/>
      <c r="L54" s="7"/>
      <c r="M54" s="7"/>
      <c r="N54" s="7"/>
      <c r="O54" s="7"/>
      <c r="P54" s="7"/>
      <c r="Q54" s="7"/>
      <c r="R54" s="7"/>
      <c r="S54" s="7"/>
    </row>
    <row r="55" spans="1:19" ht="23.25" customHeight="1">
      <c r="A55" s="106" t="s">
        <v>285</v>
      </c>
      <c r="B55" s="106"/>
      <c r="C55" s="9"/>
      <c r="D55" s="9"/>
      <c r="E55" s="9"/>
      <c r="F55" s="9"/>
      <c r="G55" s="9"/>
      <c r="H55" s="9"/>
      <c r="I55" s="9"/>
      <c r="J55" s="9"/>
      <c r="L55" s="7"/>
      <c r="M55" s="7"/>
      <c r="N55" s="7"/>
      <c r="O55" s="7"/>
      <c r="P55" s="7"/>
      <c r="Q55" s="7"/>
      <c r="R55" s="7"/>
    </row>
    <row r="56" spans="1:19" ht="16.5">
      <c r="A56" s="9"/>
      <c r="B56" s="178"/>
      <c r="C56" s="9"/>
      <c r="D56" s="9"/>
      <c r="E56" s="9"/>
      <c r="F56" s="9"/>
      <c r="G56" s="9"/>
      <c r="H56" s="9"/>
      <c r="I56" s="9"/>
      <c r="J56" s="9"/>
      <c r="K56" s="190"/>
      <c r="L56" s="7"/>
      <c r="M56" s="7"/>
      <c r="N56" s="7"/>
      <c r="O56" s="7"/>
      <c r="P56" s="7"/>
      <c r="Q56" s="7"/>
      <c r="R56" s="7"/>
      <c r="S56" s="7"/>
    </row>
    <row r="57" spans="1:19" ht="16.5">
      <c r="A57" s="9"/>
      <c r="B57" s="178"/>
      <c r="C57" s="9"/>
      <c r="D57" s="9"/>
      <c r="E57" s="9"/>
      <c r="F57" s="9"/>
      <c r="G57" s="9"/>
      <c r="H57" s="9"/>
      <c r="I57" s="9"/>
      <c r="J57" s="9"/>
      <c r="K57" s="190"/>
      <c r="L57" s="7"/>
      <c r="M57" s="7"/>
      <c r="N57" s="7"/>
      <c r="O57" s="7"/>
      <c r="P57" s="7"/>
      <c r="Q57" s="7"/>
      <c r="R57" s="7"/>
      <c r="S57" s="7"/>
    </row>
    <row r="58" spans="1:19">
      <c r="A58" s="4" t="s">
        <v>286</v>
      </c>
      <c r="K58" s="190"/>
      <c r="L58" s="250" t="s">
        <v>287</v>
      </c>
      <c r="M58" s="7"/>
      <c r="N58" s="7"/>
      <c r="O58" s="7"/>
      <c r="P58" s="7"/>
      <c r="Q58" s="7"/>
      <c r="R58" s="7"/>
      <c r="S58" s="7"/>
    </row>
    <row r="59" spans="1:19">
      <c r="K59" s="190"/>
      <c r="L59" s="250" t="s">
        <v>287</v>
      </c>
      <c r="M59" s="7"/>
      <c r="N59" s="7"/>
      <c r="O59" s="7"/>
      <c r="P59" s="7"/>
      <c r="Q59" s="7"/>
      <c r="R59" s="7"/>
      <c r="S59" s="7"/>
    </row>
    <row r="60" spans="1:19">
      <c r="A60" s="4" t="s">
        <v>288</v>
      </c>
      <c r="K60" s="190"/>
      <c r="L60" s="250" t="s">
        <v>287</v>
      </c>
      <c r="M60" s="7"/>
      <c r="N60" s="7"/>
      <c r="O60" s="7"/>
      <c r="P60" s="7"/>
      <c r="Q60" s="7"/>
      <c r="R60" s="7"/>
      <c r="S60" s="7"/>
    </row>
    <row r="61" spans="1:19">
      <c r="K61" s="190"/>
      <c r="L61" s="7"/>
      <c r="M61" s="7"/>
      <c r="N61" s="7"/>
      <c r="O61" s="7"/>
      <c r="P61" s="7"/>
      <c r="Q61" s="7"/>
      <c r="R61" s="7"/>
      <c r="S61" s="7"/>
    </row>
    <row r="62" spans="1:19">
      <c r="K62" s="190"/>
      <c r="L62" s="7"/>
      <c r="M62" s="7"/>
      <c r="N62" s="7"/>
      <c r="O62" s="7"/>
      <c r="P62" s="7"/>
      <c r="Q62" s="7"/>
      <c r="R62" s="7"/>
      <c r="S62" s="7"/>
    </row>
    <row r="63" spans="1:19">
      <c r="K63" s="190"/>
      <c r="L63" s="7"/>
      <c r="M63" s="7"/>
      <c r="N63" s="7"/>
      <c r="O63" s="7"/>
      <c r="P63" s="7"/>
      <c r="Q63" s="7"/>
      <c r="R63" s="7"/>
      <c r="S63" s="7"/>
    </row>
    <row r="64" spans="1:19">
      <c r="K64" s="190"/>
      <c r="L64" s="7"/>
      <c r="M64" s="7"/>
      <c r="N64" s="7"/>
      <c r="O64" s="7"/>
      <c r="P64" s="7"/>
      <c r="Q64" s="7"/>
      <c r="R64" s="7"/>
      <c r="S64" s="7"/>
    </row>
    <row r="65" spans="11:19">
      <c r="K65" s="190"/>
      <c r="L65" s="7"/>
      <c r="M65" s="7"/>
      <c r="N65" s="7"/>
      <c r="O65" s="7"/>
      <c r="P65" s="7"/>
      <c r="Q65" s="7"/>
      <c r="R65" s="7"/>
      <c r="S65" s="7"/>
    </row>
    <row r="66" spans="11:19">
      <c r="K66" s="190"/>
      <c r="L66" s="7"/>
      <c r="M66" s="7"/>
      <c r="N66" s="7"/>
      <c r="O66" s="7"/>
      <c r="P66" s="7"/>
      <c r="Q66" s="7"/>
      <c r="R66" s="7"/>
      <c r="S66" s="7"/>
    </row>
    <row r="67" spans="11:19">
      <c r="K67" s="190"/>
      <c r="L67" s="7"/>
      <c r="M67" s="7"/>
      <c r="N67" s="7"/>
      <c r="O67" s="7"/>
      <c r="P67" s="7"/>
      <c r="Q67" s="7"/>
      <c r="R67" s="7"/>
      <c r="S67" s="7"/>
    </row>
    <row r="68" spans="11:19">
      <c r="K68" s="190"/>
      <c r="L68" s="7"/>
      <c r="M68" s="7"/>
      <c r="N68" s="7"/>
      <c r="O68" s="7"/>
      <c r="P68" s="7"/>
      <c r="Q68" s="7"/>
      <c r="R68" s="7"/>
      <c r="S68" s="7"/>
    </row>
    <row r="69" spans="11:19">
      <c r="K69" s="190"/>
      <c r="L69" s="7"/>
      <c r="M69" s="7"/>
      <c r="S69" s="7"/>
    </row>
  </sheetData>
  <mergeCells count="83">
    <mergeCell ref="I51:J51"/>
    <mergeCell ref="F52:G52"/>
    <mergeCell ref="I52:J52"/>
    <mergeCell ref="F53:G53"/>
    <mergeCell ref="I53:J53"/>
    <mergeCell ref="B40:B53"/>
    <mergeCell ref="D40:E40"/>
    <mergeCell ref="F40:G40"/>
    <mergeCell ref="H40:J40"/>
    <mergeCell ref="I41:J41"/>
    <mergeCell ref="I42:J42"/>
    <mergeCell ref="I43:J43"/>
    <mergeCell ref="I44:J44"/>
    <mergeCell ref="I45:J45"/>
    <mergeCell ref="I46:J46"/>
    <mergeCell ref="I47:J47"/>
    <mergeCell ref="I48:J48"/>
    <mergeCell ref="C49:C50"/>
    <mergeCell ref="E49:E50"/>
    <mergeCell ref="I49:J49"/>
    <mergeCell ref="I50:J50"/>
    <mergeCell ref="F37:G37"/>
    <mergeCell ref="I37:J37"/>
    <mergeCell ref="F38:G38"/>
    <mergeCell ref="I38:J38"/>
    <mergeCell ref="F39:G39"/>
    <mergeCell ref="I39:J39"/>
    <mergeCell ref="F33:G33"/>
    <mergeCell ref="I33:J33"/>
    <mergeCell ref="F34:G34"/>
    <mergeCell ref="I34:J34"/>
    <mergeCell ref="F35:G35"/>
    <mergeCell ref="I35:J35"/>
    <mergeCell ref="I30:J30"/>
    <mergeCell ref="F31:G31"/>
    <mergeCell ref="I31:J31"/>
    <mergeCell ref="F32:G32"/>
    <mergeCell ref="I32:J32"/>
    <mergeCell ref="A24:A53"/>
    <mergeCell ref="C24:J24"/>
    <mergeCell ref="C25:J25"/>
    <mergeCell ref="L25:M25"/>
    <mergeCell ref="B26:B39"/>
    <mergeCell ref="F26:G26"/>
    <mergeCell ref="F27:G27"/>
    <mergeCell ref="L27:M27"/>
    <mergeCell ref="F28:G28"/>
    <mergeCell ref="I28:J28"/>
    <mergeCell ref="F36:G36"/>
    <mergeCell ref="I36:J36"/>
    <mergeCell ref="L28:M39"/>
    <mergeCell ref="F29:G29"/>
    <mergeCell ref="I29:J29"/>
    <mergeCell ref="F30:G30"/>
    <mergeCell ref="A21:A23"/>
    <mergeCell ref="C21:D21"/>
    <mergeCell ref="F21:J21"/>
    <mergeCell ref="C22:D22"/>
    <mergeCell ref="F22:J22"/>
    <mergeCell ref="C23:D23"/>
    <mergeCell ref="F23:J23"/>
    <mergeCell ref="L15:M20"/>
    <mergeCell ref="C16:J16"/>
    <mergeCell ref="C17:J17"/>
    <mergeCell ref="C18:J18"/>
    <mergeCell ref="C19:J19"/>
    <mergeCell ref="C20:J20"/>
    <mergeCell ref="A13:A20"/>
    <mergeCell ref="F13:J13"/>
    <mergeCell ref="B14:B15"/>
    <mergeCell ref="D14:F14"/>
    <mergeCell ref="G14:J14"/>
    <mergeCell ref="D15:F15"/>
    <mergeCell ref="G15:J15"/>
    <mergeCell ref="A11:B12"/>
    <mergeCell ref="C11:E12"/>
    <mergeCell ref="F11:F12"/>
    <mergeCell ref="G11:J12"/>
    <mergeCell ref="A4:J4"/>
    <mergeCell ref="H5:J5"/>
    <mergeCell ref="H6:J6"/>
    <mergeCell ref="B9:J9"/>
    <mergeCell ref="A10:J10"/>
  </mergeCells>
  <phoneticPr fontId="7"/>
  <conditionalFormatting sqref="E52">
    <cfRule type="containsText" dxfId="35" priority="1" operator="containsText" text="金額を入力">
      <formula>NOT(ISERROR(SEARCH("金額を入力",E52)))</formula>
    </cfRule>
  </conditionalFormatting>
  <dataValidations count="7">
    <dataValidation imeMode="halfAlpha" operator="greaterThanOrEqual" allowBlank="1" showInputMessage="1" showErrorMessage="1" sqref="E13 C13:C14" xr:uid="{160D747B-11FA-4AFE-9050-2B8C10E64DFF}"/>
    <dataValidation type="list" allowBlank="1" showInputMessage="1" showErrorMessage="1" sqref="H28:H39 C15" xr:uid="{BE53ADB5-BE0C-4934-898C-67D6ADBF7B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J24 C16:J16 C22:D22" xr:uid="{AAB53B5B-0586-4242-A8EE-80ECE7B23783}"/>
    <dataValidation type="date" allowBlank="1" showInputMessage="1" showErrorMessage="1" errorTitle="公演日を記載してください。" error="2022/4/1～2023/3/31で記載してください。" sqref="C28:C39 E28:E39" xr:uid="{313C8BB7-4E00-4689-B702-C3A5785A8381}">
      <formula1>44652</formula1>
      <formula2>45016</formula2>
    </dataValidation>
    <dataValidation imeMode="halfAlpha" allowBlank="1" showInputMessage="1" showErrorMessage="1" prompt="ハイフンを入れた形式で入力してください。_x000a_ex.) 03-3265-7411" sqref="C20:J20 F21:J22" xr:uid="{20FC2C3F-A5F0-4813-B400-CD8037930897}"/>
    <dataValidation imeMode="halfAlpha" allowBlank="1" showInputMessage="1" showErrorMessage="1" sqref="F23:J23" xr:uid="{4E16561D-076E-4A5F-9262-798259DFB3F3}"/>
    <dataValidation allowBlank="1" showInputMessage="1" showErrorMessage="1" error="2021/11/1～2021/11/19の間でご記入ください。" sqref="H6:J6" xr:uid="{27C58021-C3B3-496B-AFCF-5CD418B955E6}"/>
  </dataValidations>
  <printOptions horizontalCentered="1"/>
  <pageMargins left="0.78740157480314965" right="0.78740157480314965" top="0.39370078740157483" bottom="0.78740157480314965" header="0" footer="0.59055118110236227"/>
  <pageSetup paperSize="9" scale="53" orientation="portrait" r:id="rId1"/>
  <headerFooter scaleWithDoc="0">
    <oddFooter>&amp;R&amp;"ＭＳ ゴシック,標準"整理番号：（事務局記入欄）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48"/>
  <sheetViews>
    <sheetView tabSelected="1" view="pageBreakPreview" topLeftCell="A35" zoomScale="60" zoomScaleNormal="80" workbookViewId="0">
      <selection activeCell="H7" sqref="H7:J7"/>
    </sheetView>
  </sheetViews>
  <sheetFormatPr defaultColWidth="9" defaultRowHeight="13"/>
  <cols>
    <col min="1" max="1" width="5.83203125" style="4" customWidth="1"/>
    <col min="2" max="2" width="8" style="4" customWidth="1"/>
    <col min="3" max="3" width="20.75" style="4" customWidth="1"/>
    <col min="4" max="6" width="22.75" style="4" customWidth="1"/>
    <col min="7" max="7" width="4.5" style="4" customWidth="1"/>
    <col min="8" max="8" width="21.75" style="4" customWidth="1"/>
    <col min="9" max="9" width="10.58203125" style="4" customWidth="1"/>
    <col min="10" max="10" width="10" style="4" customWidth="1"/>
    <col min="11" max="11" width="70.08203125" style="7" customWidth="1"/>
    <col min="12" max="12" width="9" style="4"/>
    <col min="13" max="19" width="9" style="4" customWidth="1"/>
    <col min="20" max="16384" width="9" style="4"/>
  </cols>
  <sheetData>
    <row r="2" spans="1:14" ht="18" customHeight="1">
      <c r="B2" s="100" t="s">
        <v>222</v>
      </c>
    </row>
    <row r="3" spans="1:14" ht="18" customHeight="1">
      <c r="B3" s="100"/>
    </row>
    <row r="4" spans="1:14" s="126" customFormat="1" ht="58.5" customHeight="1">
      <c r="A4" s="535" t="s">
        <v>388</v>
      </c>
      <c r="B4" s="535"/>
      <c r="C4" s="535"/>
      <c r="D4" s="535"/>
      <c r="E4" s="535"/>
      <c r="F4" s="535"/>
      <c r="G4" s="535"/>
      <c r="H4" s="535"/>
      <c r="I4" s="535"/>
      <c r="J4" s="535"/>
      <c r="K4" s="3"/>
    </row>
    <row r="5" spans="1:14" s="126" customFormat="1" ht="30" customHeight="1">
      <c r="A5" s="608" t="str">
        <f>交付申請書総表コピー欄!C11</f>
        <v>現代舞台芸術創造普及活動・音楽</v>
      </c>
      <c r="B5" s="608"/>
      <c r="C5" s="608"/>
      <c r="D5" s="608"/>
      <c r="E5" s="608"/>
      <c r="F5" s="608"/>
      <c r="G5" s="608"/>
      <c r="H5" s="608"/>
      <c r="I5" s="608"/>
      <c r="J5" s="608"/>
      <c r="K5" s="7" t="s">
        <v>223</v>
      </c>
    </row>
    <row r="6" spans="1:14" s="126" customFormat="1" ht="25.15" customHeight="1">
      <c r="A6" s="127"/>
      <c r="B6" s="129"/>
      <c r="F6" s="127"/>
      <c r="G6" s="127"/>
      <c r="H6" s="610"/>
      <c r="I6" s="610"/>
      <c r="J6" s="610"/>
      <c r="K6" s="7" t="s">
        <v>211</v>
      </c>
    </row>
    <row r="7" spans="1:14" s="126" customFormat="1" ht="21">
      <c r="A7" s="5"/>
      <c r="H7" s="611" t="s">
        <v>199</v>
      </c>
      <c r="I7" s="611"/>
      <c r="J7" s="611"/>
      <c r="K7" s="7" t="s">
        <v>212</v>
      </c>
    </row>
    <row r="8" spans="1:14" s="126" customFormat="1" ht="21">
      <c r="A8" s="5"/>
      <c r="B8" s="100" t="s">
        <v>184</v>
      </c>
      <c r="K8" s="3"/>
    </row>
    <row r="9" spans="1:14" ht="17.25" customHeight="1">
      <c r="A9" s="9"/>
      <c r="B9" s="9"/>
      <c r="C9" s="9"/>
      <c r="D9" s="9"/>
      <c r="E9" s="9"/>
      <c r="F9" s="9"/>
      <c r="G9" s="9"/>
      <c r="H9" s="9"/>
      <c r="I9" s="9"/>
      <c r="J9" s="120"/>
      <c r="K9" s="120"/>
      <c r="L9" s="120"/>
      <c r="M9" s="125"/>
      <c r="N9" s="125"/>
    </row>
    <row r="10" spans="1:14" ht="36.75" customHeight="1">
      <c r="A10" s="9"/>
      <c r="B10" s="9"/>
      <c r="C10" s="9"/>
      <c r="D10" s="9"/>
      <c r="E10" s="128" t="s">
        <v>201</v>
      </c>
      <c r="F10" s="149"/>
      <c r="G10" s="120" t="s">
        <v>202</v>
      </c>
      <c r="H10" s="149"/>
      <c r="I10" s="9"/>
      <c r="J10" s="120"/>
      <c r="K10" s="100"/>
      <c r="L10" s="121"/>
      <c r="M10" s="125" t="s">
        <v>200</v>
      </c>
      <c r="N10" s="125"/>
    </row>
    <row r="11" spans="1:14" ht="54" customHeight="1">
      <c r="A11" s="9"/>
      <c r="B11" s="9"/>
      <c r="C11" s="9"/>
      <c r="D11" s="9"/>
      <c r="E11" s="122" t="s">
        <v>203</v>
      </c>
      <c r="F11" s="612"/>
      <c r="G11" s="612"/>
      <c r="H11" s="612"/>
      <c r="I11" s="612"/>
      <c r="J11" s="612"/>
      <c r="K11" s="130"/>
      <c r="L11" s="130"/>
      <c r="M11" s="125" t="s">
        <v>200</v>
      </c>
      <c r="N11" s="125"/>
    </row>
    <row r="12" spans="1:14" ht="54" customHeight="1">
      <c r="A12" s="9"/>
      <c r="B12" s="9"/>
      <c r="C12" s="9"/>
      <c r="D12" s="9"/>
      <c r="E12" s="122" t="s">
        <v>204</v>
      </c>
      <c r="F12" s="613"/>
      <c r="G12" s="613"/>
      <c r="H12" s="613"/>
      <c r="I12" s="613"/>
      <c r="J12" s="613"/>
      <c r="K12" s="130"/>
      <c r="L12" s="130"/>
      <c r="M12" s="125" t="s">
        <v>200</v>
      </c>
      <c r="N12" s="125"/>
    </row>
    <row r="13" spans="1:14" ht="54" customHeight="1">
      <c r="A13" s="9"/>
      <c r="B13" s="9"/>
      <c r="C13" s="9"/>
      <c r="D13" s="9"/>
      <c r="E13" s="123" t="s">
        <v>205</v>
      </c>
      <c r="F13" s="613"/>
      <c r="G13" s="613"/>
      <c r="H13" s="613"/>
      <c r="I13" s="613"/>
      <c r="J13" s="613"/>
      <c r="K13" s="130"/>
      <c r="L13" s="130"/>
      <c r="M13" s="125" t="s">
        <v>200</v>
      </c>
      <c r="N13" s="125"/>
    </row>
    <row r="14" spans="1:14" ht="54" customHeight="1">
      <c r="A14" s="9"/>
      <c r="B14" s="9"/>
      <c r="C14" s="9"/>
      <c r="D14" s="9"/>
      <c r="E14" s="123" t="s">
        <v>206</v>
      </c>
      <c r="F14" s="613"/>
      <c r="G14" s="613"/>
      <c r="H14" s="613"/>
      <c r="I14" s="613"/>
      <c r="J14" s="150"/>
      <c r="K14" s="124"/>
      <c r="L14" s="124"/>
      <c r="M14" s="125" t="s">
        <v>200</v>
      </c>
      <c r="N14" s="125"/>
    </row>
    <row r="15" spans="1:14" s="126" customFormat="1" ht="11.25" customHeight="1">
      <c r="A15" s="5"/>
      <c r="K15" s="3"/>
    </row>
    <row r="16" spans="1:14" s="126" customFormat="1" ht="61.15" customHeight="1">
      <c r="A16" s="13"/>
      <c r="B16" s="542" t="s">
        <v>404</v>
      </c>
      <c r="C16" s="542"/>
      <c r="D16" s="542"/>
      <c r="E16" s="542"/>
      <c r="F16" s="542"/>
      <c r="G16" s="542"/>
      <c r="H16" s="542"/>
      <c r="I16" s="542"/>
      <c r="J16" s="542"/>
      <c r="K16" s="7" t="s">
        <v>210</v>
      </c>
    </row>
    <row r="17" spans="1:24" s="126" customFormat="1" ht="22.9" customHeight="1">
      <c r="A17" s="543"/>
      <c r="B17" s="543"/>
      <c r="C17" s="543"/>
      <c r="D17" s="543"/>
      <c r="E17" s="543"/>
      <c r="F17" s="543"/>
      <c r="G17" s="543"/>
      <c r="H17" s="543"/>
      <c r="I17" s="543"/>
      <c r="J17" s="543"/>
      <c r="K17" s="3"/>
    </row>
    <row r="18" spans="1:24" ht="22.9" customHeight="1">
      <c r="A18" s="9"/>
      <c r="B18" s="106" t="s">
        <v>224</v>
      </c>
      <c r="C18" s="9"/>
      <c r="D18" s="9"/>
      <c r="E18" s="9"/>
      <c r="F18" s="9"/>
      <c r="G18" s="9"/>
      <c r="H18" s="9"/>
      <c r="I18" s="9"/>
      <c r="J18" s="9"/>
      <c r="K18" s="8"/>
      <c r="L18" s="7"/>
      <c r="M18" s="7"/>
      <c r="N18" s="7"/>
      <c r="O18" s="7"/>
      <c r="P18" s="7"/>
      <c r="Q18" s="7"/>
      <c r="R18" s="7"/>
      <c r="S18" s="7"/>
    </row>
    <row r="19" spans="1:24" ht="37.15" customHeight="1">
      <c r="C19" s="612"/>
      <c r="D19" s="612"/>
      <c r="E19" s="612"/>
      <c r="F19" s="612"/>
      <c r="G19" s="612"/>
      <c r="H19" s="612"/>
      <c r="K19" s="8" t="s">
        <v>225</v>
      </c>
      <c r="L19" s="7"/>
      <c r="M19" s="7"/>
      <c r="N19" s="7"/>
      <c r="O19" s="7"/>
      <c r="P19" s="7"/>
      <c r="Q19" s="7"/>
      <c r="R19" s="7"/>
      <c r="S19" s="7"/>
    </row>
    <row r="20" spans="1:24" ht="22.9" customHeight="1">
      <c r="B20" s="106" t="s">
        <v>233</v>
      </c>
      <c r="K20" s="4"/>
      <c r="L20" s="7"/>
      <c r="M20" s="7"/>
      <c r="N20" s="7"/>
      <c r="O20" s="7"/>
      <c r="P20" s="7"/>
      <c r="Q20" s="7"/>
      <c r="R20" s="7"/>
      <c r="S20" s="7"/>
    </row>
    <row r="21" spans="1:24" s="109" customFormat="1" ht="29.5" customHeight="1">
      <c r="B21" s="501" t="s">
        <v>192</v>
      </c>
      <c r="C21" s="614" t="s">
        <v>465</v>
      </c>
      <c r="D21" s="614"/>
      <c r="E21" s="614"/>
      <c r="F21" s="614"/>
      <c r="G21" s="614"/>
      <c r="H21" s="614"/>
      <c r="I21" s="614"/>
      <c r="J21" s="614"/>
      <c r="K21" s="515" t="s">
        <v>468</v>
      </c>
      <c r="L21" s="174"/>
    </row>
    <row r="22" spans="1:24" s="109" customFormat="1" ht="26" customHeight="1">
      <c r="B22" s="501" t="s">
        <v>193</v>
      </c>
      <c r="C22" s="615">
        <f>交付申請書総表コピー欄!I53*1000</f>
        <v>0</v>
      </c>
      <c r="D22" s="615"/>
      <c r="E22" s="615"/>
      <c r="F22" s="615"/>
      <c r="G22" s="615"/>
      <c r="H22" s="615"/>
      <c r="I22" s="615"/>
      <c r="J22" s="615"/>
      <c r="L22" s="174"/>
    </row>
    <row r="23" spans="1:24" s="109" customFormat="1" ht="27" customHeight="1">
      <c r="B23" s="501" t="s">
        <v>194</v>
      </c>
      <c r="C23" s="615">
        <f>H48</f>
        <v>0</v>
      </c>
      <c r="D23" s="615"/>
      <c r="E23" s="615"/>
      <c r="F23" s="615"/>
      <c r="G23" s="615"/>
      <c r="H23" s="615"/>
      <c r="I23" s="615"/>
      <c r="J23" s="615"/>
      <c r="K23" s="513"/>
      <c r="L23" s="174"/>
    </row>
    <row r="24" spans="1:24" ht="22.9" customHeight="1">
      <c r="B24" s="106"/>
      <c r="K24" s="4"/>
      <c r="L24" s="7"/>
      <c r="M24" s="7"/>
      <c r="N24" s="7"/>
      <c r="O24" s="7"/>
      <c r="P24" s="7"/>
      <c r="Q24" s="7"/>
      <c r="R24" s="7"/>
      <c r="S24" s="7"/>
    </row>
    <row r="25" spans="1:24" ht="22.9" customHeight="1">
      <c r="B25" s="106" t="s">
        <v>234</v>
      </c>
      <c r="K25" s="8"/>
      <c r="L25" s="7"/>
      <c r="M25" s="7"/>
      <c r="N25" s="7"/>
      <c r="O25" s="7"/>
      <c r="P25" s="7"/>
      <c r="Q25" s="7"/>
      <c r="R25" s="7"/>
      <c r="S25" s="7"/>
    </row>
    <row r="26" spans="1:24" ht="87" customHeight="1">
      <c r="C26" s="612"/>
      <c r="D26" s="612"/>
      <c r="E26" s="612"/>
      <c r="F26" s="612"/>
      <c r="G26" s="612"/>
      <c r="H26" s="612"/>
      <c r="I26" s="612"/>
      <c r="J26" s="612"/>
      <c r="K26" s="514" t="s">
        <v>467</v>
      </c>
      <c r="L26" s="7"/>
      <c r="M26" s="7"/>
      <c r="N26" s="7"/>
      <c r="O26" s="7"/>
      <c r="P26" s="7"/>
      <c r="Q26" s="7"/>
      <c r="R26" s="7"/>
      <c r="S26" s="7"/>
    </row>
    <row r="27" spans="1:24" ht="22.9" customHeight="1">
      <c r="B27" s="106" t="s">
        <v>227</v>
      </c>
      <c r="C27" s="131"/>
      <c r="D27" s="131"/>
      <c r="E27" s="131"/>
      <c r="F27" s="131"/>
      <c r="G27" s="131"/>
      <c r="H27" s="131"/>
      <c r="I27" s="131"/>
      <c r="J27" s="131"/>
      <c r="K27" s="131"/>
      <c r="L27" s="131"/>
      <c r="M27" s="131"/>
      <c r="N27" s="131"/>
      <c r="O27" s="131"/>
      <c r="P27" s="131"/>
      <c r="Q27" s="131"/>
      <c r="R27" s="131"/>
      <c r="S27" s="131"/>
      <c r="T27" s="131"/>
      <c r="U27" s="131"/>
      <c r="V27" s="131"/>
      <c r="W27" s="131"/>
      <c r="X27" s="131"/>
    </row>
    <row r="28" spans="1:24" ht="27.75" customHeight="1">
      <c r="C28" s="139"/>
      <c r="D28" s="140" t="s">
        <v>218</v>
      </c>
      <c r="E28" s="141" t="s">
        <v>219</v>
      </c>
      <c r="F28" s="142" t="s">
        <v>226</v>
      </c>
      <c r="G28" s="136"/>
      <c r="H28" s="136"/>
      <c r="J28" s="135"/>
      <c r="K28" s="609" t="s">
        <v>469</v>
      </c>
      <c r="L28" s="135"/>
      <c r="M28" s="135"/>
      <c r="W28" s="131"/>
      <c r="X28" s="131"/>
    </row>
    <row r="29" spans="1:24" ht="27.75" customHeight="1">
      <c r="C29" s="142" t="s">
        <v>471</v>
      </c>
      <c r="D29" s="143">
        <f>ROUNDDOWN(I48/1000,0)</f>
        <v>0</v>
      </c>
      <c r="E29" s="144">
        <f>ROUNDDOWN(H48/1000,0)</f>
        <v>0</v>
      </c>
      <c r="F29" s="145">
        <f>E29-D29</f>
        <v>0</v>
      </c>
      <c r="G29" s="136"/>
      <c r="H29" s="136"/>
      <c r="J29" s="135"/>
      <c r="K29" s="609"/>
      <c r="L29" s="135"/>
      <c r="M29" s="135"/>
      <c r="W29" s="131"/>
      <c r="X29" s="131"/>
    </row>
    <row r="30" spans="1:24" ht="27.75" customHeight="1">
      <c r="C30" s="516" t="s">
        <v>470</v>
      </c>
      <c r="D30" s="143">
        <f>ROUNDDOWN(I47/1000,0)</f>
        <v>0</v>
      </c>
      <c r="E30" s="144">
        <f>ROUNDDOWN(H47/1000,0)</f>
        <v>0</v>
      </c>
      <c r="F30" s="145">
        <f>E30-D30</f>
        <v>0</v>
      </c>
      <c r="G30" s="137"/>
      <c r="H30" s="137"/>
      <c r="J30" s="138"/>
      <c r="K30" s="609"/>
      <c r="L30" s="138"/>
      <c r="M30" s="138"/>
      <c r="N30" s="132"/>
      <c r="W30" s="131"/>
      <c r="X30" s="131"/>
    </row>
    <row r="31" spans="1:24" ht="27.75" customHeight="1">
      <c r="C31" s="142" t="s">
        <v>220</v>
      </c>
      <c r="D31" s="148">
        <f>E47/1000</f>
        <v>0</v>
      </c>
      <c r="E31" s="147">
        <f>D47/1000</f>
        <v>0</v>
      </c>
      <c r="F31" s="147">
        <f>IFERROR(E31-D31,"0千円")</f>
        <v>0</v>
      </c>
      <c r="G31" s="138"/>
      <c r="H31" s="138"/>
      <c r="J31" s="138"/>
      <c r="K31" s="138"/>
      <c r="L31" s="138"/>
      <c r="M31" s="138"/>
      <c r="N31" s="131"/>
      <c r="W31" s="131"/>
      <c r="X31" s="131"/>
    </row>
    <row r="32" spans="1:24" ht="22.9" customHeight="1">
      <c r="C32" s="134" t="s">
        <v>221</v>
      </c>
      <c r="D32" s="133"/>
      <c r="E32" s="133"/>
      <c r="F32" s="133"/>
      <c r="G32" s="133"/>
      <c r="H32" s="133"/>
      <c r="I32" s="133"/>
      <c r="J32" s="133"/>
      <c r="K32" s="133"/>
      <c r="L32" s="133"/>
      <c r="M32" s="133"/>
      <c r="N32" s="133"/>
      <c r="O32" s="133"/>
      <c r="P32" s="133"/>
      <c r="Q32" s="133"/>
      <c r="R32" s="133"/>
      <c r="S32" s="133"/>
      <c r="T32" s="133"/>
      <c r="U32" s="133"/>
      <c r="V32" s="131"/>
      <c r="W32" s="131"/>
      <c r="X32" s="131"/>
    </row>
    <row r="33" spans="2:19" ht="22.9" customHeight="1">
      <c r="B33" s="9" t="s">
        <v>230</v>
      </c>
      <c r="K33" s="8"/>
      <c r="L33" s="7"/>
      <c r="M33" s="7"/>
      <c r="S33" s="7"/>
    </row>
    <row r="34" spans="2:19" ht="29.25" customHeight="1">
      <c r="C34" s="214" t="s">
        <v>133</v>
      </c>
      <c r="D34" s="588" t="s">
        <v>18</v>
      </c>
      <c r="E34" s="589"/>
      <c r="F34" s="590" t="s">
        <v>135</v>
      </c>
      <c r="G34" s="591"/>
      <c r="H34" s="592" t="s">
        <v>454</v>
      </c>
      <c r="I34" s="592"/>
      <c r="J34" s="593"/>
    </row>
    <row r="35" spans="2:19" ht="29.25" customHeight="1">
      <c r="C35" s="216" t="s">
        <v>213</v>
      </c>
      <c r="D35" s="217">
        <f>収入!E6</f>
        <v>0</v>
      </c>
      <c r="E35" s="477">
        <f>交付申請書総表コピー欄!E41*1000</f>
        <v>0</v>
      </c>
      <c r="F35" s="502" t="s">
        <v>458</v>
      </c>
      <c r="G35" s="478" t="str">
        <f>IF(F35=支出!$E$21,支出!$D$21,IF(F35=支出!$E$22,支出!$D$22,IF(F35=支出!$E$23,支出!$D$23,"")))</f>
        <v/>
      </c>
      <c r="H35" s="512"/>
      <c r="I35" s="631"/>
      <c r="J35" s="632"/>
    </row>
    <row r="36" spans="2:19" ht="29.25" customHeight="1">
      <c r="C36" s="223" t="s">
        <v>190</v>
      </c>
      <c r="D36" s="224">
        <f>収入!E7</f>
        <v>0</v>
      </c>
      <c r="E36" s="479">
        <f>交付申請書総表コピー欄!E42*1000</f>
        <v>0</v>
      </c>
      <c r="F36" s="480" t="s">
        <v>84</v>
      </c>
      <c r="G36" s="481" t="str">
        <f>IF(F36=支出!$E$21,支出!$D$21,IF(F36=支出!$E$22,支出!$D$22,IF(F36=支出!$E$23,支出!$D$23,"")))</f>
        <v/>
      </c>
      <c r="H36" s="482">
        <f>支出!F8</f>
        <v>0</v>
      </c>
      <c r="I36" s="633">
        <f>交付申請書総表コピー欄!I41*1000</f>
        <v>0</v>
      </c>
      <c r="J36" s="634"/>
    </row>
    <row r="37" spans="2:19" ht="29.25" customHeight="1">
      <c r="C37" s="229" t="s">
        <v>274</v>
      </c>
      <c r="D37" s="224">
        <f>収入!E9</f>
        <v>0</v>
      </c>
      <c r="E37" s="479">
        <f>交付申請書総表コピー欄!E43*1000</f>
        <v>0</v>
      </c>
      <c r="F37" s="226" t="s">
        <v>79</v>
      </c>
      <c r="G37" s="483" t="str">
        <f>IF(F37=支出!$E$21,支出!$D$21,IF(F37=支出!$E$22,支出!$D$22,IF(F37=支出!$E$23,支出!$D$23,"")))</f>
        <v/>
      </c>
      <c r="H37" s="228">
        <f>支出!F9</f>
        <v>0</v>
      </c>
      <c r="I37" s="629">
        <f>交付申請書総表コピー欄!I42*1000</f>
        <v>0</v>
      </c>
      <c r="J37" s="630"/>
    </row>
    <row r="38" spans="2:19" ht="29.25" customHeight="1">
      <c r="C38" s="223" t="s">
        <v>214</v>
      </c>
      <c r="D38" s="224">
        <f>収入!E10</f>
        <v>0</v>
      </c>
      <c r="E38" s="479">
        <f>交付申請書総表コピー欄!E44*1000</f>
        <v>0</v>
      </c>
      <c r="F38" s="226" t="s">
        <v>78</v>
      </c>
      <c r="G38" s="483" t="str">
        <f>IF(F38=支出!$E$21,支出!$D$21,IF(F38=支出!$E$22,支出!$D$22,IF(F38=支出!$E$23,支出!$D$23,"")))</f>
        <v/>
      </c>
      <c r="H38" s="228">
        <f>支出!F10</f>
        <v>0</v>
      </c>
      <c r="I38" s="629">
        <f>交付申請書総表コピー欄!I43*1000</f>
        <v>0</v>
      </c>
      <c r="J38" s="630"/>
    </row>
    <row r="39" spans="2:19" ht="29.25" customHeight="1">
      <c r="C39" s="223" t="s">
        <v>215</v>
      </c>
      <c r="D39" s="224">
        <f>収入!E11</f>
        <v>0</v>
      </c>
      <c r="E39" s="479">
        <f>交付申請書総表コピー欄!E45*1000</f>
        <v>0</v>
      </c>
      <c r="F39" s="226" t="s">
        <v>65</v>
      </c>
      <c r="G39" s="484" t="str">
        <f>IF(F39=支出!$E$21,支出!$D$21,IF(F39=支出!$E$22,支出!$D$22,IF(F39=支出!$E$23,支出!$D$23,"")))</f>
        <v/>
      </c>
      <c r="H39" s="228">
        <f>支出!F11</f>
        <v>0</v>
      </c>
      <c r="I39" s="629">
        <f>交付申請書総表コピー欄!I44*1000</f>
        <v>0</v>
      </c>
      <c r="J39" s="630"/>
    </row>
    <row r="40" spans="2:19" ht="29.25" customHeight="1">
      <c r="C40" s="223" t="s">
        <v>216</v>
      </c>
      <c r="D40" s="224">
        <f>収入!E12</f>
        <v>0</v>
      </c>
      <c r="E40" s="479">
        <f>交付申請書総表コピー欄!E46*1000</f>
        <v>0</v>
      </c>
      <c r="F40" s="226" t="s">
        <v>69</v>
      </c>
      <c r="G40" s="484" t="str">
        <f>IF(F40=支出!$E$21,支出!$D$21,IF(F40=支出!$E$22,支出!$D$22,IF(F40=支出!$E$23,支出!$D$23,"")))</f>
        <v/>
      </c>
      <c r="H40" s="228">
        <f>支出!F12</f>
        <v>0</v>
      </c>
      <c r="I40" s="629">
        <f>交付申請書総表コピー欄!I45*1000</f>
        <v>0</v>
      </c>
      <c r="J40" s="630"/>
    </row>
    <row r="41" spans="2:19" ht="29.25" customHeight="1">
      <c r="C41" s="231" t="s">
        <v>275</v>
      </c>
      <c r="D41" s="224">
        <f>収入!E13</f>
        <v>0</v>
      </c>
      <c r="E41" s="479">
        <f>交付申請書総表コピー欄!E47*1000</f>
        <v>0</v>
      </c>
      <c r="F41" s="226" t="s">
        <v>49</v>
      </c>
      <c r="G41" s="484" t="str">
        <f>IF(F41=支出!$E$21,支出!$D$21,IF(F41=支出!$E$22,支出!$D$22,IF(F41=支出!$E$23,支出!$D$23,"")))</f>
        <v/>
      </c>
      <c r="H41" s="228">
        <f>支出!F13</f>
        <v>0</v>
      </c>
      <c r="I41" s="629">
        <f>交付申請書総表コピー欄!I46*1000</f>
        <v>0</v>
      </c>
      <c r="J41" s="630"/>
    </row>
    <row r="42" spans="2:19" ht="29.25" customHeight="1">
      <c r="C42" s="232" t="s">
        <v>217</v>
      </c>
      <c r="D42" s="233">
        <f>収入!E14</f>
        <v>0</v>
      </c>
      <c r="E42" s="485">
        <f>交付申請書総表コピー欄!E48*1000</f>
        <v>0</v>
      </c>
      <c r="F42" s="226" t="s">
        <v>276</v>
      </c>
      <c r="G42" s="484" t="str">
        <f>IF(F42=支出!$E$21,支出!$D$21,IF(F42=支出!$E$22,支出!$D$22,IF(F42=支出!$E$23,支出!$D$23,"")))</f>
        <v/>
      </c>
      <c r="H42" s="228">
        <f>支出!F14</f>
        <v>0</v>
      </c>
      <c r="I42" s="629">
        <f>交付申請書総表コピー欄!I47*1000</f>
        <v>0</v>
      </c>
      <c r="J42" s="630"/>
    </row>
    <row r="43" spans="2:19" ht="29.25" customHeight="1">
      <c r="C43" s="626" t="s">
        <v>187</v>
      </c>
      <c r="D43" s="618">
        <f>SUM(D35:D42)</f>
        <v>0</v>
      </c>
      <c r="E43" s="621">
        <f>交付申請書総表コピー欄!E49*1000</f>
        <v>0</v>
      </c>
      <c r="F43" s="163" t="s">
        <v>277</v>
      </c>
      <c r="G43" s="164" t="str">
        <f>IF(F43=支出!$E$21,支出!$D$21,IF(F43=支出!$E$22,支出!$D$22,IF(F43=支出!$E$23,支出!$D$23,"")))</f>
        <v/>
      </c>
      <c r="H43" s="228">
        <f>支出!F15</f>
        <v>0</v>
      </c>
      <c r="I43" s="629">
        <f>交付申請書総表コピー欄!I48*1000</f>
        <v>0</v>
      </c>
      <c r="J43" s="630"/>
    </row>
    <row r="44" spans="2:19" ht="29.25" customHeight="1">
      <c r="C44" s="627"/>
      <c r="D44" s="619"/>
      <c r="E44" s="622"/>
      <c r="F44" s="237" t="s">
        <v>278</v>
      </c>
      <c r="G44" s="486" t="str">
        <f>IF(F44=支出!$E$21,支出!$D$21,IF(F44=支出!$E$22,支出!$D$22,IF(F44=支出!$E$23,支出!$D$23,"")))</f>
        <v/>
      </c>
      <c r="H44" s="239">
        <f>支出!F16</f>
        <v>0</v>
      </c>
      <c r="I44" s="629">
        <f>交付申請書総表コピー欄!I49*1000</f>
        <v>0</v>
      </c>
      <c r="J44" s="630"/>
    </row>
    <row r="45" spans="2:19" ht="29.25" customHeight="1">
      <c r="C45" s="628"/>
      <c r="D45" s="620"/>
      <c r="E45" s="623"/>
      <c r="F45" s="163" t="s">
        <v>129</v>
      </c>
      <c r="G45" s="164" t="str">
        <f>IF(F45=支出!$E$21,支出!$D$21,IF(F45=支出!$E$22,支出!$D$22,IF(F45=支出!$E$23,支出!$D$23,"")))</f>
        <v/>
      </c>
      <c r="H45" s="228">
        <f>支出!F17</f>
        <v>0</v>
      </c>
      <c r="I45" s="629">
        <f>交付申請書総表コピー欄!I50*1000</f>
        <v>0</v>
      </c>
      <c r="J45" s="630"/>
    </row>
    <row r="46" spans="2:19" ht="29.25" customHeight="1" thickBot="1">
      <c r="C46" s="241" t="s">
        <v>279</v>
      </c>
      <c r="D46" s="243">
        <f>IFERROR(H48-D43-D47,"自動計算")</f>
        <v>0</v>
      </c>
      <c r="E46" s="487">
        <f>IFERROR(I48-E43-E47,"自動計算")</f>
        <v>0</v>
      </c>
      <c r="F46" s="237" t="s">
        <v>280</v>
      </c>
      <c r="G46" s="486" t="str">
        <f>IF(F46=支出!$E$21,支出!$D$21,IF(F46=支出!$E$22,支出!$D$22,IF(F46=支出!$E$23,支出!$D$23,"")))</f>
        <v/>
      </c>
      <c r="H46" s="239">
        <f>支出!F18</f>
        <v>0</v>
      </c>
      <c r="I46" s="624">
        <f>交付申請書総表コピー欄!I51*1000</f>
        <v>0</v>
      </c>
      <c r="J46" s="625"/>
    </row>
    <row r="47" spans="2:19" ht="42.5" customHeight="1" thickTop="1" thickBot="1">
      <c r="C47" s="244" t="s">
        <v>281</v>
      </c>
      <c r="D47" s="488">
        <f>IF(E47&lt;H47,E47,ROUNDDOWN(H47,-3))</f>
        <v>0</v>
      </c>
      <c r="E47" s="489">
        <f>交付申請書総表コピー欄!E52*1000</f>
        <v>0</v>
      </c>
      <c r="F47" s="604" t="s">
        <v>282</v>
      </c>
      <c r="G47" s="605"/>
      <c r="H47" s="247">
        <f>支出!F19</f>
        <v>0</v>
      </c>
      <c r="I47" s="616">
        <f>交付申請書総表コピー欄!I52*1000</f>
        <v>0</v>
      </c>
      <c r="J47" s="617"/>
    </row>
    <row r="48" spans="2:19" ht="34" thickTop="1" thickBot="1">
      <c r="C48" s="490" t="s">
        <v>456</v>
      </c>
      <c r="D48" s="240">
        <f>H48</f>
        <v>0</v>
      </c>
      <c r="E48" s="491">
        <f>I48</f>
        <v>0</v>
      </c>
      <c r="F48" s="604" t="s">
        <v>284</v>
      </c>
      <c r="G48" s="605"/>
      <c r="H48" s="247">
        <f>支出!F6</f>
        <v>0</v>
      </c>
      <c r="I48" s="616">
        <f>交付申請書総表コピー欄!I53*1000</f>
        <v>0</v>
      </c>
      <c r="J48" s="617"/>
    </row>
  </sheetData>
  <mergeCells count="38">
    <mergeCell ref="I38:J38"/>
    <mergeCell ref="I39:J39"/>
    <mergeCell ref="I40:J40"/>
    <mergeCell ref="I41:J41"/>
    <mergeCell ref="D34:E34"/>
    <mergeCell ref="F34:G34"/>
    <mergeCell ref="H34:J34"/>
    <mergeCell ref="I35:J35"/>
    <mergeCell ref="I36:J36"/>
    <mergeCell ref="I37:J37"/>
    <mergeCell ref="C43:C45"/>
    <mergeCell ref="I43:J43"/>
    <mergeCell ref="I44:J44"/>
    <mergeCell ref="I45:J45"/>
    <mergeCell ref="I42:J42"/>
    <mergeCell ref="F48:G48"/>
    <mergeCell ref="I48:J48"/>
    <mergeCell ref="D43:D45"/>
    <mergeCell ref="E43:E45"/>
    <mergeCell ref="F47:G47"/>
    <mergeCell ref="I47:J47"/>
    <mergeCell ref="I46:J46"/>
    <mergeCell ref="A5:J5"/>
    <mergeCell ref="K28:K30"/>
    <mergeCell ref="A4:J4"/>
    <mergeCell ref="H6:J6"/>
    <mergeCell ref="H7:J7"/>
    <mergeCell ref="B16:J16"/>
    <mergeCell ref="A17:J17"/>
    <mergeCell ref="F11:J11"/>
    <mergeCell ref="F12:J12"/>
    <mergeCell ref="F13:J13"/>
    <mergeCell ref="F14:I14"/>
    <mergeCell ref="C19:H19"/>
    <mergeCell ref="C21:J21"/>
    <mergeCell ref="C22:J22"/>
    <mergeCell ref="C23:J23"/>
    <mergeCell ref="C26:J26"/>
  </mergeCells>
  <phoneticPr fontId="7"/>
  <conditionalFormatting sqref="E45:E46">
    <cfRule type="cellIs" dxfId="34" priority="1" operator="equal">
      <formula>"金額を入力"</formula>
    </cfRule>
  </conditionalFormatting>
  <pageMargins left="0.78740157480314965" right="0.78740157480314965" top="0.78740157480314965" bottom="0.78740157480314965" header="0.31496062992125984" footer="0.78740157480314965"/>
  <pageSetup paperSize="9" scale="46"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04"/>
  <sheetViews>
    <sheetView view="pageBreakPreview" zoomScaleNormal="100" zoomScaleSheetLayoutView="100" workbookViewId="0">
      <selection activeCell="C13" sqref="C13:J13"/>
    </sheetView>
  </sheetViews>
  <sheetFormatPr defaultColWidth="9" defaultRowHeight="13"/>
  <cols>
    <col min="1" max="1" width="3.33203125" style="108" customWidth="1"/>
    <col min="2" max="2" width="10.75" style="108" customWidth="1"/>
    <col min="3" max="10" width="10" style="108" customWidth="1"/>
    <col min="11" max="11" width="3.5" style="108" customWidth="1"/>
    <col min="12" max="16384" width="9" style="108"/>
  </cols>
  <sheetData>
    <row r="1" spans="2:12" s="109" customFormat="1" ht="15" customHeight="1">
      <c r="B1" s="109" t="s">
        <v>235</v>
      </c>
      <c r="L1" s="173" t="s">
        <v>240</v>
      </c>
    </row>
    <row r="2" spans="2:12" s="109" customFormat="1" ht="15" customHeight="1"/>
    <row r="3" spans="2:12" s="109" customFormat="1" ht="15" customHeight="1">
      <c r="B3" s="158">
        <v>1</v>
      </c>
      <c r="L3" s="110"/>
    </row>
    <row r="4" spans="2:12" s="109" customFormat="1" ht="16.5" customHeight="1">
      <c r="B4" s="109" t="s">
        <v>192</v>
      </c>
      <c r="C4" s="635"/>
      <c r="D4" s="636"/>
      <c r="E4" s="636"/>
      <c r="F4" s="636"/>
      <c r="G4" s="636"/>
      <c r="H4" s="636"/>
      <c r="I4" s="636"/>
      <c r="J4" s="637"/>
      <c r="L4" s="174" t="s">
        <v>239</v>
      </c>
    </row>
    <row r="5" spans="2:12" s="109" customFormat="1" ht="16.5" customHeight="1">
      <c r="B5" s="109" t="s">
        <v>193</v>
      </c>
      <c r="C5" s="635"/>
      <c r="D5" s="636"/>
      <c r="E5" s="636"/>
      <c r="F5" s="636"/>
      <c r="G5" s="636"/>
      <c r="H5" s="636"/>
      <c r="I5" s="636"/>
      <c r="J5" s="637"/>
      <c r="L5" s="174" t="s">
        <v>236</v>
      </c>
    </row>
    <row r="6" spans="2:12" s="109" customFormat="1" ht="16.5" customHeight="1">
      <c r="B6" s="109" t="s">
        <v>194</v>
      </c>
      <c r="C6" s="635"/>
      <c r="D6" s="636"/>
      <c r="E6" s="636"/>
      <c r="F6" s="636"/>
      <c r="G6" s="636"/>
      <c r="H6" s="636"/>
      <c r="I6" s="636"/>
      <c r="J6" s="637"/>
      <c r="L6" s="174" t="s">
        <v>237</v>
      </c>
    </row>
    <row r="7" spans="2:12" s="109" customFormat="1" ht="32.25" customHeight="1">
      <c r="B7" s="109" t="s">
        <v>195</v>
      </c>
      <c r="C7" s="635"/>
      <c r="D7" s="636"/>
      <c r="E7" s="636"/>
      <c r="F7" s="636"/>
      <c r="G7" s="636"/>
      <c r="H7" s="636"/>
      <c r="I7" s="636"/>
      <c r="J7" s="637"/>
      <c r="L7" s="175" t="s">
        <v>238</v>
      </c>
    </row>
    <row r="8" spans="2:12" s="109" customFormat="1" ht="14">
      <c r="C8" s="111"/>
      <c r="D8" s="111"/>
      <c r="E8" s="111"/>
      <c r="F8" s="111"/>
      <c r="G8" s="111"/>
      <c r="H8" s="111"/>
      <c r="I8" s="111"/>
      <c r="J8" s="111"/>
    </row>
    <row r="9" spans="2:12" s="109" customFormat="1" ht="15" customHeight="1">
      <c r="B9" s="158">
        <v>2</v>
      </c>
      <c r="C9" s="111"/>
      <c r="D9" s="111"/>
      <c r="E9" s="111"/>
      <c r="F9" s="111"/>
      <c r="G9" s="111"/>
      <c r="H9" s="111"/>
      <c r="I9" s="111"/>
      <c r="J9" s="111"/>
    </row>
    <row r="10" spans="2:12" s="109" customFormat="1" ht="16.5" customHeight="1">
      <c r="B10" s="109" t="s">
        <v>192</v>
      </c>
      <c r="C10" s="635"/>
      <c r="D10" s="636"/>
      <c r="E10" s="636"/>
      <c r="F10" s="636"/>
      <c r="G10" s="636"/>
      <c r="H10" s="636"/>
      <c r="I10" s="636"/>
      <c r="J10" s="637"/>
    </row>
    <row r="11" spans="2:12" s="109" customFormat="1" ht="16.5" customHeight="1">
      <c r="B11" s="109" t="s">
        <v>193</v>
      </c>
      <c r="C11" s="635"/>
      <c r="D11" s="636"/>
      <c r="E11" s="636"/>
      <c r="F11" s="636"/>
      <c r="G11" s="636"/>
      <c r="H11" s="636"/>
      <c r="I11" s="636"/>
      <c r="J11" s="637"/>
    </row>
    <row r="12" spans="2:12" s="109" customFormat="1" ht="16.5" customHeight="1">
      <c r="B12" s="109" t="s">
        <v>194</v>
      </c>
      <c r="C12" s="635"/>
      <c r="D12" s="636"/>
      <c r="E12" s="636"/>
      <c r="F12" s="636"/>
      <c r="G12" s="636"/>
      <c r="H12" s="636"/>
      <c r="I12" s="636"/>
      <c r="J12" s="637"/>
    </row>
    <row r="13" spans="2:12" s="109" customFormat="1" ht="32.25" customHeight="1">
      <c r="B13" s="109" t="s">
        <v>195</v>
      </c>
      <c r="C13" s="635"/>
      <c r="D13" s="636"/>
      <c r="E13" s="636"/>
      <c r="F13" s="636"/>
      <c r="G13" s="636"/>
      <c r="H13" s="636"/>
      <c r="I13" s="636"/>
      <c r="J13" s="637"/>
    </row>
    <row r="14" spans="2:12" s="109" customFormat="1" ht="14">
      <c r="C14" s="111"/>
      <c r="D14" s="111"/>
      <c r="E14" s="111"/>
      <c r="F14" s="111"/>
      <c r="G14" s="111"/>
      <c r="H14" s="111"/>
      <c r="I14" s="111"/>
      <c r="J14" s="111"/>
    </row>
    <row r="15" spans="2:12" s="109" customFormat="1" ht="15" customHeight="1">
      <c r="B15" s="158">
        <v>3</v>
      </c>
      <c r="C15" s="111"/>
      <c r="D15" s="111"/>
      <c r="E15" s="111"/>
      <c r="F15" s="111"/>
      <c r="G15" s="111"/>
      <c r="H15" s="111"/>
      <c r="I15" s="111"/>
      <c r="J15" s="111"/>
    </row>
    <row r="16" spans="2:12" s="109" customFormat="1" ht="16.5" customHeight="1">
      <c r="B16" s="109" t="s">
        <v>192</v>
      </c>
      <c r="C16" s="635"/>
      <c r="D16" s="636"/>
      <c r="E16" s="636"/>
      <c r="F16" s="636"/>
      <c r="G16" s="636"/>
      <c r="H16" s="636"/>
      <c r="I16" s="636"/>
      <c r="J16" s="637"/>
    </row>
    <row r="17" spans="2:10" s="109" customFormat="1" ht="16.5" customHeight="1">
      <c r="B17" s="109" t="s">
        <v>193</v>
      </c>
      <c r="C17" s="635"/>
      <c r="D17" s="636"/>
      <c r="E17" s="636"/>
      <c r="F17" s="636"/>
      <c r="G17" s="636"/>
      <c r="H17" s="636"/>
      <c r="I17" s="636"/>
      <c r="J17" s="637"/>
    </row>
    <row r="18" spans="2:10" s="109" customFormat="1" ht="16.5" customHeight="1">
      <c r="B18" s="109" t="s">
        <v>194</v>
      </c>
      <c r="C18" s="635"/>
      <c r="D18" s="636"/>
      <c r="E18" s="636"/>
      <c r="F18" s="636"/>
      <c r="G18" s="636"/>
      <c r="H18" s="636"/>
      <c r="I18" s="636"/>
      <c r="J18" s="637"/>
    </row>
    <row r="19" spans="2:10" s="109" customFormat="1" ht="32.25" customHeight="1">
      <c r="B19" s="109" t="s">
        <v>195</v>
      </c>
      <c r="C19" s="635"/>
      <c r="D19" s="636"/>
      <c r="E19" s="636"/>
      <c r="F19" s="636"/>
      <c r="G19" s="636"/>
      <c r="H19" s="636"/>
      <c r="I19" s="636"/>
      <c r="J19" s="637"/>
    </row>
    <row r="20" spans="2:10" s="109" customFormat="1" ht="14">
      <c r="C20" s="111"/>
      <c r="D20" s="111"/>
      <c r="E20" s="111"/>
      <c r="F20" s="111"/>
      <c r="G20" s="111"/>
      <c r="H20" s="111"/>
      <c r="I20" s="111"/>
      <c r="J20" s="111"/>
    </row>
    <row r="21" spans="2:10" s="109" customFormat="1" ht="15" customHeight="1">
      <c r="B21" s="158">
        <v>4</v>
      </c>
      <c r="C21" s="111"/>
      <c r="D21" s="111"/>
      <c r="E21" s="111"/>
      <c r="F21" s="111"/>
      <c r="G21" s="111"/>
      <c r="H21" s="111"/>
      <c r="I21" s="111"/>
      <c r="J21" s="111"/>
    </row>
    <row r="22" spans="2:10" s="109" customFormat="1" ht="16.5" customHeight="1">
      <c r="B22" s="109" t="s">
        <v>192</v>
      </c>
      <c r="C22" s="635"/>
      <c r="D22" s="636"/>
      <c r="E22" s="636"/>
      <c r="F22" s="636"/>
      <c r="G22" s="636"/>
      <c r="H22" s="636"/>
      <c r="I22" s="636"/>
      <c r="J22" s="637"/>
    </row>
    <row r="23" spans="2:10" s="109" customFormat="1" ht="16.5" customHeight="1">
      <c r="B23" s="109" t="s">
        <v>193</v>
      </c>
      <c r="C23" s="635"/>
      <c r="D23" s="636"/>
      <c r="E23" s="636"/>
      <c r="F23" s="636"/>
      <c r="G23" s="636"/>
      <c r="H23" s="636"/>
      <c r="I23" s="636"/>
      <c r="J23" s="637"/>
    </row>
    <row r="24" spans="2:10" s="109" customFormat="1" ht="16.5" customHeight="1">
      <c r="B24" s="109" t="s">
        <v>194</v>
      </c>
      <c r="C24" s="635"/>
      <c r="D24" s="636"/>
      <c r="E24" s="636"/>
      <c r="F24" s="636"/>
      <c r="G24" s="636"/>
      <c r="H24" s="636"/>
      <c r="I24" s="636"/>
      <c r="J24" s="637"/>
    </row>
    <row r="25" spans="2:10" s="109" customFormat="1" ht="32.25" customHeight="1">
      <c r="B25" s="109" t="s">
        <v>195</v>
      </c>
      <c r="C25" s="635"/>
      <c r="D25" s="636"/>
      <c r="E25" s="636"/>
      <c r="F25" s="636"/>
      <c r="G25" s="636"/>
      <c r="H25" s="636"/>
      <c r="I25" s="636"/>
      <c r="J25" s="637"/>
    </row>
    <row r="26" spans="2:10" s="109" customFormat="1" ht="14">
      <c r="C26" s="111"/>
      <c r="D26" s="111"/>
      <c r="E26" s="111"/>
      <c r="F26" s="111"/>
      <c r="G26" s="111"/>
      <c r="H26" s="111"/>
      <c r="I26" s="111"/>
      <c r="J26" s="111"/>
    </row>
    <row r="27" spans="2:10" s="109" customFormat="1" ht="15" customHeight="1">
      <c r="B27" s="158">
        <v>5</v>
      </c>
      <c r="C27" s="111"/>
      <c r="D27" s="111"/>
      <c r="E27" s="111"/>
      <c r="F27" s="111"/>
      <c r="G27" s="111"/>
      <c r="H27" s="111"/>
      <c r="I27" s="111"/>
      <c r="J27" s="111"/>
    </row>
    <row r="28" spans="2:10" s="109" customFormat="1" ht="16.5" customHeight="1">
      <c r="B28" s="109" t="s">
        <v>192</v>
      </c>
      <c r="C28" s="635"/>
      <c r="D28" s="636"/>
      <c r="E28" s="636"/>
      <c r="F28" s="636"/>
      <c r="G28" s="636"/>
      <c r="H28" s="636"/>
      <c r="I28" s="636"/>
      <c r="J28" s="637"/>
    </row>
    <row r="29" spans="2:10" s="109" customFormat="1" ht="16.5" customHeight="1">
      <c r="B29" s="109" t="s">
        <v>193</v>
      </c>
      <c r="C29" s="635"/>
      <c r="D29" s="636"/>
      <c r="E29" s="636"/>
      <c r="F29" s="636"/>
      <c r="G29" s="636"/>
      <c r="H29" s="636"/>
      <c r="I29" s="636"/>
      <c r="J29" s="637"/>
    </row>
    <row r="30" spans="2:10" s="109" customFormat="1" ht="16.5" customHeight="1">
      <c r="B30" s="109" t="s">
        <v>194</v>
      </c>
      <c r="C30" s="635"/>
      <c r="D30" s="636"/>
      <c r="E30" s="636"/>
      <c r="F30" s="636"/>
      <c r="G30" s="636"/>
      <c r="H30" s="636"/>
      <c r="I30" s="636"/>
      <c r="J30" s="637"/>
    </row>
    <row r="31" spans="2:10" s="109" customFormat="1" ht="32.25" customHeight="1">
      <c r="B31" s="109" t="s">
        <v>195</v>
      </c>
      <c r="C31" s="635"/>
      <c r="D31" s="636"/>
      <c r="E31" s="636"/>
      <c r="F31" s="636"/>
      <c r="G31" s="636"/>
      <c r="H31" s="636"/>
      <c r="I31" s="636"/>
      <c r="J31" s="637"/>
    </row>
    <row r="32" spans="2:10" s="109" customFormat="1" ht="14">
      <c r="C32" s="111"/>
      <c r="D32" s="111"/>
      <c r="E32" s="111"/>
      <c r="F32" s="111"/>
      <c r="G32" s="111"/>
      <c r="H32" s="111"/>
      <c r="I32" s="111"/>
      <c r="J32" s="111"/>
    </row>
    <row r="33" spans="2:10" s="109" customFormat="1" ht="15" customHeight="1">
      <c r="B33" s="158">
        <v>6</v>
      </c>
      <c r="C33" s="111"/>
      <c r="D33" s="111"/>
      <c r="E33" s="111"/>
      <c r="F33" s="111"/>
      <c r="G33" s="111"/>
      <c r="H33" s="111"/>
      <c r="I33" s="111"/>
      <c r="J33" s="111"/>
    </row>
    <row r="34" spans="2:10" s="109" customFormat="1" ht="16.5" customHeight="1">
      <c r="B34" s="109" t="s">
        <v>192</v>
      </c>
      <c r="C34" s="635"/>
      <c r="D34" s="636"/>
      <c r="E34" s="636"/>
      <c r="F34" s="636"/>
      <c r="G34" s="636"/>
      <c r="H34" s="636"/>
      <c r="I34" s="636"/>
      <c r="J34" s="637"/>
    </row>
    <row r="35" spans="2:10" s="109" customFormat="1" ht="16.5" customHeight="1">
      <c r="B35" s="109" t="s">
        <v>193</v>
      </c>
      <c r="C35" s="635"/>
      <c r="D35" s="636"/>
      <c r="E35" s="636"/>
      <c r="F35" s="636"/>
      <c r="G35" s="636"/>
      <c r="H35" s="636"/>
      <c r="I35" s="636"/>
      <c r="J35" s="637"/>
    </row>
    <row r="36" spans="2:10" s="109" customFormat="1" ht="16.5" customHeight="1">
      <c r="B36" s="109" t="s">
        <v>194</v>
      </c>
      <c r="C36" s="635"/>
      <c r="D36" s="636"/>
      <c r="E36" s="636"/>
      <c r="F36" s="636"/>
      <c r="G36" s="636"/>
      <c r="H36" s="636"/>
      <c r="I36" s="636"/>
      <c r="J36" s="637"/>
    </row>
    <row r="37" spans="2:10" s="109" customFormat="1" ht="32.25" customHeight="1">
      <c r="B37" s="109" t="s">
        <v>195</v>
      </c>
      <c r="C37" s="638"/>
      <c r="D37" s="639"/>
      <c r="E37" s="639"/>
      <c r="F37" s="639"/>
      <c r="G37" s="639"/>
      <c r="H37" s="639"/>
      <c r="I37" s="639"/>
      <c r="J37" s="640"/>
    </row>
    <row r="38" spans="2:10" s="109" customFormat="1" ht="14">
      <c r="C38" s="111"/>
      <c r="D38" s="111"/>
      <c r="E38" s="111"/>
      <c r="F38" s="111"/>
      <c r="G38" s="111"/>
      <c r="H38" s="111"/>
      <c r="I38" s="111"/>
      <c r="J38" s="111"/>
    </row>
    <row r="39" spans="2:10" s="109" customFormat="1" ht="15" customHeight="1">
      <c r="B39" s="158">
        <v>7</v>
      </c>
      <c r="C39" s="111"/>
      <c r="D39" s="111"/>
      <c r="E39" s="111"/>
      <c r="F39" s="111"/>
      <c r="G39" s="111"/>
      <c r="H39" s="111"/>
      <c r="I39" s="111"/>
      <c r="J39" s="111"/>
    </row>
    <row r="40" spans="2:10" s="109" customFormat="1" ht="16.5" customHeight="1">
      <c r="B40" s="109" t="s">
        <v>192</v>
      </c>
      <c r="C40" s="635"/>
      <c r="D40" s="636"/>
      <c r="E40" s="636"/>
      <c r="F40" s="636"/>
      <c r="G40" s="636"/>
      <c r="H40" s="636"/>
      <c r="I40" s="636"/>
      <c r="J40" s="637"/>
    </row>
    <row r="41" spans="2:10" s="109" customFormat="1" ht="16.5" customHeight="1">
      <c r="B41" s="109" t="s">
        <v>193</v>
      </c>
      <c r="C41" s="635"/>
      <c r="D41" s="636"/>
      <c r="E41" s="636"/>
      <c r="F41" s="636"/>
      <c r="G41" s="636"/>
      <c r="H41" s="636"/>
      <c r="I41" s="636"/>
      <c r="J41" s="637"/>
    </row>
    <row r="42" spans="2:10" s="109" customFormat="1" ht="16.5" customHeight="1">
      <c r="B42" s="109" t="s">
        <v>194</v>
      </c>
      <c r="C42" s="635"/>
      <c r="D42" s="636"/>
      <c r="E42" s="636"/>
      <c r="F42" s="636"/>
      <c r="G42" s="636"/>
      <c r="H42" s="636"/>
      <c r="I42" s="636"/>
      <c r="J42" s="637"/>
    </row>
    <row r="43" spans="2:10" s="109" customFormat="1" ht="32.25" customHeight="1">
      <c r="B43" s="109" t="s">
        <v>195</v>
      </c>
      <c r="C43" s="638"/>
      <c r="D43" s="639"/>
      <c r="E43" s="639"/>
      <c r="F43" s="639"/>
      <c r="G43" s="639"/>
      <c r="H43" s="639"/>
      <c r="I43" s="639"/>
      <c r="J43" s="640"/>
    </row>
    <row r="44" spans="2:10" s="109" customFormat="1" ht="14">
      <c r="C44" s="111"/>
      <c r="D44" s="111"/>
      <c r="E44" s="111"/>
      <c r="F44" s="111"/>
      <c r="G44" s="111"/>
      <c r="H44" s="111"/>
      <c r="I44" s="111"/>
      <c r="J44" s="111"/>
    </row>
    <row r="45" spans="2:10" s="109" customFormat="1" ht="15" customHeight="1">
      <c r="B45" s="158">
        <v>8</v>
      </c>
      <c r="C45" s="111"/>
      <c r="D45" s="111"/>
      <c r="E45" s="111"/>
      <c r="F45" s="111"/>
      <c r="G45" s="111"/>
      <c r="H45" s="111"/>
      <c r="I45" s="111"/>
      <c r="J45" s="111"/>
    </row>
    <row r="46" spans="2:10" s="109" customFormat="1" ht="16.5" customHeight="1">
      <c r="B46" s="109" t="s">
        <v>192</v>
      </c>
      <c r="C46" s="635"/>
      <c r="D46" s="636"/>
      <c r="E46" s="636"/>
      <c r="F46" s="636"/>
      <c r="G46" s="636"/>
      <c r="H46" s="636"/>
      <c r="I46" s="636"/>
      <c r="J46" s="637"/>
    </row>
    <row r="47" spans="2:10" s="109" customFormat="1" ht="16.5" customHeight="1">
      <c r="B47" s="109" t="s">
        <v>193</v>
      </c>
      <c r="C47" s="635"/>
      <c r="D47" s="636"/>
      <c r="E47" s="636"/>
      <c r="F47" s="636"/>
      <c r="G47" s="636"/>
      <c r="H47" s="636"/>
      <c r="I47" s="636"/>
      <c r="J47" s="637"/>
    </row>
    <row r="48" spans="2:10" s="109" customFormat="1" ht="16.5" customHeight="1">
      <c r="B48" s="109" t="s">
        <v>194</v>
      </c>
      <c r="C48" s="635"/>
      <c r="D48" s="636"/>
      <c r="E48" s="636"/>
      <c r="F48" s="636"/>
      <c r="G48" s="636"/>
      <c r="H48" s="636"/>
      <c r="I48" s="636"/>
      <c r="J48" s="637"/>
    </row>
    <row r="49" spans="2:10" s="109" customFormat="1" ht="32.25" customHeight="1">
      <c r="B49" s="109" t="s">
        <v>195</v>
      </c>
      <c r="C49" s="638"/>
      <c r="D49" s="639"/>
      <c r="E49" s="639"/>
      <c r="F49" s="639"/>
      <c r="G49" s="639"/>
      <c r="H49" s="639"/>
      <c r="I49" s="639"/>
      <c r="J49" s="640"/>
    </row>
    <row r="50" spans="2:10" s="109" customFormat="1" ht="14">
      <c r="C50" s="111"/>
      <c r="D50" s="111"/>
      <c r="E50" s="111"/>
      <c r="F50" s="111"/>
      <c r="G50" s="111"/>
      <c r="H50" s="111"/>
      <c r="I50" s="111"/>
      <c r="J50" s="111"/>
    </row>
    <row r="51" spans="2:10" s="109" customFormat="1" ht="15" customHeight="1">
      <c r="B51" s="158">
        <v>9</v>
      </c>
      <c r="C51" s="111"/>
      <c r="D51" s="111"/>
      <c r="E51" s="111"/>
      <c r="F51" s="111"/>
      <c r="G51" s="111"/>
      <c r="H51" s="111"/>
      <c r="I51" s="111"/>
      <c r="J51" s="111"/>
    </row>
    <row r="52" spans="2:10" s="109" customFormat="1" ht="16.5" customHeight="1">
      <c r="B52" s="109" t="s">
        <v>192</v>
      </c>
      <c r="C52" s="635"/>
      <c r="D52" s="636"/>
      <c r="E52" s="636"/>
      <c r="F52" s="636"/>
      <c r="G52" s="636"/>
      <c r="H52" s="636"/>
      <c r="I52" s="636"/>
      <c r="J52" s="637"/>
    </row>
    <row r="53" spans="2:10" s="109" customFormat="1" ht="16.5" customHeight="1">
      <c r="B53" s="109" t="s">
        <v>193</v>
      </c>
      <c r="C53" s="635"/>
      <c r="D53" s="636"/>
      <c r="E53" s="636"/>
      <c r="F53" s="636"/>
      <c r="G53" s="636"/>
      <c r="H53" s="636"/>
      <c r="I53" s="636"/>
      <c r="J53" s="637"/>
    </row>
    <row r="54" spans="2:10" s="109" customFormat="1" ht="16.5" customHeight="1">
      <c r="B54" s="109" t="s">
        <v>194</v>
      </c>
      <c r="C54" s="635"/>
      <c r="D54" s="636"/>
      <c r="E54" s="636"/>
      <c r="F54" s="636"/>
      <c r="G54" s="636"/>
      <c r="H54" s="636"/>
      <c r="I54" s="636"/>
      <c r="J54" s="637"/>
    </row>
    <row r="55" spans="2:10" s="109" customFormat="1" ht="32.25" customHeight="1">
      <c r="B55" s="109" t="s">
        <v>195</v>
      </c>
      <c r="C55" s="638"/>
      <c r="D55" s="639"/>
      <c r="E55" s="639"/>
      <c r="F55" s="639"/>
      <c r="G55" s="639"/>
      <c r="H55" s="639"/>
      <c r="I55" s="639"/>
      <c r="J55" s="640"/>
    </row>
    <row r="56" spans="2:10" s="109" customFormat="1" ht="14">
      <c r="C56" s="111"/>
      <c r="D56" s="111"/>
      <c r="E56" s="111"/>
      <c r="F56" s="111"/>
      <c r="G56" s="111"/>
      <c r="H56" s="111"/>
      <c r="I56" s="111"/>
      <c r="J56" s="111"/>
    </row>
    <row r="57" spans="2:10" s="109" customFormat="1" ht="15" customHeight="1">
      <c r="B57" s="158">
        <v>10</v>
      </c>
      <c r="C57" s="111"/>
      <c r="D57" s="111"/>
      <c r="E57" s="111"/>
      <c r="F57" s="111"/>
      <c r="G57" s="111"/>
      <c r="H57" s="111"/>
      <c r="I57" s="111"/>
      <c r="J57" s="111"/>
    </row>
    <row r="58" spans="2:10" s="109" customFormat="1" ht="16.5" customHeight="1">
      <c r="B58" s="109" t="s">
        <v>192</v>
      </c>
      <c r="C58" s="635"/>
      <c r="D58" s="636"/>
      <c r="E58" s="636"/>
      <c r="F58" s="636"/>
      <c r="G58" s="636"/>
      <c r="H58" s="636"/>
      <c r="I58" s="636"/>
      <c r="J58" s="637"/>
    </row>
    <row r="59" spans="2:10" s="109" customFormat="1" ht="16.5" customHeight="1">
      <c r="B59" s="109" t="s">
        <v>193</v>
      </c>
      <c r="C59" s="635"/>
      <c r="D59" s="636"/>
      <c r="E59" s="636"/>
      <c r="F59" s="636"/>
      <c r="G59" s="636"/>
      <c r="H59" s="636"/>
      <c r="I59" s="636"/>
      <c r="J59" s="637"/>
    </row>
    <row r="60" spans="2:10" s="109" customFormat="1" ht="16.5" customHeight="1">
      <c r="B60" s="109" t="s">
        <v>194</v>
      </c>
      <c r="C60" s="635"/>
      <c r="D60" s="636"/>
      <c r="E60" s="636"/>
      <c r="F60" s="636"/>
      <c r="G60" s="636"/>
      <c r="H60" s="636"/>
      <c r="I60" s="636"/>
      <c r="J60" s="637"/>
    </row>
    <row r="61" spans="2:10" s="109" customFormat="1" ht="32.25" customHeight="1">
      <c r="B61" s="109" t="s">
        <v>195</v>
      </c>
      <c r="C61" s="638"/>
      <c r="D61" s="639"/>
      <c r="E61" s="639"/>
      <c r="F61" s="639"/>
      <c r="G61" s="639"/>
      <c r="H61" s="639"/>
      <c r="I61" s="639"/>
      <c r="J61" s="640"/>
    </row>
    <row r="62" spans="2:10" s="109" customFormat="1" ht="14"/>
    <row r="63" spans="2:10" s="109" customFormat="1" ht="14">
      <c r="B63" s="109" t="s">
        <v>196</v>
      </c>
    </row>
    <row r="64" spans="2:10" s="109" customFormat="1" ht="14"/>
    <row r="65" s="109" customFormat="1" ht="14"/>
    <row r="66" s="109" customFormat="1" ht="14"/>
    <row r="67" s="109" customFormat="1" ht="14"/>
    <row r="68" s="109" customFormat="1" ht="14"/>
    <row r="69" s="109" customFormat="1" ht="14"/>
    <row r="70" s="109" customFormat="1" ht="14"/>
    <row r="71" s="109" customFormat="1" ht="14"/>
    <row r="72" s="109" customFormat="1" ht="14"/>
    <row r="73" s="109" customFormat="1" ht="14"/>
    <row r="74" s="109" customFormat="1" ht="14"/>
    <row r="75" s="109" customFormat="1" ht="14"/>
    <row r="76" s="109" customFormat="1" ht="14"/>
    <row r="77" s="109" customFormat="1" ht="14"/>
    <row r="78" s="109" customFormat="1" ht="14"/>
    <row r="79" s="109" customFormat="1" ht="14"/>
    <row r="80" s="109" customFormat="1" ht="14"/>
    <row r="81" s="109" customFormat="1" ht="14"/>
    <row r="82" s="109" customFormat="1" ht="14"/>
    <row r="83" s="109" customFormat="1" ht="14"/>
    <row r="84" s="109" customFormat="1" ht="14"/>
    <row r="85" s="109" customFormat="1" ht="14"/>
    <row r="86" s="109" customFormat="1" ht="14"/>
    <row r="87" s="109" customFormat="1" ht="14"/>
    <row r="88" s="109" customFormat="1" ht="14"/>
    <row r="89" s="109" customFormat="1" ht="14"/>
    <row r="90" s="109" customFormat="1" ht="14"/>
    <row r="91" s="109" customFormat="1" ht="14"/>
    <row r="92" s="109" customFormat="1" ht="14"/>
    <row r="93" s="109" customFormat="1" ht="14"/>
    <row r="94" s="109" customFormat="1" ht="14"/>
    <row r="95" s="109" customFormat="1" ht="14"/>
    <row r="96" s="109" customFormat="1" ht="14"/>
    <row r="97" s="109" customFormat="1" ht="14"/>
    <row r="98" s="109" customFormat="1" ht="14"/>
    <row r="99" s="109" customFormat="1" ht="14"/>
    <row r="100" s="109" customFormat="1" ht="14"/>
    <row r="101" s="109" customFormat="1" ht="14"/>
    <row r="102" s="109" customFormat="1" ht="14"/>
    <row r="103" s="109" customFormat="1" ht="14"/>
    <row r="104" s="109" customFormat="1" ht="14"/>
    <row r="105" s="109" customFormat="1" ht="14"/>
    <row r="106" s="109" customFormat="1" ht="14"/>
    <row r="107" s="109" customFormat="1" ht="14"/>
    <row r="108" s="109" customFormat="1" ht="14"/>
    <row r="109" s="109" customFormat="1" ht="14"/>
    <row r="110" s="109" customFormat="1" ht="14"/>
    <row r="111" s="109" customFormat="1" ht="14"/>
    <row r="112" s="109" customFormat="1" ht="14"/>
    <row r="113" s="109" customFormat="1" ht="14"/>
    <row r="114" s="109" customFormat="1" ht="14"/>
    <row r="115" s="109" customFormat="1" ht="14"/>
    <row r="116" s="109" customFormat="1" ht="14"/>
    <row r="117" s="109" customFormat="1" ht="14"/>
    <row r="118" s="109" customFormat="1" ht="14"/>
    <row r="119" s="109" customFormat="1" ht="14"/>
    <row r="120" s="109" customFormat="1" ht="14"/>
    <row r="121" s="109" customFormat="1" ht="14"/>
    <row r="122" s="109" customFormat="1" ht="14"/>
    <row r="123" s="109" customFormat="1" ht="14"/>
    <row r="124" s="109" customFormat="1" ht="14"/>
    <row r="125" s="109" customFormat="1" ht="14"/>
    <row r="126" s="109" customFormat="1" ht="14"/>
    <row r="127" s="109" customFormat="1" ht="14"/>
    <row r="128" s="109" customFormat="1" ht="14"/>
    <row r="129" s="109" customFormat="1" ht="14"/>
    <row r="130" s="109" customFormat="1" ht="14"/>
    <row r="131" s="109" customFormat="1" ht="14"/>
    <row r="132" s="109" customFormat="1" ht="14"/>
    <row r="133" s="109" customFormat="1" ht="14"/>
    <row r="134" s="109" customFormat="1" ht="14"/>
    <row r="135" s="109" customFormat="1" ht="14"/>
    <row r="136" s="109" customFormat="1" ht="14"/>
    <row r="137" s="109" customFormat="1" ht="14"/>
    <row r="138" s="109" customFormat="1" ht="14"/>
    <row r="139" s="109" customFormat="1" ht="14"/>
    <row r="140" s="109" customFormat="1" ht="14"/>
    <row r="141" s="109" customFormat="1" ht="14"/>
    <row r="142" s="109" customFormat="1" ht="14"/>
    <row r="143" s="109" customFormat="1" ht="14"/>
    <row r="144" s="109" customFormat="1" ht="14"/>
    <row r="145" s="109" customFormat="1" ht="14"/>
    <row r="146" s="109" customFormat="1" ht="14"/>
    <row r="147" s="109" customFormat="1" ht="14"/>
    <row r="148" s="109" customFormat="1" ht="14"/>
    <row r="149" s="109" customFormat="1" ht="14"/>
    <row r="150" s="109" customFormat="1" ht="14"/>
    <row r="151" s="109" customFormat="1" ht="14"/>
    <row r="152" s="109" customFormat="1" ht="14"/>
    <row r="153" s="109" customFormat="1" ht="14"/>
    <row r="154" s="109" customFormat="1" ht="14"/>
    <row r="155" s="109" customFormat="1" ht="14"/>
    <row r="156" s="109" customFormat="1" ht="14"/>
    <row r="157" s="109" customFormat="1" ht="14"/>
    <row r="158" s="109" customFormat="1" ht="14"/>
    <row r="159" s="109" customFormat="1" ht="14"/>
    <row r="160" s="109" customFormat="1" ht="14"/>
    <row r="161" s="109" customFormat="1" ht="14"/>
    <row r="162" s="109" customFormat="1" ht="14"/>
    <row r="163" s="109" customFormat="1" ht="14"/>
    <row r="164" s="109" customFormat="1" ht="14"/>
    <row r="165" s="109" customFormat="1" ht="14"/>
    <row r="166" s="109" customFormat="1" ht="14"/>
    <row r="167" s="109" customFormat="1" ht="14"/>
    <row r="168" s="109" customFormat="1" ht="14"/>
    <row r="169" s="109" customFormat="1" ht="14"/>
    <row r="170" s="109" customFormat="1" ht="14"/>
    <row r="171" s="109" customFormat="1" ht="14"/>
    <row r="172" s="109" customFormat="1" ht="14"/>
    <row r="173" s="109" customFormat="1" ht="14"/>
    <row r="174" s="109" customFormat="1" ht="14"/>
    <row r="175" s="109" customFormat="1" ht="14"/>
    <row r="176" s="109" customFormat="1" ht="14"/>
    <row r="177" s="109" customFormat="1" ht="14"/>
    <row r="178" s="109" customFormat="1" ht="14"/>
    <row r="179" s="109" customFormat="1" ht="14"/>
    <row r="180" s="109" customFormat="1" ht="14"/>
    <row r="181" s="109" customFormat="1" ht="14"/>
    <row r="182" s="109" customFormat="1" ht="14"/>
    <row r="183" s="109" customFormat="1" ht="14"/>
    <row r="184" s="109" customFormat="1" ht="14"/>
    <row r="185" s="109" customFormat="1" ht="14"/>
    <row r="186" s="109" customFormat="1" ht="14"/>
    <row r="187" s="109" customFormat="1" ht="14"/>
    <row r="188" s="109" customFormat="1" ht="14"/>
    <row r="189" s="109" customFormat="1" ht="14"/>
    <row r="190" s="109" customFormat="1" ht="14"/>
    <row r="191" s="109" customFormat="1" ht="14"/>
    <row r="192" s="109" customFormat="1" ht="14"/>
    <row r="193" s="109" customFormat="1" ht="14"/>
    <row r="194" s="109" customFormat="1" ht="14"/>
    <row r="195" s="109" customFormat="1" ht="14"/>
    <row r="196" s="109" customFormat="1" ht="14"/>
    <row r="197" s="109" customFormat="1" ht="14"/>
    <row r="198" s="109" customFormat="1" ht="14"/>
    <row r="199" s="109" customFormat="1" ht="14"/>
    <row r="200" s="109" customFormat="1" ht="14"/>
    <row r="201" s="109" customFormat="1" ht="14"/>
    <row r="202" s="109" customFormat="1" ht="14"/>
    <row r="203" s="109" customFormat="1" ht="14"/>
    <row r="204" s="109" customFormat="1" ht="14"/>
    <row r="205" s="109" customFormat="1" ht="14"/>
    <row r="206" s="109" customFormat="1" ht="14"/>
    <row r="207" s="109" customFormat="1" ht="14"/>
    <row r="208" s="109" customFormat="1" ht="14"/>
    <row r="209" s="109" customFormat="1" ht="14"/>
    <row r="210" s="109" customFormat="1" ht="14"/>
    <row r="211" s="109" customFormat="1" ht="14"/>
    <row r="212" s="109" customFormat="1" ht="14"/>
    <row r="213" s="109" customFormat="1" ht="14"/>
    <row r="214" s="109" customFormat="1" ht="14"/>
    <row r="215" s="109" customFormat="1" ht="14"/>
    <row r="216" s="109" customFormat="1" ht="14"/>
    <row r="217" s="109" customFormat="1" ht="14"/>
    <row r="218" s="109" customFormat="1" ht="14"/>
    <row r="219" s="109" customFormat="1" ht="14"/>
    <row r="220" s="109" customFormat="1" ht="14"/>
    <row r="221" s="109" customFormat="1" ht="14"/>
    <row r="222" s="109" customFormat="1" ht="14"/>
    <row r="223" s="109" customFormat="1" ht="14"/>
    <row r="224" s="109" customFormat="1" ht="14"/>
    <row r="225" s="109" customFormat="1" ht="14"/>
    <row r="226" s="109" customFormat="1" ht="14"/>
    <row r="227" s="109" customFormat="1" ht="14"/>
    <row r="228" s="109" customFormat="1" ht="14"/>
    <row r="229" s="109" customFormat="1" ht="14"/>
    <row r="230" s="109" customFormat="1" ht="14"/>
    <row r="231" s="109" customFormat="1" ht="14"/>
    <row r="232" s="109" customFormat="1" ht="14"/>
    <row r="233" s="109" customFormat="1" ht="14"/>
    <row r="234" s="109" customFormat="1" ht="14"/>
    <row r="235" s="109" customFormat="1" ht="14"/>
    <row r="236" s="109" customFormat="1" ht="14"/>
    <row r="237" s="109" customFormat="1" ht="14"/>
    <row r="238" s="109" customFormat="1" ht="14"/>
    <row r="239" s="109" customFormat="1" ht="14"/>
    <row r="240" s="109" customFormat="1" ht="14"/>
    <row r="241" s="109" customFormat="1" ht="14"/>
    <row r="242" s="109" customFormat="1" ht="14"/>
    <row r="243" s="109" customFormat="1" ht="14"/>
    <row r="244" s="109" customFormat="1" ht="14"/>
    <row r="245" s="109" customFormat="1" ht="14"/>
    <row r="246" s="109" customFormat="1" ht="14"/>
    <row r="247" s="109" customFormat="1" ht="14"/>
    <row r="248" s="109" customFormat="1" ht="14"/>
    <row r="249" s="109" customFormat="1" ht="14"/>
    <row r="250" s="109" customFormat="1" ht="14"/>
    <row r="251" s="109" customFormat="1" ht="14"/>
    <row r="252" s="109" customFormat="1" ht="14"/>
    <row r="253" s="109" customFormat="1" ht="14"/>
    <row r="254" s="109" customFormat="1" ht="14"/>
    <row r="255" s="109" customFormat="1" ht="14"/>
    <row r="256" s="109" customFormat="1" ht="14"/>
    <row r="257" s="109" customFormat="1" ht="14"/>
    <row r="258" s="109" customFormat="1" ht="14"/>
    <row r="259" s="109" customFormat="1" ht="14"/>
    <row r="260" s="109" customFormat="1" ht="14"/>
    <row r="261" s="109" customFormat="1" ht="14"/>
    <row r="262" s="109" customFormat="1" ht="14"/>
    <row r="263" s="109" customFormat="1" ht="14"/>
    <row r="264" s="109" customFormat="1" ht="14"/>
    <row r="265" s="109" customFormat="1" ht="14"/>
    <row r="266" s="109" customFormat="1" ht="14"/>
    <row r="267" s="109" customFormat="1" ht="14"/>
    <row r="268" s="109" customFormat="1" ht="14"/>
    <row r="269" s="109" customFormat="1" ht="14"/>
    <row r="270" s="109" customFormat="1" ht="14"/>
    <row r="271" s="109" customFormat="1" ht="14"/>
    <row r="272" s="109" customFormat="1" ht="14"/>
    <row r="273" s="109" customFormat="1" ht="14"/>
    <row r="274" s="109" customFormat="1" ht="14"/>
    <row r="275" s="109" customFormat="1" ht="14"/>
    <row r="276" s="109" customFormat="1" ht="14"/>
    <row r="277" s="109" customFormat="1" ht="14"/>
    <row r="278" s="109" customFormat="1" ht="14"/>
    <row r="279" s="109" customFormat="1" ht="14"/>
    <row r="280" s="109" customFormat="1" ht="14"/>
    <row r="281" s="109" customFormat="1" ht="14"/>
    <row r="282" s="109" customFormat="1" ht="14"/>
    <row r="283" s="109" customFormat="1" ht="14"/>
    <row r="284" s="109" customFormat="1" ht="14"/>
    <row r="285" s="109" customFormat="1" ht="14"/>
    <row r="286" s="109" customFormat="1" ht="14"/>
    <row r="287" s="109" customFormat="1" ht="14"/>
    <row r="288" s="109" customFormat="1" ht="14"/>
    <row r="289" s="109" customFormat="1" ht="14"/>
    <row r="290" s="109" customFormat="1" ht="14"/>
    <row r="291" s="109" customFormat="1" ht="14"/>
    <row r="292" s="109" customFormat="1" ht="14"/>
    <row r="293" s="109" customFormat="1" ht="14"/>
    <row r="294" s="109" customFormat="1" ht="14"/>
    <row r="295" s="109" customFormat="1" ht="14"/>
    <row r="296" s="109" customFormat="1" ht="14"/>
    <row r="297" s="109" customFormat="1" ht="14"/>
    <row r="298" s="109" customFormat="1" ht="14"/>
    <row r="299" s="109" customFormat="1" ht="14"/>
    <row r="300" s="109" customFormat="1" ht="14"/>
    <row r="301" s="109" customFormat="1" ht="14"/>
    <row r="302" s="109" customFormat="1" ht="14"/>
    <row r="303" s="109" customFormat="1" ht="14"/>
    <row r="304" s="109" customFormat="1" ht="14"/>
  </sheetData>
  <mergeCells count="40">
    <mergeCell ref="C13:J13"/>
    <mergeCell ref="C4:J4"/>
    <mergeCell ref="C5:J5"/>
    <mergeCell ref="C6:J6"/>
    <mergeCell ref="C7:J7"/>
    <mergeCell ref="C10:J10"/>
    <mergeCell ref="C11:J11"/>
    <mergeCell ref="C12:J12"/>
    <mergeCell ref="C31:J31"/>
    <mergeCell ref="C16:J16"/>
    <mergeCell ref="C17:J17"/>
    <mergeCell ref="C18:J18"/>
    <mergeCell ref="C19:J19"/>
    <mergeCell ref="C22:J22"/>
    <mergeCell ref="C23:J23"/>
    <mergeCell ref="C24:J24"/>
    <mergeCell ref="C25:J25"/>
    <mergeCell ref="C28:J28"/>
    <mergeCell ref="C29:J29"/>
    <mergeCell ref="C30:J30"/>
    <mergeCell ref="C49:J49"/>
    <mergeCell ref="C34:J34"/>
    <mergeCell ref="C35:J35"/>
    <mergeCell ref="C36:J36"/>
    <mergeCell ref="C37:J37"/>
    <mergeCell ref="C40:J40"/>
    <mergeCell ref="C41:J41"/>
    <mergeCell ref="C42:J42"/>
    <mergeCell ref="C43:J43"/>
    <mergeCell ref="C46:J46"/>
    <mergeCell ref="C47:J47"/>
    <mergeCell ref="C48:J48"/>
    <mergeCell ref="C60:J60"/>
    <mergeCell ref="C61:J61"/>
    <mergeCell ref="C52:J52"/>
    <mergeCell ref="C53:J53"/>
    <mergeCell ref="C54:J54"/>
    <mergeCell ref="C55:J55"/>
    <mergeCell ref="C58:J58"/>
    <mergeCell ref="C59:J59"/>
  </mergeCells>
  <phoneticPr fontId="7"/>
  <pageMargins left="0.78740157480314965" right="0.78740157480314965" top="0.78740157480314965" bottom="0.78740157480314965" header="0.31496062992125984" footer="0.78740157480314965"/>
  <pageSetup paperSize="9" scale="80" orientation="portrait" r:id="rId1"/>
  <headerFooter scaleWithDoc="0">
    <oddFooter>&amp;R&amp;"ＭＳ ゴシック,標準"&amp;12整理番号：（事務局記入欄）</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CD7DD-7323-4E2C-A264-E16E2E964763}">
  <sheetPr>
    <pageSetUpPr fitToPage="1"/>
  </sheetPr>
  <dimension ref="A1:N89"/>
  <sheetViews>
    <sheetView view="pageBreakPreview" zoomScale="80" zoomScaleNormal="80" zoomScaleSheetLayoutView="80" workbookViewId="0">
      <selection activeCell="A2" sqref="A2"/>
    </sheetView>
  </sheetViews>
  <sheetFormatPr defaultColWidth="9" defaultRowHeight="16.5"/>
  <cols>
    <col min="1" max="2" width="6.9140625" style="288" customWidth="1"/>
    <col min="3" max="3" width="7.08203125" style="288" customWidth="1"/>
    <col min="4" max="4" width="39.5" style="289" customWidth="1"/>
    <col min="5" max="5" width="12" style="289" customWidth="1"/>
    <col min="6" max="6" width="3.5" style="289" bestFit="1" customWidth="1"/>
    <col min="7" max="7" width="11" style="289" customWidth="1"/>
    <col min="8" max="8" width="21.4140625" style="14" bestFit="1" customWidth="1"/>
    <col min="9" max="9" width="17.58203125" style="14" customWidth="1"/>
    <col min="10" max="10" width="22" style="294" customWidth="1"/>
    <col min="11" max="16384" width="9" style="289"/>
  </cols>
  <sheetData>
    <row r="1" spans="1:14" ht="29.25" customHeight="1">
      <c r="A1" s="287" t="s">
        <v>463</v>
      </c>
      <c r="C1" s="289"/>
      <c r="J1" s="503" t="s">
        <v>405</v>
      </c>
      <c r="K1" s="503"/>
      <c r="L1" s="503"/>
      <c r="M1" s="503"/>
      <c r="N1" s="503"/>
    </row>
    <row r="2" spans="1:14" ht="9.75" customHeight="1">
      <c r="A2" s="290"/>
      <c r="C2" s="289"/>
      <c r="J2" s="503"/>
      <c r="K2" s="503"/>
      <c r="L2" s="503"/>
      <c r="M2" s="503"/>
      <c r="N2" s="503"/>
    </row>
    <row r="3" spans="1:14" ht="35.15" customHeight="1" thickBot="1">
      <c r="A3" s="289"/>
      <c r="B3" s="641" t="s">
        <v>406</v>
      </c>
      <c r="C3" s="641"/>
      <c r="D3" s="291" t="str">
        <f>IF(計画変更承認申請書!F12="","",計画変更承認申請書!F12)</f>
        <v/>
      </c>
      <c r="E3" s="292" t="s">
        <v>266</v>
      </c>
      <c r="F3" s="642" t="str">
        <f>IF(計画変更承認申請書!C19="","",計画変更承認申請書!C19)</f>
        <v/>
      </c>
      <c r="G3" s="643"/>
      <c r="H3" s="643"/>
      <c r="I3" s="643"/>
      <c r="J3" s="293" t="s">
        <v>407</v>
      </c>
    </row>
    <row r="4" spans="1:14" ht="34.5" customHeight="1" thickBot="1">
      <c r="H4" s="14" t="s">
        <v>229</v>
      </c>
      <c r="I4" s="165" t="s">
        <v>232</v>
      </c>
      <c r="J4" s="504" t="s">
        <v>459</v>
      </c>
    </row>
    <row r="5" spans="1:14" s="9" customFormat="1" ht="24.75" customHeight="1" thickBot="1">
      <c r="A5" s="295" t="s">
        <v>208</v>
      </c>
      <c r="B5" s="296"/>
      <c r="C5" s="296"/>
      <c r="D5" s="296"/>
      <c r="E5" s="644">
        <f>SUM(E6:G8)</f>
        <v>0</v>
      </c>
      <c r="F5" s="644"/>
      <c r="G5" s="645"/>
      <c r="H5" s="151"/>
      <c r="I5" s="155">
        <f>ROUNDDOWN(E5,-3)/1000</f>
        <v>0</v>
      </c>
      <c r="J5" s="510">
        <f>SUM(I6:I14)</f>
        <v>0</v>
      </c>
      <c r="K5" s="178" t="str">
        <f>IF(I5=J5,"調整不要","調整が必要です。")</f>
        <v>調整不要</v>
      </c>
    </row>
    <row r="6" spans="1:14" s="9" customFormat="1" ht="20.149999999999999" customHeight="1">
      <c r="A6" s="15"/>
      <c r="B6" s="297" t="s">
        <v>20</v>
      </c>
      <c r="C6" s="298"/>
      <c r="D6" s="298"/>
      <c r="E6" s="646">
        <f>I33</f>
        <v>0</v>
      </c>
      <c r="F6" s="646"/>
      <c r="G6" s="647"/>
      <c r="H6" s="153"/>
      <c r="I6" s="155">
        <f>SUM((ROUNDDOWN(E6,-3)/1000),H6)</f>
        <v>0</v>
      </c>
      <c r="J6" s="112"/>
    </row>
    <row r="7" spans="1:14" s="9" customFormat="1" ht="19.5" customHeight="1">
      <c r="A7" s="15"/>
      <c r="B7" s="299" t="s">
        <v>190</v>
      </c>
      <c r="C7" s="300"/>
      <c r="D7" s="300"/>
      <c r="E7" s="648">
        <f>I50</f>
        <v>0</v>
      </c>
      <c r="F7" s="648"/>
      <c r="G7" s="649"/>
      <c r="H7" s="153"/>
      <c r="I7" s="155">
        <f>SUM((ROUNDDOWN(E7,-3)/1000),H7)</f>
        <v>0</v>
      </c>
      <c r="J7" s="112"/>
    </row>
    <row r="8" spans="1:14" s="9" customFormat="1" ht="20.149999999999999" customHeight="1">
      <c r="A8" s="15"/>
      <c r="B8" s="299" t="s">
        <v>24</v>
      </c>
      <c r="C8" s="300"/>
      <c r="D8" s="300"/>
      <c r="E8" s="654">
        <f>SUM(E9:G14)</f>
        <v>0</v>
      </c>
      <c r="F8" s="654"/>
      <c r="G8" s="655"/>
      <c r="H8" s="156"/>
      <c r="I8" s="157"/>
      <c r="J8" s="112"/>
    </row>
    <row r="9" spans="1:14" s="9" customFormat="1" ht="20.149999999999999" customHeight="1">
      <c r="A9" s="15"/>
      <c r="B9" s="16"/>
      <c r="C9" s="656" t="s">
        <v>64</v>
      </c>
      <c r="D9" s="657"/>
      <c r="E9" s="658">
        <f>I58</f>
        <v>0</v>
      </c>
      <c r="F9" s="658"/>
      <c r="G9" s="659"/>
      <c r="H9" s="152"/>
      <c r="I9" s="155">
        <f>SUM((ROUNDDOWN(E9,-3)/1000),H9)</f>
        <v>0</v>
      </c>
      <c r="J9" s="112"/>
    </row>
    <row r="10" spans="1:14" s="9" customFormat="1" ht="20.149999999999999" customHeight="1">
      <c r="A10" s="15"/>
      <c r="B10" s="16"/>
      <c r="C10" s="301" t="s">
        <v>33</v>
      </c>
      <c r="D10" s="17"/>
      <c r="E10" s="660">
        <f>I63</f>
        <v>0</v>
      </c>
      <c r="F10" s="660"/>
      <c r="G10" s="661"/>
      <c r="H10" s="152"/>
      <c r="I10" s="155">
        <f>SUM((ROUNDDOWN(E10,-3)/1000),H10)</f>
        <v>0</v>
      </c>
      <c r="J10" s="112"/>
    </row>
    <row r="11" spans="1:14" s="9" customFormat="1" ht="20.149999999999999" customHeight="1">
      <c r="A11" s="15"/>
      <c r="B11" s="16"/>
      <c r="C11" s="302" t="s">
        <v>166</v>
      </c>
      <c r="D11" s="17"/>
      <c r="E11" s="662">
        <f>I68</f>
        <v>0</v>
      </c>
      <c r="F11" s="662"/>
      <c r="G11" s="663"/>
      <c r="H11" s="154"/>
      <c r="I11" s="155">
        <f t="shared" ref="I11:I14" si="0">SUM((ROUNDDOWN(E11,-3)/1000),H11)</f>
        <v>0</v>
      </c>
      <c r="J11" s="112"/>
    </row>
    <row r="12" spans="1:14" s="9" customFormat="1" ht="20.149999999999999" customHeight="1">
      <c r="A12" s="15"/>
      <c r="B12" s="16"/>
      <c r="C12" s="302" t="s">
        <v>34</v>
      </c>
      <c r="D12" s="17"/>
      <c r="E12" s="664">
        <f>I74</f>
        <v>0</v>
      </c>
      <c r="F12" s="664"/>
      <c r="G12" s="665"/>
      <c r="H12" s="146"/>
      <c r="I12" s="155">
        <f t="shared" si="0"/>
        <v>0</v>
      </c>
      <c r="J12" s="112"/>
    </row>
    <row r="13" spans="1:14" s="9" customFormat="1" ht="20.149999999999999" customHeight="1">
      <c r="A13" s="15"/>
      <c r="B13" s="16"/>
      <c r="C13" s="18" t="s">
        <v>112</v>
      </c>
      <c r="D13" s="17"/>
      <c r="E13" s="664">
        <f>I80</f>
        <v>0</v>
      </c>
      <c r="F13" s="664"/>
      <c r="G13" s="665"/>
      <c r="H13" s="146"/>
      <c r="I13" s="155">
        <f t="shared" si="0"/>
        <v>0</v>
      </c>
      <c r="J13" s="112"/>
    </row>
    <row r="14" spans="1:14" s="9" customFormat="1" ht="20.149999999999999" customHeight="1" thickBot="1">
      <c r="A14" s="19"/>
      <c r="B14" s="20"/>
      <c r="C14" s="21" t="s">
        <v>27</v>
      </c>
      <c r="D14" s="22"/>
      <c r="E14" s="666">
        <f>I85</f>
        <v>0</v>
      </c>
      <c r="F14" s="666"/>
      <c r="G14" s="667"/>
      <c r="H14" s="146"/>
      <c r="I14" s="155">
        <f t="shared" si="0"/>
        <v>0</v>
      </c>
      <c r="J14" s="112"/>
    </row>
    <row r="15" spans="1:14" s="9" customFormat="1" ht="20.149999999999999" customHeight="1">
      <c r="A15" s="289"/>
      <c r="B15" s="289"/>
      <c r="C15" s="303"/>
      <c r="D15" s="289"/>
      <c r="E15" s="304"/>
      <c r="F15" s="304"/>
      <c r="G15" s="304"/>
      <c r="H15" s="305"/>
      <c r="I15" s="305"/>
      <c r="J15" s="112"/>
    </row>
    <row r="16" spans="1:14" s="9" customFormat="1" ht="27" customHeight="1">
      <c r="A16" s="289"/>
      <c r="B16" s="289"/>
      <c r="C16" s="303"/>
      <c r="D16" s="289"/>
      <c r="E16" s="304"/>
      <c r="F16" s="304"/>
      <c r="G16" s="304"/>
      <c r="H16" s="305"/>
      <c r="I16" s="305"/>
      <c r="J16" s="306"/>
    </row>
    <row r="17" spans="1:10" ht="9.9" customHeight="1" thickBot="1"/>
    <row r="18" spans="1:10" s="307" customFormat="1" ht="17" thickBot="1">
      <c r="A18" s="23" t="s">
        <v>13</v>
      </c>
      <c r="B18" s="166" t="s">
        <v>14</v>
      </c>
      <c r="C18" s="166" t="s">
        <v>15</v>
      </c>
      <c r="D18" s="166" t="s">
        <v>16</v>
      </c>
      <c r="E18" s="668" t="s">
        <v>17</v>
      </c>
      <c r="F18" s="668"/>
      <c r="G18" s="668"/>
      <c r="H18" s="24" t="s">
        <v>18</v>
      </c>
      <c r="I18" s="25" t="s">
        <v>207</v>
      </c>
      <c r="J18" s="303" t="s">
        <v>19</v>
      </c>
    </row>
    <row r="19" spans="1:10" ht="20.149999999999999" customHeight="1">
      <c r="A19" s="669" t="s">
        <v>140</v>
      </c>
      <c r="B19" s="670"/>
      <c r="C19" s="670"/>
      <c r="D19" s="670"/>
      <c r="E19" s="26"/>
      <c r="F19" s="26"/>
      <c r="G19" s="26"/>
      <c r="H19" s="27"/>
      <c r="I19" s="28"/>
      <c r="J19" s="303"/>
    </row>
    <row r="20" spans="1:10" ht="20.149999999999999" customHeight="1">
      <c r="A20" s="29"/>
      <c r="B20" s="30" t="s">
        <v>20</v>
      </c>
      <c r="C20" s="31"/>
      <c r="D20" s="32"/>
      <c r="E20" s="32"/>
      <c r="F20" s="32"/>
      <c r="G20" s="32"/>
      <c r="H20" s="33"/>
      <c r="I20" s="34"/>
      <c r="J20" s="303"/>
    </row>
    <row r="21" spans="1:10" ht="20.149999999999999" customHeight="1">
      <c r="A21" s="29"/>
      <c r="B21" s="35"/>
      <c r="C21" s="167" t="s">
        <v>113</v>
      </c>
      <c r="D21" s="171"/>
      <c r="E21" s="171"/>
      <c r="F21" s="171"/>
      <c r="G21" s="171"/>
      <c r="H21" s="671" t="str">
        <f>IF($E$22="","","会場毎の情報は別紙参照。")</f>
        <v/>
      </c>
      <c r="I21" s="672"/>
      <c r="J21" s="303"/>
    </row>
    <row r="22" spans="1:10" ht="20.149999999999999" customHeight="1">
      <c r="A22" s="29"/>
      <c r="B22" s="35"/>
      <c r="C22" s="36"/>
      <c r="D22" s="308" t="s">
        <v>409</v>
      </c>
      <c r="E22" s="650"/>
      <c r="F22" s="650"/>
      <c r="G22" s="651"/>
      <c r="H22" s="652"/>
      <c r="I22" s="653"/>
      <c r="J22" s="309" t="s">
        <v>410</v>
      </c>
    </row>
    <row r="23" spans="1:10" ht="20.149999999999999" customHeight="1">
      <c r="A23" s="29"/>
      <c r="B23" s="37"/>
      <c r="C23" s="38"/>
      <c r="D23" s="39" t="s">
        <v>114</v>
      </c>
      <c r="E23" s="674"/>
      <c r="F23" s="675"/>
      <c r="G23" s="675"/>
      <c r="H23" s="676"/>
      <c r="I23" s="677"/>
      <c r="J23" s="165" t="s">
        <v>115</v>
      </c>
    </row>
    <row r="24" spans="1:10" ht="20.149999999999999" customHeight="1">
      <c r="A24" s="29"/>
      <c r="B24" s="37"/>
      <c r="C24" s="38"/>
      <c r="D24" s="40" t="s">
        <v>141</v>
      </c>
      <c r="E24" s="678"/>
      <c r="F24" s="679"/>
      <c r="G24" s="680"/>
      <c r="H24" s="681"/>
      <c r="I24" s="682"/>
      <c r="J24" s="165"/>
    </row>
    <row r="25" spans="1:10" ht="20.149999999999999" customHeight="1">
      <c r="A25" s="29"/>
      <c r="B25" s="37"/>
      <c r="C25" s="38"/>
      <c r="D25" s="683" t="s">
        <v>142</v>
      </c>
      <c r="E25" s="685" t="s">
        <v>143</v>
      </c>
      <c r="F25" s="686"/>
      <c r="G25" s="687"/>
      <c r="H25" s="310"/>
      <c r="I25" s="41" t="s">
        <v>137</v>
      </c>
      <c r="J25" s="165"/>
    </row>
    <row r="26" spans="1:10" ht="20.149999999999999" customHeight="1">
      <c r="A26" s="29"/>
      <c r="B26" s="37"/>
      <c r="C26" s="38"/>
      <c r="D26" s="684"/>
      <c r="E26" s="688" t="s">
        <v>144</v>
      </c>
      <c r="F26" s="689"/>
      <c r="G26" s="690"/>
      <c r="H26" s="311"/>
      <c r="I26" s="42" t="s">
        <v>137</v>
      </c>
      <c r="J26" s="165"/>
    </row>
    <row r="27" spans="1:10" ht="20.149999999999999" customHeight="1">
      <c r="A27" s="29"/>
      <c r="B27" s="37"/>
      <c r="C27" s="38"/>
      <c r="D27" s="39" t="s">
        <v>138</v>
      </c>
      <c r="E27" s="691">
        <f>E24-H25-H26</f>
        <v>0</v>
      </c>
      <c r="F27" s="691"/>
      <c r="G27" s="691"/>
      <c r="H27" s="692" t="s">
        <v>411</v>
      </c>
      <c r="I27" s="694" t="str">
        <f>IF(E27*E28=0,"",E27*E28)</f>
        <v/>
      </c>
      <c r="J27" s="312" t="s">
        <v>412</v>
      </c>
    </row>
    <row r="28" spans="1:10" ht="20.149999999999999" customHeight="1">
      <c r="A28" s="29"/>
      <c r="B28" s="37"/>
      <c r="C28" s="38"/>
      <c r="D28" s="43" t="s">
        <v>118</v>
      </c>
      <c r="E28" s="696"/>
      <c r="F28" s="696"/>
      <c r="G28" s="696"/>
      <c r="H28" s="693"/>
      <c r="I28" s="695"/>
      <c r="J28" s="313"/>
    </row>
    <row r="29" spans="1:10" ht="20.149999999999999" customHeight="1">
      <c r="A29" s="29"/>
      <c r="B29" s="37"/>
      <c r="C29" s="38"/>
      <c r="D29" s="44" t="s">
        <v>119</v>
      </c>
      <c r="E29" s="697" t="str">
        <f>IF(I27="","",SUM(G33:G44))</f>
        <v/>
      </c>
      <c r="F29" s="697"/>
      <c r="G29" s="697"/>
      <c r="H29" s="314" t="s">
        <v>413</v>
      </c>
      <c r="I29" s="45" t="str">
        <f>IF(I27="","",E29/I27)</f>
        <v/>
      </c>
      <c r="J29" s="293"/>
    </row>
    <row r="30" spans="1:10" ht="20.149999999999999" customHeight="1">
      <c r="A30" s="29"/>
      <c r="B30" s="37"/>
      <c r="C30" s="38"/>
      <c r="D30" s="168" t="s">
        <v>414</v>
      </c>
      <c r="E30" s="673" t="str">
        <f>IF(I27="","",SUM(G33:G45))</f>
        <v/>
      </c>
      <c r="F30" s="673"/>
      <c r="G30" s="673"/>
      <c r="H30" s="46" t="s">
        <v>415</v>
      </c>
      <c r="I30" s="315" t="str">
        <f>IF(I27="","",E30/I27)</f>
        <v/>
      </c>
      <c r="J30" s="293"/>
    </row>
    <row r="31" spans="1:10" ht="20.149999999999999" customHeight="1">
      <c r="A31" s="29"/>
      <c r="B31" s="37"/>
      <c r="C31" s="698" t="s">
        <v>416</v>
      </c>
      <c r="D31" s="699"/>
      <c r="E31" s="700"/>
      <c r="F31" s="700"/>
      <c r="G31" s="700"/>
      <c r="H31" s="701" t="str">
        <f>IF($E$22="","","会場毎の入場券内訳は別紙参照。")</f>
        <v/>
      </c>
      <c r="I31" s="702"/>
      <c r="J31" s="316"/>
    </row>
    <row r="32" spans="1:10" ht="20.149999999999999" customHeight="1">
      <c r="A32" s="29"/>
      <c r="B32" s="37"/>
      <c r="C32" s="47"/>
      <c r="D32" s="169" t="s">
        <v>44</v>
      </c>
      <c r="E32" s="170" t="s">
        <v>139</v>
      </c>
      <c r="F32" s="170" t="s">
        <v>21</v>
      </c>
      <c r="G32" s="170" t="s">
        <v>22</v>
      </c>
      <c r="H32" s="48" t="s">
        <v>23</v>
      </c>
      <c r="I32" s="49" t="s">
        <v>207</v>
      </c>
      <c r="J32" s="313"/>
    </row>
    <row r="33" spans="1:10" ht="20.149999999999999" customHeight="1">
      <c r="A33" s="29"/>
      <c r="B33" s="37"/>
      <c r="C33" s="47"/>
      <c r="D33" s="317"/>
      <c r="E33" s="318"/>
      <c r="F33" s="50" t="str">
        <f>IF(E33="","","×")</f>
        <v/>
      </c>
      <c r="G33" s="318"/>
      <c r="H33" s="51">
        <f>E33*G33</f>
        <v>0</v>
      </c>
      <c r="I33" s="52">
        <f>IF($E$22="",ROUNDDOWN(H48,0),I34)</f>
        <v>0</v>
      </c>
      <c r="J33" s="506" t="s">
        <v>417</v>
      </c>
    </row>
    <row r="34" spans="1:10" ht="20.149999999999999" customHeight="1">
      <c r="A34" s="29"/>
      <c r="B34" s="37"/>
      <c r="C34" s="47"/>
      <c r="D34" s="319"/>
      <c r="E34" s="320"/>
      <c r="F34" s="53" t="str">
        <f t="shared" ref="F34:F45" si="1">IF(E34="","","×")</f>
        <v/>
      </c>
      <c r="G34" s="320"/>
      <c r="H34" s="54">
        <f t="shared" ref="H34:H44" si="2">E34*G34</f>
        <v>0</v>
      </c>
      <c r="I34" s="55">
        <f ca="1">ROUNDDOWN('別紙　入場料詳細'!E3,0)</f>
        <v>0</v>
      </c>
      <c r="J34" s="505"/>
    </row>
    <row r="35" spans="1:10" ht="20.149999999999999" customHeight="1">
      <c r="A35" s="29"/>
      <c r="B35" s="37"/>
      <c r="C35" s="47"/>
      <c r="D35" s="319"/>
      <c r="E35" s="320"/>
      <c r="F35" s="53" t="str">
        <f t="shared" si="1"/>
        <v/>
      </c>
      <c r="G35" s="320"/>
      <c r="H35" s="54">
        <f t="shared" si="2"/>
        <v>0</v>
      </c>
      <c r="I35" s="56"/>
      <c r="J35" s="312" t="s">
        <v>40</v>
      </c>
    </row>
    <row r="36" spans="1:10" ht="20.149999999999999" customHeight="1">
      <c r="A36" s="29"/>
      <c r="B36" s="37"/>
      <c r="C36" s="47"/>
      <c r="D36" s="319"/>
      <c r="E36" s="320"/>
      <c r="F36" s="53" t="str">
        <f t="shared" si="1"/>
        <v/>
      </c>
      <c r="G36" s="320"/>
      <c r="H36" s="54">
        <f t="shared" si="2"/>
        <v>0</v>
      </c>
      <c r="I36" s="56"/>
      <c r="J36" s="312" t="s">
        <v>41</v>
      </c>
    </row>
    <row r="37" spans="1:10" ht="20.149999999999999" customHeight="1">
      <c r="A37" s="29"/>
      <c r="B37" s="37"/>
      <c r="C37" s="47"/>
      <c r="D37" s="319"/>
      <c r="E37" s="320"/>
      <c r="F37" s="53" t="str">
        <f t="shared" si="1"/>
        <v/>
      </c>
      <c r="G37" s="320"/>
      <c r="H37" s="54">
        <f t="shared" si="2"/>
        <v>0</v>
      </c>
      <c r="I37" s="56"/>
      <c r="J37" s="312" t="s">
        <v>42</v>
      </c>
    </row>
    <row r="38" spans="1:10" ht="20.149999999999999" customHeight="1">
      <c r="A38" s="29"/>
      <c r="B38" s="37"/>
      <c r="C38" s="47"/>
      <c r="D38" s="319"/>
      <c r="E38" s="320"/>
      <c r="F38" s="53" t="str">
        <f t="shared" si="1"/>
        <v/>
      </c>
      <c r="G38" s="320"/>
      <c r="H38" s="54">
        <f t="shared" si="2"/>
        <v>0</v>
      </c>
      <c r="I38" s="56"/>
      <c r="J38" s="165"/>
    </row>
    <row r="39" spans="1:10" ht="20.149999999999999" customHeight="1">
      <c r="A39" s="29"/>
      <c r="B39" s="37"/>
      <c r="C39" s="47"/>
      <c r="D39" s="319"/>
      <c r="E39" s="320"/>
      <c r="F39" s="53" t="str">
        <f t="shared" si="1"/>
        <v/>
      </c>
      <c r="G39" s="320"/>
      <c r="H39" s="54">
        <f t="shared" si="2"/>
        <v>0</v>
      </c>
      <c r="I39" s="56"/>
      <c r="J39" s="312" t="s">
        <v>198</v>
      </c>
    </row>
    <row r="40" spans="1:10" ht="20.149999999999999" customHeight="1">
      <c r="A40" s="29"/>
      <c r="B40" s="37"/>
      <c r="C40" s="47"/>
      <c r="D40" s="319"/>
      <c r="E40" s="320"/>
      <c r="F40" s="53" t="str">
        <f t="shared" si="1"/>
        <v/>
      </c>
      <c r="G40" s="320"/>
      <c r="H40" s="54">
        <f t="shared" si="2"/>
        <v>0</v>
      </c>
      <c r="I40" s="56"/>
      <c r="J40" s="313" t="s">
        <v>418</v>
      </c>
    </row>
    <row r="41" spans="1:10" ht="20.149999999999999" customHeight="1">
      <c r="A41" s="29"/>
      <c r="B41" s="37"/>
      <c r="C41" s="47"/>
      <c r="D41" s="319"/>
      <c r="E41" s="320"/>
      <c r="F41" s="53" t="str">
        <f t="shared" si="1"/>
        <v/>
      </c>
      <c r="G41" s="320"/>
      <c r="H41" s="54">
        <f t="shared" si="2"/>
        <v>0</v>
      </c>
      <c r="I41" s="56"/>
      <c r="J41" s="313" t="s">
        <v>419</v>
      </c>
    </row>
    <row r="42" spans="1:10" ht="20.149999999999999" customHeight="1">
      <c r="A42" s="29"/>
      <c r="B42" s="37"/>
      <c r="C42" s="47"/>
      <c r="D42" s="319"/>
      <c r="E42" s="320"/>
      <c r="F42" s="53" t="str">
        <f t="shared" si="1"/>
        <v/>
      </c>
      <c r="G42" s="320"/>
      <c r="H42" s="54">
        <f t="shared" si="2"/>
        <v>0</v>
      </c>
      <c r="I42" s="56"/>
      <c r="J42" s="313" t="s">
        <v>420</v>
      </c>
    </row>
    <row r="43" spans="1:10" ht="20.149999999999999" customHeight="1">
      <c r="A43" s="29"/>
      <c r="B43" s="37"/>
      <c r="C43" s="47"/>
      <c r="D43" s="319"/>
      <c r="E43" s="320"/>
      <c r="F43" s="53" t="str">
        <f t="shared" si="1"/>
        <v/>
      </c>
      <c r="G43" s="320"/>
      <c r="H43" s="54">
        <f t="shared" si="2"/>
        <v>0</v>
      </c>
      <c r="I43" s="56"/>
      <c r="J43" s="313"/>
    </row>
    <row r="44" spans="1:10" ht="20.149999999999999" customHeight="1">
      <c r="A44" s="29"/>
      <c r="B44" s="37"/>
      <c r="C44" s="47"/>
      <c r="D44" s="319"/>
      <c r="E44" s="320"/>
      <c r="F44" s="53" t="str">
        <f t="shared" si="1"/>
        <v/>
      </c>
      <c r="G44" s="320"/>
      <c r="H44" s="54">
        <f t="shared" si="2"/>
        <v>0</v>
      </c>
      <c r="I44" s="56"/>
      <c r="J44" s="313"/>
    </row>
    <row r="45" spans="1:10" ht="20.149999999999999" customHeight="1">
      <c r="A45" s="29"/>
      <c r="B45" s="37"/>
      <c r="C45" s="47"/>
      <c r="D45" s="57" t="s">
        <v>116</v>
      </c>
      <c r="E45" s="58">
        <v>0</v>
      </c>
      <c r="F45" s="59" t="str">
        <f t="shared" si="1"/>
        <v>×</v>
      </c>
      <c r="G45" s="321"/>
      <c r="H45" s="60">
        <f>E45*G45</f>
        <v>0</v>
      </c>
      <c r="I45" s="56"/>
      <c r="J45" s="313"/>
    </row>
    <row r="46" spans="1:10" ht="20.149999999999999" customHeight="1">
      <c r="A46" s="29"/>
      <c r="B46" s="37"/>
      <c r="C46" s="61"/>
      <c r="D46" s="703" t="s">
        <v>148</v>
      </c>
      <c r="E46" s="704"/>
      <c r="F46" s="704"/>
      <c r="G46" s="704"/>
      <c r="H46" s="62">
        <f>SUM(H33:H45)</f>
        <v>0</v>
      </c>
      <c r="I46" s="63"/>
      <c r="J46" s="165"/>
    </row>
    <row r="47" spans="1:10" ht="20.149999999999999" customHeight="1">
      <c r="A47" s="29"/>
      <c r="B47" s="37"/>
      <c r="C47" s="61"/>
      <c r="D47" s="705" t="s">
        <v>421</v>
      </c>
      <c r="E47" s="706"/>
      <c r="F47" s="706"/>
      <c r="G47" s="706"/>
      <c r="H47" s="322"/>
      <c r="I47" s="63"/>
      <c r="J47" s="165"/>
    </row>
    <row r="48" spans="1:10" ht="20.149999999999999" customHeight="1">
      <c r="A48" s="29"/>
      <c r="B48" s="37"/>
      <c r="C48" s="61"/>
      <c r="D48" s="707" t="s">
        <v>149</v>
      </c>
      <c r="E48" s="708"/>
      <c r="F48" s="708"/>
      <c r="G48" s="708"/>
      <c r="H48" s="101">
        <f>H46+H47</f>
        <v>0</v>
      </c>
      <c r="I48" s="63"/>
      <c r="J48" s="165"/>
    </row>
    <row r="49" spans="1:10" ht="20.149999999999999" customHeight="1">
      <c r="A49" s="29"/>
      <c r="B49" s="299" t="s">
        <v>422</v>
      </c>
      <c r="C49" s="102"/>
      <c r="D49" s="102"/>
      <c r="E49" s="102"/>
      <c r="F49" s="102"/>
      <c r="G49" s="102"/>
      <c r="H49" s="102"/>
      <c r="I49" s="103"/>
      <c r="J49" s="165"/>
    </row>
    <row r="50" spans="1:10" ht="19.5" customHeight="1">
      <c r="A50" s="29"/>
      <c r="B50" s="104"/>
      <c r="C50" s="709"/>
      <c r="D50" s="323"/>
      <c r="E50" s="712"/>
      <c r="F50" s="713"/>
      <c r="G50" s="714"/>
      <c r="H50" s="324"/>
      <c r="I50" s="715">
        <f>ROUNDDOWN((SUM(H50:H55)),0)</f>
        <v>0</v>
      </c>
      <c r="J50" s="165"/>
    </row>
    <row r="51" spans="1:10" ht="20.149999999999999" customHeight="1">
      <c r="A51" s="29"/>
      <c r="B51" s="104"/>
      <c r="C51" s="710"/>
      <c r="D51" s="325"/>
      <c r="E51" s="718"/>
      <c r="F51" s="719"/>
      <c r="G51" s="720"/>
      <c r="H51" s="326"/>
      <c r="I51" s="716"/>
      <c r="J51" s="165"/>
    </row>
    <row r="52" spans="1:10" ht="20.149999999999999" customHeight="1">
      <c r="A52" s="29"/>
      <c r="B52" s="104"/>
      <c r="C52" s="710"/>
      <c r="D52" s="325"/>
      <c r="E52" s="718"/>
      <c r="F52" s="719"/>
      <c r="G52" s="720"/>
      <c r="H52" s="326"/>
      <c r="I52" s="716"/>
      <c r="J52" s="165"/>
    </row>
    <row r="53" spans="1:10" ht="20.149999999999999" customHeight="1">
      <c r="A53" s="29"/>
      <c r="B53" s="104"/>
      <c r="C53" s="710"/>
      <c r="D53" s="325"/>
      <c r="E53" s="718"/>
      <c r="F53" s="719"/>
      <c r="G53" s="720"/>
      <c r="H53" s="326"/>
      <c r="I53" s="716"/>
      <c r="J53" s="165"/>
    </row>
    <row r="54" spans="1:10" ht="20.149999999999999" customHeight="1">
      <c r="A54" s="29"/>
      <c r="B54" s="104"/>
      <c r="C54" s="710"/>
      <c r="D54" s="325"/>
      <c r="E54" s="718"/>
      <c r="F54" s="719"/>
      <c r="G54" s="720"/>
      <c r="H54" s="327"/>
      <c r="I54" s="716"/>
      <c r="J54" s="165"/>
    </row>
    <row r="55" spans="1:10" ht="20.149999999999999" customHeight="1">
      <c r="A55" s="29"/>
      <c r="B55" s="105"/>
      <c r="C55" s="711"/>
      <c r="D55" s="323"/>
      <c r="E55" s="721"/>
      <c r="F55" s="722"/>
      <c r="G55" s="723"/>
      <c r="H55" s="326"/>
      <c r="I55" s="717"/>
      <c r="J55" s="165"/>
    </row>
    <row r="56" spans="1:10" ht="20.149999999999999" customHeight="1">
      <c r="A56" s="29"/>
      <c r="B56" s="16" t="s">
        <v>24</v>
      </c>
      <c r="C56" s="64"/>
      <c r="D56" s="64"/>
      <c r="E56" s="64"/>
      <c r="F56" s="64"/>
      <c r="G56" s="64"/>
      <c r="H56" s="65"/>
      <c r="I56" s="66"/>
      <c r="J56" s="328"/>
    </row>
    <row r="57" spans="1:10" ht="20.149999999999999" customHeight="1">
      <c r="A57" s="29"/>
      <c r="B57" s="329"/>
      <c r="C57" s="167" t="s">
        <v>64</v>
      </c>
      <c r="D57" s="67"/>
      <c r="E57" s="67"/>
      <c r="F57" s="67"/>
      <c r="G57" s="67"/>
      <c r="H57" s="68"/>
      <c r="I57" s="69"/>
      <c r="J57" s="328"/>
    </row>
    <row r="58" spans="1:10" ht="20.149999999999999" customHeight="1">
      <c r="A58" s="29"/>
      <c r="B58" s="37"/>
      <c r="C58" s="47"/>
      <c r="D58" s="317"/>
      <c r="E58" s="724"/>
      <c r="F58" s="724"/>
      <c r="G58" s="724"/>
      <c r="H58" s="324"/>
      <c r="I58" s="715">
        <f>ROUNDDOWN((SUM(H58:H61)),0)</f>
        <v>0</v>
      </c>
      <c r="J58" s="725"/>
    </row>
    <row r="59" spans="1:10" ht="20.149999999999999" customHeight="1">
      <c r="A59" s="29"/>
      <c r="B59" s="37"/>
      <c r="C59" s="47"/>
      <c r="D59" s="319"/>
      <c r="E59" s="727"/>
      <c r="F59" s="727"/>
      <c r="G59" s="727"/>
      <c r="H59" s="326"/>
      <c r="I59" s="716"/>
      <c r="J59" s="726"/>
    </row>
    <row r="60" spans="1:10" ht="20.149999999999999" customHeight="1">
      <c r="A60" s="29"/>
      <c r="B60" s="37"/>
      <c r="C60" s="47"/>
      <c r="D60" s="319"/>
      <c r="E60" s="727"/>
      <c r="F60" s="727"/>
      <c r="G60" s="727"/>
      <c r="H60" s="326"/>
      <c r="I60" s="716"/>
      <c r="J60" s="726"/>
    </row>
    <row r="61" spans="1:10" ht="20.149999999999999" customHeight="1">
      <c r="A61" s="29"/>
      <c r="B61" s="37"/>
      <c r="C61" s="70"/>
      <c r="D61" s="330"/>
      <c r="E61" s="728"/>
      <c r="F61" s="728"/>
      <c r="G61" s="728"/>
      <c r="H61" s="331"/>
      <c r="I61" s="717"/>
      <c r="J61" s="726"/>
    </row>
    <row r="62" spans="1:10" ht="20.149999999999999" customHeight="1">
      <c r="A62" s="29"/>
      <c r="B62" s="16"/>
      <c r="C62" s="167" t="s">
        <v>25</v>
      </c>
      <c r="D62" s="67"/>
      <c r="E62" s="67"/>
      <c r="F62" s="67"/>
      <c r="G62" s="67"/>
      <c r="H62" s="68"/>
      <c r="I62" s="69"/>
      <c r="J62" s="328"/>
    </row>
    <row r="63" spans="1:10" ht="20.149999999999999" customHeight="1">
      <c r="A63" s="29"/>
      <c r="B63" s="37"/>
      <c r="C63" s="47"/>
      <c r="D63" s="317"/>
      <c r="E63" s="724"/>
      <c r="F63" s="724"/>
      <c r="G63" s="724"/>
      <c r="H63" s="324"/>
      <c r="I63" s="715">
        <f>ROUNDDOWN((SUM(H63:H66)),0)</f>
        <v>0</v>
      </c>
      <c r="J63" s="725"/>
    </row>
    <row r="64" spans="1:10" ht="20.149999999999999" customHeight="1">
      <c r="A64" s="29"/>
      <c r="B64" s="37"/>
      <c r="C64" s="47"/>
      <c r="D64" s="319"/>
      <c r="E64" s="727"/>
      <c r="F64" s="727"/>
      <c r="G64" s="727"/>
      <c r="H64" s="326"/>
      <c r="I64" s="716"/>
      <c r="J64" s="726"/>
    </row>
    <row r="65" spans="1:10" ht="20.149999999999999" customHeight="1">
      <c r="A65" s="29"/>
      <c r="B65" s="37"/>
      <c r="C65" s="47"/>
      <c r="D65" s="319"/>
      <c r="E65" s="727"/>
      <c r="F65" s="727"/>
      <c r="G65" s="727"/>
      <c r="H65" s="326"/>
      <c r="I65" s="716"/>
      <c r="J65" s="726"/>
    </row>
    <row r="66" spans="1:10" ht="20.149999999999999" customHeight="1">
      <c r="A66" s="29"/>
      <c r="B66" s="37"/>
      <c r="C66" s="70"/>
      <c r="D66" s="330"/>
      <c r="E66" s="728"/>
      <c r="F66" s="728"/>
      <c r="G66" s="728"/>
      <c r="H66" s="331"/>
      <c r="I66" s="717"/>
      <c r="J66" s="726"/>
    </row>
    <row r="67" spans="1:10" ht="20.149999999999999" customHeight="1">
      <c r="A67" s="29"/>
      <c r="B67" s="729"/>
      <c r="C67" s="332" t="s">
        <v>167</v>
      </c>
      <c r="D67" s="71"/>
      <c r="E67" s="171"/>
      <c r="F67" s="171"/>
      <c r="G67" s="171"/>
      <c r="H67" s="72"/>
      <c r="I67" s="73"/>
    </row>
    <row r="68" spans="1:10" ht="20.149999999999999" customHeight="1">
      <c r="A68" s="29"/>
      <c r="B68" s="729"/>
      <c r="C68" s="38"/>
      <c r="D68" s="317"/>
      <c r="E68" s="724"/>
      <c r="F68" s="724"/>
      <c r="G68" s="724"/>
      <c r="H68" s="333"/>
      <c r="I68" s="715">
        <f>ROUNDDOWN((SUM(H68:H72)),0)</f>
        <v>0</v>
      </c>
      <c r="J68" s="726"/>
    </row>
    <row r="69" spans="1:10" ht="20.149999999999999" customHeight="1">
      <c r="A69" s="29"/>
      <c r="B69" s="729"/>
      <c r="C69" s="38"/>
      <c r="D69" s="319"/>
      <c r="E69" s="727"/>
      <c r="F69" s="727"/>
      <c r="G69" s="727"/>
      <c r="H69" s="334"/>
      <c r="I69" s="716"/>
      <c r="J69" s="726"/>
    </row>
    <row r="70" spans="1:10" ht="20.149999999999999" customHeight="1">
      <c r="A70" s="29"/>
      <c r="B70" s="729"/>
      <c r="C70" s="38"/>
      <c r="D70" s="319"/>
      <c r="E70" s="727"/>
      <c r="F70" s="727"/>
      <c r="G70" s="727"/>
      <c r="H70" s="334"/>
      <c r="I70" s="716"/>
      <c r="J70" s="726"/>
    </row>
    <row r="71" spans="1:10" ht="20.149999999999999" customHeight="1">
      <c r="A71" s="29"/>
      <c r="B71" s="729"/>
      <c r="C71" s="38"/>
      <c r="D71" s="319"/>
      <c r="E71" s="727"/>
      <c r="F71" s="727"/>
      <c r="G71" s="727"/>
      <c r="H71" s="334"/>
      <c r="I71" s="716"/>
      <c r="J71" s="726"/>
    </row>
    <row r="72" spans="1:10" ht="20.149999999999999" customHeight="1">
      <c r="A72" s="29"/>
      <c r="B72" s="729"/>
      <c r="C72" s="74"/>
      <c r="D72" s="330"/>
      <c r="E72" s="728"/>
      <c r="F72" s="728"/>
      <c r="G72" s="728"/>
      <c r="H72" s="335"/>
      <c r="I72" s="717"/>
      <c r="J72" s="726"/>
    </row>
    <row r="73" spans="1:10" ht="20.149999999999999" customHeight="1">
      <c r="A73" s="29"/>
      <c r="B73" s="37"/>
      <c r="C73" s="332" t="s">
        <v>26</v>
      </c>
      <c r="D73" s="71"/>
      <c r="E73" s="171"/>
      <c r="F73" s="171"/>
      <c r="G73" s="171"/>
      <c r="H73" s="72"/>
      <c r="I73" s="69"/>
    </row>
    <row r="74" spans="1:10" ht="20.149999999999999" customHeight="1">
      <c r="A74" s="29"/>
      <c r="B74" s="37"/>
      <c r="C74" s="47"/>
      <c r="D74" s="317"/>
      <c r="E74" s="724"/>
      <c r="F74" s="724"/>
      <c r="G74" s="724"/>
      <c r="H74" s="333"/>
      <c r="I74" s="715">
        <f>ROUNDDOWN((SUM(H74:H78)),0)</f>
        <v>0</v>
      </c>
      <c r="J74" s="726"/>
    </row>
    <row r="75" spans="1:10" ht="20.149999999999999" customHeight="1">
      <c r="A75" s="29"/>
      <c r="B75" s="37"/>
      <c r="C75" s="47"/>
      <c r="D75" s="319"/>
      <c r="E75" s="727"/>
      <c r="F75" s="727"/>
      <c r="G75" s="727"/>
      <c r="H75" s="334"/>
      <c r="I75" s="716"/>
      <c r="J75" s="726"/>
    </row>
    <row r="76" spans="1:10" ht="20.149999999999999" customHeight="1">
      <c r="A76" s="29"/>
      <c r="B76" s="37"/>
      <c r="C76" s="47"/>
      <c r="D76" s="319"/>
      <c r="E76" s="727"/>
      <c r="F76" s="727"/>
      <c r="G76" s="727"/>
      <c r="H76" s="334"/>
      <c r="I76" s="716"/>
      <c r="J76" s="726"/>
    </row>
    <row r="77" spans="1:10" ht="20.149999999999999" customHeight="1">
      <c r="A77" s="29"/>
      <c r="B77" s="37"/>
      <c r="C77" s="47"/>
      <c r="D77" s="319"/>
      <c r="E77" s="727"/>
      <c r="F77" s="727"/>
      <c r="G77" s="727"/>
      <c r="H77" s="334"/>
      <c r="I77" s="716"/>
      <c r="J77" s="726"/>
    </row>
    <row r="78" spans="1:10" ht="20.149999999999999" customHeight="1">
      <c r="A78" s="29"/>
      <c r="B78" s="37"/>
      <c r="C78" s="70"/>
      <c r="D78" s="330"/>
      <c r="E78" s="728"/>
      <c r="F78" s="728"/>
      <c r="G78" s="728"/>
      <c r="H78" s="335"/>
      <c r="I78" s="717"/>
      <c r="J78" s="726"/>
    </row>
    <row r="79" spans="1:10" ht="20.149999999999999" customHeight="1">
      <c r="A79" s="29"/>
      <c r="B79" s="37"/>
      <c r="C79" s="336" t="s">
        <v>423</v>
      </c>
      <c r="D79" s="71"/>
      <c r="E79" s="730"/>
      <c r="F79" s="730"/>
      <c r="G79" s="730"/>
      <c r="H79" s="72"/>
      <c r="I79" s="75"/>
      <c r="J79" s="726"/>
    </row>
    <row r="80" spans="1:10" ht="20.149999999999999" customHeight="1">
      <c r="A80" s="29"/>
      <c r="B80" s="37"/>
      <c r="C80" s="38"/>
      <c r="D80" s="317"/>
      <c r="E80" s="724"/>
      <c r="F80" s="724"/>
      <c r="G80" s="724"/>
      <c r="H80" s="333"/>
      <c r="I80" s="715">
        <f>ROUNDDOWN((SUM(H80:H83)),0)</f>
        <v>0</v>
      </c>
      <c r="J80" s="725"/>
    </row>
    <row r="81" spans="1:10" ht="20.149999999999999" customHeight="1">
      <c r="A81" s="29"/>
      <c r="B81" s="37"/>
      <c r="C81" s="38"/>
      <c r="D81" s="319"/>
      <c r="E81" s="727"/>
      <c r="F81" s="727"/>
      <c r="G81" s="727"/>
      <c r="H81" s="334"/>
      <c r="I81" s="716"/>
      <c r="J81" s="726"/>
    </row>
    <row r="82" spans="1:10" ht="20.149999999999999" customHeight="1">
      <c r="A82" s="29"/>
      <c r="B82" s="37"/>
      <c r="C82" s="38"/>
      <c r="D82" s="319"/>
      <c r="E82" s="727"/>
      <c r="F82" s="727"/>
      <c r="G82" s="727"/>
      <c r="H82" s="334"/>
      <c r="I82" s="716"/>
      <c r="J82" s="726"/>
    </row>
    <row r="83" spans="1:10" ht="20.149999999999999" customHeight="1">
      <c r="A83" s="29"/>
      <c r="B83" s="37"/>
      <c r="C83" s="74"/>
      <c r="D83" s="330"/>
      <c r="E83" s="728"/>
      <c r="F83" s="728"/>
      <c r="G83" s="728"/>
      <c r="H83" s="335"/>
      <c r="I83" s="717"/>
      <c r="J83" s="726"/>
    </row>
    <row r="84" spans="1:10" ht="20.149999999999999" customHeight="1">
      <c r="A84" s="29"/>
      <c r="B84" s="37"/>
      <c r="C84" s="167" t="s">
        <v>27</v>
      </c>
      <c r="D84" s="71"/>
      <c r="E84" s="171"/>
      <c r="F84" s="171"/>
      <c r="G84" s="171"/>
      <c r="H84" s="72"/>
      <c r="I84" s="69"/>
    </row>
    <row r="85" spans="1:10" ht="20.149999999999999" customHeight="1">
      <c r="A85" s="29"/>
      <c r="B85" s="37"/>
      <c r="C85" s="38"/>
      <c r="D85" s="317"/>
      <c r="E85" s="724"/>
      <c r="F85" s="724"/>
      <c r="G85" s="724"/>
      <c r="H85" s="333"/>
      <c r="I85" s="715">
        <f>ROUNDDOWN((SUM(H85:H89)),0)</f>
        <v>0</v>
      </c>
      <c r="J85" s="725"/>
    </row>
    <row r="86" spans="1:10" ht="20.149999999999999" customHeight="1">
      <c r="A86" s="29"/>
      <c r="B86" s="37"/>
      <c r="C86" s="38"/>
      <c r="D86" s="319"/>
      <c r="E86" s="727"/>
      <c r="F86" s="727"/>
      <c r="G86" s="727"/>
      <c r="H86" s="334"/>
      <c r="I86" s="716"/>
      <c r="J86" s="726"/>
    </row>
    <row r="87" spans="1:10" ht="20.149999999999999" customHeight="1">
      <c r="A87" s="29"/>
      <c r="B87" s="37"/>
      <c r="C87" s="38"/>
      <c r="D87" s="319"/>
      <c r="E87" s="727"/>
      <c r="F87" s="727"/>
      <c r="G87" s="727"/>
      <c r="H87" s="334"/>
      <c r="I87" s="716"/>
      <c r="J87" s="726"/>
    </row>
    <row r="88" spans="1:10" ht="20.149999999999999" customHeight="1">
      <c r="A88" s="29"/>
      <c r="B88" s="37"/>
      <c r="C88" s="38"/>
      <c r="D88" s="319"/>
      <c r="E88" s="727"/>
      <c r="F88" s="727"/>
      <c r="G88" s="727"/>
      <c r="H88" s="334"/>
      <c r="I88" s="716"/>
      <c r="J88" s="726"/>
    </row>
    <row r="89" spans="1:10" ht="20.149999999999999" customHeight="1" thickBot="1">
      <c r="A89" s="76"/>
      <c r="B89" s="77"/>
      <c r="C89" s="78"/>
      <c r="D89" s="337"/>
      <c r="E89" s="732"/>
      <c r="F89" s="732"/>
      <c r="G89" s="732"/>
      <c r="H89" s="338"/>
      <c r="I89" s="731"/>
      <c r="J89" s="726"/>
    </row>
  </sheetData>
  <mergeCells count="85">
    <mergeCell ref="E85:G85"/>
    <mergeCell ref="I85:I89"/>
    <mergeCell ref="J85:J89"/>
    <mergeCell ref="E86:G86"/>
    <mergeCell ref="E87:G87"/>
    <mergeCell ref="E88:G88"/>
    <mergeCell ref="E89:G89"/>
    <mergeCell ref="E80:G80"/>
    <mergeCell ref="I80:I83"/>
    <mergeCell ref="J80:J83"/>
    <mergeCell ref="E81:G81"/>
    <mergeCell ref="E82:G82"/>
    <mergeCell ref="E83:G83"/>
    <mergeCell ref="E74:G74"/>
    <mergeCell ref="I74:I78"/>
    <mergeCell ref="J74:J79"/>
    <mergeCell ref="E75:G75"/>
    <mergeCell ref="E76:G76"/>
    <mergeCell ref="E77:G77"/>
    <mergeCell ref="E78:G78"/>
    <mergeCell ref="E79:G79"/>
    <mergeCell ref="B67:B72"/>
    <mergeCell ref="E68:G68"/>
    <mergeCell ref="I68:I72"/>
    <mergeCell ref="J68:J72"/>
    <mergeCell ref="E69:G69"/>
    <mergeCell ref="E70:G70"/>
    <mergeCell ref="E71:G71"/>
    <mergeCell ref="E72:G72"/>
    <mergeCell ref="E63:G63"/>
    <mergeCell ref="I63:I66"/>
    <mergeCell ref="J63:J66"/>
    <mergeCell ref="E64:G64"/>
    <mergeCell ref="E65:G65"/>
    <mergeCell ref="E66:G66"/>
    <mergeCell ref="E58:G58"/>
    <mergeCell ref="I58:I61"/>
    <mergeCell ref="J58:J61"/>
    <mergeCell ref="E59:G59"/>
    <mergeCell ref="E60:G60"/>
    <mergeCell ref="E61:G61"/>
    <mergeCell ref="D48:G48"/>
    <mergeCell ref="C50:C55"/>
    <mergeCell ref="E50:G50"/>
    <mergeCell ref="I50:I55"/>
    <mergeCell ref="E51:G51"/>
    <mergeCell ref="E52:G52"/>
    <mergeCell ref="E53:G53"/>
    <mergeCell ref="E54:G54"/>
    <mergeCell ref="E55:G55"/>
    <mergeCell ref="C31:D31"/>
    <mergeCell ref="E31:G31"/>
    <mergeCell ref="H31:I31"/>
    <mergeCell ref="D46:G46"/>
    <mergeCell ref="D47:G47"/>
    <mergeCell ref="E30:G30"/>
    <mergeCell ref="E23:I23"/>
    <mergeCell ref="E24:G24"/>
    <mergeCell ref="H24:I24"/>
    <mergeCell ref="D25:D26"/>
    <mergeCell ref="E25:G25"/>
    <mergeCell ref="E26:G26"/>
    <mergeCell ref="E27:G27"/>
    <mergeCell ref="H27:H28"/>
    <mergeCell ref="I27:I28"/>
    <mergeCell ref="E28:G28"/>
    <mergeCell ref="E29:G29"/>
    <mergeCell ref="E22:G22"/>
    <mergeCell ref="H22:I22"/>
    <mergeCell ref="E8:G8"/>
    <mergeCell ref="C9:D9"/>
    <mergeCell ref="E9:G9"/>
    <mergeCell ref="E10:G10"/>
    <mergeCell ref="E11:G11"/>
    <mergeCell ref="E12:G12"/>
    <mergeCell ref="E13:G13"/>
    <mergeCell ref="E14:G14"/>
    <mergeCell ref="E18:G18"/>
    <mergeCell ref="A19:D19"/>
    <mergeCell ref="H21:I21"/>
    <mergeCell ref="B3:C3"/>
    <mergeCell ref="F3:I3"/>
    <mergeCell ref="E5:G5"/>
    <mergeCell ref="E6:G6"/>
    <mergeCell ref="E7:G7"/>
  </mergeCells>
  <phoneticPr fontId="7"/>
  <conditionalFormatting sqref="H47 D33:G45 E22:I23 E25:I30 E24:H24">
    <cfRule type="expression" dxfId="33" priority="1" stopIfTrue="1">
      <formula>$E$22="○"</formula>
    </cfRule>
  </conditionalFormatting>
  <dataValidations count="8">
    <dataValidation allowBlank="1" showInputMessage="1" showErrorMessage="1" prompt="会場の席数に関する備考欄" sqref="H24:I24" xr:uid="{A5620C3B-B5C0-4F9F-B8F7-72869530BD20}"/>
    <dataValidation type="custom" allowBlank="1" showInputMessage="1" showErrorMessage="1" errorTitle="入場料収入は別紙に記載" error="入場料収入を別紙に記載する際はこちらへの入力をお控えください。" sqref="G33:G45 D33:E44" xr:uid="{E57ED7C7-7663-4492-BC97-097EE9CF7948}">
      <formula1>$E$22=""</formula1>
    </dataValidation>
    <dataValidation type="whole" operator="lessThanOrEqual" allowBlank="1" showInputMessage="1" showErrorMessage="1" errorTitle="割引額について" error="割引額はマイナスで御記入ください。" sqref="H47" xr:uid="{BEF3E350-49AD-4340-819C-9086A168B472}">
      <formula1>0</formula1>
    </dataValidation>
    <dataValidation type="custom" allowBlank="1" showInputMessage="1" showErrorMessage="1" errorTitle="複数会場" error="複数会場の場合は別紙にご記入ください。" sqref="E28" xr:uid="{8D6D4EA4-22C0-4FD1-B9E2-7EB5E6479D0A}">
      <formula1>$E$21="一会場"</formula1>
    </dataValidation>
    <dataValidation type="list" allowBlank="1" showInputMessage="1" showErrorMessage="1" sqref="E22:G22" xr:uid="{AE613655-8A81-4EED-B1DE-658737A9D1CB}">
      <formula1>"○"</formula1>
    </dataValidation>
    <dataValidation type="whole" operator="greaterThanOrEqual" allowBlank="1" showInputMessage="1" showErrorMessage="1" sqref="H63:H89 H58:H61" xr:uid="{3B8F0ADC-AD7B-4638-9DB1-ED2B25F750E6}">
      <formula1>0</formula1>
    </dataValidation>
    <dataValidation type="custom" allowBlank="1" showInputMessage="1" showErrorMessage="1" errorTitle="複数会場" error="複数会場の場合は別紙にご記入ください。" sqref="E45 F33:F45" xr:uid="{6B783C79-6FE8-498C-9989-75474318BE09}">
      <formula1>#REF!="一会場"</formula1>
    </dataValidation>
    <dataValidation imeMode="halfAlpha" allowBlank="1" showInputMessage="1" showErrorMessage="1" sqref="I90:I65522 I18:I20" xr:uid="{B834B73C-387F-4E85-A447-2C3ADFE8EC30}"/>
  </dataValidations>
  <printOptions horizontalCentered="1"/>
  <pageMargins left="0.78740157480314965" right="0.78740157480314965" top="0.39370078740157483" bottom="0.78740157480314965" header="0" footer="0.59055118110236227"/>
  <pageSetup paperSize="9" scale="40" orientation="portrait" r:id="rId1"/>
  <headerFooter scaleWithDoc="0">
    <oddFooter>&amp;R&amp;"ＭＳ ゴシック,標準"整理番号：（事務局記入欄）</oddFooter>
  </headerFooter>
  <rowBreaks count="1" manualBreakCount="1">
    <brk id="72"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4C7E-000D-47C2-8F63-05B487C9BD3E}">
  <sheetPr>
    <pageSetUpPr fitToPage="1"/>
  </sheetPr>
  <dimension ref="A1:P425"/>
  <sheetViews>
    <sheetView view="pageBreakPreview" zoomScale="70" zoomScaleNormal="80" zoomScaleSheetLayoutView="70" workbookViewId="0">
      <selection activeCell="K133" sqref="K133:O134"/>
    </sheetView>
  </sheetViews>
  <sheetFormatPr defaultColWidth="9" defaultRowHeight="20.149999999999999" customHeight="1"/>
  <cols>
    <col min="1" max="1" width="10.58203125" style="79" customWidth="1"/>
    <col min="2" max="2" width="4.58203125" style="79" customWidth="1"/>
    <col min="3" max="3" width="6.58203125" style="79" customWidth="1"/>
    <col min="4" max="4" width="8.58203125" style="79" customWidth="1"/>
    <col min="5" max="5" width="4.58203125" style="79" customWidth="1"/>
    <col min="6" max="6" width="10.58203125" style="79" customWidth="1"/>
    <col min="7" max="7" width="14.58203125" style="79" customWidth="1"/>
    <col min="8" max="8" width="3.58203125" style="79" customWidth="1"/>
    <col min="9" max="9" width="10.58203125" style="79" customWidth="1"/>
    <col min="10" max="10" width="8.58203125" style="79" customWidth="1"/>
    <col min="11" max="11" width="6.58203125" style="79" customWidth="1"/>
    <col min="12" max="12" width="8.58203125" style="79" customWidth="1"/>
    <col min="13" max="13" width="4.58203125" style="79" customWidth="1"/>
    <col min="14" max="14" width="10.58203125" style="79" customWidth="1"/>
    <col min="15" max="15" width="12.58203125" style="79" customWidth="1"/>
    <col min="16" max="16" width="51.9140625" style="79" customWidth="1"/>
    <col min="17" max="16384" width="9" style="80"/>
  </cols>
  <sheetData>
    <row r="1" spans="1:16" ht="39.9" customHeight="1">
      <c r="A1" s="339" t="s">
        <v>12</v>
      </c>
      <c r="B1" s="340"/>
      <c r="C1" s="340"/>
      <c r="D1" s="340"/>
      <c r="E1" s="340"/>
      <c r="F1" s="340"/>
      <c r="G1" s="340"/>
      <c r="P1" s="750" t="s">
        <v>405</v>
      </c>
    </row>
    <row r="2" spans="1:16" s="342" customFormat="1" ht="20.149999999999999" customHeight="1">
      <c r="A2" s="341"/>
      <c r="B2" s="341"/>
      <c r="C2" s="341"/>
      <c r="D2" s="341"/>
      <c r="E2" s="341"/>
      <c r="F2" s="341"/>
      <c r="G2" s="341"/>
      <c r="H2" s="341"/>
      <c r="I2" s="341"/>
      <c r="J2" s="341"/>
      <c r="K2" s="341"/>
      <c r="L2" s="341"/>
      <c r="M2" s="341"/>
      <c r="N2" s="341"/>
      <c r="O2" s="341"/>
      <c r="P2" s="750"/>
    </row>
    <row r="3" spans="1:16" s="347" customFormat="1" ht="20.149999999999999" customHeight="1">
      <c r="A3" s="740" t="s">
        <v>159</v>
      </c>
      <c r="B3" s="741"/>
      <c r="C3" s="741"/>
      <c r="D3" s="741"/>
      <c r="E3" s="751">
        <f ca="1">SUMIF($A$8:$O$1037,"合計",OFFSET($A$8:$O$1037,0,6))</f>
        <v>0</v>
      </c>
      <c r="F3" s="751"/>
      <c r="G3" s="752"/>
      <c r="H3" s="343"/>
      <c r="I3" s="341"/>
      <c r="J3" s="341"/>
      <c r="K3" s="341"/>
      <c r="L3" s="341"/>
      <c r="M3" s="341"/>
      <c r="N3" s="344"/>
      <c r="O3" s="345"/>
      <c r="P3" s="346"/>
    </row>
    <row r="4" spans="1:16" s="347" customFormat="1" ht="20.149999999999999" customHeight="1">
      <c r="A4" s="753" t="s">
        <v>147</v>
      </c>
      <c r="B4" s="754"/>
      <c r="C4" s="755">
        <f ca="1">SUMIF($A$8:$O$1037,"公演回数",OFFSET($A$8:$O$1037,0,2))</f>
        <v>0</v>
      </c>
      <c r="D4" s="756"/>
      <c r="E4" s="757" t="s">
        <v>156</v>
      </c>
      <c r="F4" s="758"/>
      <c r="G4" s="348">
        <f ca="1">SUMIF($A$8:$O$1037,"使用席数×公演回数(a)",OFFSET($A$8:$O$1037,0,2))</f>
        <v>0</v>
      </c>
      <c r="H4" s="349"/>
      <c r="I4" s="341"/>
      <c r="J4" s="341"/>
      <c r="K4" s="341"/>
      <c r="L4" s="341"/>
      <c r="M4" s="341"/>
      <c r="N4" s="344"/>
      <c r="O4" s="345"/>
      <c r="P4" s="346"/>
    </row>
    <row r="5" spans="1:16" s="347" customFormat="1" ht="20.149999999999999" customHeight="1">
      <c r="A5" s="740" t="s">
        <v>155</v>
      </c>
      <c r="B5" s="741"/>
      <c r="C5" s="742">
        <f ca="1">SUMIF($A$8:$O$1037,"販売枚数(b)",OFFSET($A$8:$O$1037,0,2))</f>
        <v>0</v>
      </c>
      <c r="D5" s="743"/>
      <c r="E5" s="744" t="s">
        <v>157</v>
      </c>
      <c r="F5" s="741"/>
      <c r="G5" s="350" t="str">
        <f ca="1">IFERROR(C5/G4,"")</f>
        <v/>
      </c>
      <c r="H5" s="351"/>
      <c r="I5" s="341"/>
      <c r="J5" s="341"/>
      <c r="K5" s="341"/>
      <c r="L5" s="341"/>
      <c r="M5" s="341"/>
      <c r="N5" s="344"/>
      <c r="O5" s="345"/>
      <c r="P5" s="346"/>
    </row>
    <row r="6" spans="1:16" s="347" customFormat="1" ht="20.149999999999999" customHeight="1">
      <c r="A6" s="745" t="s">
        <v>154</v>
      </c>
      <c r="B6" s="746"/>
      <c r="C6" s="747">
        <f ca="1">SUMIF($A$8:$O$1037,"総入場者数(c)",OFFSET($A$8:$O$1037,0,2))</f>
        <v>0</v>
      </c>
      <c r="D6" s="748"/>
      <c r="E6" s="749" t="s">
        <v>158</v>
      </c>
      <c r="F6" s="746"/>
      <c r="G6" s="352" t="str">
        <f ca="1">IFERROR(C6/G4,"")</f>
        <v/>
      </c>
      <c r="H6" s="351"/>
      <c r="I6" s="341"/>
      <c r="J6" s="341"/>
      <c r="K6" s="341"/>
      <c r="L6" s="341"/>
      <c r="M6" s="341"/>
      <c r="N6" s="341"/>
      <c r="O6" s="341"/>
      <c r="P6" s="346"/>
    </row>
    <row r="7" spans="1:16" s="347" customFormat="1" ht="20.149999999999999" customHeight="1">
      <c r="A7" s="346"/>
      <c r="B7" s="346"/>
      <c r="C7" s="346"/>
      <c r="D7" s="346"/>
      <c r="E7" s="346"/>
      <c r="F7" s="346"/>
      <c r="G7" s="346">
        <v>1</v>
      </c>
      <c r="H7" s="353"/>
      <c r="I7" s="341"/>
      <c r="J7" s="341"/>
      <c r="K7" s="341"/>
      <c r="L7" s="341"/>
      <c r="M7" s="341"/>
      <c r="N7" s="344"/>
      <c r="O7" s="345">
        <v>2</v>
      </c>
      <c r="P7" s="346"/>
    </row>
    <row r="8" spans="1:16" s="347" customFormat="1" ht="20.149999999999999" customHeight="1">
      <c r="A8" s="759" t="s">
        <v>145</v>
      </c>
      <c r="B8" s="760"/>
      <c r="C8" s="770"/>
      <c r="D8" s="770"/>
      <c r="E8" s="770"/>
      <c r="F8" s="770"/>
      <c r="G8" s="771"/>
      <c r="H8" s="353"/>
      <c r="I8" s="759" t="s">
        <v>145</v>
      </c>
      <c r="J8" s="760"/>
      <c r="K8" s="770"/>
      <c r="L8" s="770"/>
      <c r="M8" s="770"/>
      <c r="N8" s="770"/>
      <c r="O8" s="771"/>
      <c r="P8" s="733" t="s">
        <v>120</v>
      </c>
    </row>
    <row r="9" spans="1:16" s="347" customFormat="1" ht="20.149999999999999" customHeight="1">
      <c r="A9" s="734" t="s">
        <v>28</v>
      </c>
      <c r="B9" s="735"/>
      <c r="C9" s="736"/>
      <c r="D9" s="736"/>
      <c r="E9" s="736"/>
      <c r="F9" s="736"/>
      <c r="G9" s="737"/>
      <c r="H9" s="353"/>
      <c r="I9" s="734" t="s">
        <v>28</v>
      </c>
      <c r="J9" s="735"/>
      <c r="K9" s="736"/>
      <c r="L9" s="736"/>
      <c r="M9" s="736"/>
      <c r="N9" s="736"/>
      <c r="O9" s="737"/>
      <c r="P9" s="733"/>
    </row>
    <row r="10" spans="1:16" s="347" customFormat="1" ht="20.149999999999999" customHeight="1">
      <c r="A10" s="738" t="s">
        <v>424</v>
      </c>
      <c r="B10" s="739"/>
      <c r="C10" s="765"/>
      <c r="D10" s="765"/>
      <c r="E10" s="766"/>
      <c r="F10" s="766"/>
      <c r="G10" s="767"/>
      <c r="H10" s="353"/>
      <c r="I10" s="738" t="s">
        <v>424</v>
      </c>
      <c r="J10" s="739"/>
      <c r="K10" s="765"/>
      <c r="L10" s="765"/>
      <c r="M10" s="766"/>
      <c r="N10" s="766"/>
      <c r="O10" s="767"/>
      <c r="P10" s="733"/>
    </row>
    <row r="11" spans="1:16" s="347" customFormat="1" ht="20.149999999999999" customHeight="1">
      <c r="A11" s="354" t="s">
        <v>425</v>
      </c>
      <c r="B11" s="768" t="s">
        <v>426</v>
      </c>
      <c r="C11" s="768"/>
      <c r="D11" s="769"/>
      <c r="E11" s="769"/>
      <c r="F11" s="355" t="s">
        <v>175</v>
      </c>
      <c r="G11" s="356"/>
      <c r="H11" s="346"/>
      <c r="I11" s="354" t="s">
        <v>425</v>
      </c>
      <c r="J11" s="768" t="s">
        <v>426</v>
      </c>
      <c r="K11" s="768"/>
      <c r="L11" s="769"/>
      <c r="M11" s="769"/>
      <c r="N11" s="355" t="s">
        <v>175</v>
      </c>
      <c r="O11" s="356"/>
      <c r="P11" s="733"/>
    </row>
    <row r="12" spans="1:16" s="347" customFormat="1" ht="20.149999999999999" customHeight="1">
      <c r="A12" s="759" t="s">
        <v>160</v>
      </c>
      <c r="B12" s="760"/>
      <c r="C12" s="761">
        <f>C10-D11-G11</f>
        <v>0</v>
      </c>
      <c r="D12" s="762"/>
      <c r="E12" s="763" t="s">
        <v>161</v>
      </c>
      <c r="F12" s="764"/>
      <c r="G12" s="357" t="str">
        <f>IF(C12*C13=0,"",C12*C13)</f>
        <v/>
      </c>
      <c r="H12" s="353"/>
      <c r="I12" s="759" t="s">
        <v>160</v>
      </c>
      <c r="J12" s="760"/>
      <c r="K12" s="761">
        <f>K10-L11-O11</f>
        <v>0</v>
      </c>
      <c r="L12" s="762"/>
      <c r="M12" s="763" t="s">
        <v>161</v>
      </c>
      <c r="N12" s="764"/>
      <c r="O12" s="357" t="str">
        <f>IF(K12*K13=0,"",K12*K13)</f>
        <v/>
      </c>
      <c r="P12" s="733"/>
    </row>
    <row r="13" spans="1:16" s="347" customFormat="1" ht="20.149999999999999" customHeight="1">
      <c r="A13" s="738" t="s">
        <v>146</v>
      </c>
      <c r="B13" s="739"/>
      <c r="C13" s="783"/>
      <c r="D13" s="784"/>
      <c r="E13" s="358"/>
      <c r="F13" s="359"/>
      <c r="G13" s="360"/>
      <c r="H13" s="353"/>
      <c r="I13" s="738" t="s">
        <v>146</v>
      </c>
      <c r="J13" s="739"/>
      <c r="K13" s="783"/>
      <c r="L13" s="784"/>
      <c r="M13" s="358"/>
      <c r="N13" s="359"/>
      <c r="O13" s="360"/>
      <c r="P13" s="733"/>
    </row>
    <row r="14" spans="1:16" s="347" customFormat="1" ht="20.149999999999999" customHeight="1">
      <c r="A14" s="775" t="s">
        <v>150</v>
      </c>
      <c r="B14" s="768"/>
      <c r="C14" s="785" t="str">
        <f>IF(G12="","",SUM(F18:F27))</f>
        <v/>
      </c>
      <c r="D14" s="785"/>
      <c r="E14" s="778" t="s">
        <v>152</v>
      </c>
      <c r="F14" s="778"/>
      <c r="G14" s="361" t="str">
        <f>IF(G12="","",C14/G12)</f>
        <v/>
      </c>
      <c r="H14" s="353"/>
      <c r="I14" s="775" t="s">
        <v>150</v>
      </c>
      <c r="J14" s="768"/>
      <c r="K14" s="785" t="str">
        <f>IF(O12="","",SUM(N18:N27))</f>
        <v/>
      </c>
      <c r="L14" s="785"/>
      <c r="M14" s="778" t="s">
        <v>152</v>
      </c>
      <c r="N14" s="778"/>
      <c r="O14" s="361" t="str">
        <f>IF(O12="","",K14/O12)</f>
        <v/>
      </c>
      <c r="P14" s="733"/>
    </row>
    <row r="15" spans="1:16" s="347" customFormat="1" ht="20.149999999999999" customHeight="1">
      <c r="A15" s="779" t="s">
        <v>151</v>
      </c>
      <c r="B15" s="780"/>
      <c r="C15" s="781" t="str">
        <f>IF(G12="","",SUM(F18:F28))</f>
        <v/>
      </c>
      <c r="D15" s="781"/>
      <c r="E15" s="782" t="s">
        <v>153</v>
      </c>
      <c r="F15" s="782"/>
      <c r="G15" s="362" t="str">
        <f>IF(G12="","",C15/G12)</f>
        <v/>
      </c>
      <c r="H15" s="353"/>
      <c r="I15" s="779" t="s">
        <v>151</v>
      </c>
      <c r="J15" s="780"/>
      <c r="K15" s="781" t="str">
        <f>IF(O12="","",SUM(N18:N28))</f>
        <v/>
      </c>
      <c r="L15" s="781"/>
      <c r="M15" s="782" t="s">
        <v>153</v>
      </c>
      <c r="N15" s="782"/>
      <c r="O15" s="362" t="str">
        <f>IF(O12="","",K15/O12)</f>
        <v/>
      </c>
      <c r="P15" s="733"/>
    </row>
    <row r="16" spans="1:16" s="347" customFormat="1" ht="20.149999999999999" customHeight="1">
      <c r="A16" s="772" t="s">
        <v>427</v>
      </c>
      <c r="B16" s="773"/>
      <c r="C16" s="773"/>
      <c r="D16" s="773"/>
      <c r="E16" s="773"/>
      <c r="F16" s="773"/>
      <c r="G16" s="774"/>
      <c r="H16" s="353"/>
      <c r="I16" s="772" t="s">
        <v>427</v>
      </c>
      <c r="J16" s="773"/>
      <c r="K16" s="773"/>
      <c r="L16" s="773"/>
      <c r="M16" s="773"/>
      <c r="N16" s="773"/>
      <c r="O16" s="774"/>
      <c r="P16" s="733"/>
    </row>
    <row r="17" spans="1:16" s="347" customFormat="1" ht="20.149999999999999" customHeight="1">
      <c r="A17" s="775" t="s">
        <v>43</v>
      </c>
      <c r="B17" s="768"/>
      <c r="C17" s="768"/>
      <c r="D17" s="363" t="s">
        <v>11</v>
      </c>
      <c r="E17" s="363" t="s">
        <v>29</v>
      </c>
      <c r="F17" s="363" t="s">
        <v>30</v>
      </c>
      <c r="G17" s="364" t="s">
        <v>31</v>
      </c>
      <c r="H17" s="353"/>
      <c r="I17" s="775" t="s">
        <v>43</v>
      </c>
      <c r="J17" s="768"/>
      <c r="K17" s="768"/>
      <c r="L17" s="363" t="s">
        <v>11</v>
      </c>
      <c r="M17" s="363" t="s">
        <v>29</v>
      </c>
      <c r="N17" s="363" t="s">
        <v>30</v>
      </c>
      <c r="O17" s="364" t="s">
        <v>31</v>
      </c>
      <c r="P17" s="733"/>
    </row>
    <row r="18" spans="1:16" s="347" customFormat="1" ht="20.149999999999999" customHeight="1">
      <c r="A18" s="776"/>
      <c r="B18" s="777"/>
      <c r="C18" s="777"/>
      <c r="D18" s="365"/>
      <c r="E18" s="366" t="s">
        <v>29</v>
      </c>
      <c r="F18" s="367"/>
      <c r="G18" s="368">
        <f>D18*F18</f>
        <v>0</v>
      </c>
      <c r="H18" s="353"/>
      <c r="I18" s="776"/>
      <c r="J18" s="777"/>
      <c r="K18" s="777"/>
      <c r="L18" s="365"/>
      <c r="M18" s="366" t="s">
        <v>29</v>
      </c>
      <c r="N18" s="367"/>
      <c r="O18" s="368">
        <f>L18*N18</f>
        <v>0</v>
      </c>
      <c r="P18" s="733"/>
    </row>
    <row r="19" spans="1:16" s="347" customFormat="1" ht="20.149999999999999" customHeight="1">
      <c r="A19" s="786"/>
      <c r="B19" s="787"/>
      <c r="C19" s="787"/>
      <c r="D19" s="369"/>
      <c r="E19" s="370" t="s">
        <v>29</v>
      </c>
      <c r="F19" s="369"/>
      <c r="G19" s="371">
        <f t="shared" ref="G19:G27" si="0">D19*F19</f>
        <v>0</v>
      </c>
      <c r="H19" s="353"/>
      <c r="I19" s="786"/>
      <c r="J19" s="787"/>
      <c r="K19" s="787"/>
      <c r="L19" s="369"/>
      <c r="M19" s="370" t="s">
        <v>29</v>
      </c>
      <c r="N19" s="369"/>
      <c r="O19" s="371">
        <f t="shared" ref="O19:O27" si="1">L19*N19</f>
        <v>0</v>
      </c>
      <c r="P19" s="733"/>
    </row>
    <row r="20" spans="1:16" s="347" customFormat="1" ht="20.149999999999999" customHeight="1">
      <c r="A20" s="786"/>
      <c r="B20" s="787"/>
      <c r="C20" s="787"/>
      <c r="D20" s="369"/>
      <c r="E20" s="370" t="s">
        <v>29</v>
      </c>
      <c r="F20" s="369"/>
      <c r="G20" s="371">
        <f t="shared" si="0"/>
        <v>0</v>
      </c>
      <c r="H20" s="353"/>
      <c r="I20" s="786"/>
      <c r="J20" s="787"/>
      <c r="K20" s="787"/>
      <c r="L20" s="369"/>
      <c r="M20" s="370" t="s">
        <v>29</v>
      </c>
      <c r="N20" s="369"/>
      <c r="O20" s="371">
        <f t="shared" si="1"/>
        <v>0</v>
      </c>
      <c r="P20" s="733"/>
    </row>
    <row r="21" spans="1:16" s="347" customFormat="1" ht="20.149999999999999" customHeight="1">
      <c r="A21" s="786"/>
      <c r="B21" s="787"/>
      <c r="C21" s="787"/>
      <c r="D21" s="369"/>
      <c r="E21" s="370" t="s">
        <v>29</v>
      </c>
      <c r="F21" s="369"/>
      <c r="G21" s="371">
        <f t="shared" si="0"/>
        <v>0</v>
      </c>
      <c r="H21" s="353"/>
      <c r="I21" s="786"/>
      <c r="J21" s="787"/>
      <c r="K21" s="787"/>
      <c r="L21" s="369"/>
      <c r="M21" s="370" t="s">
        <v>29</v>
      </c>
      <c r="N21" s="369"/>
      <c r="O21" s="371">
        <f t="shared" si="1"/>
        <v>0</v>
      </c>
      <c r="P21" s="733"/>
    </row>
    <row r="22" spans="1:16" s="347" customFormat="1" ht="20.149999999999999" customHeight="1">
      <c r="A22" s="786"/>
      <c r="B22" s="787"/>
      <c r="C22" s="787"/>
      <c r="D22" s="369"/>
      <c r="E22" s="370" t="s">
        <v>29</v>
      </c>
      <c r="F22" s="369"/>
      <c r="G22" s="371">
        <f t="shared" si="0"/>
        <v>0</v>
      </c>
      <c r="H22" s="353"/>
      <c r="I22" s="786"/>
      <c r="J22" s="787"/>
      <c r="K22" s="787"/>
      <c r="L22" s="369"/>
      <c r="M22" s="370" t="s">
        <v>29</v>
      </c>
      <c r="N22" s="369"/>
      <c r="O22" s="371">
        <f t="shared" si="1"/>
        <v>0</v>
      </c>
      <c r="P22" s="733"/>
    </row>
    <row r="23" spans="1:16" s="347" customFormat="1" ht="20.149999999999999" customHeight="1">
      <c r="A23" s="786"/>
      <c r="B23" s="787"/>
      <c r="C23" s="787"/>
      <c r="D23" s="369"/>
      <c r="E23" s="370" t="s">
        <v>29</v>
      </c>
      <c r="F23" s="369"/>
      <c r="G23" s="371">
        <f t="shared" si="0"/>
        <v>0</v>
      </c>
      <c r="H23" s="353"/>
      <c r="I23" s="786"/>
      <c r="J23" s="787"/>
      <c r="K23" s="787"/>
      <c r="L23" s="369"/>
      <c r="M23" s="370" t="s">
        <v>29</v>
      </c>
      <c r="N23" s="369"/>
      <c r="O23" s="371">
        <f t="shared" si="1"/>
        <v>0</v>
      </c>
      <c r="P23" s="733"/>
    </row>
    <row r="24" spans="1:16" s="347" customFormat="1" ht="20.149999999999999" customHeight="1">
      <c r="A24" s="786"/>
      <c r="B24" s="787"/>
      <c r="C24" s="787"/>
      <c r="D24" s="369"/>
      <c r="E24" s="370" t="s">
        <v>29</v>
      </c>
      <c r="F24" s="369"/>
      <c r="G24" s="371">
        <f t="shared" si="0"/>
        <v>0</v>
      </c>
      <c r="H24" s="353"/>
      <c r="I24" s="786"/>
      <c r="J24" s="787"/>
      <c r="K24" s="787"/>
      <c r="L24" s="369"/>
      <c r="M24" s="370" t="s">
        <v>29</v>
      </c>
      <c r="N24" s="369"/>
      <c r="O24" s="371">
        <f t="shared" si="1"/>
        <v>0</v>
      </c>
      <c r="P24" s="733"/>
    </row>
    <row r="25" spans="1:16" s="347" customFormat="1" ht="20.149999999999999" customHeight="1">
      <c r="A25" s="786"/>
      <c r="B25" s="787"/>
      <c r="C25" s="787"/>
      <c r="D25" s="369"/>
      <c r="E25" s="370" t="s">
        <v>29</v>
      </c>
      <c r="F25" s="369"/>
      <c r="G25" s="371">
        <f t="shared" si="0"/>
        <v>0</v>
      </c>
      <c r="H25" s="353"/>
      <c r="I25" s="786"/>
      <c r="J25" s="787"/>
      <c r="K25" s="787"/>
      <c r="L25" s="369"/>
      <c r="M25" s="370" t="s">
        <v>29</v>
      </c>
      <c r="N25" s="369"/>
      <c r="O25" s="371">
        <f t="shared" si="1"/>
        <v>0</v>
      </c>
      <c r="P25" s="733"/>
    </row>
    <row r="26" spans="1:16" s="347" customFormat="1" ht="20.149999999999999" customHeight="1">
      <c r="A26" s="786"/>
      <c r="B26" s="787"/>
      <c r="C26" s="787"/>
      <c r="D26" s="369"/>
      <c r="E26" s="370" t="s">
        <v>29</v>
      </c>
      <c r="F26" s="369"/>
      <c r="G26" s="371">
        <f t="shared" si="0"/>
        <v>0</v>
      </c>
      <c r="H26" s="353"/>
      <c r="I26" s="786"/>
      <c r="J26" s="787"/>
      <c r="K26" s="787"/>
      <c r="L26" s="369"/>
      <c r="M26" s="370" t="s">
        <v>29</v>
      </c>
      <c r="N26" s="369"/>
      <c r="O26" s="371">
        <f t="shared" si="1"/>
        <v>0</v>
      </c>
      <c r="P26" s="733"/>
    </row>
    <row r="27" spans="1:16" s="347" customFormat="1" ht="20.149999999999999" customHeight="1">
      <c r="A27" s="786"/>
      <c r="B27" s="787"/>
      <c r="C27" s="787"/>
      <c r="D27" s="369"/>
      <c r="E27" s="370" t="s">
        <v>29</v>
      </c>
      <c r="F27" s="369"/>
      <c r="G27" s="371">
        <f t="shared" si="0"/>
        <v>0</v>
      </c>
      <c r="H27" s="353"/>
      <c r="I27" s="786"/>
      <c r="J27" s="787"/>
      <c r="K27" s="787"/>
      <c r="L27" s="369"/>
      <c r="M27" s="370" t="s">
        <v>29</v>
      </c>
      <c r="N27" s="369"/>
      <c r="O27" s="371">
        <f t="shared" si="1"/>
        <v>0</v>
      </c>
      <c r="P27" s="733"/>
    </row>
    <row r="28" spans="1:16" s="347" customFormat="1" ht="20.149999999999999" customHeight="1">
      <c r="A28" s="788" t="s">
        <v>428</v>
      </c>
      <c r="B28" s="789"/>
      <c r="C28" s="790"/>
      <c r="D28" s="372"/>
      <c r="E28" s="373" t="s">
        <v>29</v>
      </c>
      <c r="F28" s="374"/>
      <c r="G28" s="375">
        <f>D28*F28</f>
        <v>0</v>
      </c>
      <c r="H28" s="353"/>
      <c r="I28" s="788" t="s">
        <v>428</v>
      </c>
      <c r="J28" s="789"/>
      <c r="K28" s="790"/>
      <c r="L28" s="372"/>
      <c r="M28" s="373" t="s">
        <v>29</v>
      </c>
      <c r="N28" s="374"/>
      <c r="O28" s="375">
        <f>L28*N28</f>
        <v>0</v>
      </c>
      <c r="P28" s="733"/>
    </row>
    <row r="29" spans="1:16" s="347" customFormat="1" ht="20.149999999999999" customHeight="1">
      <c r="A29" s="775" t="s">
        <v>148</v>
      </c>
      <c r="B29" s="768"/>
      <c r="C29" s="768"/>
      <c r="D29" s="768"/>
      <c r="E29" s="768"/>
      <c r="F29" s="768"/>
      <c r="G29" s="376">
        <f>SUM(G18:G28)</f>
        <v>0</v>
      </c>
      <c r="H29" s="353"/>
      <c r="I29" s="775" t="s">
        <v>148</v>
      </c>
      <c r="J29" s="768"/>
      <c r="K29" s="768"/>
      <c r="L29" s="768"/>
      <c r="M29" s="768"/>
      <c r="N29" s="768"/>
      <c r="O29" s="376">
        <f>SUM(O18:O28)</f>
        <v>0</v>
      </c>
      <c r="P29" s="377"/>
    </row>
    <row r="30" spans="1:16" s="347" customFormat="1" ht="20.149999999999999" customHeight="1">
      <c r="A30" s="791" t="s">
        <v>429</v>
      </c>
      <c r="B30" s="758"/>
      <c r="C30" s="758"/>
      <c r="D30" s="758"/>
      <c r="E30" s="758"/>
      <c r="F30" s="758"/>
      <c r="G30" s="378"/>
      <c r="H30" s="353"/>
      <c r="I30" s="791" t="s">
        <v>429</v>
      </c>
      <c r="J30" s="758"/>
      <c r="K30" s="758"/>
      <c r="L30" s="758"/>
      <c r="M30" s="758"/>
      <c r="N30" s="758"/>
      <c r="O30" s="378"/>
      <c r="P30" s="377"/>
    </row>
    <row r="31" spans="1:16" s="347" customFormat="1" ht="20.149999999999999" customHeight="1">
      <c r="A31" s="775" t="s">
        <v>149</v>
      </c>
      <c r="B31" s="768"/>
      <c r="C31" s="768"/>
      <c r="D31" s="768"/>
      <c r="E31" s="768"/>
      <c r="F31" s="768"/>
      <c r="G31" s="376">
        <f>G29+G30</f>
        <v>0</v>
      </c>
      <c r="H31" s="353"/>
      <c r="I31" s="775" t="s">
        <v>149</v>
      </c>
      <c r="J31" s="768"/>
      <c r="K31" s="768"/>
      <c r="L31" s="768"/>
      <c r="M31" s="768"/>
      <c r="N31" s="768"/>
      <c r="O31" s="376">
        <f>O29+O30</f>
        <v>0</v>
      </c>
      <c r="P31" s="377"/>
    </row>
    <row r="32" spans="1:16" s="347" customFormat="1" ht="20.149999999999999" customHeight="1">
      <c r="A32" s="341"/>
      <c r="B32" s="341"/>
      <c r="C32" s="341"/>
      <c r="D32" s="341"/>
      <c r="E32" s="341"/>
      <c r="F32" s="344"/>
      <c r="G32" s="345">
        <v>3</v>
      </c>
      <c r="H32" s="345"/>
      <c r="I32" s="341"/>
      <c r="J32" s="341"/>
      <c r="K32" s="341"/>
      <c r="L32" s="341"/>
      <c r="M32" s="341"/>
      <c r="N32" s="344"/>
      <c r="O32" s="345">
        <v>4</v>
      </c>
      <c r="P32" s="379"/>
    </row>
    <row r="33" spans="1:16" s="347" customFormat="1" ht="20.149999999999999" customHeight="1">
      <c r="A33" s="759" t="s">
        <v>145</v>
      </c>
      <c r="B33" s="760"/>
      <c r="C33" s="770"/>
      <c r="D33" s="770"/>
      <c r="E33" s="770"/>
      <c r="F33" s="770"/>
      <c r="G33" s="771"/>
      <c r="H33" s="341"/>
      <c r="I33" s="759" t="s">
        <v>145</v>
      </c>
      <c r="J33" s="760"/>
      <c r="K33" s="770"/>
      <c r="L33" s="770"/>
      <c r="M33" s="770"/>
      <c r="N33" s="770"/>
      <c r="O33" s="771"/>
      <c r="P33" s="346"/>
    </row>
    <row r="34" spans="1:16" s="347" customFormat="1" ht="20.149999999999999" customHeight="1">
      <c r="A34" s="734" t="s">
        <v>28</v>
      </c>
      <c r="B34" s="735"/>
      <c r="C34" s="736"/>
      <c r="D34" s="736"/>
      <c r="E34" s="736"/>
      <c r="F34" s="736"/>
      <c r="G34" s="737"/>
      <c r="H34" s="341"/>
      <c r="I34" s="734" t="s">
        <v>28</v>
      </c>
      <c r="J34" s="735"/>
      <c r="K34" s="736"/>
      <c r="L34" s="736"/>
      <c r="M34" s="736"/>
      <c r="N34" s="736"/>
      <c r="O34" s="737"/>
      <c r="P34" s="346"/>
    </row>
    <row r="35" spans="1:16" s="347" customFormat="1" ht="20.149999999999999" customHeight="1">
      <c r="A35" s="738" t="s">
        <v>424</v>
      </c>
      <c r="B35" s="739"/>
      <c r="C35" s="765"/>
      <c r="D35" s="765"/>
      <c r="E35" s="766"/>
      <c r="F35" s="766"/>
      <c r="G35" s="767"/>
      <c r="H35" s="341"/>
      <c r="I35" s="738" t="s">
        <v>424</v>
      </c>
      <c r="J35" s="739"/>
      <c r="K35" s="765"/>
      <c r="L35" s="765"/>
      <c r="M35" s="766"/>
      <c r="N35" s="766"/>
      <c r="O35" s="767"/>
      <c r="P35" s="346"/>
    </row>
    <row r="36" spans="1:16" s="347" customFormat="1" ht="20.149999999999999" customHeight="1">
      <c r="A36" s="354" t="s">
        <v>425</v>
      </c>
      <c r="B36" s="768" t="s">
        <v>426</v>
      </c>
      <c r="C36" s="768"/>
      <c r="D36" s="769"/>
      <c r="E36" s="769"/>
      <c r="F36" s="355" t="s">
        <v>175</v>
      </c>
      <c r="G36" s="356"/>
      <c r="H36" s="380"/>
      <c r="I36" s="354" t="s">
        <v>425</v>
      </c>
      <c r="J36" s="768" t="s">
        <v>426</v>
      </c>
      <c r="K36" s="768"/>
      <c r="L36" s="769"/>
      <c r="M36" s="769"/>
      <c r="N36" s="355" t="s">
        <v>175</v>
      </c>
      <c r="O36" s="356"/>
      <c r="P36" s="346"/>
    </row>
    <row r="37" spans="1:16" s="347" customFormat="1" ht="20.149999999999999" customHeight="1">
      <c r="A37" s="759" t="s">
        <v>160</v>
      </c>
      <c r="B37" s="760"/>
      <c r="C37" s="761">
        <f>C35-D36-G36</f>
        <v>0</v>
      </c>
      <c r="D37" s="762"/>
      <c r="E37" s="763" t="s">
        <v>161</v>
      </c>
      <c r="F37" s="764"/>
      <c r="G37" s="357" t="str">
        <f>IF(C37*C38=0,"",C37*C38)</f>
        <v/>
      </c>
      <c r="H37" s="341"/>
      <c r="I37" s="759" t="s">
        <v>160</v>
      </c>
      <c r="J37" s="760"/>
      <c r="K37" s="761">
        <f>K35-L36-O36</f>
        <v>0</v>
      </c>
      <c r="L37" s="762"/>
      <c r="M37" s="763" t="s">
        <v>161</v>
      </c>
      <c r="N37" s="764"/>
      <c r="O37" s="357" t="str">
        <f>IF(K37*K38=0,"",K37*K38)</f>
        <v/>
      </c>
      <c r="P37" s="346"/>
    </row>
    <row r="38" spans="1:16" s="347" customFormat="1" ht="20.149999999999999" customHeight="1">
      <c r="A38" s="738" t="s">
        <v>146</v>
      </c>
      <c r="B38" s="739"/>
      <c r="C38" s="783"/>
      <c r="D38" s="784"/>
      <c r="E38" s="358"/>
      <c r="F38" s="359"/>
      <c r="G38" s="360"/>
      <c r="H38" s="341"/>
      <c r="I38" s="738" t="s">
        <v>146</v>
      </c>
      <c r="J38" s="739"/>
      <c r="K38" s="783"/>
      <c r="L38" s="784"/>
      <c r="M38" s="358"/>
      <c r="N38" s="359"/>
      <c r="O38" s="360"/>
      <c r="P38" s="346"/>
    </row>
    <row r="39" spans="1:16" s="347" customFormat="1" ht="20.149999999999999" customHeight="1">
      <c r="A39" s="775" t="s">
        <v>150</v>
      </c>
      <c r="B39" s="768"/>
      <c r="C39" s="785" t="str">
        <f>IF(G37="","",SUM(F43:F52))</f>
        <v/>
      </c>
      <c r="D39" s="785"/>
      <c r="E39" s="778" t="s">
        <v>152</v>
      </c>
      <c r="F39" s="778"/>
      <c r="G39" s="361" t="str">
        <f>IF(G37="","",C39/G37)</f>
        <v/>
      </c>
      <c r="H39" s="341"/>
      <c r="I39" s="775" t="s">
        <v>150</v>
      </c>
      <c r="J39" s="768"/>
      <c r="K39" s="785" t="str">
        <f>IF(O37="","",SUM(N43:N52))</f>
        <v/>
      </c>
      <c r="L39" s="785"/>
      <c r="M39" s="778" t="s">
        <v>152</v>
      </c>
      <c r="N39" s="778"/>
      <c r="O39" s="361" t="str">
        <f>IF(O37="","",K39/O37)</f>
        <v/>
      </c>
      <c r="P39" s="346"/>
    </row>
    <row r="40" spans="1:16" s="347" customFormat="1" ht="20.149999999999999" customHeight="1">
      <c r="A40" s="779" t="s">
        <v>151</v>
      </c>
      <c r="B40" s="780"/>
      <c r="C40" s="781" t="str">
        <f>IF(G37="","",SUM(F43:F53))</f>
        <v/>
      </c>
      <c r="D40" s="781"/>
      <c r="E40" s="782" t="s">
        <v>153</v>
      </c>
      <c r="F40" s="782"/>
      <c r="G40" s="362" t="str">
        <f>IF(G37="","",C40/G37)</f>
        <v/>
      </c>
      <c r="H40" s="341"/>
      <c r="I40" s="779" t="s">
        <v>151</v>
      </c>
      <c r="J40" s="780"/>
      <c r="K40" s="781" t="str">
        <f>IF(O37="","",SUM(N43:N53))</f>
        <v/>
      </c>
      <c r="L40" s="781"/>
      <c r="M40" s="782" t="s">
        <v>153</v>
      </c>
      <c r="N40" s="782"/>
      <c r="O40" s="362" t="str">
        <f>IF(O37="","",K40/O37)</f>
        <v/>
      </c>
      <c r="P40" s="346"/>
    </row>
    <row r="41" spans="1:16" s="347" customFormat="1" ht="20.149999999999999" customHeight="1">
      <c r="A41" s="772" t="s">
        <v>427</v>
      </c>
      <c r="B41" s="773"/>
      <c r="C41" s="773"/>
      <c r="D41" s="773"/>
      <c r="E41" s="773"/>
      <c r="F41" s="773"/>
      <c r="G41" s="774"/>
      <c r="H41" s="341"/>
      <c r="I41" s="772" t="s">
        <v>427</v>
      </c>
      <c r="J41" s="773"/>
      <c r="K41" s="773"/>
      <c r="L41" s="773"/>
      <c r="M41" s="773"/>
      <c r="N41" s="773"/>
      <c r="O41" s="774"/>
      <c r="P41" s="346"/>
    </row>
    <row r="42" spans="1:16" s="347" customFormat="1" ht="20.149999999999999" customHeight="1">
      <c r="A42" s="775" t="s">
        <v>43</v>
      </c>
      <c r="B42" s="768"/>
      <c r="C42" s="768"/>
      <c r="D42" s="363" t="s">
        <v>11</v>
      </c>
      <c r="E42" s="363" t="s">
        <v>29</v>
      </c>
      <c r="F42" s="363" t="s">
        <v>30</v>
      </c>
      <c r="G42" s="364" t="s">
        <v>31</v>
      </c>
      <c r="H42" s="341"/>
      <c r="I42" s="775" t="s">
        <v>43</v>
      </c>
      <c r="J42" s="768"/>
      <c r="K42" s="768"/>
      <c r="L42" s="363" t="s">
        <v>11</v>
      </c>
      <c r="M42" s="363" t="s">
        <v>29</v>
      </c>
      <c r="N42" s="363" t="s">
        <v>30</v>
      </c>
      <c r="O42" s="364" t="s">
        <v>31</v>
      </c>
      <c r="P42" s="346"/>
    </row>
    <row r="43" spans="1:16" s="347" customFormat="1" ht="20.149999999999999" customHeight="1">
      <c r="A43" s="776"/>
      <c r="B43" s="777"/>
      <c r="C43" s="777"/>
      <c r="D43" s="365"/>
      <c r="E43" s="366" t="s">
        <v>29</v>
      </c>
      <c r="F43" s="367"/>
      <c r="G43" s="368">
        <f>D43*F43</f>
        <v>0</v>
      </c>
      <c r="H43" s="341"/>
      <c r="I43" s="776"/>
      <c r="J43" s="777"/>
      <c r="K43" s="777"/>
      <c r="L43" s="365"/>
      <c r="M43" s="366" t="s">
        <v>29</v>
      </c>
      <c r="N43" s="367"/>
      <c r="O43" s="368">
        <f>L43*N43</f>
        <v>0</v>
      </c>
      <c r="P43" s="346"/>
    </row>
    <row r="44" spans="1:16" s="347" customFormat="1" ht="20.149999999999999" customHeight="1">
      <c r="A44" s="786"/>
      <c r="B44" s="787"/>
      <c r="C44" s="787"/>
      <c r="D44" s="369"/>
      <c r="E44" s="370" t="s">
        <v>29</v>
      </c>
      <c r="F44" s="369"/>
      <c r="G44" s="371">
        <f t="shared" ref="G44:G52" si="2">D44*F44</f>
        <v>0</v>
      </c>
      <c r="H44" s="341"/>
      <c r="I44" s="786"/>
      <c r="J44" s="787"/>
      <c r="K44" s="787"/>
      <c r="L44" s="369"/>
      <c r="M44" s="370" t="s">
        <v>29</v>
      </c>
      <c r="N44" s="369"/>
      <c r="O44" s="371">
        <f t="shared" ref="O44:O52" si="3">L44*N44</f>
        <v>0</v>
      </c>
      <c r="P44" s="346"/>
    </row>
    <row r="45" spans="1:16" s="347" customFormat="1" ht="20.149999999999999" customHeight="1">
      <c r="A45" s="786"/>
      <c r="B45" s="787"/>
      <c r="C45" s="787"/>
      <c r="D45" s="369"/>
      <c r="E45" s="370" t="s">
        <v>29</v>
      </c>
      <c r="F45" s="369"/>
      <c r="G45" s="371">
        <f t="shared" si="2"/>
        <v>0</v>
      </c>
      <c r="H45" s="341"/>
      <c r="I45" s="786"/>
      <c r="J45" s="787"/>
      <c r="K45" s="787"/>
      <c r="L45" s="369"/>
      <c r="M45" s="370" t="s">
        <v>29</v>
      </c>
      <c r="N45" s="369"/>
      <c r="O45" s="371">
        <f t="shared" si="3"/>
        <v>0</v>
      </c>
      <c r="P45" s="346"/>
    </row>
    <row r="46" spans="1:16" s="347" customFormat="1" ht="20.149999999999999" customHeight="1">
      <c r="A46" s="786"/>
      <c r="B46" s="787"/>
      <c r="C46" s="787"/>
      <c r="D46" s="369"/>
      <c r="E46" s="370" t="s">
        <v>29</v>
      </c>
      <c r="F46" s="369"/>
      <c r="G46" s="371">
        <f t="shared" si="2"/>
        <v>0</v>
      </c>
      <c r="H46" s="341"/>
      <c r="I46" s="786"/>
      <c r="J46" s="787"/>
      <c r="K46" s="787"/>
      <c r="L46" s="369"/>
      <c r="M46" s="370" t="s">
        <v>29</v>
      </c>
      <c r="N46" s="369"/>
      <c r="O46" s="371">
        <f t="shared" si="3"/>
        <v>0</v>
      </c>
      <c r="P46" s="346"/>
    </row>
    <row r="47" spans="1:16" s="347" customFormat="1" ht="20.149999999999999" customHeight="1">
      <c r="A47" s="786"/>
      <c r="B47" s="787"/>
      <c r="C47" s="787"/>
      <c r="D47" s="369"/>
      <c r="E47" s="370" t="s">
        <v>29</v>
      </c>
      <c r="F47" s="369"/>
      <c r="G47" s="371">
        <f t="shared" si="2"/>
        <v>0</v>
      </c>
      <c r="H47" s="341"/>
      <c r="I47" s="786"/>
      <c r="J47" s="787"/>
      <c r="K47" s="787"/>
      <c r="L47" s="369"/>
      <c r="M47" s="370" t="s">
        <v>29</v>
      </c>
      <c r="N47" s="369"/>
      <c r="O47" s="371">
        <f t="shared" si="3"/>
        <v>0</v>
      </c>
      <c r="P47" s="346"/>
    </row>
    <row r="48" spans="1:16" s="347" customFormat="1" ht="20.149999999999999" customHeight="1">
      <c r="A48" s="786"/>
      <c r="B48" s="787"/>
      <c r="C48" s="787"/>
      <c r="D48" s="369"/>
      <c r="E48" s="370" t="s">
        <v>29</v>
      </c>
      <c r="F48" s="369"/>
      <c r="G48" s="371">
        <f t="shared" si="2"/>
        <v>0</v>
      </c>
      <c r="H48" s="341"/>
      <c r="I48" s="786"/>
      <c r="J48" s="787"/>
      <c r="K48" s="787"/>
      <c r="L48" s="369"/>
      <c r="M48" s="370" t="s">
        <v>29</v>
      </c>
      <c r="N48" s="369"/>
      <c r="O48" s="371">
        <f t="shared" si="3"/>
        <v>0</v>
      </c>
      <c r="P48" s="346"/>
    </row>
    <row r="49" spans="1:16" s="347" customFormat="1" ht="20.149999999999999" customHeight="1">
      <c r="A49" s="786"/>
      <c r="B49" s="787"/>
      <c r="C49" s="787"/>
      <c r="D49" s="369"/>
      <c r="E49" s="370" t="s">
        <v>29</v>
      </c>
      <c r="F49" s="369"/>
      <c r="G49" s="371">
        <f t="shared" si="2"/>
        <v>0</v>
      </c>
      <c r="H49" s="341"/>
      <c r="I49" s="786"/>
      <c r="J49" s="787"/>
      <c r="K49" s="787"/>
      <c r="L49" s="369"/>
      <c r="M49" s="370" t="s">
        <v>29</v>
      </c>
      <c r="N49" s="369"/>
      <c r="O49" s="371">
        <f t="shared" si="3"/>
        <v>0</v>
      </c>
      <c r="P49" s="346"/>
    </row>
    <row r="50" spans="1:16" s="347" customFormat="1" ht="20.149999999999999" customHeight="1">
      <c r="A50" s="786"/>
      <c r="B50" s="787"/>
      <c r="C50" s="787"/>
      <c r="D50" s="369"/>
      <c r="E50" s="370" t="s">
        <v>29</v>
      </c>
      <c r="F50" s="369"/>
      <c r="G50" s="371">
        <f t="shared" si="2"/>
        <v>0</v>
      </c>
      <c r="H50" s="341"/>
      <c r="I50" s="786"/>
      <c r="J50" s="787"/>
      <c r="K50" s="787"/>
      <c r="L50" s="369"/>
      <c r="M50" s="370" t="s">
        <v>29</v>
      </c>
      <c r="N50" s="369"/>
      <c r="O50" s="371">
        <f t="shared" si="3"/>
        <v>0</v>
      </c>
      <c r="P50" s="346"/>
    </row>
    <row r="51" spans="1:16" s="347" customFormat="1" ht="20.149999999999999" customHeight="1">
      <c r="A51" s="786"/>
      <c r="B51" s="787"/>
      <c r="C51" s="787"/>
      <c r="D51" s="369"/>
      <c r="E51" s="370" t="s">
        <v>29</v>
      </c>
      <c r="F51" s="369"/>
      <c r="G51" s="371">
        <f t="shared" si="2"/>
        <v>0</v>
      </c>
      <c r="H51" s="341"/>
      <c r="I51" s="786"/>
      <c r="J51" s="787"/>
      <c r="K51" s="787"/>
      <c r="L51" s="369"/>
      <c r="M51" s="370" t="s">
        <v>29</v>
      </c>
      <c r="N51" s="369"/>
      <c r="O51" s="371">
        <f t="shared" si="3"/>
        <v>0</v>
      </c>
      <c r="P51" s="346"/>
    </row>
    <row r="52" spans="1:16" s="347" customFormat="1" ht="20.149999999999999" customHeight="1">
      <c r="A52" s="786"/>
      <c r="B52" s="787"/>
      <c r="C52" s="787"/>
      <c r="D52" s="369"/>
      <c r="E52" s="370" t="s">
        <v>29</v>
      </c>
      <c r="F52" s="369"/>
      <c r="G52" s="371">
        <f t="shared" si="2"/>
        <v>0</v>
      </c>
      <c r="H52" s="341"/>
      <c r="I52" s="786"/>
      <c r="J52" s="787"/>
      <c r="K52" s="787"/>
      <c r="L52" s="369"/>
      <c r="M52" s="370" t="s">
        <v>29</v>
      </c>
      <c r="N52" s="369"/>
      <c r="O52" s="371">
        <f t="shared" si="3"/>
        <v>0</v>
      </c>
      <c r="P52" s="346"/>
    </row>
    <row r="53" spans="1:16" s="347" customFormat="1" ht="20.149999999999999" customHeight="1">
      <c r="A53" s="788" t="s">
        <v>428</v>
      </c>
      <c r="B53" s="789"/>
      <c r="C53" s="790"/>
      <c r="D53" s="372"/>
      <c r="E53" s="373" t="s">
        <v>29</v>
      </c>
      <c r="F53" s="374"/>
      <c r="G53" s="375">
        <f>D53*F53</f>
        <v>0</v>
      </c>
      <c r="H53" s="341"/>
      <c r="I53" s="788" t="s">
        <v>428</v>
      </c>
      <c r="J53" s="789"/>
      <c r="K53" s="790"/>
      <c r="L53" s="372"/>
      <c r="M53" s="373" t="s">
        <v>29</v>
      </c>
      <c r="N53" s="374"/>
      <c r="O53" s="375">
        <f>L53*N53</f>
        <v>0</v>
      </c>
      <c r="P53" s="346"/>
    </row>
    <row r="54" spans="1:16" s="347" customFormat="1" ht="20.149999999999999" customHeight="1">
      <c r="A54" s="775" t="s">
        <v>148</v>
      </c>
      <c r="B54" s="768"/>
      <c r="C54" s="768"/>
      <c r="D54" s="768"/>
      <c r="E54" s="768"/>
      <c r="F54" s="768"/>
      <c r="G54" s="376">
        <f>SUM(G43:G53)</f>
        <v>0</v>
      </c>
      <c r="H54" s="341"/>
      <c r="I54" s="775" t="s">
        <v>148</v>
      </c>
      <c r="J54" s="768"/>
      <c r="K54" s="768"/>
      <c r="L54" s="768"/>
      <c r="M54" s="768"/>
      <c r="N54" s="768"/>
      <c r="O54" s="376">
        <f>SUM(O43:O53)</f>
        <v>0</v>
      </c>
      <c r="P54" s="346"/>
    </row>
    <row r="55" spans="1:16" s="347" customFormat="1" ht="20.149999999999999" customHeight="1">
      <c r="A55" s="791" t="s">
        <v>429</v>
      </c>
      <c r="B55" s="758"/>
      <c r="C55" s="758"/>
      <c r="D55" s="758"/>
      <c r="E55" s="758"/>
      <c r="F55" s="758"/>
      <c r="G55" s="378"/>
      <c r="H55" s="341"/>
      <c r="I55" s="791" t="s">
        <v>429</v>
      </c>
      <c r="J55" s="758"/>
      <c r="K55" s="758"/>
      <c r="L55" s="758"/>
      <c r="M55" s="758"/>
      <c r="N55" s="758"/>
      <c r="O55" s="378"/>
      <c r="P55" s="346"/>
    </row>
    <row r="56" spans="1:16" s="347" customFormat="1" ht="20.149999999999999" customHeight="1">
      <c r="A56" s="775" t="s">
        <v>149</v>
      </c>
      <c r="B56" s="768"/>
      <c r="C56" s="768"/>
      <c r="D56" s="768"/>
      <c r="E56" s="768"/>
      <c r="F56" s="768"/>
      <c r="G56" s="376">
        <f>G54+G55</f>
        <v>0</v>
      </c>
      <c r="H56" s="341"/>
      <c r="I56" s="775" t="s">
        <v>149</v>
      </c>
      <c r="J56" s="768"/>
      <c r="K56" s="768"/>
      <c r="L56" s="768"/>
      <c r="M56" s="768"/>
      <c r="N56" s="768"/>
      <c r="O56" s="376">
        <f>O54+O55</f>
        <v>0</v>
      </c>
      <c r="P56" s="346"/>
    </row>
    <row r="57" spans="1:16" s="347" customFormat="1" ht="20.149999999999999" customHeight="1">
      <c r="A57" s="380"/>
      <c r="B57" s="380"/>
      <c r="C57" s="380"/>
      <c r="D57" s="380"/>
      <c r="E57" s="380"/>
      <c r="F57" s="380"/>
      <c r="G57" s="381">
        <v>5</v>
      </c>
      <c r="H57" s="380"/>
      <c r="I57" s="380"/>
      <c r="J57" s="380"/>
      <c r="K57" s="380"/>
      <c r="L57" s="380"/>
      <c r="M57" s="380"/>
      <c r="N57" s="380"/>
      <c r="O57" s="381">
        <v>6</v>
      </c>
      <c r="P57" s="346"/>
    </row>
    <row r="58" spans="1:16" s="347" customFormat="1" ht="20.149999999999999" customHeight="1">
      <c r="A58" s="759" t="s">
        <v>145</v>
      </c>
      <c r="B58" s="760"/>
      <c r="C58" s="770"/>
      <c r="D58" s="770"/>
      <c r="E58" s="770"/>
      <c r="F58" s="770"/>
      <c r="G58" s="771"/>
      <c r="H58" s="341"/>
      <c r="I58" s="759" t="s">
        <v>145</v>
      </c>
      <c r="J58" s="760"/>
      <c r="K58" s="770"/>
      <c r="L58" s="770"/>
      <c r="M58" s="770"/>
      <c r="N58" s="770"/>
      <c r="O58" s="771"/>
      <c r="P58" s="346"/>
    </row>
    <row r="59" spans="1:16" s="347" customFormat="1" ht="20.149999999999999" customHeight="1">
      <c r="A59" s="734" t="s">
        <v>28</v>
      </c>
      <c r="B59" s="735"/>
      <c r="C59" s="736"/>
      <c r="D59" s="736"/>
      <c r="E59" s="736"/>
      <c r="F59" s="736"/>
      <c r="G59" s="737"/>
      <c r="H59" s="341"/>
      <c r="I59" s="734" t="s">
        <v>28</v>
      </c>
      <c r="J59" s="735"/>
      <c r="K59" s="736"/>
      <c r="L59" s="736"/>
      <c r="M59" s="736"/>
      <c r="N59" s="736"/>
      <c r="O59" s="737"/>
      <c r="P59" s="346"/>
    </row>
    <row r="60" spans="1:16" s="347" customFormat="1" ht="20.149999999999999" customHeight="1">
      <c r="A60" s="738" t="s">
        <v>424</v>
      </c>
      <c r="B60" s="739"/>
      <c r="C60" s="765"/>
      <c r="D60" s="765"/>
      <c r="E60" s="766"/>
      <c r="F60" s="766"/>
      <c r="G60" s="767"/>
      <c r="H60" s="341"/>
      <c r="I60" s="738" t="s">
        <v>424</v>
      </c>
      <c r="J60" s="739"/>
      <c r="K60" s="765"/>
      <c r="L60" s="765"/>
      <c r="M60" s="766"/>
      <c r="N60" s="766"/>
      <c r="O60" s="767"/>
      <c r="P60" s="346"/>
    </row>
    <row r="61" spans="1:16" s="347" customFormat="1" ht="20.149999999999999" customHeight="1">
      <c r="A61" s="354" t="s">
        <v>425</v>
      </c>
      <c r="B61" s="768" t="s">
        <v>426</v>
      </c>
      <c r="C61" s="768"/>
      <c r="D61" s="769"/>
      <c r="E61" s="769"/>
      <c r="F61" s="355" t="s">
        <v>175</v>
      </c>
      <c r="G61" s="356"/>
      <c r="H61" s="380"/>
      <c r="I61" s="354" t="s">
        <v>425</v>
      </c>
      <c r="J61" s="768" t="s">
        <v>426</v>
      </c>
      <c r="K61" s="768"/>
      <c r="L61" s="769"/>
      <c r="M61" s="769"/>
      <c r="N61" s="355" t="s">
        <v>175</v>
      </c>
      <c r="O61" s="356"/>
      <c r="P61" s="346"/>
    </row>
    <row r="62" spans="1:16" s="347" customFormat="1" ht="20.149999999999999" customHeight="1">
      <c r="A62" s="759" t="s">
        <v>160</v>
      </c>
      <c r="B62" s="760"/>
      <c r="C62" s="761">
        <f>C60-D61-G61</f>
        <v>0</v>
      </c>
      <c r="D62" s="762"/>
      <c r="E62" s="763" t="s">
        <v>161</v>
      </c>
      <c r="F62" s="764"/>
      <c r="G62" s="357" t="str">
        <f>IF(C62*C63=0,"",C62*C63)</f>
        <v/>
      </c>
      <c r="H62" s="341"/>
      <c r="I62" s="759" t="s">
        <v>160</v>
      </c>
      <c r="J62" s="760"/>
      <c r="K62" s="761">
        <f>K60-L61-O61</f>
        <v>0</v>
      </c>
      <c r="L62" s="762"/>
      <c r="M62" s="763" t="s">
        <v>161</v>
      </c>
      <c r="N62" s="764"/>
      <c r="O62" s="357" t="str">
        <f>IF(K62*K63=0,"",K62*K63)</f>
        <v/>
      </c>
      <c r="P62" s="346"/>
    </row>
    <row r="63" spans="1:16" s="347" customFormat="1" ht="20.149999999999999" customHeight="1">
      <c r="A63" s="738" t="s">
        <v>146</v>
      </c>
      <c r="B63" s="739"/>
      <c r="C63" s="783"/>
      <c r="D63" s="784"/>
      <c r="E63" s="358"/>
      <c r="F63" s="359"/>
      <c r="G63" s="360"/>
      <c r="H63" s="341"/>
      <c r="I63" s="738" t="s">
        <v>146</v>
      </c>
      <c r="J63" s="739"/>
      <c r="K63" s="783"/>
      <c r="L63" s="784"/>
      <c r="M63" s="358"/>
      <c r="N63" s="359"/>
      <c r="O63" s="360"/>
      <c r="P63" s="346"/>
    </row>
    <row r="64" spans="1:16" s="347" customFormat="1" ht="20.149999999999999" customHeight="1">
      <c r="A64" s="775" t="s">
        <v>150</v>
      </c>
      <c r="B64" s="768"/>
      <c r="C64" s="785" t="str">
        <f>IF(G62="","",SUM(F68:F77))</f>
        <v/>
      </c>
      <c r="D64" s="785"/>
      <c r="E64" s="778" t="s">
        <v>152</v>
      </c>
      <c r="F64" s="778"/>
      <c r="G64" s="361" t="str">
        <f>IF(G62="","",C64/G62)</f>
        <v/>
      </c>
      <c r="H64" s="341"/>
      <c r="I64" s="775" t="s">
        <v>150</v>
      </c>
      <c r="J64" s="768"/>
      <c r="K64" s="785" t="str">
        <f>IF(O62="","",SUM(N68:N77))</f>
        <v/>
      </c>
      <c r="L64" s="785"/>
      <c r="M64" s="778" t="s">
        <v>152</v>
      </c>
      <c r="N64" s="778"/>
      <c r="O64" s="361" t="str">
        <f>IF(O62="","",K64/O62)</f>
        <v/>
      </c>
      <c r="P64" s="346"/>
    </row>
    <row r="65" spans="1:16" s="347" customFormat="1" ht="20.149999999999999" customHeight="1">
      <c r="A65" s="779" t="s">
        <v>151</v>
      </c>
      <c r="B65" s="780"/>
      <c r="C65" s="781" t="str">
        <f>IF(G62="","",SUM(F68:F78))</f>
        <v/>
      </c>
      <c r="D65" s="781"/>
      <c r="E65" s="782" t="s">
        <v>153</v>
      </c>
      <c r="F65" s="782"/>
      <c r="G65" s="362" t="str">
        <f>IF(G62="","",C65/G62)</f>
        <v/>
      </c>
      <c r="H65" s="341"/>
      <c r="I65" s="779" t="s">
        <v>151</v>
      </c>
      <c r="J65" s="780"/>
      <c r="K65" s="781" t="str">
        <f>IF(O62="","",SUM(N68:N78))</f>
        <v/>
      </c>
      <c r="L65" s="781"/>
      <c r="M65" s="782" t="s">
        <v>153</v>
      </c>
      <c r="N65" s="782"/>
      <c r="O65" s="362" t="str">
        <f>IF(O62="","",K65/O62)</f>
        <v/>
      </c>
      <c r="P65" s="346"/>
    </row>
    <row r="66" spans="1:16" s="347" customFormat="1" ht="20.149999999999999" customHeight="1">
      <c r="A66" s="772" t="s">
        <v>427</v>
      </c>
      <c r="B66" s="773"/>
      <c r="C66" s="773"/>
      <c r="D66" s="773"/>
      <c r="E66" s="773"/>
      <c r="F66" s="773"/>
      <c r="G66" s="774"/>
      <c r="H66" s="341"/>
      <c r="I66" s="772" t="s">
        <v>427</v>
      </c>
      <c r="J66" s="773"/>
      <c r="K66" s="773"/>
      <c r="L66" s="773"/>
      <c r="M66" s="773"/>
      <c r="N66" s="773"/>
      <c r="O66" s="774"/>
      <c r="P66" s="346"/>
    </row>
    <row r="67" spans="1:16" s="347" customFormat="1" ht="20.149999999999999" customHeight="1">
      <c r="A67" s="775" t="s">
        <v>43</v>
      </c>
      <c r="B67" s="768"/>
      <c r="C67" s="768"/>
      <c r="D67" s="363" t="s">
        <v>11</v>
      </c>
      <c r="E67" s="363" t="s">
        <v>29</v>
      </c>
      <c r="F67" s="363" t="s">
        <v>30</v>
      </c>
      <c r="G67" s="364" t="s">
        <v>31</v>
      </c>
      <c r="H67" s="341"/>
      <c r="I67" s="775" t="s">
        <v>43</v>
      </c>
      <c r="J67" s="768"/>
      <c r="K67" s="768"/>
      <c r="L67" s="363" t="s">
        <v>11</v>
      </c>
      <c r="M67" s="363" t="s">
        <v>29</v>
      </c>
      <c r="N67" s="363" t="s">
        <v>30</v>
      </c>
      <c r="O67" s="364" t="s">
        <v>31</v>
      </c>
      <c r="P67" s="346"/>
    </row>
    <row r="68" spans="1:16" s="347" customFormat="1" ht="20.149999999999999" customHeight="1">
      <c r="A68" s="776"/>
      <c r="B68" s="777"/>
      <c r="C68" s="777"/>
      <c r="D68" s="365"/>
      <c r="E68" s="366" t="s">
        <v>29</v>
      </c>
      <c r="F68" s="367"/>
      <c r="G68" s="368">
        <f>D68*F68</f>
        <v>0</v>
      </c>
      <c r="H68" s="341"/>
      <c r="I68" s="776"/>
      <c r="J68" s="777"/>
      <c r="K68" s="777"/>
      <c r="L68" s="365"/>
      <c r="M68" s="366" t="s">
        <v>29</v>
      </c>
      <c r="N68" s="367"/>
      <c r="O68" s="368">
        <f>L68*N68</f>
        <v>0</v>
      </c>
      <c r="P68" s="346"/>
    </row>
    <row r="69" spans="1:16" s="347" customFormat="1" ht="20.149999999999999" customHeight="1">
      <c r="A69" s="786"/>
      <c r="B69" s="787"/>
      <c r="C69" s="787"/>
      <c r="D69" s="369"/>
      <c r="E69" s="370" t="s">
        <v>29</v>
      </c>
      <c r="F69" s="369"/>
      <c r="G69" s="371">
        <f t="shared" ref="G69:G77" si="4">D69*F69</f>
        <v>0</v>
      </c>
      <c r="H69" s="341"/>
      <c r="I69" s="786"/>
      <c r="J69" s="787"/>
      <c r="K69" s="787"/>
      <c r="L69" s="369"/>
      <c r="M69" s="370" t="s">
        <v>29</v>
      </c>
      <c r="N69" s="369"/>
      <c r="O69" s="371">
        <f t="shared" ref="O69:O77" si="5">L69*N69</f>
        <v>0</v>
      </c>
      <c r="P69" s="346"/>
    </row>
    <row r="70" spans="1:16" s="347" customFormat="1" ht="20.149999999999999" customHeight="1">
      <c r="A70" s="786"/>
      <c r="B70" s="787"/>
      <c r="C70" s="787"/>
      <c r="D70" s="369"/>
      <c r="E70" s="370" t="s">
        <v>29</v>
      </c>
      <c r="F70" s="369"/>
      <c r="G70" s="371">
        <f t="shared" si="4"/>
        <v>0</v>
      </c>
      <c r="H70" s="341"/>
      <c r="I70" s="786"/>
      <c r="J70" s="787"/>
      <c r="K70" s="787"/>
      <c r="L70" s="369"/>
      <c r="M70" s="370" t="s">
        <v>29</v>
      </c>
      <c r="N70" s="369"/>
      <c r="O70" s="371">
        <f t="shared" si="5"/>
        <v>0</v>
      </c>
      <c r="P70" s="346"/>
    </row>
    <row r="71" spans="1:16" s="347" customFormat="1" ht="20.149999999999999" customHeight="1">
      <c r="A71" s="786"/>
      <c r="B71" s="787"/>
      <c r="C71" s="787"/>
      <c r="D71" s="369"/>
      <c r="E71" s="370" t="s">
        <v>29</v>
      </c>
      <c r="F71" s="369"/>
      <c r="G71" s="371">
        <f t="shared" si="4"/>
        <v>0</v>
      </c>
      <c r="H71" s="341"/>
      <c r="I71" s="786"/>
      <c r="J71" s="787"/>
      <c r="K71" s="787"/>
      <c r="L71" s="369"/>
      <c r="M71" s="370" t="s">
        <v>29</v>
      </c>
      <c r="N71" s="369"/>
      <c r="O71" s="371">
        <f t="shared" si="5"/>
        <v>0</v>
      </c>
      <c r="P71" s="346"/>
    </row>
    <row r="72" spans="1:16" s="347" customFormat="1" ht="20.149999999999999" customHeight="1">
      <c r="A72" s="786"/>
      <c r="B72" s="787"/>
      <c r="C72" s="787"/>
      <c r="D72" s="369"/>
      <c r="E72" s="370" t="s">
        <v>29</v>
      </c>
      <c r="F72" s="369"/>
      <c r="G72" s="371">
        <f t="shared" si="4"/>
        <v>0</v>
      </c>
      <c r="H72" s="341"/>
      <c r="I72" s="786"/>
      <c r="J72" s="787"/>
      <c r="K72" s="787"/>
      <c r="L72" s="369"/>
      <c r="M72" s="370" t="s">
        <v>29</v>
      </c>
      <c r="N72" s="369"/>
      <c r="O72" s="371">
        <f t="shared" si="5"/>
        <v>0</v>
      </c>
      <c r="P72" s="346"/>
    </row>
    <row r="73" spans="1:16" s="347" customFormat="1" ht="20.149999999999999" customHeight="1">
      <c r="A73" s="786"/>
      <c r="B73" s="787"/>
      <c r="C73" s="787"/>
      <c r="D73" s="369"/>
      <c r="E73" s="370" t="s">
        <v>29</v>
      </c>
      <c r="F73" s="369"/>
      <c r="G73" s="371">
        <f t="shared" si="4"/>
        <v>0</v>
      </c>
      <c r="H73" s="341"/>
      <c r="I73" s="786"/>
      <c r="J73" s="787"/>
      <c r="K73" s="787"/>
      <c r="L73" s="369"/>
      <c r="M73" s="370" t="s">
        <v>29</v>
      </c>
      <c r="N73" s="369"/>
      <c r="O73" s="371">
        <f t="shared" si="5"/>
        <v>0</v>
      </c>
      <c r="P73" s="346"/>
    </row>
    <row r="74" spans="1:16" s="347" customFormat="1" ht="20.149999999999999" customHeight="1">
      <c r="A74" s="786"/>
      <c r="B74" s="787"/>
      <c r="C74" s="787"/>
      <c r="D74" s="369"/>
      <c r="E74" s="370" t="s">
        <v>29</v>
      </c>
      <c r="F74" s="369"/>
      <c r="G74" s="371">
        <f t="shared" si="4"/>
        <v>0</v>
      </c>
      <c r="H74" s="341"/>
      <c r="I74" s="786"/>
      <c r="J74" s="787"/>
      <c r="K74" s="787"/>
      <c r="L74" s="369"/>
      <c r="M74" s="370" t="s">
        <v>29</v>
      </c>
      <c r="N74" s="369"/>
      <c r="O74" s="371">
        <f t="shared" si="5"/>
        <v>0</v>
      </c>
      <c r="P74" s="346"/>
    </row>
    <row r="75" spans="1:16" s="347" customFormat="1" ht="20.149999999999999" customHeight="1">
      <c r="A75" s="786"/>
      <c r="B75" s="787"/>
      <c r="C75" s="787"/>
      <c r="D75" s="369"/>
      <c r="E75" s="370" t="s">
        <v>29</v>
      </c>
      <c r="F75" s="369"/>
      <c r="G75" s="371">
        <f t="shared" si="4"/>
        <v>0</v>
      </c>
      <c r="H75" s="341"/>
      <c r="I75" s="786"/>
      <c r="J75" s="787"/>
      <c r="K75" s="787"/>
      <c r="L75" s="369"/>
      <c r="M75" s="370" t="s">
        <v>29</v>
      </c>
      <c r="N75" s="369"/>
      <c r="O75" s="371">
        <f t="shared" si="5"/>
        <v>0</v>
      </c>
      <c r="P75" s="346"/>
    </row>
    <row r="76" spans="1:16" s="347" customFormat="1" ht="20.149999999999999" customHeight="1">
      <c r="A76" s="786"/>
      <c r="B76" s="787"/>
      <c r="C76" s="787"/>
      <c r="D76" s="369"/>
      <c r="E76" s="370" t="s">
        <v>29</v>
      </c>
      <c r="F76" s="369"/>
      <c r="G76" s="371">
        <f t="shared" si="4"/>
        <v>0</v>
      </c>
      <c r="H76" s="341"/>
      <c r="I76" s="786"/>
      <c r="J76" s="787"/>
      <c r="K76" s="787"/>
      <c r="L76" s="369"/>
      <c r="M76" s="370" t="s">
        <v>29</v>
      </c>
      <c r="N76" s="369"/>
      <c r="O76" s="371">
        <f t="shared" si="5"/>
        <v>0</v>
      </c>
      <c r="P76" s="346"/>
    </row>
    <row r="77" spans="1:16" s="347" customFormat="1" ht="20.149999999999999" customHeight="1">
      <c r="A77" s="786"/>
      <c r="B77" s="787"/>
      <c r="C77" s="787"/>
      <c r="D77" s="369"/>
      <c r="E77" s="370" t="s">
        <v>29</v>
      </c>
      <c r="F77" s="369"/>
      <c r="G77" s="371">
        <f t="shared" si="4"/>
        <v>0</v>
      </c>
      <c r="H77" s="341"/>
      <c r="I77" s="786"/>
      <c r="J77" s="787"/>
      <c r="K77" s="787"/>
      <c r="L77" s="369"/>
      <c r="M77" s="370" t="s">
        <v>29</v>
      </c>
      <c r="N77" s="369"/>
      <c r="O77" s="371">
        <f t="shared" si="5"/>
        <v>0</v>
      </c>
      <c r="P77" s="346"/>
    </row>
    <row r="78" spans="1:16" s="347" customFormat="1" ht="20.149999999999999" customHeight="1">
      <c r="A78" s="788" t="s">
        <v>428</v>
      </c>
      <c r="B78" s="789"/>
      <c r="C78" s="790"/>
      <c r="D78" s="372"/>
      <c r="E78" s="373" t="s">
        <v>29</v>
      </c>
      <c r="F78" s="374"/>
      <c r="G78" s="375">
        <f>D78*F78</f>
        <v>0</v>
      </c>
      <c r="H78" s="341"/>
      <c r="I78" s="788" t="s">
        <v>428</v>
      </c>
      <c r="J78" s="789"/>
      <c r="K78" s="790"/>
      <c r="L78" s="372"/>
      <c r="M78" s="373" t="s">
        <v>29</v>
      </c>
      <c r="N78" s="374"/>
      <c r="O78" s="375">
        <f>L78*N78</f>
        <v>0</v>
      </c>
      <c r="P78" s="346"/>
    </row>
    <row r="79" spans="1:16" s="347" customFormat="1" ht="20.149999999999999" customHeight="1">
      <c r="A79" s="775" t="s">
        <v>148</v>
      </c>
      <c r="B79" s="768"/>
      <c r="C79" s="768"/>
      <c r="D79" s="768"/>
      <c r="E79" s="768"/>
      <c r="F79" s="768"/>
      <c r="G79" s="376">
        <f>SUM(G68:G78)</f>
        <v>0</v>
      </c>
      <c r="H79" s="341"/>
      <c r="I79" s="775" t="s">
        <v>148</v>
      </c>
      <c r="J79" s="768"/>
      <c r="K79" s="768"/>
      <c r="L79" s="768"/>
      <c r="M79" s="768"/>
      <c r="N79" s="768"/>
      <c r="O79" s="376">
        <f>SUM(O68:O78)</f>
        <v>0</v>
      </c>
      <c r="P79" s="346"/>
    </row>
    <row r="80" spans="1:16" s="347" customFormat="1" ht="20.149999999999999" customHeight="1">
      <c r="A80" s="791" t="s">
        <v>429</v>
      </c>
      <c r="B80" s="758"/>
      <c r="C80" s="758"/>
      <c r="D80" s="758"/>
      <c r="E80" s="758"/>
      <c r="F80" s="758"/>
      <c r="G80" s="378"/>
      <c r="H80" s="341"/>
      <c r="I80" s="791" t="s">
        <v>429</v>
      </c>
      <c r="J80" s="758"/>
      <c r="K80" s="758"/>
      <c r="L80" s="758"/>
      <c r="M80" s="758"/>
      <c r="N80" s="758"/>
      <c r="O80" s="378"/>
      <c r="P80" s="346"/>
    </row>
    <row r="81" spans="1:16" s="347" customFormat="1" ht="20.149999999999999" customHeight="1">
      <c r="A81" s="775" t="s">
        <v>149</v>
      </c>
      <c r="B81" s="768"/>
      <c r="C81" s="768"/>
      <c r="D81" s="768"/>
      <c r="E81" s="768"/>
      <c r="F81" s="768"/>
      <c r="G81" s="376">
        <f>G79+G80</f>
        <v>0</v>
      </c>
      <c r="H81" s="341"/>
      <c r="I81" s="775" t="s">
        <v>149</v>
      </c>
      <c r="J81" s="768"/>
      <c r="K81" s="768"/>
      <c r="L81" s="768"/>
      <c r="M81" s="768"/>
      <c r="N81" s="768"/>
      <c r="O81" s="376">
        <f>O79+O80</f>
        <v>0</v>
      </c>
      <c r="P81" s="346"/>
    </row>
    <row r="82" spans="1:16" s="347" customFormat="1" ht="20.149999999999999" customHeight="1">
      <c r="A82" s="380"/>
      <c r="B82" s="380"/>
      <c r="C82" s="380"/>
      <c r="D82" s="380"/>
      <c r="E82" s="380"/>
      <c r="F82" s="380"/>
      <c r="G82" s="381">
        <v>7</v>
      </c>
      <c r="H82" s="380"/>
      <c r="I82" s="380"/>
      <c r="J82" s="380"/>
      <c r="K82" s="380"/>
      <c r="L82" s="380"/>
      <c r="M82" s="380"/>
      <c r="N82" s="380"/>
      <c r="O82" s="381">
        <v>8</v>
      </c>
      <c r="P82" s="346"/>
    </row>
    <row r="83" spans="1:16" s="347" customFormat="1" ht="20.149999999999999" customHeight="1">
      <c r="A83" s="759" t="s">
        <v>145</v>
      </c>
      <c r="B83" s="760"/>
      <c r="C83" s="770"/>
      <c r="D83" s="770"/>
      <c r="E83" s="770"/>
      <c r="F83" s="770"/>
      <c r="G83" s="771"/>
      <c r="H83" s="341"/>
      <c r="I83" s="759" t="s">
        <v>145</v>
      </c>
      <c r="J83" s="760"/>
      <c r="K83" s="770"/>
      <c r="L83" s="770"/>
      <c r="M83" s="770"/>
      <c r="N83" s="770"/>
      <c r="O83" s="771"/>
      <c r="P83" s="346"/>
    </row>
    <row r="84" spans="1:16" s="347" customFormat="1" ht="20.149999999999999" customHeight="1">
      <c r="A84" s="734" t="s">
        <v>28</v>
      </c>
      <c r="B84" s="735"/>
      <c r="C84" s="736"/>
      <c r="D84" s="736"/>
      <c r="E84" s="736"/>
      <c r="F84" s="736"/>
      <c r="G84" s="737"/>
      <c r="H84" s="341"/>
      <c r="I84" s="734" t="s">
        <v>28</v>
      </c>
      <c r="J84" s="735"/>
      <c r="K84" s="736"/>
      <c r="L84" s="736"/>
      <c r="M84" s="736"/>
      <c r="N84" s="736"/>
      <c r="O84" s="737"/>
      <c r="P84" s="346"/>
    </row>
    <row r="85" spans="1:16" s="347" customFormat="1" ht="20.149999999999999" customHeight="1">
      <c r="A85" s="738" t="s">
        <v>424</v>
      </c>
      <c r="B85" s="739"/>
      <c r="C85" s="765"/>
      <c r="D85" s="765"/>
      <c r="E85" s="766"/>
      <c r="F85" s="766"/>
      <c r="G85" s="767"/>
      <c r="H85" s="341"/>
      <c r="I85" s="738" t="s">
        <v>424</v>
      </c>
      <c r="J85" s="739"/>
      <c r="K85" s="765"/>
      <c r="L85" s="765"/>
      <c r="M85" s="766"/>
      <c r="N85" s="766"/>
      <c r="O85" s="767"/>
      <c r="P85" s="346"/>
    </row>
    <row r="86" spans="1:16" s="347" customFormat="1" ht="20.149999999999999" customHeight="1">
      <c r="A86" s="354" t="s">
        <v>425</v>
      </c>
      <c r="B86" s="768" t="s">
        <v>426</v>
      </c>
      <c r="C86" s="768"/>
      <c r="D86" s="769"/>
      <c r="E86" s="769"/>
      <c r="F86" s="355" t="s">
        <v>175</v>
      </c>
      <c r="G86" s="356"/>
      <c r="H86" s="380"/>
      <c r="I86" s="354" t="s">
        <v>425</v>
      </c>
      <c r="J86" s="768" t="s">
        <v>426</v>
      </c>
      <c r="K86" s="768"/>
      <c r="L86" s="769"/>
      <c r="M86" s="769"/>
      <c r="N86" s="355" t="s">
        <v>175</v>
      </c>
      <c r="O86" s="356"/>
      <c r="P86" s="346"/>
    </row>
    <row r="87" spans="1:16" s="347" customFormat="1" ht="20.149999999999999" customHeight="1">
      <c r="A87" s="759" t="s">
        <v>160</v>
      </c>
      <c r="B87" s="760"/>
      <c r="C87" s="761">
        <f>C85-D86-G86</f>
        <v>0</v>
      </c>
      <c r="D87" s="762"/>
      <c r="E87" s="763" t="s">
        <v>161</v>
      </c>
      <c r="F87" s="764"/>
      <c r="G87" s="357" t="str">
        <f>IF(C87*C88=0,"",C87*C88)</f>
        <v/>
      </c>
      <c r="H87" s="341"/>
      <c r="I87" s="759" t="s">
        <v>160</v>
      </c>
      <c r="J87" s="760"/>
      <c r="K87" s="761">
        <f>K85-L86-O86</f>
        <v>0</v>
      </c>
      <c r="L87" s="762"/>
      <c r="M87" s="763" t="s">
        <v>161</v>
      </c>
      <c r="N87" s="764"/>
      <c r="O87" s="357" t="str">
        <f>IF(K87*K88=0,"",K87*K88)</f>
        <v/>
      </c>
      <c r="P87" s="346"/>
    </row>
    <row r="88" spans="1:16" s="347" customFormat="1" ht="20.149999999999999" customHeight="1">
      <c r="A88" s="738" t="s">
        <v>146</v>
      </c>
      <c r="B88" s="739"/>
      <c r="C88" s="783"/>
      <c r="D88" s="784"/>
      <c r="E88" s="358"/>
      <c r="F88" s="359"/>
      <c r="G88" s="360"/>
      <c r="H88" s="341"/>
      <c r="I88" s="738" t="s">
        <v>146</v>
      </c>
      <c r="J88" s="739"/>
      <c r="K88" s="783"/>
      <c r="L88" s="784"/>
      <c r="M88" s="358"/>
      <c r="N88" s="359"/>
      <c r="O88" s="360"/>
      <c r="P88" s="346"/>
    </row>
    <row r="89" spans="1:16" s="347" customFormat="1" ht="20.149999999999999" customHeight="1">
      <c r="A89" s="775" t="s">
        <v>150</v>
      </c>
      <c r="B89" s="768"/>
      <c r="C89" s="785" t="str">
        <f>IF(G87="","",SUM(F93:F102))</f>
        <v/>
      </c>
      <c r="D89" s="785"/>
      <c r="E89" s="778" t="s">
        <v>152</v>
      </c>
      <c r="F89" s="778"/>
      <c r="G89" s="361" t="str">
        <f>IF(G87="","",C89/G87)</f>
        <v/>
      </c>
      <c r="H89" s="341"/>
      <c r="I89" s="775" t="s">
        <v>150</v>
      </c>
      <c r="J89" s="768"/>
      <c r="K89" s="785" t="str">
        <f>IF(O87="","",SUM(N93:N102))</f>
        <v/>
      </c>
      <c r="L89" s="785"/>
      <c r="M89" s="778" t="s">
        <v>152</v>
      </c>
      <c r="N89" s="778"/>
      <c r="O89" s="361" t="str">
        <f>IF(O87="","",K89/O87)</f>
        <v/>
      </c>
      <c r="P89" s="346"/>
    </row>
    <row r="90" spans="1:16" s="347" customFormat="1" ht="20.149999999999999" customHeight="1">
      <c r="A90" s="779" t="s">
        <v>151</v>
      </c>
      <c r="B90" s="780"/>
      <c r="C90" s="781" t="str">
        <f>IF(G87="","",SUM(F93:F103))</f>
        <v/>
      </c>
      <c r="D90" s="781"/>
      <c r="E90" s="782" t="s">
        <v>153</v>
      </c>
      <c r="F90" s="782"/>
      <c r="G90" s="362" t="str">
        <f>IF(G87="","",C90/G87)</f>
        <v/>
      </c>
      <c r="H90" s="341"/>
      <c r="I90" s="779" t="s">
        <v>151</v>
      </c>
      <c r="J90" s="780"/>
      <c r="K90" s="781" t="str">
        <f>IF(O87="","",SUM(N93:N103))</f>
        <v/>
      </c>
      <c r="L90" s="781"/>
      <c r="M90" s="782" t="s">
        <v>153</v>
      </c>
      <c r="N90" s="782"/>
      <c r="O90" s="362" t="str">
        <f>IF(O87="","",K90/O87)</f>
        <v/>
      </c>
      <c r="P90" s="346"/>
    </row>
    <row r="91" spans="1:16" s="347" customFormat="1" ht="20.149999999999999" customHeight="1">
      <c r="A91" s="772" t="s">
        <v>427</v>
      </c>
      <c r="B91" s="773"/>
      <c r="C91" s="773"/>
      <c r="D91" s="773"/>
      <c r="E91" s="773"/>
      <c r="F91" s="773"/>
      <c r="G91" s="774"/>
      <c r="H91" s="341"/>
      <c r="I91" s="772" t="s">
        <v>427</v>
      </c>
      <c r="J91" s="773"/>
      <c r="K91" s="773"/>
      <c r="L91" s="773"/>
      <c r="M91" s="773"/>
      <c r="N91" s="773"/>
      <c r="O91" s="774"/>
      <c r="P91" s="346"/>
    </row>
    <row r="92" spans="1:16" s="347" customFormat="1" ht="20.149999999999999" customHeight="1">
      <c r="A92" s="775" t="s">
        <v>43</v>
      </c>
      <c r="B92" s="768"/>
      <c r="C92" s="768"/>
      <c r="D92" s="363" t="s">
        <v>11</v>
      </c>
      <c r="E92" s="363" t="s">
        <v>29</v>
      </c>
      <c r="F92" s="363" t="s">
        <v>30</v>
      </c>
      <c r="G92" s="364" t="s">
        <v>31</v>
      </c>
      <c r="H92" s="341"/>
      <c r="I92" s="775" t="s">
        <v>43</v>
      </c>
      <c r="J92" s="768"/>
      <c r="K92" s="768"/>
      <c r="L92" s="363" t="s">
        <v>11</v>
      </c>
      <c r="M92" s="363" t="s">
        <v>29</v>
      </c>
      <c r="N92" s="363" t="s">
        <v>30</v>
      </c>
      <c r="O92" s="364" t="s">
        <v>31</v>
      </c>
      <c r="P92" s="346"/>
    </row>
    <row r="93" spans="1:16" s="347" customFormat="1" ht="20.149999999999999" customHeight="1">
      <c r="A93" s="776"/>
      <c r="B93" s="777"/>
      <c r="C93" s="777"/>
      <c r="D93" s="365"/>
      <c r="E93" s="366" t="s">
        <v>29</v>
      </c>
      <c r="F93" s="367"/>
      <c r="G93" s="368">
        <f>D93*F93</f>
        <v>0</v>
      </c>
      <c r="H93" s="341"/>
      <c r="I93" s="776"/>
      <c r="J93" s="777"/>
      <c r="K93" s="777"/>
      <c r="L93" s="365"/>
      <c r="M93" s="366" t="s">
        <v>29</v>
      </c>
      <c r="N93" s="367"/>
      <c r="O93" s="368">
        <f>L93*N93</f>
        <v>0</v>
      </c>
      <c r="P93" s="346"/>
    </row>
    <row r="94" spans="1:16" s="347" customFormat="1" ht="20.149999999999999" customHeight="1">
      <c r="A94" s="786"/>
      <c r="B94" s="787"/>
      <c r="C94" s="787"/>
      <c r="D94" s="369"/>
      <c r="E94" s="370" t="s">
        <v>29</v>
      </c>
      <c r="F94" s="369"/>
      <c r="G94" s="371">
        <f t="shared" ref="G94:G102" si="6">D94*F94</f>
        <v>0</v>
      </c>
      <c r="H94" s="341"/>
      <c r="I94" s="786"/>
      <c r="J94" s="787"/>
      <c r="K94" s="787"/>
      <c r="L94" s="369"/>
      <c r="M94" s="370" t="s">
        <v>29</v>
      </c>
      <c r="N94" s="369"/>
      <c r="O94" s="371">
        <f t="shared" ref="O94:O102" si="7">L94*N94</f>
        <v>0</v>
      </c>
      <c r="P94" s="346"/>
    </row>
    <row r="95" spans="1:16" s="347" customFormat="1" ht="20.149999999999999" customHeight="1">
      <c r="A95" s="786"/>
      <c r="B95" s="787"/>
      <c r="C95" s="787"/>
      <c r="D95" s="369"/>
      <c r="E95" s="370" t="s">
        <v>29</v>
      </c>
      <c r="F95" s="369"/>
      <c r="G95" s="371">
        <f t="shared" si="6"/>
        <v>0</v>
      </c>
      <c r="H95" s="341"/>
      <c r="I95" s="786"/>
      <c r="J95" s="787"/>
      <c r="K95" s="787"/>
      <c r="L95" s="369"/>
      <c r="M95" s="370" t="s">
        <v>29</v>
      </c>
      <c r="N95" s="369"/>
      <c r="O95" s="371">
        <f t="shared" si="7"/>
        <v>0</v>
      </c>
      <c r="P95" s="346"/>
    </row>
    <row r="96" spans="1:16" s="347" customFormat="1" ht="20.149999999999999" customHeight="1">
      <c r="A96" s="786"/>
      <c r="B96" s="787"/>
      <c r="C96" s="787"/>
      <c r="D96" s="369"/>
      <c r="E96" s="370" t="s">
        <v>29</v>
      </c>
      <c r="F96" s="369"/>
      <c r="G96" s="371">
        <f t="shared" si="6"/>
        <v>0</v>
      </c>
      <c r="H96" s="341"/>
      <c r="I96" s="786"/>
      <c r="J96" s="787"/>
      <c r="K96" s="787"/>
      <c r="L96" s="369"/>
      <c r="M96" s="370" t="s">
        <v>29</v>
      </c>
      <c r="N96" s="369"/>
      <c r="O96" s="371">
        <f t="shared" si="7"/>
        <v>0</v>
      </c>
      <c r="P96" s="346"/>
    </row>
    <row r="97" spans="1:16" s="347" customFormat="1" ht="20.149999999999999" customHeight="1">
      <c r="A97" s="786"/>
      <c r="B97" s="787"/>
      <c r="C97" s="787"/>
      <c r="D97" s="369"/>
      <c r="E97" s="370" t="s">
        <v>29</v>
      </c>
      <c r="F97" s="369"/>
      <c r="G97" s="371">
        <f t="shared" si="6"/>
        <v>0</v>
      </c>
      <c r="H97" s="341"/>
      <c r="I97" s="786"/>
      <c r="J97" s="787"/>
      <c r="K97" s="787"/>
      <c r="L97" s="369"/>
      <c r="M97" s="370" t="s">
        <v>29</v>
      </c>
      <c r="N97" s="369"/>
      <c r="O97" s="371">
        <f t="shared" si="7"/>
        <v>0</v>
      </c>
      <c r="P97" s="346"/>
    </row>
    <row r="98" spans="1:16" s="347" customFormat="1" ht="20.149999999999999" customHeight="1">
      <c r="A98" s="786"/>
      <c r="B98" s="787"/>
      <c r="C98" s="787"/>
      <c r="D98" s="369"/>
      <c r="E98" s="370" t="s">
        <v>29</v>
      </c>
      <c r="F98" s="369"/>
      <c r="G98" s="371">
        <f t="shared" si="6"/>
        <v>0</v>
      </c>
      <c r="H98" s="341"/>
      <c r="I98" s="786"/>
      <c r="J98" s="787"/>
      <c r="K98" s="787"/>
      <c r="L98" s="369"/>
      <c r="M98" s="370" t="s">
        <v>29</v>
      </c>
      <c r="N98" s="369"/>
      <c r="O98" s="371">
        <f t="shared" si="7"/>
        <v>0</v>
      </c>
      <c r="P98" s="346"/>
    </row>
    <row r="99" spans="1:16" s="347" customFormat="1" ht="20.149999999999999" customHeight="1">
      <c r="A99" s="786"/>
      <c r="B99" s="787"/>
      <c r="C99" s="787"/>
      <c r="D99" s="369"/>
      <c r="E99" s="370" t="s">
        <v>29</v>
      </c>
      <c r="F99" s="369"/>
      <c r="G99" s="371">
        <f t="shared" si="6"/>
        <v>0</v>
      </c>
      <c r="H99" s="341"/>
      <c r="I99" s="786"/>
      <c r="J99" s="787"/>
      <c r="K99" s="787"/>
      <c r="L99" s="369"/>
      <c r="M99" s="370" t="s">
        <v>29</v>
      </c>
      <c r="N99" s="369"/>
      <c r="O99" s="371">
        <f t="shared" si="7"/>
        <v>0</v>
      </c>
      <c r="P99" s="346"/>
    </row>
    <row r="100" spans="1:16" s="347" customFormat="1" ht="20.149999999999999" customHeight="1">
      <c r="A100" s="786"/>
      <c r="B100" s="787"/>
      <c r="C100" s="787"/>
      <c r="D100" s="369"/>
      <c r="E100" s="370" t="s">
        <v>29</v>
      </c>
      <c r="F100" s="369"/>
      <c r="G100" s="371">
        <f t="shared" si="6"/>
        <v>0</v>
      </c>
      <c r="H100" s="341"/>
      <c r="I100" s="786"/>
      <c r="J100" s="787"/>
      <c r="K100" s="787"/>
      <c r="L100" s="369"/>
      <c r="M100" s="370" t="s">
        <v>29</v>
      </c>
      <c r="N100" s="369"/>
      <c r="O100" s="371">
        <f t="shared" si="7"/>
        <v>0</v>
      </c>
      <c r="P100" s="346"/>
    </row>
    <row r="101" spans="1:16" s="347" customFormat="1" ht="20.149999999999999" customHeight="1">
      <c r="A101" s="786"/>
      <c r="B101" s="787"/>
      <c r="C101" s="787"/>
      <c r="D101" s="369"/>
      <c r="E101" s="370" t="s">
        <v>29</v>
      </c>
      <c r="F101" s="369"/>
      <c r="G101" s="371">
        <f t="shared" si="6"/>
        <v>0</v>
      </c>
      <c r="H101" s="341"/>
      <c r="I101" s="786"/>
      <c r="J101" s="787"/>
      <c r="K101" s="787"/>
      <c r="L101" s="369"/>
      <c r="M101" s="370" t="s">
        <v>29</v>
      </c>
      <c r="N101" s="369"/>
      <c r="O101" s="371">
        <f t="shared" si="7"/>
        <v>0</v>
      </c>
      <c r="P101" s="346"/>
    </row>
    <row r="102" spans="1:16" s="347" customFormat="1" ht="20.149999999999999" customHeight="1">
      <c r="A102" s="786"/>
      <c r="B102" s="787"/>
      <c r="C102" s="787"/>
      <c r="D102" s="369"/>
      <c r="E102" s="370" t="s">
        <v>29</v>
      </c>
      <c r="F102" s="369"/>
      <c r="G102" s="371">
        <f t="shared" si="6"/>
        <v>0</v>
      </c>
      <c r="H102" s="341"/>
      <c r="I102" s="786"/>
      <c r="J102" s="787"/>
      <c r="K102" s="787"/>
      <c r="L102" s="369"/>
      <c r="M102" s="370" t="s">
        <v>29</v>
      </c>
      <c r="N102" s="369"/>
      <c r="O102" s="371">
        <f t="shared" si="7"/>
        <v>0</v>
      </c>
      <c r="P102" s="346"/>
    </row>
    <row r="103" spans="1:16" s="347" customFormat="1" ht="20.149999999999999" customHeight="1">
      <c r="A103" s="788" t="s">
        <v>428</v>
      </c>
      <c r="B103" s="789"/>
      <c r="C103" s="790"/>
      <c r="D103" s="372"/>
      <c r="E103" s="373" t="s">
        <v>29</v>
      </c>
      <c r="F103" s="374"/>
      <c r="G103" s="375">
        <f>D103*F103</f>
        <v>0</v>
      </c>
      <c r="H103" s="341"/>
      <c r="I103" s="788" t="s">
        <v>428</v>
      </c>
      <c r="J103" s="789"/>
      <c r="K103" s="790"/>
      <c r="L103" s="372"/>
      <c r="M103" s="373" t="s">
        <v>29</v>
      </c>
      <c r="N103" s="374"/>
      <c r="O103" s="375">
        <f>L103*N103</f>
        <v>0</v>
      </c>
      <c r="P103" s="346"/>
    </row>
    <row r="104" spans="1:16" s="347" customFormat="1" ht="20.149999999999999" customHeight="1">
      <c r="A104" s="775" t="s">
        <v>148</v>
      </c>
      <c r="B104" s="768"/>
      <c r="C104" s="768"/>
      <c r="D104" s="768"/>
      <c r="E104" s="768"/>
      <c r="F104" s="768"/>
      <c r="G104" s="376">
        <f>SUM(G93:G103)</f>
        <v>0</v>
      </c>
      <c r="H104" s="341"/>
      <c r="I104" s="775" t="s">
        <v>148</v>
      </c>
      <c r="J104" s="768"/>
      <c r="K104" s="768"/>
      <c r="L104" s="768"/>
      <c r="M104" s="768"/>
      <c r="N104" s="768"/>
      <c r="O104" s="376">
        <f>SUM(O93:O103)</f>
        <v>0</v>
      </c>
      <c r="P104" s="346"/>
    </row>
    <row r="105" spans="1:16" s="347" customFormat="1" ht="20.149999999999999" customHeight="1">
      <c r="A105" s="791" t="s">
        <v>429</v>
      </c>
      <c r="B105" s="758"/>
      <c r="C105" s="758"/>
      <c r="D105" s="758"/>
      <c r="E105" s="758"/>
      <c r="F105" s="758"/>
      <c r="G105" s="378"/>
      <c r="H105" s="341"/>
      <c r="I105" s="791" t="s">
        <v>429</v>
      </c>
      <c r="J105" s="758"/>
      <c r="K105" s="758"/>
      <c r="L105" s="758"/>
      <c r="M105" s="758"/>
      <c r="N105" s="758"/>
      <c r="O105" s="378"/>
      <c r="P105" s="346"/>
    </row>
    <row r="106" spans="1:16" s="347" customFormat="1" ht="20.149999999999999" customHeight="1">
      <c r="A106" s="775" t="s">
        <v>149</v>
      </c>
      <c r="B106" s="768"/>
      <c r="C106" s="768"/>
      <c r="D106" s="768"/>
      <c r="E106" s="768"/>
      <c r="F106" s="768"/>
      <c r="G106" s="376">
        <f>G104+G105</f>
        <v>0</v>
      </c>
      <c r="H106" s="341"/>
      <c r="I106" s="775" t="s">
        <v>149</v>
      </c>
      <c r="J106" s="768"/>
      <c r="K106" s="768"/>
      <c r="L106" s="768"/>
      <c r="M106" s="768"/>
      <c r="N106" s="768"/>
      <c r="O106" s="376">
        <f>O104+O105</f>
        <v>0</v>
      </c>
      <c r="P106" s="346"/>
    </row>
    <row r="107" spans="1:16" s="347" customFormat="1" ht="20.149999999999999" customHeight="1">
      <c r="A107" s="380"/>
      <c r="B107" s="380"/>
      <c r="C107" s="380"/>
      <c r="D107" s="380"/>
      <c r="E107" s="380"/>
      <c r="F107" s="380"/>
      <c r="G107" s="381">
        <v>9</v>
      </c>
      <c r="H107" s="380"/>
      <c r="I107" s="380"/>
      <c r="J107" s="380"/>
      <c r="K107" s="380"/>
      <c r="L107" s="380"/>
      <c r="M107" s="380"/>
      <c r="N107" s="380"/>
      <c r="O107" s="381">
        <v>10</v>
      </c>
      <c r="P107" s="346"/>
    </row>
    <row r="108" spans="1:16" s="347" customFormat="1" ht="20.149999999999999" customHeight="1">
      <c r="A108" s="759" t="s">
        <v>145</v>
      </c>
      <c r="B108" s="760"/>
      <c r="C108" s="770"/>
      <c r="D108" s="770"/>
      <c r="E108" s="770"/>
      <c r="F108" s="770"/>
      <c r="G108" s="771"/>
      <c r="H108" s="341"/>
      <c r="I108" s="759" t="s">
        <v>145</v>
      </c>
      <c r="J108" s="760"/>
      <c r="K108" s="770"/>
      <c r="L108" s="770"/>
      <c r="M108" s="770"/>
      <c r="N108" s="770"/>
      <c r="O108" s="771"/>
      <c r="P108" s="346"/>
    </row>
    <row r="109" spans="1:16" s="347" customFormat="1" ht="20.149999999999999" customHeight="1">
      <c r="A109" s="734" t="s">
        <v>28</v>
      </c>
      <c r="B109" s="735"/>
      <c r="C109" s="736"/>
      <c r="D109" s="736"/>
      <c r="E109" s="736"/>
      <c r="F109" s="736"/>
      <c r="G109" s="737"/>
      <c r="H109" s="341"/>
      <c r="I109" s="734" t="s">
        <v>28</v>
      </c>
      <c r="J109" s="735"/>
      <c r="K109" s="736"/>
      <c r="L109" s="736"/>
      <c r="M109" s="736"/>
      <c r="N109" s="736"/>
      <c r="O109" s="737"/>
      <c r="P109" s="346"/>
    </row>
    <row r="110" spans="1:16" s="347" customFormat="1" ht="20.149999999999999" customHeight="1">
      <c r="A110" s="738" t="s">
        <v>424</v>
      </c>
      <c r="B110" s="739"/>
      <c r="C110" s="765"/>
      <c r="D110" s="765"/>
      <c r="E110" s="766"/>
      <c r="F110" s="766"/>
      <c r="G110" s="767"/>
      <c r="H110" s="341"/>
      <c r="I110" s="738" t="s">
        <v>424</v>
      </c>
      <c r="J110" s="739"/>
      <c r="K110" s="765"/>
      <c r="L110" s="765"/>
      <c r="M110" s="766"/>
      <c r="N110" s="766"/>
      <c r="O110" s="767"/>
      <c r="P110" s="346"/>
    </row>
    <row r="111" spans="1:16" s="347" customFormat="1" ht="20.149999999999999" customHeight="1">
      <c r="A111" s="354" t="s">
        <v>425</v>
      </c>
      <c r="B111" s="768" t="s">
        <v>426</v>
      </c>
      <c r="C111" s="768"/>
      <c r="D111" s="769"/>
      <c r="E111" s="769"/>
      <c r="F111" s="355" t="s">
        <v>175</v>
      </c>
      <c r="G111" s="356"/>
      <c r="H111" s="380"/>
      <c r="I111" s="354" t="s">
        <v>425</v>
      </c>
      <c r="J111" s="768" t="s">
        <v>426</v>
      </c>
      <c r="K111" s="768"/>
      <c r="L111" s="769"/>
      <c r="M111" s="769"/>
      <c r="N111" s="355" t="s">
        <v>175</v>
      </c>
      <c r="O111" s="356"/>
      <c r="P111" s="346"/>
    </row>
    <row r="112" spans="1:16" s="347" customFormat="1" ht="20.149999999999999" customHeight="1">
      <c r="A112" s="759" t="s">
        <v>160</v>
      </c>
      <c r="B112" s="760"/>
      <c r="C112" s="761">
        <f>C110-D111-G111</f>
        <v>0</v>
      </c>
      <c r="D112" s="762"/>
      <c r="E112" s="763" t="s">
        <v>161</v>
      </c>
      <c r="F112" s="764"/>
      <c r="G112" s="357" t="str">
        <f>IF(C112*C113=0,"",C112*C113)</f>
        <v/>
      </c>
      <c r="H112" s="341"/>
      <c r="I112" s="759" t="s">
        <v>160</v>
      </c>
      <c r="J112" s="760"/>
      <c r="K112" s="761">
        <f>K110-L111-O111</f>
        <v>0</v>
      </c>
      <c r="L112" s="762"/>
      <c r="M112" s="763" t="s">
        <v>161</v>
      </c>
      <c r="N112" s="764"/>
      <c r="O112" s="357" t="str">
        <f>IF(K112*K113=0,"",K112*K113)</f>
        <v/>
      </c>
      <c r="P112" s="346"/>
    </row>
    <row r="113" spans="1:16" s="347" customFormat="1" ht="20.149999999999999" customHeight="1">
      <c r="A113" s="738" t="s">
        <v>146</v>
      </c>
      <c r="B113" s="739"/>
      <c r="C113" s="783"/>
      <c r="D113" s="784"/>
      <c r="E113" s="358"/>
      <c r="F113" s="359"/>
      <c r="G113" s="360"/>
      <c r="H113" s="341"/>
      <c r="I113" s="738" t="s">
        <v>146</v>
      </c>
      <c r="J113" s="739"/>
      <c r="K113" s="783"/>
      <c r="L113" s="784"/>
      <c r="M113" s="358"/>
      <c r="N113" s="359"/>
      <c r="O113" s="360"/>
      <c r="P113" s="346"/>
    </row>
    <row r="114" spans="1:16" s="347" customFormat="1" ht="20.149999999999999" customHeight="1">
      <c r="A114" s="775" t="s">
        <v>150</v>
      </c>
      <c r="B114" s="768"/>
      <c r="C114" s="785" t="str">
        <f>IF(G112="","",SUM(F118:F127))</f>
        <v/>
      </c>
      <c r="D114" s="785"/>
      <c r="E114" s="778" t="s">
        <v>152</v>
      </c>
      <c r="F114" s="778"/>
      <c r="G114" s="361" t="str">
        <f>IF(G112="","",C114/G112)</f>
        <v/>
      </c>
      <c r="H114" s="341"/>
      <c r="I114" s="775" t="s">
        <v>150</v>
      </c>
      <c r="J114" s="768"/>
      <c r="K114" s="785" t="str">
        <f>IF(O112="","",SUM(N118:N127))</f>
        <v/>
      </c>
      <c r="L114" s="785"/>
      <c r="M114" s="778" t="s">
        <v>152</v>
      </c>
      <c r="N114" s="778"/>
      <c r="O114" s="361" t="str">
        <f>IF(O112="","",K114/O112)</f>
        <v/>
      </c>
      <c r="P114" s="346"/>
    </row>
    <row r="115" spans="1:16" s="347" customFormat="1" ht="20.149999999999999" customHeight="1">
      <c r="A115" s="779" t="s">
        <v>151</v>
      </c>
      <c r="B115" s="780"/>
      <c r="C115" s="781" t="str">
        <f>IF(G112="","",SUM(F118:F128))</f>
        <v/>
      </c>
      <c r="D115" s="781"/>
      <c r="E115" s="782" t="s">
        <v>153</v>
      </c>
      <c r="F115" s="782"/>
      <c r="G115" s="362" t="str">
        <f>IF(G112="","",C115/G112)</f>
        <v/>
      </c>
      <c r="H115" s="341"/>
      <c r="I115" s="779" t="s">
        <v>151</v>
      </c>
      <c r="J115" s="780"/>
      <c r="K115" s="781" t="str">
        <f>IF(O112="","",SUM(N118:N128))</f>
        <v/>
      </c>
      <c r="L115" s="781"/>
      <c r="M115" s="782" t="s">
        <v>153</v>
      </c>
      <c r="N115" s="782"/>
      <c r="O115" s="362" t="str">
        <f>IF(O112="","",K115/O112)</f>
        <v/>
      </c>
      <c r="P115" s="346"/>
    </row>
    <row r="116" spans="1:16" s="347" customFormat="1" ht="20.149999999999999" customHeight="1">
      <c r="A116" s="772" t="s">
        <v>427</v>
      </c>
      <c r="B116" s="773"/>
      <c r="C116" s="773"/>
      <c r="D116" s="773"/>
      <c r="E116" s="773"/>
      <c r="F116" s="773"/>
      <c r="G116" s="774"/>
      <c r="H116" s="341"/>
      <c r="I116" s="772" t="s">
        <v>427</v>
      </c>
      <c r="J116" s="773"/>
      <c r="K116" s="773"/>
      <c r="L116" s="773"/>
      <c r="M116" s="773"/>
      <c r="N116" s="773"/>
      <c r="O116" s="774"/>
      <c r="P116" s="346"/>
    </row>
    <row r="117" spans="1:16" s="347" customFormat="1" ht="20.149999999999999" customHeight="1">
      <c r="A117" s="775" t="s">
        <v>43</v>
      </c>
      <c r="B117" s="768"/>
      <c r="C117" s="768"/>
      <c r="D117" s="363" t="s">
        <v>11</v>
      </c>
      <c r="E117" s="363" t="s">
        <v>29</v>
      </c>
      <c r="F117" s="363" t="s">
        <v>30</v>
      </c>
      <c r="G117" s="364" t="s">
        <v>31</v>
      </c>
      <c r="H117" s="341"/>
      <c r="I117" s="775" t="s">
        <v>43</v>
      </c>
      <c r="J117" s="768"/>
      <c r="K117" s="768"/>
      <c r="L117" s="363" t="s">
        <v>11</v>
      </c>
      <c r="M117" s="363" t="s">
        <v>29</v>
      </c>
      <c r="N117" s="363" t="s">
        <v>30</v>
      </c>
      <c r="O117" s="364" t="s">
        <v>31</v>
      </c>
      <c r="P117" s="346"/>
    </row>
    <row r="118" spans="1:16" s="347" customFormat="1" ht="20.149999999999999" customHeight="1">
      <c r="A118" s="776"/>
      <c r="B118" s="777"/>
      <c r="C118" s="777"/>
      <c r="D118" s="365"/>
      <c r="E118" s="366" t="s">
        <v>29</v>
      </c>
      <c r="F118" s="367"/>
      <c r="G118" s="368">
        <f>D118*F118</f>
        <v>0</v>
      </c>
      <c r="H118" s="341"/>
      <c r="I118" s="776"/>
      <c r="J118" s="777"/>
      <c r="K118" s="777"/>
      <c r="L118" s="365"/>
      <c r="M118" s="366" t="s">
        <v>29</v>
      </c>
      <c r="N118" s="367"/>
      <c r="O118" s="368">
        <f>L118*N118</f>
        <v>0</v>
      </c>
      <c r="P118" s="346"/>
    </row>
    <row r="119" spans="1:16" s="347" customFormat="1" ht="20.149999999999999" customHeight="1">
      <c r="A119" s="786"/>
      <c r="B119" s="787"/>
      <c r="C119" s="787"/>
      <c r="D119" s="369"/>
      <c r="E119" s="370" t="s">
        <v>29</v>
      </c>
      <c r="F119" s="369"/>
      <c r="G119" s="371">
        <f t="shared" ref="G119:G127" si="8">D119*F119</f>
        <v>0</v>
      </c>
      <c r="H119" s="341"/>
      <c r="I119" s="786"/>
      <c r="J119" s="787"/>
      <c r="K119" s="787"/>
      <c r="L119" s="369"/>
      <c r="M119" s="370" t="s">
        <v>29</v>
      </c>
      <c r="N119" s="369"/>
      <c r="O119" s="371">
        <f t="shared" ref="O119:O127" si="9">L119*N119</f>
        <v>0</v>
      </c>
      <c r="P119" s="346"/>
    </row>
    <row r="120" spans="1:16" s="347" customFormat="1" ht="20.149999999999999" customHeight="1">
      <c r="A120" s="786"/>
      <c r="B120" s="787"/>
      <c r="C120" s="787"/>
      <c r="D120" s="369"/>
      <c r="E120" s="370" t="s">
        <v>29</v>
      </c>
      <c r="F120" s="369"/>
      <c r="G120" s="371">
        <f t="shared" si="8"/>
        <v>0</v>
      </c>
      <c r="H120" s="341"/>
      <c r="I120" s="786"/>
      <c r="J120" s="787"/>
      <c r="K120" s="787"/>
      <c r="L120" s="369"/>
      <c r="M120" s="370" t="s">
        <v>29</v>
      </c>
      <c r="N120" s="369"/>
      <c r="O120" s="371">
        <f t="shared" si="9"/>
        <v>0</v>
      </c>
      <c r="P120" s="346"/>
    </row>
    <row r="121" spans="1:16" s="347" customFormat="1" ht="20.149999999999999" customHeight="1">
      <c r="A121" s="786"/>
      <c r="B121" s="787"/>
      <c r="C121" s="787"/>
      <c r="D121" s="369"/>
      <c r="E121" s="370" t="s">
        <v>29</v>
      </c>
      <c r="F121" s="369"/>
      <c r="G121" s="371">
        <f t="shared" si="8"/>
        <v>0</v>
      </c>
      <c r="H121" s="341"/>
      <c r="I121" s="786"/>
      <c r="J121" s="787"/>
      <c r="K121" s="787"/>
      <c r="L121" s="369"/>
      <c r="M121" s="370" t="s">
        <v>29</v>
      </c>
      <c r="N121" s="369"/>
      <c r="O121" s="371">
        <f t="shared" si="9"/>
        <v>0</v>
      </c>
      <c r="P121" s="346"/>
    </row>
    <row r="122" spans="1:16" s="347" customFormat="1" ht="20.149999999999999" customHeight="1">
      <c r="A122" s="786"/>
      <c r="B122" s="787"/>
      <c r="C122" s="787"/>
      <c r="D122" s="369"/>
      <c r="E122" s="370" t="s">
        <v>29</v>
      </c>
      <c r="F122" s="369"/>
      <c r="G122" s="371">
        <f t="shared" si="8"/>
        <v>0</v>
      </c>
      <c r="H122" s="341"/>
      <c r="I122" s="786"/>
      <c r="J122" s="787"/>
      <c r="K122" s="787"/>
      <c r="L122" s="369"/>
      <c r="M122" s="370" t="s">
        <v>29</v>
      </c>
      <c r="N122" s="369"/>
      <c r="O122" s="371">
        <f t="shared" si="9"/>
        <v>0</v>
      </c>
      <c r="P122" s="346"/>
    </row>
    <row r="123" spans="1:16" s="347" customFormat="1" ht="20.149999999999999" customHeight="1">
      <c r="A123" s="786"/>
      <c r="B123" s="787"/>
      <c r="C123" s="787"/>
      <c r="D123" s="369"/>
      <c r="E123" s="370" t="s">
        <v>29</v>
      </c>
      <c r="F123" s="369"/>
      <c r="G123" s="371">
        <f t="shared" si="8"/>
        <v>0</v>
      </c>
      <c r="H123" s="341"/>
      <c r="I123" s="786"/>
      <c r="J123" s="787"/>
      <c r="K123" s="787"/>
      <c r="L123" s="369"/>
      <c r="M123" s="370" t="s">
        <v>29</v>
      </c>
      <c r="N123" s="369"/>
      <c r="O123" s="371">
        <f t="shared" si="9"/>
        <v>0</v>
      </c>
      <c r="P123" s="346"/>
    </row>
    <row r="124" spans="1:16" s="347" customFormat="1" ht="20.149999999999999" customHeight="1">
      <c r="A124" s="786"/>
      <c r="B124" s="787"/>
      <c r="C124" s="787"/>
      <c r="D124" s="369"/>
      <c r="E124" s="370" t="s">
        <v>29</v>
      </c>
      <c r="F124" s="369"/>
      <c r="G124" s="371">
        <f t="shared" si="8"/>
        <v>0</v>
      </c>
      <c r="H124" s="341"/>
      <c r="I124" s="786"/>
      <c r="J124" s="787"/>
      <c r="K124" s="787"/>
      <c r="L124" s="369"/>
      <c r="M124" s="370" t="s">
        <v>29</v>
      </c>
      <c r="N124" s="369"/>
      <c r="O124" s="371">
        <f t="shared" si="9"/>
        <v>0</v>
      </c>
      <c r="P124" s="346"/>
    </row>
    <row r="125" spans="1:16" s="347" customFormat="1" ht="20.149999999999999" customHeight="1">
      <c r="A125" s="786"/>
      <c r="B125" s="787"/>
      <c r="C125" s="787"/>
      <c r="D125" s="369"/>
      <c r="E125" s="370" t="s">
        <v>29</v>
      </c>
      <c r="F125" s="369"/>
      <c r="G125" s="371">
        <f t="shared" si="8"/>
        <v>0</v>
      </c>
      <c r="H125" s="341"/>
      <c r="I125" s="786"/>
      <c r="J125" s="787"/>
      <c r="K125" s="787"/>
      <c r="L125" s="369"/>
      <c r="M125" s="370" t="s">
        <v>29</v>
      </c>
      <c r="N125" s="369"/>
      <c r="O125" s="371">
        <f t="shared" si="9"/>
        <v>0</v>
      </c>
      <c r="P125" s="346"/>
    </row>
    <row r="126" spans="1:16" s="347" customFormat="1" ht="20.149999999999999" customHeight="1">
      <c r="A126" s="786"/>
      <c r="B126" s="787"/>
      <c r="C126" s="787"/>
      <c r="D126" s="369"/>
      <c r="E126" s="370" t="s">
        <v>29</v>
      </c>
      <c r="F126" s="369"/>
      <c r="G126" s="371">
        <f t="shared" si="8"/>
        <v>0</v>
      </c>
      <c r="H126" s="341"/>
      <c r="I126" s="786"/>
      <c r="J126" s="787"/>
      <c r="K126" s="787"/>
      <c r="L126" s="369"/>
      <c r="M126" s="370" t="s">
        <v>29</v>
      </c>
      <c r="N126" s="369"/>
      <c r="O126" s="371">
        <f t="shared" si="9"/>
        <v>0</v>
      </c>
      <c r="P126" s="346"/>
    </row>
    <row r="127" spans="1:16" s="347" customFormat="1" ht="20.149999999999999" customHeight="1">
      <c r="A127" s="786"/>
      <c r="B127" s="787"/>
      <c r="C127" s="787"/>
      <c r="D127" s="369"/>
      <c r="E127" s="370" t="s">
        <v>29</v>
      </c>
      <c r="F127" s="369"/>
      <c r="G127" s="371">
        <f t="shared" si="8"/>
        <v>0</v>
      </c>
      <c r="H127" s="341"/>
      <c r="I127" s="786"/>
      <c r="J127" s="787"/>
      <c r="K127" s="787"/>
      <c r="L127" s="369"/>
      <c r="M127" s="370" t="s">
        <v>29</v>
      </c>
      <c r="N127" s="369"/>
      <c r="O127" s="371">
        <f t="shared" si="9"/>
        <v>0</v>
      </c>
      <c r="P127" s="346"/>
    </row>
    <row r="128" spans="1:16" s="347" customFormat="1" ht="20.149999999999999" customHeight="1">
      <c r="A128" s="788" t="s">
        <v>428</v>
      </c>
      <c r="B128" s="789"/>
      <c r="C128" s="790"/>
      <c r="D128" s="372"/>
      <c r="E128" s="373" t="s">
        <v>29</v>
      </c>
      <c r="F128" s="374"/>
      <c r="G128" s="375">
        <f>D128*F128</f>
        <v>0</v>
      </c>
      <c r="H128" s="341"/>
      <c r="I128" s="788" t="s">
        <v>428</v>
      </c>
      <c r="J128" s="789"/>
      <c r="K128" s="790"/>
      <c r="L128" s="372"/>
      <c r="M128" s="373" t="s">
        <v>29</v>
      </c>
      <c r="N128" s="374"/>
      <c r="O128" s="375">
        <f>L128*N128</f>
        <v>0</v>
      </c>
      <c r="P128" s="346"/>
    </row>
    <row r="129" spans="1:16" s="347" customFormat="1" ht="20.149999999999999" customHeight="1">
      <c r="A129" s="775" t="s">
        <v>148</v>
      </c>
      <c r="B129" s="768"/>
      <c r="C129" s="768"/>
      <c r="D129" s="768"/>
      <c r="E129" s="768"/>
      <c r="F129" s="768"/>
      <c r="G129" s="376">
        <f>SUM(G118:G128)</f>
        <v>0</v>
      </c>
      <c r="H129" s="341"/>
      <c r="I129" s="775" t="s">
        <v>148</v>
      </c>
      <c r="J129" s="768"/>
      <c r="K129" s="768"/>
      <c r="L129" s="768"/>
      <c r="M129" s="768"/>
      <c r="N129" s="768"/>
      <c r="O129" s="376">
        <f>SUM(O118:O128)</f>
        <v>0</v>
      </c>
      <c r="P129" s="346"/>
    </row>
    <row r="130" spans="1:16" s="347" customFormat="1" ht="20.149999999999999" customHeight="1">
      <c r="A130" s="791" t="s">
        <v>429</v>
      </c>
      <c r="B130" s="758"/>
      <c r="C130" s="758"/>
      <c r="D130" s="758"/>
      <c r="E130" s="758"/>
      <c r="F130" s="758"/>
      <c r="G130" s="378"/>
      <c r="H130" s="341"/>
      <c r="I130" s="791" t="s">
        <v>429</v>
      </c>
      <c r="J130" s="758"/>
      <c r="K130" s="758"/>
      <c r="L130" s="758"/>
      <c r="M130" s="758"/>
      <c r="N130" s="758"/>
      <c r="O130" s="378"/>
      <c r="P130" s="346"/>
    </row>
    <row r="131" spans="1:16" s="347" customFormat="1" ht="20.149999999999999" customHeight="1">
      <c r="A131" s="775" t="s">
        <v>149</v>
      </c>
      <c r="B131" s="768"/>
      <c r="C131" s="768"/>
      <c r="D131" s="768"/>
      <c r="E131" s="768"/>
      <c r="F131" s="768"/>
      <c r="G131" s="376">
        <f>G129+G130</f>
        <v>0</v>
      </c>
      <c r="H131" s="341"/>
      <c r="I131" s="775" t="s">
        <v>149</v>
      </c>
      <c r="J131" s="768"/>
      <c r="K131" s="768"/>
      <c r="L131" s="768"/>
      <c r="M131" s="768"/>
      <c r="N131" s="768"/>
      <c r="O131" s="376">
        <f>O129+O130</f>
        <v>0</v>
      </c>
      <c r="P131" s="346"/>
    </row>
    <row r="132" spans="1:16" s="347" customFormat="1" ht="20.149999999999999" customHeight="1">
      <c r="A132" s="380"/>
      <c r="B132" s="380"/>
      <c r="C132" s="380"/>
      <c r="D132" s="380"/>
      <c r="E132" s="380"/>
      <c r="F132" s="380"/>
      <c r="G132" s="381">
        <v>11</v>
      </c>
      <c r="H132" s="380"/>
      <c r="I132" s="380"/>
      <c r="J132" s="380"/>
      <c r="K132" s="380"/>
      <c r="L132" s="380"/>
      <c r="M132" s="380"/>
      <c r="N132" s="380"/>
      <c r="O132" s="381">
        <v>12</v>
      </c>
      <c r="P132" s="346"/>
    </row>
    <row r="133" spans="1:16" s="347" customFormat="1" ht="20.149999999999999" customHeight="1">
      <c r="A133" s="759" t="s">
        <v>145</v>
      </c>
      <c r="B133" s="760"/>
      <c r="C133" s="770"/>
      <c r="D133" s="770"/>
      <c r="E133" s="770"/>
      <c r="F133" s="770"/>
      <c r="G133" s="771"/>
      <c r="H133" s="341"/>
      <c r="I133" s="759" t="s">
        <v>145</v>
      </c>
      <c r="J133" s="760"/>
      <c r="K133" s="770"/>
      <c r="L133" s="770"/>
      <c r="M133" s="770"/>
      <c r="N133" s="770"/>
      <c r="O133" s="771"/>
      <c r="P133" s="346"/>
    </row>
    <row r="134" spans="1:16" s="347" customFormat="1" ht="20.149999999999999" customHeight="1">
      <c r="A134" s="734" t="s">
        <v>28</v>
      </c>
      <c r="B134" s="735"/>
      <c r="C134" s="736"/>
      <c r="D134" s="736"/>
      <c r="E134" s="736"/>
      <c r="F134" s="736"/>
      <c r="G134" s="737"/>
      <c r="H134" s="341"/>
      <c r="I134" s="734" t="s">
        <v>28</v>
      </c>
      <c r="J134" s="735"/>
      <c r="K134" s="736"/>
      <c r="L134" s="736"/>
      <c r="M134" s="736"/>
      <c r="N134" s="736"/>
      <c r="O134" s="737"/>
      <c r="P134" s="346"/>
    </row>
    <row r="135" spans="1:16" s="347" customFormat="1" ht="20.149999999999999" customHeight="1">
      <c r="A135" s="738" t="s">
        <v>424</v>
      </c>
      <c r="B135" s="739"/>
      <c r="C135" s="765"/>
      <c r="D135" s="765"/>
      <c r="E135" s="766"/>
      <c r="F135" s="766"/>
      <c r="G135" s="767"/>
      <c r="H135" s="341"/>
      <c r="I135" s="738" t="s">
        <v>424</v>
      </c>
      <c r="J135" s="739"/>
      <c r="K135" s="765"/>
      <c r="L135" s="765"/>
      <c r="M135" s="766"/>
      <c r="N135" s="766"/>
      <c r="O135" s="767"/>
      <c r="P135" s="346"/>
    </row>
    <row r="136" spans="1:16" s="347" customFormat="1" ht="20.149999999999999" customHeight="1">
      <c r="A136" s="354" t="s">
        <v>425</v>
      </c>
      <c r="B136" s="768" t="s">
        <v>426</v>
      </c>
      <c r="C136" s="768"/>
      <c r="D136" s="769"/>
      <c r="E136" s="769"/>
      <c r="F136" s="355" t="s">
        <v>175</v>
      </c>
      <c r="G136" s="356"/>
      <c r="H136" s="380"/>
      <c r="I136" s="354" t="s">
        <v>425</v>
      </c>
      <c r="J136" s="768" t="s">
        <v>426</v>
      </c>
      <c r="K136" s="768"/>
      <c r="L136" s="769"/>
      <c r="M136" s="769"/>
      <c r="N136" s="355" t="s">
        <v>175</v>
      </c>
      <c r="O136" s="356"/>
      <c r="P136" s="346"/>
    </row>
    <row r="137" spans="1:16" s="347" customFormat="1" ht="20.149999999999999" customHeight="1">
      <c r="A137" s="759" t="s">
        <v>160</v>
      </c>
      <c r="B137" s="760"/>
      <c r="C137" s="761">
        <f>C135-D136-G136</f>
        <v>0</v>
      </c>
      <c r="D137" s="762"/>
      <c r="E137" s="763" t="s">
        <v>161</v>
      </c>
      <c r="F137" s="764"/>
      <c r="G137" s="357" t="str">
        <f>IF(C137*C138=0,"",C137*C138)</f>
        <v/>
      </c>
      <c r="H137" s="341"/>
      <c r="I137" s="759" t="s">
        <v>160</v>
      </c>
      <c r="J137" s="760"/>
      <c r="K137" s="761">
        <f>K135-L136-O136</f>
        <v>0</v>
      </c>
      <c r="L137" s="762"/>
      <c r="M137" s="763" t="s">
        <v>161</v>
      </c>
      <c r="N137" s="764"/>
      <c r="O137" s="357" t="str">
        <f>IF(K137*K138=0,"",K137*K138)</f>
        <v/>
      </c>
      <c r="P137" s="346"/>
    </row>
    <row r="138" spans="1:16" s="347" customFormat="1" ht="20.149999999999999" customHeight="1">
      <c r="A138" s="738" t="s">
        <v>146</v>
      </c>
      <c r="B138" s="739"/>
      <c r="C138" s="783"/>
      <c r="D138" s="784"/>
      <c r="E138" s="358"/>
      <c r="F138" s="359"/>
      <c r="G138" s="360"/>
      <c r="H138" s="341"/>
      <c r="I138" s="738" t="s">
        <v>146</v>
      </c>
      <c r="J138" s="739"/>
      <c r="K138" s="783"/>
      <c r="L138" s="784"/>
      <c r="M138" s="358"/>
      <c r="N138" s="359"/>
      <c r="O138" s="360"/>
      <c r="P138" s="346"/>
    </row>
    <row r="139" spans="1:16" s="347" customFormat="1" ht="20.149999999999999" customHeight="1">
      <c r="A139" s="775" t="s">
        <v>150</v>
      </c>
      <c r="B139" s="768"/>
      <c r="C139" s="785" t="str">
        <f>IF(G137="","",SUM(F143:F152))</f>
        <v/>
      </c>
      <c r="D139" s="785"/>
      <c r="E139" s="778" t="s">
        <v>152</v>
      </c>
      <c r="F139" s="778"/>
      <c r="G139" s="361" t="str">
        <f>IF(G137="","",C139/G137)</f>
        <v/>
      </c>
      <c r="H139" s="341"/>
      <c r="I139" s="775" t="s">
        <v>150</v>
      </c>
      <c r="J139" s="768"/>
      <c r="K139" s="785" t="str">
        <f>IF(O137="","",SUM(N143:N152))</f>
        <v/>
      </c>
      <c r="L139" s="785"/>
      <c r="M139" s="778" t="s">
        <v>152</v>
      </c>
      <c r="N139" s="778"/>
      <c r="O139" s="361" t="str">
        <f>IF(O137="","",K139/O137)</f>
        <v/>
      </c>
      <c r="P139" s="346"/>
    </row>
    <row r="140" spans="1:16" s="347" customFormat="1" ht="20.149999999999999" customHeight="1">
      <c r="A140" s="779" t="s">
        <v>151</v>
      </c>
      <c r="B140" s="780"/>
      <c r="C140" s="781" t="str">
        <f>IF(G137="","",SUM(F143:F153))</f>
        <v/>
      </c>
      <c r="D140" s="781"/>
      <c r="E140" s="782" t="s">
        <v>153</v>
      </c>
      <c r="F140" s="782"/>
      <c r="G140" s="362" t="str">
        <f>IF(G137="","",C140/G137)</f>
        <v/>
      </c>
      <c r="H140" s="341"/>
      <c r="I140" s="779" t="s">
        <v>151</v>
      </c>
      <c r="J140" s="780"/>
      <c r="K140" s="781" t="str">
        <f>IF(O137="","",SUM(N143:N153))</f>
        <v/>
      </c>
      <c r="L140" s="781"/>
      <c r="M140" s="782" t="s">
        <v>153</v>
      </c>
      <c r="N140" s="782"/>
      <c r="O140" s="362" t="str">
        <f>IF(O137="","",K140/O137)</f>
        <v/>
      </c>
      <c r="P140" s="346"/>
    </row>
    <row r="141" spans="1:16" s="347" customFormat="1" ht="20.149999999999999" customHeight="1">
      <c r="A141" s="772" t="s">
        <v>427</v>
      </c>
      <c r="B141" s="773"/>
      <c r="C141" s="773"/>
      <c r="D141" s="773"/>
      <c r="E141" s="773"/>
      <c r="F141" s="773"/>
      <c r="G141" s="774"/>
      <c r="H141" s="341"/>
      <c r="I141" s="772" t="s">
        <v>427</v>
      </c>
      <c r="J141" s="773"/>
      <c r="K141" s="773"/>
      <c r="L141" s="773"/>
      <c r="M141" s="773"/>
      <c r="N141" s="773"/>
      <c r="O141" s="774"/>
      <c r="P141" s="346"/>
    </row>
    <row r="142" spans="1:16" s="347" customFormat="1" ht="20.149999999999999" customHeight="1">
      <c r="A142" s="775" t="s">
        <v>43</v>
      </c>
      <c r="B142" s="768"/>
      <c r="C142" s="768"/>
      <c r="D142" s="363" t="s">
        <v>11</v>
      </c>
      <c r="E142" s="363" t="s">
        <v>29</v>
      </c>
      <c r="F142" s="363" t="s">
        <v>30</v>
      </c>
      <c r="G142" s="364" t="s">
        <v>31</v>
      </c>
      <c r="H142" s="341"/>
      <c r="I142" s="775" t="s">
        <v>43</v>
      </c>
      <c r="J142" s="768"/>
      <c r="K142" s="768"/>
      <c r="L142" s="363" t="s">
        <v>11</v>
      </c>
      <c r="M142" s="363" t="s">
        <v>29</v>
      </c>
      <c r="N142" s="363" t="s">
        <v>30</v>
      </c>
      <c r="O142" s="364" t="s">
        <v>31</v>
      </c>
      <c r="P142" s="346"/>
    </row>
    <row r="143" spans="1:16" s="347" customFormat="1" ht="20.149999999999999" customHeight="1">
      <c r="A143" s="776"/>
      <c r="B143" s="777"/>
      <c r="C143" s="777"/>
      <c r="D143" s="365"/>
      <c r="E143" s="366" t="s">
        <v>29</v>
      </c>
      <c r="F143" s="367"/>
      <c r="G143" s="368">
        <f>D143*F143</f>
        <v>0</v>
      </c>
      <c r="H143" s="341"/>
      <c r="I143" s="776"/>
      <c r="J143" s="777"/>
      <c r="K143" s="777"/>
      <c r="L143" s="365"/>
      <c r="M143" s="366" t="s">
        <v>29</v>
      </c>
      <c r="N143" s="367"/>
      <c r="O143" s="368">
        <f>L143*N143</f>
        <v>0</v>
      </c>
      <c r="P143" s="346"/>
    </row>
    <row r="144" spans="1:16" s="347" customFormat="1" ht="20.149999999999999" customHeight="1">
      <c r="A144" s="786"/>
      <c r="B144" s="787"/>
      <c r="C144" s="787"/>
      <c r="D144" s="369"/>
      <c r="E144" s="370" t="s">
        <v>29</v>
      </c>
      <c r="F144" s="369"/>
      <c r="G144" s="371">
        <f t="shared" ref="G144:G152" si="10">D144*F144</f>
        <v>0</v>
      </c>
      <c r="H144" s="341"/>
      <c r="I144" s="786"/>
      <c r="J144" s="787"/>
      <c r="K144" s="787"/>
      <c r="L144" s="369"/>
      <c r="M144" s="370" t="s">
        <v>29</v>
      </c>
      <c r="N144" s="369"/>
      <c r="O144" s="371">
        <f t="shared" ref="O144:O152" si="11">L144*N144</f>
        <v>0</v>
      </c>
      <c r="P144" s="346"/>
    </row>
    <row r="145" spans="1:16" s="347" customFormat="1" ht="20.149999999999999" customHeight="1">
      <c r="A145" s="786"/>
      <c r="B145" s="787"/>
      <c r="C145" s="787"/>
      <c r="D145" s="369"/>
      <c r="E145" s="370" t="s">
        <v>29</v>
      </c>
      <c r="F145" s="369"/>
      <c r="G145" s="371">
        <f t="shared" si="10"/>
        <v>0</v>
      </c>
      <c r="H145" s="341"/>
      <c r="I145" s="786"/>
      <c r="J145" s="787"/>
      <c r="K145" s="787"/>
      <c r="L145" s="369"/>
      <c r="M145" s="370" t="s">
        <v>29</v>
      </c>
      <c r="N145" s="369"/>
      <c r="O145" s="371">
        <f t="shared" si="11"/>
        <v>0</v>
      </c>
      <c r="P145" s="346"/>
    </row>
    <row r="146" spans="1:16" s="347" customFormat="1" ht="20.149999999999999" customHeight="1">
      <c r="A146" s="786"/>
      <c r="B146" s="787"/>
      <c r="C146" s="787"/>
      <c r="D146" s="369"/>
      <c r="E146" s="370" t="s">
        <v>29</v>
      </c>
      <c r="F146" s="369"/>
      <c r="G146" s="371">
        <f t="shared" si="10"/>
        <v>0</v>
      </c>
      <c r="H146" s="341"/>
      <c r="I146" s="786"/>
      <c r="J146" s="787"/>
      <c r="K146" s="787"/>
      <c r="L146" s="369"/>
      <c r="M146" s="370" t="s">
        <v>29</v>
      </c>
      <c r="N146" s="369"/>
      <c r="O146" s="371">
        <f t="shared" si="11"/>
        <v>0</v>
      </c>
      <c r="P146" s="346"/>
    </row>
    <row r="147" spans="1:16" s="347" customFormat="1" ht="20.149999999999999" customHeight="1">
      <c r="A147" s="786"/>
      <c r="B147" s="787"/>
      <c r="C147" s="787"/>
      <c r="D147" s="369"/>
      <c r="E147" s="370" t="s">
        <v>29</v>
      </c>
      <c r="F147" s="369"/>
      <c r="G147" s="371">
        <f t="shared" si="10"/>
        <v>0</v>
      </c>
      <c r="H147" s="341"/>
      <c r="I147" s="786"/>
      <c r="J147" s="787"/>
      <c r="K147" s="787"/>
      <c r="L147" s="369"/>
      <c r="M147" s="370" t="s">
        <v>29</v>
      </c>
      <c r="N147" s="369"/>
      <c r="O147" s="371">
        <f t="shared" si="11"/>
        <v>0</v>
      </c>
      <c r="P147" s="346"/>
    </row>
    <row r="148" spans="1:16" s="347" customFormat="1" ht="20.149999999999999" customHeight="1">
      <c r="A148" s="786"/>
      <c r="B148" s="787"/>
      <c r="C148" s="787"/>
      <c r="D148" s="369"/>
      <c r="E148" s="370" t="s">
        <v>29</v>
      </c>
      <c r="F148" s="369"/>
      <c r="G148" s="371">
        <f t="shared" si="10"/>
        <v>0</v>
      </c>
      <c r="H148" s="341"/>
      <c r="I148" s="786"/>
      <c r="J148" s="787"/>
      <c r="K148" s="787"/>
      <c r="L148" s="369"/>
      <c r="M148" s="370" t="s">
        <v>29</v>
      </c>
      <c r="N148" s="369"/>
      <c r="O148" s="371">
        <f t="shared" si="11"/>
        <v>0</v>
      </c>
      <c r="P148" s="346"/>
    </row>
    <row r="149" spans="1:16" s="347" customFormat="1" ht="20.149999999999999" customHeight="1">
      <c r="A149" s="786"/>
      <c r="B149" s="787"/>
      <c r="C149" s="787"/>
      <c r="D149" s="369"/>
      <c r="E149" s="370" t="s">
        <v>29</v>
      </c>
      <c r="F149" s="369"/>
      <c r="G149" s="371">
        <f t="shared" si="10"/>
        <v>0</v>
      </c>
      <c r="H149" s="341"/>
      <c r="I149" s="786"/>
      <c r="J149" s="787"/>
      <c r="K149" s="787"/>
      <c r="L149" s="369"/>
      <c r="M149" s="370" t="s">
        <v>29</v>
      </c>
      <c r="N149" s="369"/>
      <c r="O149" s="371">
        <f t="shared" si="11"/>
        <v>0</v>
      </c>
      <c r="P149" s="346"/>
    </row>
    <row r="150" spans="1:16" s="347" customFormat="1" ht="20.149999999999999" customHeight="1">
      <c r="A150" s="786"/>
      <c r="B150" s="787"/>
      <c r="C150" s="787"/>
      <c r="D150" s="369"/>
      <c r="E150" s="370" t="s">
        <v>29</v>
      </c>
      <c r="F150" s="369"/>
      <c r="G150" s="371">
        <f t="shared" si="10"/>
        <v>0</v>
      </c>
      <c r="H150" s="341"/>
      <c r="I150" s="786"/>
      <c r="J150" s="787"/>
      <c r="K150" s="787"/>
      <c r="L150" s="369"/>
      <c r="M150" s="370" t="s">
        <v>29</v>
      </c>
      <c r="N150" s="369"/>
      <c r="O150" s="371">
        <f t="shared" si="11"/>
        <v>0</v>
      </c>
      <c r="P150" s="346"/>
    </row>
    <row r="151" spans="1:16" s="347" customFormat="1" ht="20.149999999999999" customHeight="1">
      <c r="A151" s="786"/>
      <c r="B151" s="787"/>
      <c r="C151" s="787"/>
      <c r="D151" s="369"/>
      <c r="E151" s="370" t="s">
        <v>29</v>
      </c>
      <c r="F151" s="369"/>
      <c r="G151" s="371">
        <f t="shared" si="10"/>
        <v>0</v>
      </c>
      <c r="H151" s="341"/>
      <c r="I151" s="786"/>
      <c r="J151" s="787"/>
      <c r="K151" s="787"/>
      <c r="L151" s="369"/>
      <c r="M151" s="370" t="s">
        <v>29</v>
      </c>
      <c r="N151" s="369"/>
      <c r="O151" s="371">
        <f t="shared" si="11"/>
        <v>0</v>
      </c>
      <c r="P151" s="346"/>
    </row>
    <row r="152" spans="1:16" s="347" customFormat="1" ht="20.149999999999999" customHeight="1">
      <c r="A152" s="786"/>
      <c r="B152" s="787"/>
      <c r="C152" s="787"/>
      <c r="D152" s="369"/>
      <c r="E152" s="370" t="s">
        <v>29</v>
      </c>
      <c r="F152" s="369"/>
      <c r="G152" s="371">
        <f t="shared" si="10"/>
        <v>0</v>
      </c>
      <c r="H152" s="341"/>
      <c r="I152" s="786"/>
      <c r="J152" s="787"/>
      <c r="K152" s="787"/>
      <c r="L152" s="369"/>
      <c r="M152" s="370" t="s">
        <v>29</v>
      </c>
      <c r="N152" s="369"/>
      <c r="O152" s="371">
        <f t="shared" si="11"/>
        <v>0</v>
      </c>
      <c r="P152" s="346"/>
    </row>
    <row r="153" spans="1:16" s="347" customFormat="1" ht="20.149999999999999" customHeight="1">
      <c r="A153" s="788" t="s">
        <v>428</v>
      </c>
      <c r="B153" s="789"/>
      <c r="C153" s="790"/>
      <c r="D153" s="372"/>
      <c r="E153" s="373" t="s">
        <v>29</v>
      </c>
      <c r="F153" s="374"/>
      <c r="G153" s="375">
        <f>D153*F153</f>
        <v>0</v>
      </c>
      <c r="H153" s="341"/>
      <c r="I153" s="788" t="s">
        <v>428</v>
      </c>
      <c r="J153" s="789"/>
      <c r="K153" s="790"/>
      <c r="L153" s="372"/>
      <c r="M153" s="373" t="s">
        <v>29</v>
      </c>
      <c r="N153" s="374"/>
      <c r="O153" s="375">
        <f>L153*N153</f>
        <v>0</v>
      </c>
      <c r="P153" s="346"/>
    </row>
    <row r="154" spans="1:16" s="347" customFormat="1" ht="20.149999999999999" customHeight="1">
      <c r="A154" s="775" t="s">
        <v>148</v>
      </c>
      <c r="B154" s="768"/>
      <c r="C154" s="768"/>
      <c r="D154" s="768"/>
      <c r="E154" s="768"/>
      <c r="F154" s="768"/>
      <c r="G154" s="376">
        <f>SUM(G143:G153)</f>
        <v>0</v>
      </c>
      <c r="H154" s="341"/>
      <c r="I154" s="775" t="s">
        <v>148</v>
      </c>
      <c r="J154" s="768"/>
      <c r="K154" s="768"/>
      <c r="L154" s="768"/>
      <c r="M154" s="768"/>
      <c r="N154" s="768"/>
      <c r="O154" s="376">
        <f>SUM(O143:O153)</f>
        <v>0</v>
      </c>
      <c r="P154" s="346"/>
    </row>
    <row r="155" spans="1:16" s="347" customFormat="1" ht="20.149999999999999" customHeight="1">
      <c r="A155" s="791" t="s">
        <v>429</v>
      </c>
      <c r="B155" s="758"/>
      <c r="C155" s="758"/>
      <c r="D155" s="758"/>
      <c r="E155" s="758"/>
      <c r="F155" s="758"/>
      <c r="G155" s="378"/>
      <c r="H155" s="341"/>
      <c r="I155" s="791" t="s">
        <v>429</v>
      </c>
      <c r="J155" s="758"/>
      <c r="K155" s="758"/>
      <c r="L155" s="758"/>
      <c r="M155" s="758"/>
      <c r="N155" s="758"/>
      <c r="O155" s="378"/>
      <c r="P155" s="346"/>
    </row>
    <row r="156" spans="1:16" s="347" customFormat="1" ht="20.149999999999999" customHeight="1">
      <c r="A156" s="775" t="s">
        <v>149</v>
      </c>
      <c r="B156" s="768"/>
      <c r="C156" s="768"/>
      <c r="D156" s="768"/>
      <c r="E156" s="768"/>
      <c r="F156" s="768"/>
      <c r="G156" s="376">
        <f>G154+G155</f>
        <v>0</v>
      </c>
      <c r="H156" s="341"/>
      <c r="I156" s="775" t="s">
        <v>149</v>
      </c>
      <c r="J156" s="768"/>
      <c r="K156" s="768"/>
      <c r="L156" s="768"/>
      <c r="M156" s="768"/>
      <c r="N156" s="768"/>
      <c r="O156" s="376">
        <f>O154+O155</f>
        <v>0</v>
      </c>
      <c r="P156" s="346"/>
    </row>
    <row r="157" spans="1:16" s="347" customFormat="1" ht="20.149999999999999" customHeight="1">
      <c r="A157" s="380"/>
      <c r="B157" s="380"/>
      <c r="C157" s="380"/>
      <c r="D157" s="380"/>
      <c r="E157" s="380"/>
      <c r="F157" s="380"/>
      <c r="G157" s="381">
        <v>13</v>
      </c>
      <c r="H157" s="380"/>
      <c r="I157" s="380"/>
      <c r="J157" s="380"/>
      <c r="K157" s="380"/>
      <c r="L157" s="380"/>
      <c r="M157" s="380"/>
      <c r="N157" s="380"/>
      <c r="O157" s="381">
        <v>14</v>
      </c>
      <c r="P157" s="346"/>
    </row>
    <row r="158" spans="1:16" s="347" customFormat="1" ht="20.149999999999999" customHeight="1">
      <c r="A158" s="759" t="s">
        <v>145</v>
      </c>
      <c r="B158" s="760"/>
      <c r="C158" s="792"/>
      <c r="D158" s="792"/>
      <c r="E158" s="792"/>
      <c r="F158" s="792"/>
      <c r="G158" s="793"/>
      <c r="H158" s="341"/>
      <c r="I158" s="759" t="s">
        <v>145</v>
      </c>
      <c r="J158" s="760"/>
      <c r="K158" s="792"/>
      <c r="L158" s="792"/>
      <c r="M158" s="792"/>
      <c r="N158" s="792"/>
      <c r="O158" s="793"/>
      <c r="P158" s="346"/>
    </row>
    <row r="159" spans="1:16" s="347" customFormat="1" ht="20.149999999999999" customHeight="1">
      <c r="A159" s="734" t="s">
        <v>28</v>
      </c>
      <c r="B159" s="735"/>
      <c r="C159" s="794"/>
      <c r="D159" s="794"/>
      <c r="E159" s="794"/>
      <c r="F159" s="794"/>
      <c r="G159" s="795"/>
      <c r="H159" s="341"/>
      <c r="I159" s="734" t="s">
        <v>28</v>
      </c>
      <c r="J159" s="735"/>
      <c r="K159" s="794"/>
      <c r="L159" s="794"/>
      <c r="M159" s="794"/>
      <c r="N159" s="794"/>
      <c r="O159" s="795"/>
      <c r="P159" s="346"/>
    </row>
    <row r="160" spans="1:16" s="347" customFormat="1" ht="20.149999999999999" customHeight="1">
      <c r="A160" s="738" t="s">
        <v>424</v>
      </c>
      <c r="B160" s="739"/>
      <c r="C160" s="765"/>
      <c r="D160" s="765"/>
      <c r="E160" s="766"/>
      <c r="F160" s="766"/>
      <c r="G160" s="767"/>
      <c r="H160" s="341"/>
      <c r="I160" s="738" t="s">
        <v>424</v>
      </c>
      <c r="J160" s="739"/>
      <c r="K160" s="765"/>
      <c r="L160" s="765"/>
      <c r="M160" s="766"/>
      <c r="N160" s="766"/>
      <c r="O160" s="767"/>
      <c r="P160" s="346"/>
    </row>
    <row r="161" spans="1:16" s="347" customFormat="1" ht="20.149999999999999" customHeight="1">
      <c r="A161" s="354" t="s">
        <v>425</v>
      </c>
      <c r="B161" s="768" t="s">
        <v>426</v>
      </c>
      <c r="C161" s="768"/>
      <c r="D161" s="769"/>
      <c r="E161" s="769"/>
      <c r="F161" s="355" t="s">
        <v>175</v>
      </c>
      <c r="G161" s="356"/>
      <c r="H161" s="380"/>
      <c r="I161" s="354" t="s">
        <v>425</v>
      </c>
      <c r="J161" s="768" t="s">
        <v>426</v>
      </c>
      <c r="K161" s="768"/>
      <c r="L161" s="769"/>
      <c r="M161" s="769"/>
      <c r="N161" s="355" t="s">
        <v>175</v>
      </c>
      <c r="O161" s="356"/>
      <c r="P161" s="346"/>
    </row>
    <row r="162" spans="1:16" s="347" customFormat="1" ht="20.149999999999999" customHeight="1">
      <c r="A162" s="759" t="s">
        <v>160</v>
      </c>
      <c r="B162" s="760"/>
      <c r="C162" s="761">
        <f>C160-D161-G161</f>
        <v>0</v>
      </c>
      <c r="D162" s="762"/>
      <c r="E162" s="763" t="s">
        <v>161</v>
      </c>
      <c r="F162" s="764"/>
      <c r="G162" s="357" t="str">
        <f>IF(C162*C163=0,"",C162*C163)</f>
        <v/>
      </c>
      <c r="H162" s="341"/>
      <c r="I162" s="759" t="s">
        <v>160</v>
      </c>
      <c r="J162" s="760"/>
      <c r="K162" s="761">
        <f>K160-L161-O161</f>
        <v>0</v>
      </c>
      <c r="L162" s="762"/>
      <c r="M162" s="763" t="s">
        <v>161</v>
      </c>
      <c r="N162" s="764"/>
      <c r="O162" s="357" t="str">
        <f>IF(K162*K163=0,"",K162*K163)</f>
        <v/>
      </c>
      <c r="P162" s="346"/>
    </row>
    <row r="163" spans="1:16" s="347" customFormat="1" ht="20.149999999999999" customHeight="1">
      <c r="A163" s="738" t="s">
        <v>146</v>
      </c>
      <c r="B163" s="739"/>
      <c r="C163" s="783"/>
      <c r="D163" s="784"/>
      <c r="E163" s="358"/>
      <c r="F163" s="359"/>
      <c r="G163" s="360"/>
      <c r="H163" s="341"/>
      <c r="I163" s="738" t="s">
        <v>146</v>
      </c>
      <c r="J163" s="739"/>
      <c r="K163" s="783"/>
      <c r="L163" s="784"/>
      <c r="M163" s="358"/>
      <c r="N163" s="359"/>
      <c r="O163" s="360"/>
      <c r="P163" s="346"/>
    </row>
    <row r="164" spans="1:16" s="347" customFormat="1" ht="20.149999999999999" customHeight="1">
      <c r="A164" s="775" t="s">
        <v>150</v>
      </c>
      <c r="B164" s="768"/>
      <c r="C164" s="785" t="str">
        <f>IF(G162="","",SUM(F168:F177))</f>
        <v/>
      </c>
      <c r="D164" s="785"/>
      <c r="E164" s="778" t="s">
        <v>152</v>
      </c>
      <c r="F164" s="778"/>
      <c r="G164" s="361" t="str">
        <f>IF(G162="","",C164/G162)</f>
        <v/>
      </c>
      <c r="H164" s="341"/>
      <c r="I164" s="775" t="s">
        <v>150</v>
      </c>
      <c r="J164" s="768"/>
      <c r="K164" s="785" t="str">
        <f>IF(O162="","",SUM(N168:N177))</f>
        <v/>
      </c>
      <c r="L164" s="785"/>
      <c r="M164" s="778" t="s">
        <v>152</v>
      </c>
      <c r="N164" s="778"/>
      <c r="O164" s="361" t="str">
        <f>IF(O162="","",K164/O162)</f>
        <v/>
      </c>
      <c r="P164" s="346"/>
    </row>
    <row r="165" spans="1:16" s="347" customFormat="1" ht="20.149999999999999" customHeight="1">
      <c r="A165" s="779" t="s">
        <v>151</v>
      </c>
      <c r="B165" s="780"/>
      <c r="C165" s="781" t="str">
        <f>IF(G162="","",SUM(F168:F178))</f>
        <v/>
      </c>
      <c r="D165" s="781"/>
      <c r="E165" s="782" t="s">
        <v>153</v>
      </c>
      <c r="F165" s="782"/>
      <c r="G165" s="362" t="str">
        <f>IF(G162="","",C165/G162)</f>
        <v/>
      </c>
      <c r="H165" s="341"/>
      <c r="I165" s="779" t="s">
        <v>151</v>
      </c>
      <c r="J165" s="780"/>
      <c r="K165" s="781" t="str">
        <f>IF(O162="","",SUM(N168:N178))</f>
        <v/>
      </c>
      <c r="L165" s="781"/>
      <c r="M165" s="782" t="s">
        <v>153</v>
      </c>
      <c r="N165" s="782"/>
      <c r="O165" s="362" t="str">
        <f>IF(O162="","",K165/O162)</f>
        <v/>
      </c>
      <c r="P165" s="346"/>
    </row>
    <row r="166" spans="1:16" s="347" customFormat="1" ht="20.149999999999999" customHeight="1">
      <c r="A166" s="772" t="s">
        <v>427</v>
      </c>
      <c r="B166" s="773"/>
      <c r="C166" s="773"/>
      <c r="D166" s="773"/>
      <c r="E166" s="773"/>
      <c r="F166" s="773"/>
      <c r="G166" s="774"/>
      <c r="H166" s="341"/>
      <c r="I166" s="772" t="s">
        <v>427</v>
      </c>
      <c r="J166" s="773"/>
      <c r="K166" s="773"/>
      <c r="L166" s="773"/>
      <c r="M166" s="773"/>
      <c r="N166" s="773"/>
      <c r="O166" s="774"/>
      <c r="P166" s="346"/>
    </row>
    <row r="167" spans="1:16" s="347" customFormat="1" ht="20.149999999999999" customHeight="1">
      <c r="A167" s="775" t="s">
        <v>43</v>
      </c>
      <c r="B167" s="768"/>
      <c r="C167" s="768"/>
      <c r="D167" s="363" t="s">
        <v>11</v>
      </c>
      <c r="E167" s="363" t="s">
        <v>29</v>
      </c>
      <c r="F167" s="363" t="s">
        <v>30</v>
      </c>
      <c r="G167" s="364" t="s">
        <v>31</v>
      </c>
      <c r="H167" s="341"/>
      <c r="I167" s="775" t="s">
        <v>43</v>
      </c>
      <c r="J167" s="768"/>
      <c r="K167" s="768"/>
      <c r="L167" s="363" t="s">
        <v>11</v>
      </c>
      <c r="M167" s="363" t="s">
        <v>29</v>
      </c>
      <c r="N167" s="363" t="s">
        <v>30</v>
      </c>
      <c r="O167" s="364" t="s">
        <v>31</v>
      </c>
      <c r="P167" s="346"/>
    </row>
    <row r="168" spans="1:16" s="347" customFormat="1" ht="20.149999999999999" customHeight="1">
      <c r="A168" s="776"/>
      <c r="B168" s="777"/>
      <c r="C168" s="777"/>
      <c r="D168" s="365"/>
      <c r="E168" s="366" t="s">
        <v>29</v>
      </c>
      <c r="F168" s="367"/>
      <c r="G168" s="368">
        <f>D168*F168</f>
        <v>0</v>
      </c>
      <c r="H168" s="341"/>
      <c r="I168" s="776"/>
      <c r="J168" s="777"/>
      <c r="K168" s="777"/>
      <c r="L168" s="365"/>
      <c r="M168" s="366" t="s">
        <v>29</v>
      </c>
      <c r="N168" s="367"/>
      <c r="O168" s="368">
        <f>L168*N168</f>
        <v>0</v>
      </c>
      <c r="P168" s="346"/>
    </row>
    <row r="169" spans="1:16" s="347" customFormat="1" ht="20.149999999999999" customHeight="1">
      <c r="A169" s="786"/>
      <c r="B169" s="787"/>
      <c r="C169" s="787"/>
      <c r="D169" s="369"/>
      <c r="E169" s="370" t="s">
        <v>29</v>
      </c>
      <c r="F169" s="369"/>
      <c r="G169" s="371">
        <f t="shared" ref="G169:G177" si="12">D169*F169</f>
        <v>0</v>
      </c>
      <c r="H169" s="341"/>
      <c r="I169" s="786"/>
      <c r="J169" s="787"/>
      <c r="K169" s="787"/>
      <c r="L169" s="369"/>
      <c r="M169" s="370" t="s">
        <v>29</v>
      </c>
      <c r="N169" s="369"/>
      <c r="O169" s="371">
        <f t="shared" ref="O169:O177" si="13">L169*N169</f>
        <v>0</v>
      </c>
      <c r="P169" s="346"/>
    </row>
    <row r="170" spans="1:16" s="347" customFormat="1" ht="20.149999999999999" customHeight="1">
      <c r="A170" s="786"/>
      <c r="B170" s="787"/>
      <c r="C170" s="787"/>
      <c r="D170" s="369"/>
      <c r="E170" s="370" t="s">
        <v>29</v>
      </c>
      <c r="F170" s="369"/>
      <c r="G170" s="371">
        <f t="shared" si="12"/>
        <v>0</v>
      </c>
      <c r="H170" s="341"/>
      <c r="I170" s="786"/>
      <c r="J170" s="787"/>
      <c r="K170" s="787"/>
      <c r="L170" s="369"/>
      <c r="M170" s="370" t="s">
        <v>29</v>
      </c>
      <c r="N170" s="369"/>
      <c r="O170" s="371">
        <f t="shared" si="13"/>
        <v>0</v>
      </c>
      <c r="P170" s="346"/>
    </row>
    <row r="171" spans="1:16" s="347" customFormat="1" ht="20.149999999999999" customHeight="1">
      <c r="A171" s="786"/>
      <c r="B171" s="787"/>
      <c r="C171" s="787"/>
      <c r="D171" s="369"/>
      <c r="E171" s="370" t="s">
        <v>29</v>
      </c>
      <c r="F171" s="369"/>
      <c r="G171" s="371">
        <f t="shared" si="12"/>
        <v>0</v>
      </c>
      <c r="H171" s="341"/>
      <c r="I171" s="786"/>
      <c r="J171" s="787"/>
      <c r="K171" s="787"/>
      <c r="L171" s="369"/>
      <c r="M171" s="370" t="s">
        <v>29</v>
      </c>
      <c r="N171" s="369"/>
      <c r="O171" s="371">
        <f t="shared" si="13"/>
        <v>0</v>
      </c>
      <c r="P171" s="346"/>
    </row>
    <row r="172" spans="1:16" s="347" customFormat="1" ht="20.149999999999999" customHeight="1">
      <c r="A172" s="786"/>
      <c r="B172" s="787"/>
      <c r="C172" s="787"/>
      <c r="D172" s="369"/>
      <c r="E172" s="370" t="s">
        <v>29</v>
      </c>
      <c r="F172" s="369"/>
      <c r="G172" s="371">
        <f t="shared" si="12"/>
        <v>0</v>
      </c>
      <c r="H172" s="341"/>
      <c r="I172" s="786"/>
      <c r="J172" s="787"/>
      <c r="K172" s="787"/>
      <c r="L172" s="369"/>
      <c r="M172" s="370" t="s">
        <v>29</v>
      </c>
      <c r="N172" s="369"/>
      <c r="O172" s="371">
        <f t="shared" si="13"/>
        <v>0</v>
      </c>
      <c r="P172" s="346"/>
    </row>
    <row r="173" spans="1:16" s="347" customFormat="1" ht="20.149999999999999" customHeight="1">
      <c r="A173" s="786"/>
      <c r="B173" s="787"/>
      <c r="C173" s="787"/>
      <c r="D173" s="369"/>
      <c r="E173" s="370" t="s">
        <v>29</v>
      </c>
      <c r="F173" s="369"/>
      <c r="G173" s="371">
        <f t="shared" si="12"/>
        <v>0</v>
      </c>
      <c r="H173" s="341"/>
      <c r="I173" s="786"/>
      <c r="J173" s="787"/>
      <c r="K173" s="787"/>
      <c r="L173" s="369"/>
      <c r="M173" s="370" t="s">
        <v>29</v>
      </c>
      <c r="N173" s="369"/>
      <c r="O173" s="371">
        <f t="shared" si="13"/>
        <v>0</v>
      </c>
      <c r="P173" s="346"/>
    </row>
    <row r="174" spans="1:16" s="347" customFormat="1" ht="20.149999999999999" customHeight="1">
      <c r="A174" s="786"/>
      <c r="B174" s="787"/>
      <c r="C174" s="787"/>
      <c r="D174" s="369"/>
      <c r="E174" s="370" t="s">
        <v>29</v>
      </c>
      <c r="F174" s="369"/>
      <c r="G174" s="371">
        <f t="shared" si="12"/>
        <v>0</v>
      </c>
      <c r="H174" s="341"/>
      <c r="I174" s="786"/>
      <c r="J174" s="787"/>
      <c r="K174" s="787"/>
      <c r="L174" s="369"/>
      <c r="M174" s="370" t="s">
        <v>29</v>
      </c>
      <c r="N174" s="369"/>
      <c r="O174" s="371">
        <f t="shared" si="13"/>
        <v>0</v>
      </c>
      <c r="P174" s="346"/>
    </row>
    <row r="175" spans="1:16" s="347" customFormat="1" ht="20.149999999999999" customHeight="1">
      <c r="A175" s="786"/>
      <c r="B175" s="787"/>
      <c r="C175" s="787"/>
      <c r="D175" s="369"/>
      <c r="E175" s="370" t="s">
        <v>29</v>
      </c>
      <c r="F175" s="369"/>
      <c r="G175" s="371">
        <f t="shared" si="12"/>
        <v>0</v>
      </c>
      <c r="H175" s="341"/>
      <c r="I175" s="786"/>
      <c r="J175" s="787"/>
      <c r="K175" s="787"/>
      <c r="L175" s="369"/>
      <c r="M175" s="370" t="s">
        <v>29</v>
      </c>
      <c r="N175" s="369"/>
      <c r="O175" s="371">
        <f t="shared" si="13"/>
        <v>0</v>
      </c>
      <c r="P175" s="346"/>
    </row>
    <row r="176" spans="1:16" s="347" customFormat="1" ht="20.149999999999999" customHeight="1">
      <c r="A176" s="786"/>
      <c r="B176" s="787"/>
      <c r="C176" s="787"/>
      <c r="D176" s="369"/>
      <c r="E176" s="370" t="s">
        <v>29</v>
      </c>
      <c r="F176" s="369"/>
      <c r="G176" s="371">
        <f t="shared" si="12"/>
        <v>0</v>
      </c>
      <c r="H176" s="341"/>
      <c r="I176" s="786"/>
      <c r="J176" s="787"/>
      <c r="K176" s="787"/>
      <c r="L176" s="369"/>
      <c r="M176" s="370" t="s">
        <v>29</v>
      </c>
      <c r="N176" s="369"/>
      <c r="O176" s="371">
        <f t="shared" si="13"/>
        <v>0</v>
      </c>
      <c r="P176" s="346"/>
    </row>
    <row r="177" spans="1:16" s="347" customFormat="1" ht="20.149999999999999" customHeight="1">
      <c r="A177" s="786"/>
      <c r="B177" s="787"/>
      <c r="C177" s="787"/>
      <c r="D177" s="369"/>
      <c r="E177" s="370" t="s">
        <v>29</v>
      </c>
      <c r="F177" s="369"/>
      <c r="G177" s="371">
        <f t="shared" si="12"/>
        <v>0</v>
      </c>
      <c r="H177" s="341"/>
      <c r="I177" s="786"/>
      <c r="J177" s="787"/>
      <c r="K177" s="787"/>
      <c r="L177" s="369"/>
      <c r="M177" s="370" t="s">
        <v>29</v>
      </c>
      <c r="N177" s="369"/>
      <c r="O177" s="371">
        <f t="shared" si="13"/>
        <v>0</v>
      </c>
      <c r="P177" s="346"/>
    </row>
    <row r="178" spans="1:16" s="347" customFormat="1" ht="20.149999999999999" customHeight="1">
      <c r="A178" s="788" t="s">
        <v>428</v>
      </c>
      <c r="B178" s="789"/>
      <c r="C178" s="790"/>
      <c r="D178" s="372"/>
      <c r="E178" s="373" t="s">
        <v>29</v>
      </c>
      <c r="F178" s="374"/>
      <c r="G178" s="375">
        <f>D178*F178</f>
        <v>0</v>
      </c>
      <c r="H178" s="341"/>
      <c r="I178" s="788" t="s">
        <v>428</v>
      </c>
      <c r="J178" s="789"/>
      <c r="K178" s="790"/>
      <c r="L178" s="372"/>
      <c r="M178" s="373" t="s">
        <v>29</v>
      </c>
      <c r="N178" s="374"/>
      <c r="O178" s="375">
        <f>L178*N178</f>
        <v>0</v>
      </c>
      <c r="P178" s="346"/>
    </row>
    <row r="179" spans="1:16" s="347" customFormat="1" ht="20.149999999999999" customHeight="1">
      <c r="A179" s="775" t="s">
        <v>148</v>
      </c>
      <c r="B179" s="768"/>
      <c r="C179" s="768"/>
      <c r="D179" s="768"/>
      <c r="E179" s="768"/>
      <c r="F179" s="768"/>
      <c r="G179" s="376">
        <f>SUM(G168:G178)</f>
        <v>0</v>
      </c>
      <c r="H179" s="341"/>
      <c r="I179" s="775" t="s">
        <v>148</v>
      </c>
      <c r="J179" s="768"/>
      <c r="K179" s="768"/>
      <c r="L179" s="768"/>
      <c r="M179" s="768"/>
      <c r="N179" s="768"/>
      <c r="O179" s="376">
        <f>SUM(O168:O178)</f>
        <v>0</v>
      </c>
      <c r="P179" s="346"/>
    </row>
    <row r="180" spans="1:16" s="347" customFormat="1" ht="20.149999999999999" customHeight="1">
      <c r="A180" s="791" t="s">
        <v>429</v>
      </c>
      <c r="B180" s="758"/>
      <c r="C180" s="758"/>
      <c r="D180" s="758"/>
      <c r="E180" s="758"/>
      <c r="F180" s="758"/>
      <c r="G180" s="378"/>
      <c r="H180" s="341"/>
      <c r="I180" s="791" t="s">
        <v>429</v>
      </c>
      <c r="J180" s="758"/>
      <c r="K180" s="758"/>
      <c r="L180" s="758"/>
      <c r="M180" s="758"/>
      <c r="N180" s="758"/>
      <c r="O180" s="378"/>
      <c r="P180" s="346"/>
    </row>
    <row r="181" spans="1:16" s="347" customFormat="1" ht="20.149999999999999" customHeight="1">
      <c r="A181" s="775" t="s">
        <v>149</v>
      </c>
      <c r="B181" s="768"/>
      <c r="C181" s="768"/>
      <c r="D181" s="768"/>
      <c r="E181" s="768"/>
      <c r="F181" s="768"/>
      <c r="G181" s="376">
        <f>G179+G180</f>
        <v>0</v>
      </c>
      <c r="H181" s="341"/>
      <c r="I181" s="775" t="s">
        <v>149</v>
      </c>
      <c r="J181" s="768"/>
      <c r="K181" s="768"/>
      <c r="L181" s="768"/>
      <c r="M181" s="768"/>
      <c r="N181" s="768"/>
      <c r="O181" s="376">
        <f>O179+O180</f>
        <v>0</v>
      </c>
      <c r="P181" s="346"/>
    </row>
    <row r="182" spans="1:16" s="347" customFormat="1" ht="20.149999999999999" customHeight="1">
      <c r="A182" s="380"/>
      <c r="B182" s="380"/>
      <c r="C182" s="380"/>
      <c r="D182" s="380"/>
      <c r="E182" s="380"/>
      <c r="F182" s="380"/>
      <c r="G182" s="381">
        <v>15</v>
      </c>
      <c r="H182" s="380"/>
      <c r="I182" s="380"/>
      <c r="J182" s="380"/>
      <c r="K182" s="380"/>
      <c r="L182" s="380"/>
      <c r="M182" s="380"/>
      <c r="N182" s="380"/>
      <c r="O182" s="381">
        <v>16</v>
      </c>
      <c r="P182" s="346"/>
    </row>
    <row r="183" spans="1:16" s="347" customFormat="1" ht="20.149999999999999" customHeight="1">
      <c r="A183" s="759" t="s">
        <v>145</v>
      </c>
      <c r="B183" s="760"/>
      <c r="C183" s="792"/>
      <c r="D183" s="792"/>
      <c r="E183" s="792"/>
      <c r="F183" s="792"/>
      <c r="G183" s="793"/>
      <c r="H183" s="341"/>
      <c r="I183" s="759" t="s">
        <v>145</v>
      </c>
      <c r="J183" s="760"/>
      <c r="K183" s="792"/>
      <c r="L183" s="792"/>
      <c r="M183" s="792"/>
      <c r="N183" s="792"/>
      <c r="O183" s="793"/>
      <c r="P183" s="346"/>
    </row>
    <row r="184" spans="1:16" s="347" customFormat="1" ht="20.149999999999999" customHeight="1">
      <c r="A184" s="734" t="s">
        <v>28</v>
      </c>
      <c r="B184" s="735"/>
      <c r="C184" s="794"/>
      <c r="D184" s="794"/>
      <c r="E184" s="794"/>
      <c r="F184" s="794"/>
      <c r="G184" s="795"/>
      <c r="H184" s="341"/>
      <c r="I184" s="734" t="s">
        <v>28</v>
      </c>
      <c r="J184" s="735"/>
      <c r="K184" s="794"/>
      <c r="L184" s="794"/>
      <c r="M184" s="794"/>
      <c r="N184" s="794"/>
      <c r="O184" s="795"/>
      <c r="P184" s="346"/>
    </row>
    <row r="185" spans="1:16" s="347" customFormat="1" ht="20.149999999999999" customHeight="1">
      <c r="A185" s="738" t="s">
        <v>424</v>
      </c>
      <c r="B185" s="739"/>
      <c r="C185" s="765"/>
      <c r="D185" s="765"/>
      <c r="E185" s="766"/>
      <c r="F185" s="766"/>
      <c r="G185" s="767"/>
      <c r="H185" s="341"/>
      <c r="I185" s="738" t="s">
        <v>424</v>
      </c>
      <c r="J185" s="739"/>
      <c r="K185" s="765"/>
      <c r="L185" s="765"/>
      <c r="M185" s="766"/>
      <c r="N185" s="766"/>
      <c r="O185" s="767"/>
      <c r="P185" s="346"/>
    </row>
    <row r="186" spans="1:16" s="347" customFormat="1" ht="20.149999999999999" customHeight="1">
      <c r="A186" s="354" t="s">
        <v>425</v>
      </c>
      <c r="B186" s="768" t="s">
        <v>426</v>
      </c>
      <c r="C186" s="768"/>
      <c r="D186" s="769"/>
      <c r="E186" s="769"/>
      <c r="F186" s="355" t="s">
        <v>175</v>
      </c>
      <c r="G186" s="356"/>
      <c r="H186" s="380"/>
      <c r="I186" s="354" t="s">
        <v>425</v>
      </c>
      <c r="J186" s="768" t="s">
        <v>426</v>
      </c>
      <c r="K186" s="768"/>
      <c r="L186" s="769"/>
      <c r="M186" s="769"/>
      <c r="N186" s="355" t="s">
        <v>175</v>
      </c>
      <c r="O186" s="356"/>
      <c r="P186" s="346"/>
    </row>
    <row r="187" spans="1:16" s="347" customFormat="1" ht="20.149999999999999" customHeight="1">
      <c r="A187" s="759" t="s">
        <v>160</v>
      </c>
      <c r="B187" s="760"/>
      <c r="C187" s="761">
        <f>C185-D186-G186</f>
        <v>0</v>
      </c>
      <c r="D187" s="762"/>
      <c r="E187" s="763" t="s">
        <v>161</v>
      </c>
      <c r="F187" s="764"/>
      <c r="G187" s="357" t="str">
        <f>IF(C187*C188=0,"",C187*C188)</f>
        <v/>
      </c>
      <c r="H187" s="341"/>
      <c r="I187" s="759" t="s">
        <v>160</v>
      </c>
      <c r="J187" s="760"/>
      <c r="K187" s="761">
        <f>K185-L186-O186</f>
        <v>0</v>
      </c>
      <c r="L187" s="762"/>
      <c r="M187" s="763" t="s">
        <v>161</v>
      </c>
      <c r="N187" s="764"/>
      <c r="O187" s="357" t="str">
        <f>IF(K187*K188=0,"",K187*K188)</f>
        <v/>
      </c>
      <c r="P187" s="346"/>
    </row>
    <row r="188" spans="1:16" s="347" customFormat="1" ht="20.149999999999999" customHeight="1">
      <c r="A188" s="738" t="s">
        <v>146</v>
      </c>
      <c r="B188" s="739"/>
      <c r="C188" s="783"/>
      <c r="D188" s="784"/>
      <c r="E188" s="358"/>
      <c r="F188" s="359"/>
      <c r="G188" s="360"/>
      <c r="H188" s="341"/>
      <c r="I188" s="738" t="s">
        <v>146</v>
      </c>
      <c r="J188" s="739"/>
      <c r="K188" s="783"/>
      <c r="L188" s="784"/>
      <c r="M188" s="358"/>
      <c r="N188" s="359"/>
      <c r="O188" s="360"/>
      <c r="P188" s="346"/>
    </row>
    <row r="189" spans="1:16" s="347" customFormat="1" ht="20.149999999999999" customHeight="1">
      <c r="A189" s="775" t="s">
        <v>150</v>
      </c>
      <c r="B189" s="768"/>
      <c r="C189" s="785" t="str">
        <f>IF(G187="","",SUM(F193:F202))</f>
        <v/>
      </c>
      <c r="D189" s="785"/>
      <c r="E189" s="778" t="s">
        <v>152</v>
      </c>
      <c r="F189" s="778"/>
      <c r="G189" s="361" t="str">
        <f>IF(G187="","",C189/G187)</f>
        <v/>
      </c>
      <c r="H189" s="341"/>
      <c r="I189" s="775" t="s">
        <v>150</v>
      </c>
      <c r="J189" s="768"/>
      <c r="K189" s="785" t="str">
        <f>IF(O187="","",SUM(N193:N202))</f>
        <v/>
      </c>
      <c r="L189" s="785"/>
      <c r="M189" s="778" t="s">
        <v>152</v>
      </c>
      <c r="N189" s="778"/>
      <c r="O189" s="361" t="str">
        <f>IF(O187="","",K189/O187)</f>
        <v/>
      </c>
      <c r="P189" s="346"/>
    </row>
    <row r="190" spans="1:16" s="347" customFormat="1" ht="20.149999999999999" customHeight="1">
      <c r="A190" s="779" t="s">
        <v>151</v>
      </c>
      <c r="B190" s="780"/>
      <c r="C190" s="781" t="str">
        <f>IF(G187="","",SUM(F193:F203))</f>
        <v/>
      </c>
      <c r="D190" s="781"/>
      <c r="E190" s="782" t="s">
        <v>153</v>
      </c>
      <c r="F190" s="782"/>
      <c r="G190" s="362" t="str">
        <f>IF(G187="","",C190/G187)</f>
        <v/>
      </c>
      <c r="H190" s="341"/>
      <c r="I190" s="779" t="s">
        <v>151</v>
      </c>
      <c r="J190" s="780"/>
      <c r="K190" s="781" t="str">
        <f>IF(O187="","",SUM(N193:N203))</f>
        <v/>
      </c>
      <c r="L190" s="781"/>
      <c r="M190" s="782" t="s">
        <v>153</v>
      </c>
      <c r="N190" s="782"/>
      <c r="O190" s="362" t="str">
        <f>IF(O187="","",K190/O187)</f>
        <v/>
      </c>
      <c r="P190" s="346"/>
    </row>
    <row r="191" spans="1:16" s="347" customFormat="1" ht="20.149999999999999" customHeight="1">
      <c r="A191" s="772" t="s">
        <v>427</v>
      </c>
      <c r="B191" s="773"/>
      <c r="C191" s="773"/>
      <c r="D191" s="773"/>
      <c r="E191" s="773"/>
      <c r="F191" s="773"/>
      <c r="G191" s="774"/>
      <c r="H191" s="341"/>
      <c r="I191" s="772" t="s">
        <v>427</v>
      </c>
      <c r="J191" s="773"/>
      <c r="K191" s="773"/>
      <c r="L191" s="773"/>
      <c r="M191" s="773"/>
      <c r="N191" s="773"/>
      <c r="O191" s="774"/>
      <c r="P191" s="346"/>
    </row>
    <row r="192" spans="1:16" s="347" customFormat="1" ht="20.149999999999999" customHeight="1">
      <c r="A192" s="775" t="s">
        <v>43</v>
      </c>
      <c r="B192" s="768"/>
      <c r="C192" s="768"/>
      <c r="D192" s="363" t="s">
        <v>11</v>
      </c>
      <c r="E192" s="363" t="s">
        <v>29</v>
      </c>
      <c r="F192" s="363" t="s">
        <v>30</v>
      </c>
      <c r="G192" s="364" t="s">
        <v>31</v>
      </c>
      <c r="H192" s="341"/>
      <c r="I192" s="775" t="s">
        <v>43</v>
      </c>
      <c r="J192" s="768"/>
      <c r="K192" s="768"/>
      <c r="L192" s="363" t="s">
        <v>11</v>
      </c>
      <c r="M192" s="363" t="s">
        <v>29</v>
      </c>
      <c r="N192" s="363" t="s">
        <v>30</v>
      </c>
      <c r="O192" s="364" t="s">
        <v>31</v>
      </c>
      <c r="P192" s="346"/>
    </row>
    <row r="193" spans="1:16" s="347" customFormat="1" ht="20.149999999999999" customHeight="1">
      <c r="A193" s="776"/>
      <c r="B193" s="777"/>
      <c r="C193" s="777"/>
      <c r="D193" s="365"/>
      <c r="E193" s="366" t="s">
        <v>29</v>
      </c>
      <c r="F193" s="367"/>
      <c r="G193" s="368">
        <f>D193*F193</f>
        <v>0</v>
      </c>
      <c r="H193" s="341"/>
      <c r="I193" s="776"/>
      <c r="J193" s="777"/>
      <c r="K193" s="777"/>
      <c r="L193" s="365"/>
      <c r="M193" s="366" t="s">
        <v>29</v>
      </c>
      <c r="N193" s="367"/>
      <c r="O193" s="368">
        <f>L193*N193</f>
        <v>0</v>
      </c>
      <c r="P193" s="346"/>
    </row>
    <row r="194" spans="1:16" s="347" customFormat="1" ht="20.149999999999999" customHeight="1">
      <c r="A194" s="786"/>
      <c r="B194" s="787"/>
      <c r="C194" s="787"/>
      <c r="D194" s="369"/>
      <c r="E194" s="370" t="s">
        <v>29</v>
      </c>
      <c r="F194" s="369"/>
      <c r="G194" s="371">
        <f t="shared" ref="G194:G202" si="14">D194*F194</f>
        <v>0</v>
      </c>
      <c r="H194" s="341"/>
      <c r="I194" s="786"/>
      <c r="J194" s="787"/>
      <c r="K194" s="787"/>
      <c r="L194" s="369"/>
      <c r="M194" s="370" t="s">
        <v>29</v>
      </c>
      <c r="N194" s="369"/>
      <c r="O194" s="371">
        <f t="shared" ref="O194:O202" si="15">L194*N194</f>
        <v>0</v>
      </c>
      <c r="P194" s="346"/>
    </row>
    <row r="195" spans="1:16" s="347" customFormat="1" ht="20.149999999999999" customHeight="1">
      <c r="A195" s="786"/>
      <c r="B195" s="787"/>
      <c r="C195" s="787"/>
      <c r="D195" s="369"/>
      <c r="E195" s="370" t="s">
        <v>29</v>
      </c>
      <c r="F195" s="369"/>
      <c r="G195" s="371">
        <f t="shared" si="14"/>
        <v>0</v>
      </c>
      <c r="H195" s="341"/>
      <c r="I195" s="786"/>
      <c r="J195" s="787"/>
      <c r="K195" s="787"/>
      <c r="L195" s="369"/>
      <c r="M195" s="370" t="s">
        <v>29</v>
      </c>
      <c r="N195" s="369"/>
      <c r="O195" s="371">
        <f t="shared" si="15"/>
        <v>0</v>
      </c>
      <c r="P195" s="346"/>
    </row>
    <row r="196" spans="1:16" s="347" customFormat="1" ht="20.149999999999999" customHeight="1">
      <c r="A196" s="786"/>
      <c r="B196" s="787"/>
      <c r="C196" s="787"/>
      <c r="D196" s="369"/>
      <c r="E196" s="370" t="s">
        <v>29</v>
      </c>
      <c r="F196" s="369"/>
      <c r="G196" s="371">
        <f t="shared" si="14"/>
        <v>0</v>
      </c>
      <c r="H196" s="341"/>
      <c r="I196" s="786"/>
      <c r="J196" s="787"/>
      <c r="K196" s="787"/>
      <c r="L196" s="369"/>
      <c r="M196" s="370" t="s">
        <v>29</v>
      </c>
      <c r="N196" s="369"/>
      <c r="O196" s="371">
        <f t="shared" si="15"/>
        <v>0</v>
      </c>
      <c r="P196" s="346"/>
    </row>
    <row r="197" spans="1:16" s="347" customFormat="1" ht="20.149999999999999" customHeight="1">
      <c r="A197" s="786"/>
      <c r="B197" s="787"/>
      <c r="C197" s="787"/>
      <c r="D197" s="369"/>
      <c r="E197" s="370" t="s">
        <v>29</v>
      </c>
      <c r="F197" s="369"/>
      <c r="G197" s="371">
        <f t="shared" si="14"/>
        <v>0</v>
      </c>
      <c r="H197" s="341"/>
      <c r="I197" s="786"/>
      <c r="J197" s="787"/>
      <c r="K197" s="787"/>
      <c r="L197" s="369"/>
      <c r="M197" s="370" t="s">
        <v>29</v>
      </c>
      <c r="N197" s="369"/>
      <c r="O197" s="371">
        <f t="shared" si="15"/>
        <v>0</v>
      </c>
      <c r="P197" s="346"/>
    </row>
    <row r="198" spans="1:16" s="347" customFormat="1" ht="20.149999999999999" customHeight="1">
      <c r="A198" s="786"/>
      <c r="B198" s="787"/>
      <c r="C198" s="787"/>
      <c r="D198" s="369"/>
      <c r="E198" s="370" t="s">
        <v>29</v>
      </c>
      <c r="F198" s="369"/>
      <c r="G198" s="371">
        <f t="shared" si="14"/>
        <v>0</v>
      </c>
      <c r="H198" s="341"/>
      <c r="I198" s="786"/>
      <c r="J198" s="787"/>
      <c r="K198" s="787"/>
      <c r="L198" s="369"/>
      <c r="M198" s="370" t="s">
        <v>29</v>
      </c>
      <c r="N198" s="369"/>
      <c r="O198" s="371">
        <f t="shared" si="15"/>
        <v>0</v>
      </c>
      <c r="P198" s="346"/>
    </row>
    <row r="199" spans="1:16" s="347" customFormat="1" ht="20.149999999999999" customHeight="1">
      <c r="A199" s="786"/>
      <c r="B199" s="787"/>
      <c r="C199" s="787"/>
      <c r="D199" s="369"/>
      <c r="E199" s="370" t="s">
        <v>29</v>
      </c>
      <c r="F199" s="369"/>
      <c r="G199" s="371">
        <f t="shared" si="14"/>
        <v>0</v>
      </c>
      <c r="H199" s="341"/>
      <c r="I199" s="786"/>
      <c r="J199" s="787"/>
      <c r="K199" s="787"/>
      <c r="L199" s="369"/>
      <c r="M199" s="370" t="s">
        <v>29</v>
      </c>
      <c r="N199" s="369"/>
      <c r="O199" s="371">
        <f t="shared" si="15"/>
        <v>0</v>
      </c>
      <c r="P199" s="346"/>
    </row>
    <row r="200" spans="1:16" s="347" customFormat="1" ht="20.149999999999999" customHeight="1">
      <c r="A200" s="786"/>
      <c r="B200" s="787"/>
      <c r="C200" s="787"/>
      <c r="D200" s="369"/>
      <c r="E200" s="370" t="s">
        <v>29</v>
      </c>
      <c r="F200" s="369"/>
      <c r="G200" s="371">
        <f t="shared" si="14"/>
        <v>0</v>
      </c>
      <c r="H200" s="341"/>
      <c r="I200" s="786"/>
      <c r="J200" s="787"/>
      <c r="K200" s="787"/>
      <c r="L200" s="369"/>
      <c r="M200" s="370" t="s">
        <v>29</v>
      </c>
      <c r="N200" s="369"/>
      <c r="O200" s="371">
        <f t="shared" si="15"/>
        <v>0</v>
      </c>
      <c r="P200" s="346"/>
    </row>
    <row r="201" spans="1:16" s="347" customFormat="1" ht="20.149999999999999" customHeight="1">
      <c r="A201" s="786"/>
      <c r="B201" s="787"/>
      <c r="C201" s="787"/>
      <c r="D201" s="369"/>
      <c r="E201" s="370" t="s">
        <v>29</v>
      </c>
      <c r="F201" s="369"/>
      <c r="G201" s="371">
        <f t="shared" si="14"/>
        <v>0</v>
      </c>
      <c r="H201" s="341"/>
      <c r="I201" s="786"/>
      <c r="J201" s="787"/>
      <c r="K201" s="787"/>
      <c r="L201" s="369"/>
      <c r="M201" s="370" t="s">
        <v>29</v>
      </c>
      <c r="N201" s="369"/>
      <c r="O201" s="371">
        <f t="shared" si="15"/>
        <v>0</v>
      </c>
      <c r="P201" s="346"/>
    </row>
    <row r="202" spans="1:16" s="347" customFormat="1" ht="20.149999999999999" customHeight="1">
      <c r="A202" s="786"/>
      <c r="B202" s="787"/>
      <c r="C202" s="787"/>
      <c r="D202" s="369"/>
      <c r="E202" s="370" t="s">
        <v>29</v>
      </c>
      <c r="F202" s="369"/>
      <c r="G202" s="371">
        <f t="shared" si="14"/>
        <v>0</v>
      </c>
      <c r="H202" s="341"/>
      <c r="I202" s="786"/>
      <c r="J202" s="787"/>
      <c r="K202" s="787"/>
      <c r="L202" s="369"/>
      <c r="M202" s="370" t="s">
        <v>29</v>
      </c>
      <c r="N202" s="369"/>
      <c r="O202" s="371">
        <f t="shared" si="15"/>
        <v>0</v>
      </c>
      <c r="P202" s="346"/>
    </row>
    <row r="203" spans="1:16" s="347" customFormat="1" ht="20.149999999999999" customHeight="1">
      <c r="A203" s="788" t="s">
        <v>428</v>
      </c>
      <c r="B203" s="789"/>
      <c r="C203" s="790"/>
      <c r="D203" s="372"/>
      <c r="E203" s="373" t="s">
        <v>29</v>
      </c>
      <c r="F203" s="374"/>
      <c r="G203" s="375">
        <f>D203*F203</f>
        <v>0</v>
      </c>
      <c r="H203" s="341"/>
      <c r="I203" s="788" t="s">
        <v>428</v>
      </c>
      <c r="J203" s="789"/>
      <c r="K203" s="790"/>
      <c r="L203" s="372"/>
      <c r="M203" s="373" t="s">
        <v>29</v>
      </c>
      <c r="N203" s="374"/>
      <c r="O203" s="375">
        <f>L203*N203</f>
        <v>0</v>
      </c>
      <c r="P203" s="346"/>
    </row>
    <row r="204" spans="1:16" s="347" customFormat="1" ht="20.149999999999999" customHeight="1">
      <c r="A204" s="775" t="s">
        <v>148</v>
      </c>
      <c r="B204" s="768"/>
      <c r="C204" s="768"/>
      <c r="D204" s="768"/>
      <c r="E204" s="768"/>
      <c r="F204" s="768"/>
      <c r="G204" s="376">
        <f>SUM(G193:G203)</f>
        <v>0</v>
      </c>
      <c r="H204" s="341"/>
      <c r="I204" s="775" t="s">
        <v>148</v>
      </c>
      <c r="J204" s="768"/>
      <c r="K204" s="768"/>
      <c r="L204" s="768"/>
      <c r="M204" s="768"/>
      <c r="N204" s="768"/>
      <c r="O204" s="376">
        <f>SUM(O193:O203)</f>
        <v>0</v>
      </c>
      <c r="P204" s="346"/>
    </row>
    <row r="205" spans="1:16" s="347" customFormat="1" ht="20.149999999999999" customHeight="1">
      <c r="A205" s="791" t="s">
        <v>429</v>
      </c>
      <c r="B205" s="758"/>
      <c r="C205" s="758"/>
      <c r="D205" s="758"/>
      <c r="E205" s="758"/>
      <c r="F205" s="758"/>
      <c r="G205" s="378"/>
      <c r="H205" s="341"/>
      <c r="I205" s="791" t="s">
        <v>429</v>
      </c>
      <c r="J205" s="758"/>
      <c r="K205" s="758"/>
      <c r="L205" s="758"/>
      <c r="M205" s="758"/>
      <c r="N205" s="758"/>
      <c r="O205" s="378"/>
      <c r="P205" s="346"/>
    </row>
    <row r="206" spans="1:16" s="347" customFormat="1" ht="20.149999999999999" customHeight="1">
      <c r="A206" s="775" t="s">
        <v>149</v>
      </c>
      <c r="B206" s="768"/>
      <c r="C206" s="768"/>
      <c r="D206" s="768"/>
      <c r="E206" s="768"/>
      <c r="F206" s="768"/>
      <c r="G206" s="376">
        <f>G204+G205</f>
        <v>0</v>
      </c>
      <c r="H206" s="341"/>
      <c r="I206" s="775" t="s">
        <v>149</v>
      </c>
      <c r="J206" s="768"/>
      <c r="K206" s="768"/>
      <c r="L206" s="768"/>
      <c r="M206" s="768"/>
      <c r="N206" s="768"/>
      <c r="O206" s="376">
        <f>O204+O205</f>
        <v>0</v>
      </c>
      <c r="P206" s="346"/>
    </row>
    <row r="207" spans="1:16" s="347" customFormat="1" ht="20.149999999999999" customHeight="1">
      <c r="A207" s="380"/>
      <c r="B207" s="380"/>
      <c r="C207" s="380"/>
      <c r="D207" s="380"/>
      <c r="E207" s="380"/>
      <c r="F207" s="380"/>
      <c r="G207" s="381">
        <v>17</v>
      </c>
      <c r="H207" s="380"/>
      <c r="I207" s="380"/>
      <c r="J207" s="380"/>
      <c r="K207" s="380"/>
      <c r="L207" s="380"/>
      <c r="M207" s="380"/>
      <c r="N207" s="380"/>
      <c r="O207" s="381">
        <v>18</v>
      </c>
      <c r="P207" s="346"/>
    </row>
    <row r="208" spans="1:16" s="347" customFormat="1" ht="20.149999999999999" customHeight="1">
      <c r="A208" s="759" t="s">
        <v>145</v>
      </c>
      <c r="B208" s="760"/>
      <c r="C208" s="792"/>
      <c r="D208" s="792"/>
      <c r="E208" s="792"/>
      <c r="F208" s="792"/>
      <c r="G208" s="793"/>
      <c r="H208" s="341"/>
      <c r="I208" s="759" t="s">
        <v>145</v>
      </c>
      <c r="J208" s="760"/>
      <c r="K208" s="792"/>
      <c r="L208" s="792"/>
      <c r="M208" s="792"/>
      <c r="N208" s="792"/>
      <c r="O208" s="793"/>
      <c r="P208" s="346"/>
    </row>
    <row r="209" spans="1:16" s="347" customFormat="1" ht="20.149999999999999" customHeight="1">
      <c r="A209" s="734" t="s">
        <v>28</v>
      </c>
      <c r="B209" s="735"/>
      <c r="C209" s="794"/>
      <c r="D209" s="794"/>
      <c r="E209" s="794"/>
      <c r="F209" s="794"/>
      <c r="G209" s="795"/>
      <c r="H209" s="341"/>
      <c r="I209" s="734" t="s">
        <v>28</v>
      </c>
      <c r="J209" s="735"/>
      <c r="K209" s="794"/>
      <c r="L209" s="794"/>
      <c r="M209" s="794"/>
      <c r="N209" s="794"/>
      <c r="O209" s="795"/>
      <c r="P209" s="346"/>
    </row>
    <row r="210" spans="1:16" s="347" customFormat="1" ht="20.149999999999999" customHeight="1">
      <c r="A210" s="738" t="s">
        <v>424</v>
      </c>
      <c r="B210" s="739"/>
      <c r="C210" s="765"/>
      <c r="D210" s="765"/>
      <c r="E210" s="766"/>
      <c r="F210" s="766"/>
      <c r="G210" s="767"/>
      <c r="H210" s="341"/>
      <c r="I210" s="738" t="s">
        <v>424</v>
      </c>
      <c r="J210" s="739"/>
      <c r="K210" s="765"/>
      <c r="L210" s="765"/>
      <c r="M210" s="766"/>
      <c r="N210" s="766"/>
      <c r="O210" s="767"/>
      <c r="P210" s="346"/>
    </row>
    <row r="211" spans="1:16" s="347" customFormat="1" ht="20.149999999999999" customHeight="1">
      <c r="A211" s="354" t="s">
        <v>425</v>
      </c>
      <c r="B211" s="768" t="s">
        <v>426</v>
      </c>
      <c r="C211" s="768"/>
      <c r="D211" s="769"/>
      <c r="E211" s="769"/>
      <c r="F211" s="355" t="s">
        <v>175</v>
      </c>
      <c r="G211" s="356"/>
      <c r="H211" s="380"/>
      <c r="I211" s="354" t="s">
        <v>425</v>
      </c>
      <c r="J211" s="768" t="s">
        <v>426</v>
      </c>
      <c r="K211" s="768"/>
      <c r="L211" s="769"/>
      <c r="M211" s="769"/>
      <c r="N211" s="355" t="s">
        <v>175</v>
      </c>
      <c r="O211" s="356"/>
      <c r="P211" s="346"/>
    </row>
    <row r="212" spans="1:16" s="347" customFormat="1" ht="20.149999999999999" customHeight="1">
      <c r="A212" s="759" t="s">
        <v>160</v>
      </c>
      <c r="B212" s="760"/>
      <c r="C212" s="761">
        <f>C210-D211-G211</f>
        <v>0</v>
      </c>
      <c r="D212" s="762"/>
      <c r="E212" s="763" t="s">
        <v>161</v>
      </c>
      <c r="F212" s="764"/>
      <c r="G212" s="357" t="str">
        <f>IF(C212*C213=0,"",C212*C213)</f>
        <v/>
      </c>
      <c r="H212" s="341"/>
      <c r="I212" s="759" t="s">
        <v>160</v>
      </c>
      <c r="J212" s="760"/>
      <c r="K212" s="761">
        <f>K210-L211-O211</f>
        <v>0</v>
      </c>
      <c r="L212" s="762"/>
      <c r="M212" s="763" t="s">
        <v>161</v>
      </c>
      <c r="N212" s="764"/>
      <c r="O212" s="357" t="str">
        <f>IF(K212*K213=0,"",K212*K213)</f>
        <v/>
      </c>
      <c r="P212" s="346"/>
    </row>
    <row r="213" spans="1:16" s="347" customFormat="1" ht="20.149999999999999" customHeight="1">
      <c r="A213" s="738" t="s">
        <v>146</v>
      </c>
      <c r="B213" s="739"/>
      <c r="C213" s="783"/>
      <c r="D213" s="784"/>
      <c r="E213" s="358"/>
      <c r="F213" s="359"/>
      <c r="G213" s="360"/>
      <c r="H213" s="341"/>
      <c r="I213" s="738" t="s">
        <v>146</v>
      </c>
      <c r="J213" s="739"/>
      <c r="K213" s="783"/>
      <c r="L213" s="784"/>
      <c r="M213" s="358"/>
      <c r="N213" s="359"/>
      <c r="O213" s="360"/>
      <c r="P213" s="346"/>
    </row>
    <row r="214" spans="1:16" s="347" customFormat="1" ht="20.149999999999999" customHeight="1">
      <c r="A214" s="775" t="s">
        <v>150</v>
      </c>
      <c r="B214" s="768"/>
      <c r="C214" s="785" t="str">
        <f>IF(G212="","",SUM(F218:F227))</f>
        <v/>
      </c>
      <c r="D214" s="785"/>
      <c r="E214" s="778" t="s">
        <v>152</v>
      </c>
      <c r="F214" s="778"/>
      <c r="G214" s="361" t="str">
        <f>IF(G212="","",C214/G212)</f>
        <v/>
      </c>
      <c r="H214" s="341"/>
      <c r="I214" s="775" t="s">
        <v>150</v>
      </c>
      <c r="J214" s="768"/>
      <c r="K214" s="785" t="str">
        <f>IF(O212="","",SUM(N218:N227))</f>
        <v/>
      </c>
      <c r="L214" s="785"/>
      <c r="M214" s="778" t="s">
        <v>152</v>
      </c>
      <c r="N214" s="778"/>
      <c r="O214" s="361" t="str">
        <f>IF(O212="","",K214/O212)</f>
        <v/>
      </c>
      <c r="P214" s="346"/>
    </row>
    <row r="215" spans="1:16" s="347" customFormat="1" ht="20.149999999999999" customHeight="1">
      <c r="A215" s="779" t="s">
        <v>151</v>
      </c>
      <c r="B215" s="780"/>
      <c r="C215" s="781" t="str">
        <f>IF(G212="","",SUM(F218:F228))</f>
        <v/>
      </c>
      <c r="D215" s="781"/>
      <c r="E215" s="782" t="s">
        <v>153</v>
      </c>
      <c r="F215" s="782"/>
      <c r="G215" s="362" t="str">
        <f>IF(G212="","",C215/G212)</f>
        <v/>
      </c>
      <c r="H215" s="341"/>
      <c r="I215" s="779" t="s">
        <v>151</v>
      </c>
      <c r="J215" s="780"/>
      <c r="K215" s="781" t="str">
        <f>IF(O212="","",SUM(N218:N228))</f>
        <v/>
      </c>
      <c r="L215" s="781"/>
      <c r="M215" s="782" t="s">
        <v>153</v>
      </c>
      <c r="N215" s="782"/>
      <c r="O215" s="362" t="str">
        <f>IF(O212="","",K215/O212)</f>
        <v/>
      </c>
      <c r="P215" s="346"/>
    </row>
    <row r="216" spans="1:16" s="347" customFormat="1" ht="20.149999999999999" customHeight="1">
      <c r="A216" s="772" t="s">
        <v>427</v>
      </c>
      <c r="B216" s="773"/>
      <c r="C216" s="773"/>
      <c r="D216" s="773"/>
      <c r="E216" s="773"/>
      <c r="F216" s="773"/>
      <c r="G216" s="774"/>
      <c r="H216" s="341"/>
      <c r="I216" s="772" t="s">
        <v>427</v>
      </c>
      <c r="J216" s="773"/>
      <c r="K216" s="773"/>
      <c r="L216" s="773"/>
      <c r="M216" s="773"/>
      <c r="N216" s="773"/>
      <c r="O216" s="774"/>
      <c r="P216" s="346"/>
    </row>
    <row r="217" spans="1:16" s="347" customFormat="1" ht="20.149999999999999" customHeight="1">
      <c r="A217" s="775" t="s">
        <v>43</v>
      </c>
      <c r="B217" s="768"/>
      <c r="C217" s="768"/>
      <c r="D217" s="363" t="s">
        <v>11</v>
      </c>
      <c r="E217" s="363" t="s">
        <v>29</v>
      </c>
      <c r="F217" s="363" t="s">
        <v>30</v>
      </c>
      <c r="G217" s="364" t="s">
        <v>31</v>
      </c>
      <c r="H217" s="341"/>
      <c r="I217" s="775" t="s">
        <v>43</v>
      </c>
      <c r="J217" s="768"/>
      <c r="K217" s="768"/>
      <c r="L217" s="363" t="s">
        <v>11</v>
      </c>
      <c r="M217" s="363" t="s">
        <v>29</v>
      </c>
      <c r="N217" s="363" t="s">
        <v>30</v>
      </c>
      <c r="O217" s="364" t="s">
        <v>31</v>
      </c>
      <c r="P217" s="346"/>
    </row>
    <row r="218" spans="1:16" s="347" customFormat="1" ht="20.149999999999999" customHeight="1">
      <c r="A218" s="776"/>
      <c r="B218" s="777"/>
      <c r="C218" s="777"/>
      <c r="D218" s="365"/>
      <c r="E218" s="366" t="s">
        <v>29</v>
      </c>
      <c r="F218" s="367"/>
      <c r="G218" s="368">
        <f>D218*F218</f>
        <v>0</v>
      </c>
      <c r="H218" s="341"/>
      <c r="I218" s="776"/>
      <c r="J218" s="777"/>
      <c r="K218" s="777"/>
      <c r="L218" s="365"/>
      <c r="M218" s="366" t="s">
        <v>29</v>
      </c>
      <c r="N218" s="367"/>
      <c r="O218" s="368">
        <f>L218*N218</f>
        <v>0</v>
      </c>
      <c r="P218" s="346"/>
    </row>
    <row r="219" spans="1:16" s="347" customFormat="1" ht="20.149999999999999" customHeight="1">
      <c r="A219" s="786"/>
      <c r="B219" s="787"/>
      <c r="C219" s="787"/>
      <c r="D219" s="369"/>
      <c r="E219" s="370" t="s">
        <v>29</v>
      </c>
      <c r="F219" s="369"/>
      <c r="G219" s="371">
        <f t="shared" ref="G219:G227" si="16">D219*F219</f>
        <v>0</v>
      </c>
      <c r="H219" s="341"/>
      <c r="I219" s="786"/>
      <c r="J219" s="787"/>
      <c r="K219" s="787"/>
      <c r="L219" s="369"/>
      <c r="M219" s="370" t="s">
        <v>29</v>
      </c>
      <c r="N219" s="369"/>
      <c r="O219" s="371">
        <f t="shared" ref="O219:O227" si="17">L219*N219</f>
        <v>0</v>
      </c>
      <c r="P219" s="346"/>
    </row>
    <row r="220" spans="1:16" s="347" customFormat="1" ht="20.149999999999999" customHeight="1">
      <c r="A220" s="786"/>
      <c r="B220" s="787"/>
      <c r="C220" s="787"/>
      <c r="D220" s="369"/>
      <c r="E220" s="370" t="s">
        <v>29</v>
      </c>
      <c r="F220" s="369"/>
      <c r="G220" s="371">
        <f t="shared" si="16"/>
        <v>0</v>
      </c>
      <c r="H220" s="341"/>
      <c r="I220" s="786"/>
      <c r="J220" s="787"/>
      <c r="K220" s="787"/>
      <c r="L220" s="369"/>
      <c r="M220" s="370" t="s">
        <v>29</v>
      </c>
      <c r="N220" s="369"/>
      <c r="O220" s="371">
        <f t="shared" si="17"/>
        <v>0</v>
      </c>
      <c r="P220" s="346"/>
    </row>
    <row r="221" spans="1:16" s="347" customFormat="1" ht="20.149999999999999" customHeight="1">
      <c r="A221" s="786"/>
      <c r="B221" s="787"/>
      <c r="C221" s="787"/>
      <c r="D221" s="369"/>
      <c r="E221" s="370" t="s">
        <v>29</v>
      </c>
      <c r="F221" s="369"/>
      <c r="G221" s="371">
        <f t="shared" si="16"/>
        <v>0</v>
      </c>
      <c r="H221" s="341"/>
      <c r="I221" s="786"/>
      <c r="J221" s="787"/>
      <c r="K221" s="787"/>
      <c r="L221" s="369"/>
      <c r="M221" s="370" t="s">
        <v>29</v>
      </c>
      <c r="N221" s="369"/>
      <c r="O221" s="371">
        <f t="shared" si="17"/>
        <v>0</v>
      </c>
      <c r="P221" s="346"/>
    </row>
    <row r="222" spans="1:16" s="347" customFormat="1" ht="20.149999999999999" customHeight="1">
      <c r="A222" s="786"/>
      <c r="B222" s="787"/>
      <c r="C222" s="787"/>
      <c r="D222" s="369"/>
      <c r="E222" s="370" t="s">
        <v>29</v>
      </c>
      <c r="F222" s="369"/>
      <c r="G222" s="371">
        <f t="shared" si="16"/>
        <v>0</v>
      </c>
      <c r="H222" s="341"/>
      <c r="I222" s="786"/>
      <c r="J222" s="787"/>
      <c r="K222" s="787"/>
      <c r="L222" s="369"/>
      <c r="M222" s="370" t="s">
        <v>29</v>
      </c>
      <c r="N222" s="369"/>
      <c r="O222" s="371">
        <f t="shared" si="17"/>
        <v>0</v>
      </c>
      <c r="P222" s="346"/>
    </row>
    <row r="223" spans="1:16" s="347" customFormat="1" ht="20.149999999999999" customHeight="1">
      <c r="A223" s="786"/>
      <c r="B223" s="787"/>
      <c r="C223" s="787"/>
      <c r="D223" s="369"/>
      <c r="E223" s="370" t="s">
        <v>29</v>
      </c>
      <c r="F223" s="369"/>
      <c r="G223" s="371">
        <f t="shared" si="16"/>
        <v>0</v>
      </c>
      <c r="H223" s="341"/>
      <c r="I223" s="786"/>
      <c r="J223" s="787"/>
      <c r="K223" s="787"/>
      <c r="L223" s="369"/>
      <c r="M223" s="370" t="s">
        <v>29</v>
      </c>
      <c r="N223" s="369"/>
      <c r="O223" s="371">
        <f t="shared" si="17"/>
        <v>0</v>
      </c>
      <c r="P223" s="346"/>
    </row>
    <row r="224" spans="1:16" s="347" customFormat="1" ht="20.149999999999999" customHeight="1">
      <c r="A224" s="786"/>
      <c r="B224" s="787"/>
      <c r="C224" s="787"/>
      <c r="D224" s="369"/>
      <c r="E224" s="370" t="s">
        <v>29</v>
      </c>
      <c r="F224" s="369"/>
      <c r="G224" s="371">
        <f t="shared" si="16"/>
        <v>0</v>
      </c>
      <c r="H224" s="341"/>
      <c r="I224" s="786"/>
      <c r="J224" s="787"/>
      <c r="K224" s="787"/>
      <c r="L224" s="369"/>
      <c r="M224" s="370" t="s">
        <v>29</v>
      </c>
      <c r="N224" s="369"/>
      <c r="O224" s="371">
        <f t="shared" si="17"/>
        <v>0</v>
      </c>
      <c r="P224" s="346"/>
    </row>
    <row r="225" spans="1:16" s="347" customFormat="1" ht="20.149999999999999" customHeight="1">
      <c r="A225" s="786"/>
      <c r="B225" s="787"/>
      <c r="C225" s="787"/>
      <c r="D225" s="369"/>
      <c r="E225" s="370" t="s">
        <v>29</v>
      </c>
      <c r="F225" s="369"/>
      <c r="G225" s="371">
        <f t="shared" si="16"/>
        <v>0</v>
      </c>
      <c r="H225" s="341"/>
      <c r="I225" s="786"/>
      <c r="J225" s="787"/>
      <c r="K225" s="787"/>
      <c r="L225" s="369"/>
      <c r="M225" s="370" t="s">
        <v>29</v>
      </c>
      <c r="N225" s="369"/>
      <c r="O225" s="371">
        <f t="shared" si="17"/>
        <v>0</v>
      </c>
      <c r="P225" s="346"/>
    </row>
    <row r="226" spans="1:16" s="347" customFormat="1" ht="20.149999999999999" customHeight="1">
      <c r="A226" s="786"/>
      <c r="B226" s="787"/>
      <c r="C226" s="787"/>
      <c r="D226" s="369"/>
      <c r="E226" s="370" t="s">
        <v>29</v>
      </c>
      <c r="F226" s="369"/>
      <c r="G226" s="371">
        <f t="shared" si="16"/>
        <v>0</v>
      </c>
      <c r="H226" s="341"/>
      <c r="I226" s="786"/>
      <c r="J226" s="787"/>
      <c r="K226" s="787"/>
      <c r="L226" s="369"/>
      <c r="M226" s="370" t="s">
        <v>29</v>
      </c>
      <c r="N226" s="369"/>
      <c r="O226" s="371">
        <f t="shared" si="17"/>
        <v>0</v>
      </c>
      <c r="P226" s="346"/>
    </row>
    <row r="227" spans="1:16" s="347" customFormat="1" ht="20.149999999999999" customHeight="1">
      <c r="A227" s="786"/>
      <c r="B227" s="787"/>
      <c r="C227" s="787"/>
      <c r="D227" s="369"/>
      <c r="E227" s="370" t="s">
        <v>29</v>
      </c>
      <c r="F227" s="369"/>
      <c r="G227" s="371">
        <f t="shared" si="16"/>
        <v>0</v>
      </c>
      <c r="H227" s="341"/>
      <c r="I227" s="786"/>
      <c r="J227" s="787"/>
      <c r="K227" s="787"/>
      <c r="L227" s="369"/>
      <c r="M227" s="370" t="s">
        <v>29</v>
      </c>
      <c r="N227" s="369"/>
      <c r="O227" s="371">
        <f t="shared" si="17"/>
        <v>0</v>
      </c>
      <c r="P227" s="346"/>
    </row>
    <row r="228" spans="1:16" s="347" customFormat="1" ht="20.149999999999999" customHeight="1">
      <c r="A228" s="788" t="s">
        <v>428</v>
      </c>
      <c r="B228" s="789"/>
      <c r="C228" s="790"/>
      <c r="D228" s="372"/>
      <c r="E228" s="373" t="s">
        <v>29</v>
      </c>
      <c r="F228" s="374"/>
      <c r="G228" s="375">
        <f>D228*F228</f>
        <v>0</v>
      </c>
      <c r="H228" s="341"/>
      <c r="I228" s="788" t="s">
        <v>428</v>
      </c>
      <c r="J228" s="789"/>
      <c r="K228" s="790"/>
      <c r="L228" s="372"/>
      <c r="M228" s="373" t="s">
        <v>29</v>
      </c>
      <c r="N228" s="374"/>
      <c r="O228" s="375">
        <f>L228*N228</f>
        <v>0</v>
      </c>
      <c r="P228" s="346"/>
    </row>
    <row r="229" spans="1:16" s="347" customFormat="1" ht="20.149999999999999" customHeight="1">
      <c r="A229" s="775" t="s">
        <v>148</v>
      </c>
      <c r="B229" s="768"/>
      <c r="C229" s="768"/>
      <c r="D229" s="768"/>
      <c r="E229" s="768"/>
      <c r="F229" s="768"/>
      <c r="G229" s="376">
        <f>SUM(G218:G228)</f>
        <v>0</v>
      </c>
      <c r="H229" s="341"/>
      <c r="I229" s="775" t="s">
        <v>148</v>
      </c>
      <c r="J229" s="768"/>
      <c r="K229" s="768"/>
      <c r="L229" s="768"/>
      <c r="M229" s="768"/>
      <c r="N229" s="768"/>
      <c r="O229" s="376">
        <f>SUM(O218:O228)</f>
        <v>0</v>
      </c>
      <c r="P229" s="346"/>
    </row>
    <row r="230" spans="1:16" s="347" customFormat="1" ht="20.149999999999999" customHeight="1">
      <c r="A230" s="791" t="s">
        <v>429</v>
      </c>
      <c r="B230" s="758"/>
      <c r="C230" s="758"/>
      <c r="D230" s="758"/>
      <c r="E230" s="758"/>
      <c r="F230" s="758"/>
      <c r="G230" s="378"/>
      <c r="H230" s="341"/>
      <c r="I230" s="791" t="s">
        <v>429</v>
      </c>
      <c r="J230" s="758"/>
      <c r="K230" s="758"/>
      <c r="L230" s="758"/>
      <c r="M230" s="758"/>
      <c r="N230" s="758"/>
      <c r="O230" s="378"/>
      <c r="P230" s="346"/>
    </row>
    <row r="231" spans="1:16" s="347" customFormat="1" ht="20.149999999999999" customHeight="1">
      <c r="A231" s="775" t="s">
        <v>149</v>
      </c>
      <c r="B231" s="768"/>
      <c r="C231" s="768"/>
      <c r="D231" s="768"/>
      <c r="E231" s="768"/>
      <c r="F231" s="768"/>
      <c r="G231" s="376">
        <f>G229+G230</f>
        <v>0</v>
      </c>
      <c r="H231" s="341"/>
      <c r="I231" s="775" t="s">
        <v>149</v>
      </c>
      <c r="J231" s="768"/>
      <c r="K231" s="768"/>
      <c r="L231" s="768"/>
      <c r="M231" s="768"/>
      <c r="N231" s="768"/>
      <c r="O231" s="376">
        <f>O229+O230</f>
        <v>0</v>
      </c>
      <c r="P231" s="346"/>
    </row>
    <row r="232" spans="1:16" s="347" customFormat="1" ht="20.149999999999999" customHeight="1">
      <c r="A232" s="380"/>
      <c r="B232" s="380"/>
      <c r="C232" s="380"/>
      <c r="D232" s="380"/>
      <c r="E232" s="380"/>
      <c r="F232" s="380"/>
      <c r="G232" s="381">
        <v>19</v>
      </c>
      <c r="H232" s="380"/>
      <c r="I232" s="380"/>
      <c r="J232" s="380"/>
      <c r="K232" s="380"/>
      <c r="L232" s="380"/>
      <c r="M232" s="380"/>
      <c r="N232" s="380"/>
      <c r="O232" s="381">
        <v>20</v>
      </c>
      <c r="P232" s="346"/>
    </row>
    <row r="233" spans="1:16" s="347" customFormat="1" ht="20.149999999999999" customHeight="1">
      <c r="A233" s="759" t="s">
        <v>145</v>
      </c>
      <c r="B233" s="760"/>
      <c r="C233" s="792"/>
      <c r="D233" s="792"/>
      <c r="E233" s="792"/>
      <c r="F233" s="792"/>
      <c r="G233" s="793"/>
      <c r="H233" s="341"/>
      <c r="I233" s="759" t="s">
        <v>145</v>
      </c>
      <c r="J233" s="760"/>
      <c r="K233" s="792"/>
      <c r="L233" s="792"/>
      <c r="M233" s="792"/>
      <c r="N233" s="792"/>
      <c r="O233" s="793"/>
      <c r="P233" s="346"/>
    </row>
    <row r="234" spans="1:16" s="347" customFormat="1" ht="20.149999999999999" customHeight="1">
      <c r="A234" s="734" t="s">
        <v>28</v>
      </c>
      <c r="B234" s="735"/>
      <c r="C234" s="794"/>
      <c r="D234" s="794"/>
      <c r="E234" s="794"/>
      <c r="F234" s="794"/>
      <c r="G234" s="795"/>
      <c r="H234" s="341"/>
      <c r="I234" s="734" t="s">
        <v>28</v>
      </c>
      <c r="J234" s="735"/>
      <c r="K234" s="794"/>
      <c r="L234" s="794"/>
      <c r="M234" s="794"/>
      <c r="N234" s="794"/>
      <c r="O234" s="795"/>
      <c r="P234" s="346"/>
    </row>
    <row r="235" spans="1:16" s="347" customFormat="1" ht="20.149999999999999" customHeight="1">
      <c r="A235" s="738" t="s">
        <v>424</v>
      </c>
      <c r="B235" s="739"/>
      <c r="C235" s="765"/>
      <c r="D235" s="765"/>
      <c r="E235" s="766"/>
      <c r="F235" s="766"/>
      <c r="G235" s="767"/>
      <c r="H235" s="341"/>
      <c r="I235" s="738" t="s">
        <v>424</v>
      </c>
      <c r="J235" s="739"/>
      <c r="K235" s="765"/>
      <c r="L235" s="765"/>
      <c r="M235" s="766"/>
      <c r="N235" s="766"/>
      <c r="O235" s="767"/>
      <c r="P235" s="346"/>
    </row>
    <row r="236" spans="1:16" s="347" customFormat="1" ht="20.149999999999999" customHeight="1">
      <c r="A236" s="354" t="s">
        <v>425</v>
      </c>
      <c r="B236" s="768" t="s">
        <v>426</v>
      </c>
      <c r="C236" s="768"/>
      <c r="D236" s="769"/>
      <c r="E236" s="769"/>
      <c r="F236" s="355" t="s">
        <v>175</v>
      </c>
      <c r="G236" s="356"/>
      <c r="H236" s="380"/>
      <c r="I236" s="354" t="s">
        <v>425</v>
      </c>
      <c r="J236" s="768" t="s">
        <v>426</v>
      </c>
      <c r="K236" s="768"/>
      <c r="L236" s="769"/>
      <c r="M236" s="769"/>
      <c r="N236" s="355" t="s">
        <v>175</v>
      </c>
      <c r="O236" s="356"/>
      <c r="P236" s="346"/>
    </row>
    <row r="237" spans="1:16" s="347" customFormat="1" ht="20.149999999999999" customHeight="1">
      <c r="A237" s="759" t="s">
        <v>160</v>
      </c>
      <c r="B237" s="760"/>
      <c r="C237" s="761">
        <f>C235-D236-G236</f>
        <v>0</v>
      </c>
      <c r="D237" s="762"/>
      <c r="E237" s="763" t="s">
        <v>161</v>
      </c>
      <c r="F237" s="764"/>
      <c r="G237" s="357" t="str">
        <f>IF(C237*C238=0,"",C237*C238)</f>
        <v/>
      </c>
      <c r="H237" s="341"/>
      <c r="I237" s="759" t="s">
        <v>160</v>
      </c>
      <c r="J237" s="760"/>
      <c r="K237" s="761">
        <f>K235-L236-O236</f>
        <v>0</v>
      </c>
      <c r="L237" s="762"/>
      <c r="M237" s="763" t="s">
        <v>161</v>
      </c>
      <c r="N237" s="764"/>
      <c r="O237" s="357" t="str">
        <f>IF(K237*K238=0,"",K237*K238)</f>
        <v/>
      </c>
      <c r="P237" s="346"/>
    </row>
    <row r="238" spans="1:16" s="347" customFormat="1" ht="20.149999999999999" customHeight="1">
      <c r="A238" s="738" t="s">
        <v>146</v>
      </c>
      <c r="B238" s="739"/>
      <c r="C238" s="783"/>
      <c r="D238" s="784"/>
      <c r="E238" s="358"/>
      <c r="F238" s="359"/>
      <c r="G238" s="360"/>
      <c r="H238" s="341"/>
      <c r="I238" s="738" t="s">
        <v>146</v>
      </c>
      <c r="J238" s="739"/>
      <c r="K238" s="783"/>
      <c r="L238" s="784"/>
      <c r="M238" s="358"/>
      <c r="N238" s="359"/>
      <c r="O238" s="360"/>
      <c r="P238" s="346"/>
    </row>
    <row r="239" spans="1:16" s="347" customFormat="1" ht="20.149999999999999" customHeight="1">
      <c r="A239" s="775" t="s">
        <v>150</v>
      </c>
      <c r="B239" s="768"/>
      <c r="C239" s="785" t="str">
        <f>IF(G237="","",SUM(F243:F252))</f>
        <v/>
      </c>
      <c r="D239" s="785"/>
      <c r="E239" s="778" t="s">
        <v>152</v>
      </c>
      <c r="F239" s="778"/>
      <c r="G239" s="361" t="str">
        <f>IF(G237="","",C239/G237)</f>
        <v/>
      </c>
      <c r="H239" s="341"/>
      <c r="I239" s="775" t="s">
        <v>150</v>
      </c>
      <c r="J239" s="768"/>
      <c r="K239" s="785" t="str">
        <f>IF(O237="","",SUM(N243:N252))</f>
        <v/>
      </c>
      <c r="L239" s="785"/>
      <c r="M239" s="778" t="s">
        <v>152</v>
      </c>
      <c r="N239" s="778"/>
      <c r="O239" s="361" t="str">
        <f>IF(O237="","",K239/O237)</f>
        <v/>
      </c>
      <c r="P239" s="346"/>
    </row>
    <row r="240" spans="1:16" s="347" customFormat="1" ht="20.149999999999999" customHeight="1">
      <c r="A240" s="779" t="s">
        <v>151</v>
      </c>
      <c r="B240" s="780"/>
      <c r="C240" s="781" t="str">
        <f>IF(G237="","",SUM(F243:F253))</f>
        <v/>
      </c>
      <c r="D240" s="781"/>
      <c r="E240" s="782" t="s">
        <v>153</v>
      </c>
      <c r="F240" s="782"/>
      <c r="G240" s="362" t="str">
        <f>IF(G237="","",C240/G237)</f>
        <v/>
      </c>
      <c r="H240" s="341"/>
      <c r="I240" s="779" t="s">
        <v>151</v>
      </c>
      <c r="J240" s="780"/>
      <c r="K240" s="781" t="str">
        <f>IF(O237="","",SUM(N243:N253))</f>
        <v/>
      </c>
      <c r="L240" s="781"/>
      <c r="M240" s="782" t="s">
        <v>153</v>
      </c>
      <c r="N240" s="782"/>
      <c r="O240" s="362" t="str">
        <f>IF(O237="","",K240/O237)</f>
        <v/>
      </c>
      <c r="P240" s="346"/>
    </row>
    <row r="241" spans="1:16" s="347" customFormat="1" ht="20.149999999999999" customHeight="1">
      <c r="A241" s="772" t="s">
        <v>427</v>
      </c>
      <c r="B241" s="773"/>
      <c r="C241" s="773"/>
      <c r="D241" s="773"/>
      <c r="E241" s="773"/>
      <c r="F241" s="773"/>
      <c r="G241" s="774"/>
      <c r="H241" s="341"/>
      <c r="I241" s="772" t="s">
        <v>427</v>
      </c>
      <c r="J241" s="773"/>
      <c r="K241" s="773"/>
      <c r="L241" s="773"/>
      <c r="M241" s="773"/>
      <c r="N241" s="773"/>
      <c r="O241" s="774"/>
      <c r="P241" s="346"/>
    </row>
    <row r="242" spans="1:16" s="347" customFormat="1" ht="20.149999999999999" customHeight="1">
      <c r="A242" s="775" t="s">
        <v>43</v>
      </c>
      <c r="B242" s="768"/>
      <c r="C242" s="768"/>
      <c r="D242" s="363" t="s">
        <v>11</v>
      </c>
      <c r="E242" s="363" t="s">
        <v>29</v>
      </c>
      <c r="F242" s="363" t="s">
        <v>30</v>
      </c>
      <c r="G242" s="364" t="s">
        <v>31</v>
      </c>
      <c r="H242" s="341"/>
      <c r="I242" s="775" t="s">
        <v>43</v>
      </c>
      <c r="J242" s="768"/>
      <c r="K242" s="768"/>
      <c r="L242" s="363" t="s">
        <v>11</v>
      </c>
      <c r="M242" s="363" t="s">
        <v>29</v>
      </c>
      <c r="N242" s="363" t="s">
        <v>30</v>
      </c>
      <c r="O242" s="364" t="s">
        <v>31</v>
      </c>
      <c r="P242" s="346"/>
    </row>
    <row r="243" spans="1:16" s="347" customFormat="1" ht="20.149999999999999" customHeight="1">
      <c r="A243" s="776"/>
      <c r="B243" s="777"/>
      <c r="C243" s="777"/>
      <c r="D243" s="365"/>
      <c r="E243" s="366" t="s">
        <v>29</v>
      </c>
      <c r="F243" s="367"/>
      <c r="G243" s="368">
        <f>D243*F243</f>
        <v>0</v>
      </c>
      <c r="H243" s="341"/>
      <c r="I243" s="776"/>
      <c r="J243" s="777"/>
      <c r="K243" s="777"/>
      <c r="L243" s="365"/>
      <c r="M243" s="366" t="s">
        <v>29</v>
      </c>
      <c r="N243" s="367"/>
      <c r="O243" s="368">
        <f>L243*N243</f>
        <v>0</v>
      </c>
      <c r="P243" s="346"/>
    </row>
    <row r="244" spans="1:16" s="347" customFormat="1" ht="20.149999999999999" customHeight="1">
      <c r="A244" s="786"/>
      <c r="B244" s="787"/>
      <c r="C244" s="787"/>
      <c r="D244" s="369"/>
      <c r="E244" s="370" t="s">
        <v>29</v>
      </c>
      <c r="F244" s="369"/>
      <c r="G244" s="371">
        <f t="shared" ref="G244:G252" si="18">D244*F244</f>
        <v>0</v>
      </c>
      <c r="H244" s="341"/>
      <c r="I244" s="786"/>
      <c r="J244" s="787"/>
      <c r="K244" s="787"/>
      <c r="L244" s="369"/>
      <c r="M244" s="370" t="s">
        <v>29</v>
      </c>
      <c r="N244" s="369"/>
      <c r="O244" s="371">
        <f t="shared" ref="O244:O252" si="19">L244*N244</f>
        <v>0</v>
      </c>
      <c r="P244" s="346"/>
    </row>
    <row r="245" spans="1:16" s="347" customFormat="1" ht="20.149999999999999" customHeight="1">
      <c r="A245" s="786"/>
      <c r="B245" s="787"/>
      <c r="C245" s="787"/>
      <c r="D245" s="369"/>
      <c r="E245" s="370" t="s">
        <v>29</v>
      </c>
      <c r="F245" s="369"/>
      <c r="G245" s="371">
        <f t="shared" si="18"/>
        <v>0</v>
      </c>
      <c r="H245" s="341"/>
      <c r="I245" s="786"/>
      <c r="J245" s="787"/>
      <c r="K245" s="787"/>
      <c r="L245" s="369"/>
      <c r="M245" s="370" t="s">
        <v>29</v>
      </c>
      <c r="N245" s="369"/>
      <c r="O245" s="371">
        <f t="shared" si="19"/>
        <v>0</v>
      </c>
      <c r="P245" s="346"/>
    </row>
    <row r="246" spans="1:16" s="347" customFormat="1" ht="20.149999999999999" customHeight="1">
      <c r="A246" s="786"/>
      <c r="B246" s="787"/>
      <c r="C246" s="787"/>
      <c r="D246" s="369"/>
      <c r="E246" s="370" t="s">
        <v>29</v>
      </c>
      <c r="F246" s="369"/>
      <c r="G246" s="371">
        <f t="shared" si="18"/>
        <v>0</v>
      </c>
      <c r="H246" s="341"/>
      <c r="I246" s="786"/>
      <c r="J246" s="787"/>
      <c r="K246" s="787"/>
      <c r="L246" s="369"/>
      <c r="M246" s="370" t="s">
        <v>29</v>
      </c>
      <c r="N246" s="369"/>
      <c r="O246" s="371">
        <f t="shared" si="19"/>
        <v>0</v>
      </c>
      <c r="P246" s="346"/>
    </row>
    <row r="247" spans="1:16" s="347" customFormat="1" ht="20.149999999999999" customHeight="1">
      <c r="A247" s="786"/>
      <c r="B247" s="787"/>
      <c r="C247" s="787"/>
      <c r="D247" s="369"/>
      <c r="E247" s="370" t="s">
        <v>29</v>
      </c>
      <c r="F247" s="369"/>
      <c r="G247" s="371">
        <f t="shared" si="18"/>
        <v>0</v>
      </c>
      <c r="H247" s="341"/>
      <c r="I247" s="786"/>
      <c r="J247" s="787"/>
      <c r="K247" s="787"/>
      <c r="L247" s="369"/>
      <c r="M247" s="370" t="s">
        <v>29</v>
      </c>
      <c r="N247" s="369"/>
      <c r="O247" s="371">
        <f t="shared" si="19"/>
        <v>0</v>
      </c>
      <c r="P247" s="346"/>
    </row>
    <row r="248" spans="1:16" s="347" customFormat="1" ht="20.149999999999999" customHeight="1">
      <c r="A248" s="786"/>
      <c r="B248" s="787"/>
      <c r="C248" s="787"/>
      <c r="D248" s="369"/>
      <c r="E248" s="370" t="s">
        <v>29</v>
      </c>
      <c r="F248" s="369"/>
      <c r="G248" s="371">
        <f t="shared" si="18"/>
        <v>0</v>
      </c>
      <c r="H248" s="341"/>
      <c r="I248" s="786"/>
      <c r="J248" s="787"/>
      <c r="K248" s="787"/>
      <c r="L248" s="369"/>
      <c r="M248" s="370" t="s">
        <v>29</v>
      </c>
      <c r="N248" s="369"/>
      <c r="O248" s="371">
        <f t="shared" si="19"/>
        <v>0</v>
      </c>
      <c r="P248" s="346"/>
    </row>
    <row r="249" spans="1:16" s="347" customFormat="1" ht="20.149999999999999" customHeight="1">
      <c r="A249" s="786"/>
      <c r="B249" s="787"/>
      <c r="C249" s="787"/>
      <c r="D249" s="369"/>
      <c r="E249" s="370" t="s">
        <v>29</v>
      </c>
      <c r="F249" s="369"/>
      <c r="G249" s="371">
        <f t="shared" si="18"/>
        <v>0</v>
      </c>
      <c r="H249" s="341"/>
      <c r="I249" s="786"/>
      <c r="J249" s="787"/>
      <c r="K249" s="787"/>
      <c r="L249" s="369"/>
      <c r="M249" s="370" t="s">
        <v>29</v>
      </c>
      <c r="N249" s="369"/>
      <c r="O249" s="371">
        <f t="shared" si="19"/>
        <v>0</v>
      </c>
      <c r="P249" s="346"/>
    </row>
    <row r="250" spans="1:16" s="347" customFormat="1" ht="20.149999999999999" customHeight="1">
      <c r="A250" s="786"/>
      <c r="B250" s="787"/>
      <c r="C250" s="787"/>
      <c r="D250" s="369"/>
      <c r="E250" s="370" t="s">
        <v>29</v>
      </c>
      <c r="F250" s="369"/>
      <c r="G250" s="371">
        <f t="shared" si="18"/>
        <v>0</v>
      </c>
      <c r="H250" s="341"/>
      <c r="I250" s="786"/>
      <c r="J250" s="787"/>
      <c r="K250" s="787"/>
      <c r="L250" s="369"/>
      <c r="M250" s="370" t="s">
        <v>29</v>
      </c>
      <c r="N250" s="369"/>
      <c r="O250" s="371">
        <f t="shared" si="19"/>
        <v>0</v>
      </c>
      <c r="P250" s="346"/>
    </row>
    <row r="251" spans="1:16" s="347" customFormat="1" ht="20.149999999999999" customHeight="1">
      <c r="A251" s="786"/>
      <c r="B251" s="787"/>
      <c r="C251" s="787"/>
      <c r="D251" s="369"/>
      <c r="E251" s="370" t="s">
        <v>29</v>
      </c>
      <c r="F251" s="369"/>
      <c r="G251" s="371">
        <f t="shared" si="18"/>
        <v>0</v>
      </c>
      <c r="H251" s="341"/>
      <c r="I251" s="786"/>
      <c r="J251" s="787"/>
      <c r="K251" s="787"/>
      <c r="L251" s="369"/>
      <c r="M251" s="370" t="s">
        <v>29</v>
      </c>
      <c r="N251" s="369"/>
      <c r="O251" s="371">
        <f t="shared" si="19"/>
        <v>0</v>
      </c>
      <c r="P251" s="346"/>
    </row>
    <row r="252" spans="1:16" s="347" customFormat="1" ht="20.149999999999999" customHeight="1">
      <c r="A252" s="786"/>
      <c r="B252" s="787"/>
      <c r="C252" s="787"/>
      <c r="D252" s="369"/>
      <c r="E252" s="370" t="s">
        <v>29</v>
      </c>
      <c r="F252" s="369"/>
      <c r="G252" s="371">
        <f t="shared" si="18"/>
        <v>0</v>
      </c>
      <c r="H252" s="341"/>
      <c r="I252" s="786"/>
      <c r="J252" s="787"/>
      <c r="K252" s="787"/>
      <c r="L252" s="369"/>
      <c r="M252" s="370" t="s">
        <v>29</v>
      </c>
      <c r="N252" s="369"/>
      <c r="O252" s="371">
        <f t="shared" si="19"/>
        <v>0</v>
      </c>
      <c r="P252" s="346"/>
    </row>
    <row r="253" spans="1:16" s="347" customFormat="1" ht="20.149999999999999" customHeight="1">
      <c r="A253" s="788" t="s">
        <v>428</v>
      </c>
      <c r="B253" s="789"/>
      <c r="C253" s="790"/>
      <c r="D253" s="372"/>
      <c r="E253" s="373" t="s">
        <v>29</v>
      </c>
      <c r="F253" s="374"/>
      <c r="G253" s="375">
        <f>D253*F253</f>
        <v>0</v>
      </c>
      <c r="H253" s="341"/>
      <c r="I253" s="788" t="s">
        <v>428</v>
      </c>
      <c r="J253" s="789"/>
      <c r="K253" s="790"/>
      <c r="L253" s="372"/>
      <c r="M253" s="373" t="s">
        <v>29</v>
      </c>
      <c r="N253" s="374"/>
      <c r="O253" s="375">
        <f>L253*N253</f>
        <v>0</v>
      </c>
      <c r="P253" s="346"/>
    </row>
    <row r="254" spans="1:16" s="347" customFormat="1" ht="20.149999999999999" customHeight="1">
      <c r="A254" s="775" t="s">
        <v>148</v>
      </c>
      <c r="B254" s="768"/>
      <c r="C254" s="768"/>
      <c r="D254" s="768"/>
      <c r="E254" s="768"/>
      <c r="F254" s="768"/>
      <c r="G254" s="376">
        <f>SUM(G243:G253)</f>
        <v>0</v>
      </c>
      <c r="H254" s="341"/>
      <c r="I254" s="775" t="s">
        <v>148</v>
      </c>
      <c r="J254" s="768"/>
      <c r="K254" s="768"/>
      <c r="L254" s="768"/>
      <c r="M254" s="768"/>
      <c r="N254" s="768"/>
      <c r="O254" s="376">
        <f>SUM(O243:O253)</f>
        <v>0</v>
      </c>
      <c r="P254" s="346"/>
    </row>
    <row r="255" spans="1:16" s="347" customFormat="1" ht="20.149999999999999" customHeight="1">
      <c r="A255" s="791" t="s">
        <v>429</v>
      </c>
      <c r="B255" s="758"/>
      <c r="C255" s="758"/>
      <c r="D255" s="758"/>
      <c r="E255" s="758"/>
      <c r="F255" s="758"/>
      <c r="G255" s="378"/>
      <c r="H255" s="341"/>
      <c r="I255" s="791" t="s">
        <v>429</v>
      </c>
      <c r="J255" s="758"/>
      <c r="K255" s="758"/>
      <c r="L255" s="758"/>
      <c r="M255" s="758"/>
      <c r="N255" s="758"/>
      <c r="O255" s="378"/>
      <c r="P255" s="346"/>
    </row>
    <row r="256" spans="1:16" s="347" customFormat="1" ht="20.149999999999999" customHeight="1">
      <c r="A256" s="775" t="s">
        <v>149</v>
      </c>
      <c r="B256" s="768"/>
      <c r="C256" s="768"/>
      <c r="D256" s="768"/>
      <c r="E256" s="768"/>
      <c r="F256" s="768"/>
      <c r="G256" s="376">
        <f>G254+G255</f>
        <v>0</v>
      </c>
      <c r="H256" s="341"/>
      <c r="I256" s="775" t="s">
        <v>149</v>
      </c>
      <c r="J256" s="768"/>
      <c r="K256" s="768"/>
      <c r="L256" s="768"/>
      <c r="M256" s="768"/>
      <c r="N256" s="768"/>
      <c r="O256" s="376">
        <f>O254+O255</f>
        <v>0</v>
      </c>
      <c r="P256" s="346"/>
    </row>
    <row r="257" spans="1:16" s="347" customFormat="1" ht="20.149999999999999" customHeight="1">
      <c r="A257" s="380"/>
      <c r="B257" s="380"/>
      <c r="C257" s="380"/>
      <c r="D257" s="380"/>
      <c r="E257" s="380"/>
      <c r="F257" s="380"/>
      <c r="G257" s="381">
        <v>21</v>
      </c>
      <c r="H257" s="380"/>
      <c r="I257" s="380"/>
      <c r="J257" s="380"/>
      <c r="K257" s="380"/>
      <c r="L257" s="380"/>
      <c r="M257" s="380"/>
      <c r="N257" s="380"/>
      <c r="O257" s="381">
        <v>22</v>
      </c>
      <c r="P257" s="346"/>
    </row>
    <row r="258" spans="1:16" s="347" customFormat="1" ht="20.149999999999999" customHeight="1">
      <c r="A258" s="759" t="s">
        <v>145</v>
      </c>
      <c r="B258" s="760"/>
      <c r="C258" s="792"/>
      <c r="D258" s="792"/>
      <c r="E258" s="792"/>
      <c r="F258" s="792"/>
      <c r="G258" s="793"/>
      <c r="H258" s="341"/>
      <c r="I258" s="759" t="s">
        <v>145</v>
      </c>
      <c r="J258" s="760"/>
      <c r="K258" s="792"/>
      <c r="L258" s="792"/>
      <c r="M258" s="792"/>
      <c r="N258" s="792"/>
      <c r="O258" s="793"/>
      <c r="P258" s="346"/>
    </row>
    <row r="259" spans="1:16" s="347" customFormat="1" ht="20.149999999999999" customHeight="1">
      <c r="A259" s="734" t="s">
        <v>28</v>
      </c>
      <c r="B259" s="735"/>
      <c r="C259" s="794"/>
      <c r="D259" s="794"/>
      <c r="E259" s="794"/>
      <c r="F259" s="794"/>
      <c r="G259" s="795"/>
      <c r="H259" s="341"/>
      <c r="I259" s="734" t="s">
        <v>28</v>
      </c>
      <c r="J259" s="735"/>
      <c r="K259" s="794"/>
      <c r="L259" s="794"/>
      <c r="M259" s="794"/>
      <c r="N259" s="794"/>
      <c r="O259" s="795"/>
      <c r="P259" s="346"/>
    </row>
    <row r="260" spans="1:16" s="347" customFormat="1" ht="20.149999999999999" customHeight="1">
      <c r="A260" s="738" t="s">
        <v>424</v>
      </c>
      <c r="B260" s="739"/>
      <c r="C260" s="765"/>
      <c r="D260" s="765"/>
      <c r="E260" s="766"/>
      <c r="F260" s="766"/>
      <c r="G260" s="767"/>
      <c r="H260" s="341"/>
      <c r="I260" s="738" t="s">
        <v>424</v>
      </c>
      <c r="J260" s="739"/>
      <c r="K260" s="765"/>
      <c r="L260" s="765"/>
      <c r="M260" s="766"/>
      <c r="N260" s="766"/>
      <c r="O260" s="767"/>
      <c r="P260" s="346"/>
    </row>
    <row r="261" spans="1:16" s="347" customFormat="1" ht="20.149999999999999" customHeight="1">
      <c r="A261" s="354" t="s">
        <v>425</v>
      </c>
      <c r="B261" s="768" t="s">
        <v>426</v>
      </c>
      <c r="C261" s="768"/>
      <c r="D261" s="769"/>
      <c r="E261" s="769"/>
      <c r="F261" s="355" t="s">
        <v>175</v>
      </c>
      <c r="G261" s="356"/>
      <c r="H261" s="380"/>
      <c r="I261" s="354" t="s">
        <v>425</v>
      </c>
      <c r="J261" s="768" t="s">
        <v>426</v>
      </c>
      <c r="K261" s="768"/>
      <c r="L261" s="769"/>
      <c r="M261" s="769"/>
      <c r="N261" s="355" t="s">
        <v>175</v>
      </c>
      <c r="O261" s="356"/>
      <c r="P261" s="346"/>
    </row>
    <row r="262" spans="1:16" s="347" customFormat="1" ht="20.149999999999999" customHeight="1">
      <c r="A262" s="759" t="s">
        <v>160</v>
      </c>
      <c r="B262" s="760"/>
      <c r="C262" s="761">
        <f>C260-D261-G261</f>
        <v>0</v>
      </c>
      <c r="D262" s="762"/>
      <c r="E262" s="763" t="s">
        <v>161</v>
      </c>
      <c r="F262" s="764"/>
      <c r="G262" s="357" t="str">
        <f>IF(C262*C263=0,"",C262*C263)</f>
        <v/>
      </c>
      <c r="H262" s="341"/>
      <c r="I262" s="759" t="s">
        <v>160</v>
      </c>
      <c r="J262" s="760"/>
      <c r="K262" s="761">
        <f>K260-L261-O261</f>
        <v>0</v>
      </c>
      <c r="L262" s="762"/>
      <c r="M262" s="763" t="s">
        <v>161</v>
      </c>
      <c r="N262" s="764"/>
      <c r="O262" s="357" t="str">
        <f>IF(K262*K263=0,"",K262*K263)</f>
        <v/>
      </c>
      <c r="P262" s="346"/>
    </row>
    <row r="263" spans="1:16" s="347" customFormat="1" ht="20.149999999999999" customHeight="1">
      <c r="A263" s="738" t="s">
        <v>146</v>
      </c>
      <c r="B263" s="739"/>
      <c r="C263" s="783"/>
      <c r="D263" s="784"/>
      <c r="E263" s="358"/>
      <c r="F263" s="359"/>
      <c r="G263" s="360"/>
      <c r="H263" s="341"/>
      <c r="I263" s="738" t="s">
        <v>146</v>
      </c>
      <c r="J263" s="739"/>
      <c r="K263" s="783"/>
      <c r="L263" s="784"/>
      <c r="M263" s="358"/>
      <c r="N263" s="359"/>
      <c r="O263" s="360"/>
      <c r="P263" s="346"/>
    </row>
    <row r="264" spans="1:16" s="347" customFormat="1" ht="20.149999999999999" customHeight="1">
      <c r="A264" s="775" t="s">
        <v>150</v>
      </c>
      <c r="B264" s="768"/>
      <c r="C264" s="785" t="str">
        <f>IF(G262="","",SUM(F268:F277))</f>
        <v/>
      </c>
      <c r="D264" s="785"/>
      <c r="E264" s="778" t="s">
        <v>152</v>
      </c>
      <c r="F264" s="778"/>
      <c r="G264" s="361" t="str">
        <f>IF(G262="","",C264/G262)</f>
        <v/>
      </c>
      <c r="H264" s="341"/>
      <c r="I264" s="775" t="s">
        <v>150</v>
      </c>
      <c r="J264" s="768"/>
      <c r="K264" s="785" t="str">
        <f>IF(O262="","",SUM(N268:N277))</f>
        <v/>
      </c>
      <c r="L264" s="785"/>
      <c r="M264" s="778" t="s">
        <v>152</v>
      </c>
      <c r="N264" s="778"/>
      <c r="O264" s="361" t="str">
        <f>IF(O262="","",K264/O262)</f>
        <v/>
      </c>
      <c r="P264" s="346"/>
    </row>
    <row r="265" spans="1:16" s="347" customFormat="1" ht="20.149999999999999" customHeight="1">
      <c r="A265" s="779" t="s">
        <v>151</v>
      </c>
      <c r="B265" s="780"/>
      <c r="C265" s="781" t="str">
        <f>IF(G262="","",SUM(F268:F278))</f>
        <v/>
      </c>
      <c r="D265" s="781"/>
      <c r="E265" s="782" t="s">
        <v>153</v>
      </c>
      <c r="F265" s="782"/>
      <c r="G265" s="362" t="str">
        <f>IF(G262="","",C265/G262)</f>
        <v/>
      </c>
      <c r="H265" s="341"/>
      <c r="I265" s="779" t="s">
        <v>151</v>
      </c>
      <c r="J265" s="780"/>
      <c r="K265" s="781" t="str">
        <f>IF(O262="","",SUM(N268:N278))</f>
        <v/>
      </c>
      <c r="L265" s="781"/>
      <c r="M265" s="782" t="s">
        <v>153</v>
      </c>
      <c r="N265" s="782"/>
      <c r="O265" s="362" t="str">
        <f>IF(O262="","",K265/O262)</f>
        <v/>
      </c>
      <c r="P265" s="346"/>
    </row>
    <row r="266" spans="1:16" s="347" customFormat="1" ht="20.149999999999999" customHeight="1">
      <c r="A266" s="772" t="s">
        <v>427</v>
      </c>
      <c r="B266" s="773"/>
      <c r="C266" s="773"/>
      <c r="D266" s="773"/>
      <c r="E266" s="773"/>
      <c r="F266" s="773"/>
      <c r="G266" s="774"/>
      <c r="H266" s="341"/>
      <c r="I266" s="772" t="s">
        <v>427</v>
      </c>
      <c r="J266" s="773"/>
      <c r="K266" s="773"/>
      <c r="L266" s="773"/>
      <c r="M266" s="773"/>
      <c r="N266" s="773"/>
      <c r="O266" s="774"/>
      <c r="P266" s="346"/>
    </row>
    <row r="267" spans="1:16" s="347" customFormat="1" ht="20.149999999999999" customHeight="1">
      <c r="A267" s="775" t="s">
        <v>43</v>
      </c>
      <c r="B267" s="768"/>
      <c r="C267" s="768"/>
      <c r="D267" s="363" t="s">
        <v>11</v>
      </c>
      <c r="E267" s="363" t="s">
        <v>29</v>
      </c>
      <c r="F267" s="363" t="s">
        <v>30</v>
      </c>
      <c r="G267" s="364" t="s">
        <v>31</v>
      </c>
      <c r="H267" s="341"/>
      <c r="I267" s="775" t="s">
        <v>43</v>
      </c>
      <c r="J267" s="768"/>
      <c r="K267" s="768"/>
      <c r="L267" s="363" t="s">
        <v>11</v>
      </c>
      <c r="M267" s="363" t="s">
        <v>29</v>
      </c>
      <c r="N267" s="363" t="s">
        <v>30</v>
      </c>
      <c r="O267" s="364" t="s">
        <v>31</v>
      </c>
      <c r="P267" s="346"/>
    </row>
    <row r="268" spans="1:16" s="347" customFormat="1" ht="20.149999999999999" customHeight="1">
      <c r="A268" s="776"/>
      <c r="B268" s="777"/>
      <c r="C268" s="777"/>
      <c r="D268" s="365"/>
      <c r="E268" s="366" t="s">
        <v>29</v>
      </c>
      <c r="F268" s="367"/>
      <c r="G268" s="368">
        <f>D268*F268</f>
        <v>0</v>
      </c>
      <c r="H268" s="341"/>
      <c r="I268" s="776"/>
      <c r="J268" s="777"/>
      <c r="K268" s="777"/>
      <c r="L268" s="365"/>
      <c r="M268" s="366" t="s">
        <v>29</v>
      </c>
      <c r="N268" s="367"/>
      <c r="O268" s="368">
        <f>L268*N268</f>
        <v>0</v>
      </c>
      <c r="P268" s="346"/>
    </row>
    <row r="269" spans="1:16" s="347" customFormat="1" ht="20.149999999999999" customHeight="1">
      <c r="A269" s="786"/>
      <c r="B269" s="787"/>
      <c r="C269" s="787"/>
      <c r="D269" s="369"/>
      <c r="E269" s="370" t="s">
        <v>29</v>
      </c>
      <c r="F269" s="369"/>
      <c r="G269" s="371">
        <f t="shared" ref="G269:G277" si="20">D269*F269</f>
        <v>0</v>
      </c>
      <c r="H269" s="341"/>
      <c r="I269" s="786"/>
      <c r="J269" s="787"/>
      <c r="K269" s="787"/>
      <c r="L269" s="369"/>
      <c r="M269" s="370" t="s">
        <v>29</v>
      </c>
      <c r="N269" s="369"/>
      <c r="O269" s="371">
        <f t="shared" ref="O269:O277" si="21">L269*N269</f>
        <v>0</v>
      </c>
      <c r="P269" s="346"/>
    </row>
    <row r="270" spans="1:16" s="347" customFormat="1" ht="20.149999999999999" customHeight="1">
      <c r="A270" s="786"/>
      <c r="B270" s="787"/>
      <c r="C270" s="787"/>
      <c r="D270" s="369"/>
      <c r="E270" s="370" t="s">
        <v>29</v>
      </c>
      <c r="F270" s="369"/>
      <c r="G270" s="371">
        <f t="shared" si="20"/>
        <v>0</v>
      </c>
      <c r="H270" s="341"/>
      <c r="I270" s="786"/>
      <c r="J270" s="787"/>
      <c r="K270" s="787"/>
      <c r="L270" s="369"/>
      <c r="M270" s="370" t="s">
        <v>29</v>
      </c>
      <c r="N270" s="369"/>
      <c r="O270" s="371">
        <f t="shared" si="21"/>
        <v>0</v>
      </c>
      <c r="P270" s="346"/>
    </row>
    <row r="271" spans="1:16" s="347" customFormat="1" ht="20.149999999999999" customHeight="1">
      <c r="A271" s="786"/>
      <c r="B271" s="787"/>
      <c r="C271" s="787"/>
      <c r="D271" s="369"/>
      <c r="E271" s="370" t="s">
        <v>29</v>
      </c>
      <c r="F271" s="369"/>
      <c r="G271" s="371">
        <f t="shared" si="20"/>
        <v>0</v>
      </c>
      <c r="H271" s="341"/>
      <c r="I271" s="786"/>
      <c r="J271" s="787"/>
      <c r="K271" s="787"/>
      <c r="L271" s="369"/>
      <c r="M271" s="370" t="s">
        <v>29</v>
      </c>
      <c r="N271" s="369"/>
      <c r="O271" s="371">
        <f t="shared" si="21"/>
        <v>0</v>
      </c>
      <c r="P271" s="346"/>
    </row>
    <row r="272" spans="1:16" s="347" customFormat="1" ht="20.149999999999999" customHeight="1">
      <c r="A272" s="786"/>
      <c r="B272" s="787"/>
      <c r="C272" s="787"/>
      <c r="D272" s="369"/>
      <c r="E272" s="370" t="s">
        <v>29</v>
      </c>
      <c r="F272" s="369"/>
      <c r="G272" s="371">
        <f t="shared" si="20"/>
        <v>0</v>
      </c>
      <c r="H272" s="341"/>
      <c r="I272" s="786"/>
      <c r="J272" s="787"/>
      <c r="K272" s="787"/>
      <c r="L272" s="369"/>
      <c r="M272" s="370" t="s">
        <v>29</v>
      </c>
      <c r="N272" s="369"/>
      <c r="O272" s="371">
        <f t="shared" si="21"/>
        <v>0</v>
      </c>
      <c r="P272" s="346"/>
    </row>
    <row r="273" spans="1:16" s="347" customFormat="1" ht="20.149999999999999" customHeight="1">
      <c r="A273" s="786"/>
      <c r="B273" s="787"/>
      <c r="C273" s="787"/>
      <c r="D273" s="369"/>
      <c r="E273" s="370" t="s">
        <v>29</v>
      </c>
      <c r="F273" s="369"/>
      <c r="G273" s="371">
        <f t="shared" si="20"/>
        <v>0</v>
      </c>
      <c r="H273" s="341"/>
      <c r="I273" s="786"/>
      <c r="J273" s="787"/>
      <c r="K273" s="787"/>
      <c r="L273" s="369"/>
      <c r="M273" s="370" t="s">
        <v>29</v>
      </c>
      <c r="N273" s="369"/>
      <c r="O273" s="371">
        <f t="shared" si="21"/>
        <v>0</v>
      </c>
      <c r="P273" s="346"/>
    </row>
    <row r="274" spans="1:16" s="347" customFormat="1" ht="20.149999999999999" customHeight="1">
      <c r="A274" s="786"/>
      <c r="B274" s="787"/>
      <c r="C274" s="787"/>
      <c r="D274" s="369"/>
      <c r="E274" s="370" t="s">
        <v>29</v>
      </c>
      <c r="F274" s="369"/>
      <c r="G274" s="371">
        <f t="shared" si="20"/>
        <v>0</v>
      </c>
      <c r="H274" s="341"/>
      <c r="I274" s="786"/>
      <c r="J274" s="787"/>
      <c r="K274" s="787"/>
      <c r="L274" s="369"/>
      <c r="M274" s="370" t="s">
        <v>29</v>
      </c>
      <c r="N274" s="369"/>
      <c r="O274" s="371">
        <f t="shared" si="21"/>
        <v>0</v>
      </c>
      <c r="P274" s="346"/>
    </row>
    <row r="275" spans="1:16" s="347" customFormat="1" ht="20.149999999999999" customHeight="1">
      <c r="A275" s="786"/>
      <c r="B275" s="787"/>
      <c r="C275" s="787"/>
      <c r="D275" s="369"/>
      <c r="E275" s="370" t="s">
        <v>29</v>
      </c>
      <c r="F275" s="369"/>
      <c r="G275" s="371">
        <f t="shared" si="20"/>
        <v>0</v>
      </c>
      <c r="H275" s="341"/>
      <c r="I275" s="786"/>
      <c r="J275" s="787"/>
      <c r="K275" s="787"/>
      <c r="L275" s="369"/>
      <c r="M275" s="370" t="s">
        <v>29</v>
      </c>
      <c r="N275" s="369"/>
      <c r="O275" s="371">
        <f t="shared" si="21"/>
        <v>0</v>
      </c>
      <c r="P275" s="346"/>
    </row>
    <row r="276" spans="1:16" s="347" customFormat="1" ht="20.149999999999999" customHeight="1">
      <c r="A276" s="786"/>
      <c r="B276" s="787"/>
      <c r="C276" s="787"/>
      <c r="D276" s="369"/>
      <c r="E276" s="370" t="s">
        <v>29</v>
      </c>
      <c r="F276" s="369"/>
      <c r="G276" s="371">
        <f t="shared" si="20"/>
        <v>0</v>
      </c>
      <c r="H276" s="341"/>
      <c r="I276" s="786"/>
      <c r="J276" s="787"/>
      <c r="K276" s="787"/>
      <c r="L276" s="369"/>
      <c r="M276" s="370" t="s">
        <v>29</v>
      </c>
      <c r="N276" s="369"/>
      <c r="O276" s="371">
        <f t="shared" si="21"/>
        <v>0</v>
      </c>
      <c r="P276" s="346"/>
    </row>
    <row r="277" spans="1:16" s="347" customFormat="1" ht="20.149999999999999" customHeight="1">
      <c r="A277" s="786"/>
      <c r="B277" s="787"/>
      <c r="C277" s="787"/>
      <c r="D277" s="369"/>
      <c r="E277" s="370" t="s">
        <v>29</v>
      </c>
      <c r="F277" s="369"/>
      <c r="G277" s="371">
        <f t="shared" si="20"/>
        <v>0</v>
      </c>
      <c r="H277" s="341"/>
      <c r="I277" s="786"/>
      <c r="J277" s="787"/>
      <c r="K277" s="787"/>
      <c r="L277" s="369"/>
      <c r="M277" s="370" t="s">
        <v>29</v>
      </c>
      <c r="N277" s="369"/>
      <c r="O277" s="371">
        <f t="shared" si="21"/>
        <v>0</v>
      </c>
      <c r="P277" s="346"/>
    </row>
    <row r="278" spans="1:16" s="347" customFormat="1" ht="20.149999999999999" customHeight="1">
      <c r="A278" s="788" t="s">
        <v>428</v>
      </c>
      <c r="B278" s="789"/>
      <c r="C278" s="790"/>
      <c r="D278" s="372"/>
      <c r="E278" s="373" t="s">
        <v>29</v>
      </c>
      <c r="F278" s="374"/>
      <c r="G278" s="375">
        <f>D278*F278</f>
        <v>0</v>
      </c>
      <c r="H278" s="341"/>
      <c r="I278" s="788" t="s">
        <v>428</v>
      </c>
      <c r="J278" s="789"/>
      <c r="K278" s="790"/>
      <c r="L278" s="372"/>
      <c r="M278" s="373" t="s">
        <v>29</v>
      </c>
      <c r="N278" s="374"/>
      <c r="O278" s="375">
        <f>L278*N278</f>
        <v>0</v>
      </c>
      <c r="P278" s="346"/>
    </row>
    <row r="279" spans="1:16" s="347" customFormat="1" ht="20.149999999999999" customHeight="1">
      <c r="A279" s="775" t="s">
        <v>148</v>
      </c>
      <c r="B279" s="768"/>
      <c r="C279" s="768"/>
      <c r="D279" s="768"/>
      <c r="E279" s="768"/>
      <c r="F279" s="768"/>
      <c r="G279" s="376">
        <f>SUM(G268:G278)</f>
        <v>0</v>
      </c>
      <c r="H279" s="341"/>
      <c r="I279" s="775" t="s">
        <v>148</v>
      </c>
      <c r="J279" s="768"/>
      <c r="K279" s="768"/>
      <c r="L279" s="768"/>
      <c r="M279" s="768"/>
      <c r="N279" s="768"/>
      <c r="O279" s="376">
        <f>SUM(O268:O278)</f>
        <v>0</v>
      </c>
      <c r="P279" s="346"/>
    </row>
    <row r="280" spans="1:16" s="347" customFormat="1" ht="20.149999999999999" customHeight="1">
      <c r="A280" s="791" t="s">
        <v>429</v>
      </c>
      <c r="B280" s="758"/>
      <c r="C280" s="758"/>
      <c r="D280" s="758"/>
      <c r="E280" s="758"/>
      <c r="F280" s="758"/>
      <c r="G280" s="378"/>
      <c r="H280" s="341"/>
      <c r="I280" s="791" t="s">
        <v>429</v>
      </c>
      <c r="J280" s="758"/>
      <c r="K280" s="758"/>
      <c r="L280" s="758"/>
      <c r="M280" s="758"/>
      <c r="N280" s="758"/>
      <c r="O280" s="378"/>
      <c r="P280" s="346"/>
    </row>
    <row r="281" spans="1:16" s="347" customFormat="1" ht="20.149999999999999" customHeight="1">
      <c r="A281" s="775" t="s">
        <v>149</v>
      </c>
      <c r="B281" s="768"/>
      <c r="C281" s="768"/>
      <c r="D281" s="768"/>
      <c r="E281" s="768"/>
      <c r="F281" s="768"/>
      <c r="G281" s="376">
        <f>G279+G280</f>
        <v>0</v>
      </c>
      <c r="H281" s="341"/>
      <c r="I281" s="775" t="s">
        <v>149</v>
      </c>
      <c r="J281" s="768"/>
      <c r="K281" s="768"/>
      <c r="L281" s="768"/>
      <c r="M281" s="768"/>
      <c r="N281" s="768"/>
      <c r="O281" s="376">
        <f>O279+O280</f>
        <v>0</v>
      </c>
      <c r="P281" s="346"/>
    </row>
    <row r="282" spans="1:16" s="347" customFormat="1" ht="20.149999999999999" customHeight="1">
      <c r="A282" s="380"/>
      <c r="B282" s="380"/>
      <c r="C282" s="380"/>
      <c r="D282" s="380"/>
      <c r="E282" s="380"/>
      <c r="F282" s="380"/>
      <c r="G282" s="381">
        <v>23</v>
      </c>
      <c r="H282" s="380"/>
      <c r="I282" s="380"/>
      <c r="J282" s="380"/>
      <c r="K282" s="380"/>
      <c r="L282" s="380"/>
      <c r="M282" s="380"/>
      <c r="N282" s="380"/>
      <c r="O282" s="381">
        <v>24</v>
      </c>
      <c r="P282" s="346"/>
    </row>
    <row r="283" spans="1:16" s="347" customFormat="1" ht="20.149999999999999" customHeight="1">
      <c r="A283" s="759" t="s">
        <v>145</v>
      </c>
      <c r="B283" s="760"/>
      <c r="C283" s="792"/>
      <c r="D283" s="792"/>
      <c r="E283" s="792"/>
      <c r="F283" s="792"/>
      <c r="G283" s="793"/>
      <c r="H283" s="341"/>
      <c r="I283" s="759" t="s">
        <v>145</v>
      </c>
      <c r="J283" s="760"/>
      <c r="K283" s="792"/>
      <c r="L283" s="792"/>
      <c r="M283" s="792"/>
      <c r="N283" s="792"/>
      <c r="O283" s="793"/>
      <c r="P283" s="346"/>
    </row>
    <row r="284" spans="1:16" s="347" customFormat="1" ht="20.149999999999999" customHeight="1">
      <c r="A284" s="734" t="s">
        <v>28</v>
      </c>
      <c r="B284" s="735"/>
      <c r="C284" s="794"/>
      <c r="D284" s="794"/>
      <c r="E284" s="794"/>
      <c r="F284" s="794"/>
      <c r="G284" s="795"/>
      <c r="H284" s="341"/>
      <c r="I284" s="734" t="s">
        <v>28</v>
      </c>
      <c r="J284" s="735"/>
      <c r="K284" s="794"/>
      <c r="L284" s="794"/>
      <c r="M284" s="794"/>
      <c r="N284" s="794"/>
      <c r="O284" s="795"/>
      <c r="P284" s="346"/>
    </row>
    <row r="285" spans="1:16" s="347" customFormat="1" ht="20.149999999999999" customHeight="1">
      <c r="A285" s="738" t="s">
        <v>424</v>
      </c>
      <c r="B285" s="739"/>
      <c r="C285" s="765"/>
      <c r="D285" s="765"/>
      <c r="E285" s="766"/>
      <c r="F285" s="766"/>
      <c r="G285" s="767"/>
      <c r="H285" s="341"/>
      <c r="I285" s="738" t="s">
        <v>424</v>
      </c>
      <c r="J285" s="739"/>
      <c r="K285" s="765"/>
      <c r="L285" s="765"/>
      <c r="M285" s="766"/>
      <c r="N285" s="766"/>
      <c r="O285" s="767"/>
      <c r="P285" s="346"/>
    </row>
    <row r="286" spans="1:16" s="347" customFormat="1" ht="20.149999999999999" customHeight="1">
      <c r="A286" s="354" t="s">
        <v>425</v>
      </c>
      <c r="B286" s="768" t="s">
        <v>426</v>
      </c>
      <c r="C286" s="768"/>
      <c r="D286" s="769"/>
      <c r="E286" s="769"/>
      <c r="F286" s="355" t="s">
        <v>175</v>
      </c>
      <c r="G286" s="356"/>
      <c r="H286" s="380"/>
      <c r="I286" s="354" t="s">
        <v>425</v>
      </c>
      <c r="J286" s="768" t="s">
        <v>426</v>
      </c>
      <c r="K286" s="768"/>
      <c r="L286" s="769"/>
      <c r="M286" s="769"/>
      <c r="N286" s="355" t="s">
        <v>175</v>
      </c>
      <c r="O286" s="356"/>
      <c r="P286" s="346"/>
    </row>
    <row r="287" spans="1:16" s="347" customFormat="1" ht="20.149999999999999" customHeight="1">
      <c r="A287" s="759" t="s">
        <v>160</v>
      </c>
      <c r="B287" s="760"/>
      <c r="C287" s="761">
        <f>C285-D286-G286</f>
        <v>0</v>
      </c>
      <c r="D287" s="762"/>
      <c r="E287" s="763" t="s">
        <v>161</v>
      </c>
      <c r="F287" s="764"/>
      <c r="G287" s="357" t="str">
        <f>IF(C287*C288=0,"",C287*C288)</f>
        <v/>
      </c>
      <c r="H287" s="341"/>
      <c r="I287" s="759" t="s">
        <v>160</v>
      </c>
      <c r="J287" s="760"/>
      <c r="K287" s="761">
        <f>K285-L286-O286</f>
        <v>0</v>
      </c>
      <c r="L287" s="762"/>
      <c r="M287" s="763" t="s">
        <v>161</v>
      </c>
      <c r="N287" s="764"/>
      <c r="O287" s="357" t="str">
        <f>IF(K287*K288=0,"",K287*K288)</f>
        <v/>
      </c>
      <c r="P287" s="346"/>
    </row>
    <row r="288" spans="1:16" s="347" customFormat="1" ht="20.149999999999999" customHeight="1">
      <c r="A288" s="738" t="s">
        <v>146</v>
      </c>
      <c r="B288" s="739"/>
      <c r="C288" s="783"/>
      <c r="D288" s="784"/>
      <c r="E288" s="358"/>
      <c r="F288" s="359"/>
      <c r="G288" s="360"/>
      <c r="H288" s="341"/>
      <c r="I288" s="738" t="s">
        <v>146</v>
      </c>
      <c r="J288" s="739"/>
      <c r="K288" s="783"/>
      <c r="L288" s="784"/>
      <c r="M288" s="358"/>
      <c r="N288" s="359"/>
      <c r="O288" s="360"/>
      <c r="P288" s="346"/>
    </row>
    <row r="289" spans="1:16" s="347" customFormat="1" ht="20.149999999999999" customHeight="1">
      <c r="A289" s="775" t="s">
        <v>150</v>
      </c>
      <c r="B289" s="768"/>
      <c r="C289" s="785" t="str">
        <f>IF(G287="","",SUM(F293:F302))</f>
        <v/>
      </c>
      <c r="D289" s="785"/>
      <c r="E289" s="778" t="s">
        <v>152</v>
      </c>
      <c r="F289" s="778"/>
      <c r="G289" s="361" t="str">
        <f>IF(G287="","",C289/G287)</f>
        <v/>
      </c>
      <c r="H289" s="341"/>
      <c r="I289" s="775" t="s">
        <v>150</v>
      </c>
      <c r="J289" s="768"/>
      <c r="K289" s="785" t="str">
        <f>IF(O287="","",SUM(N293:N302))</f>
        <v/>
      </c>
      <c r="L289" s="785"/>
      <c r="M289" s="778" t="s">
        <v>152</v>
      </c>
      <c r="N289" s="778"/>
      <c r="O289" s="361" t="str">
        <f>IF(O287="","",K289/O287)</f>
        <v/>
      </c>
      <c r="P289" s="346"/>
    </row>
    <row r="290" spans="1:16" s="347" customFormat="1" ht="20.149999999999999" customHeight="1">
      <c r="A290" s="779" t="s">
        <v>151</v>
      </c>
      <c r="B290" s="780"/>
      <c r="C290" s="781" t="str">
        <f>IF(G287="","",SUM(F293:F303))</f>
        <v/>
      </c>
      <c r="D290" s="781"/>
      <c r="E290" s="782" t="s">
        <v>153</v>
      </c>
      <c r="F290" s="782"/>
      <c r="G290" s="362" t="str">
        <f>IF(G287="","",C290/G287)</f>
        <v/>
      </c>
      <c r="H290" s="341"/>
      <c r="I290" s="779" t="s">
        <v>151</v>
      </c>
      <c r="J290" s="780"/>
      <c r="K290" s="781" t="str">
        <f>IF(O287="","",SUM(N293:N303))</f>
        <v/>
      </c>
      <c r="L290" s="781"/>
      <c r="M290" s="782" t="s">
        <v>153</v>
      </c>
      <c r="N290" s="782"/>
      <c r="O290" s="362" t="str">
        <f>IF(O287="","",K290/O287)</f>
        <v/>
      </c>
      <c r="P290" s="346"/>
    </row>
    <row r="291" spans="1:16" s="347" customFormat="1" ht="20.149999999999999" customHeight="1">
      <c r="A291" s="772" t="s">
        <v>427</v>
      </c>
      <c r="B291" s="773"/>
      <c r="C291" s="773"/>
      <c r="D291" s="773"/>
      <c r="E291" s="773"/>
      <c r="F291" s="773"/>
      <c r="G291" s="774"/>
      <c r="H291" s="341"/>
      <c r="I291" s="772" t="s">
        <v>427</v>
      </c>
      <c r="J291" s="773"/>
      <c r="K291" s="773"/>
      <c r="L291" s="773"/>
      <c r="M291" s="773"/>
      <c r="N291" s="773"/>
      <c r="O291" s="774"/>
      <c r="P291" s="346"/>
    </row>
    <row r="292" spans="1:16" s="347" customFormat="1" ht="20.149999999999999" customHeight="1">
      <c r="A292" s="775" t="s">
        <v>43</v>
      </c>
      <c r="B292" s="768"/>
      <c r="C292" s="768"/>
      <c r="D292" s="363" t="s">
        <v>11</v>
      </c>
      <c r="E292" s="363" t="s">
        <v>29</v>
      </c>
      <c r="F292" s="363" t="s">
        <v>30</v>
      </c>
      <c r="G292" s="364" t="s">
        <v>31</v>
      </c>
      <c r="H292" s="341"/>
      <c r="I292" s="775" t="s">
        <v>43</v>
      </c>
      <c r="J292" s="768"/>
      <c r="K292" s="768"/>
      <c r="L292" s="363" t="s">
        <v>11</v>
      </c>
      <c r="M292" s="363" t="s">
        <v>29</v>
      </c>
      <c r="N292" s="363" t="s">
        <v>30</v>
      </c>
      <c r="O292" s="364" t="s">
        <v>31</v>
      </c>
      <c r="P292" s="346"/>
    </row>
    <row r="293" spans="1:16" s="347" customFormat="1" ht="20.149999999999999" customHeight="1">
      <c r="A293" s="776"/>
      <c r="B293" s="777"/>
      <c r="C293" s="777"/>
      <c r="D293" s="365"/>
      <c r="E293" s="366" t="s">
        <v>29</v>
      </c>
      <c r="F293" s="367"/>
      <c r="G293" s="368">
        <f>D293*F293</f>
        <v>0</v>
      </c>
      <c r="H293" s="341"/>
      <c r="I293" s="776"/>
      <c r="J293" s="777"/>
      <c r="K293" s="777"/>
      <c r="L293" s="365"/>
      <c r="M293" s="366" t="s">
        <v>29</v>
      </c>
      <c r="N293" s="367"/>
      <c r="O293" s="368">
        <f>L293*N293</f>
        <v>0</v>
      </c>
      <c r="P293" s="346"/>
    </row>
    <row r="294" spans="1:16" s="347" customFormat="1" ht="20.149999999999999" customHeight="1">
      <c r="A294" s="786"/>
      <c r="B294" s="787"/>
      <c r="C294" s="787"/>
      <c r="D294" s="369"/>
      <c r="E294" s="370" t="s">
        <v>29</v>
      </c>
      <c r="F294" s="369"/>
      <c r="G294" s="371">
        <f t="shared" ref="G294:G302" si="22">D294*F294</f>
        <v>0</v>
      </c>
      <c r="H294" s="341"/>
      <c r="I294" s="786"/>
      <c r="J294" s="787"/>
      <c r="K294" s="787"/>
      <c r="L294" s="369"/>
      <c r="M294" s="370" t="s">
        <v>29</v>
      </c>
      <c r="N294" s="369"/>
      <c r="O294" s="371">
        <f t="shared" ref="O294:O302" si="23">L294*N294</f>
        <v>0</v>
      </c>
      <c r="P294" s="346"/>
    </row>
    <row r="295" spans="1:16" s="347" customFormat="1" ht="20.149999999999999" customHeight="1">
      <c r="A295" s="786"/>
      <c r="B295" s="787"/>
      <c r="C295" s="787"/>
      <c r="D295" s="369"/>
      <c r="E295" s="370" t="s">
        <v>29</v>
      </c>
      <c r="F295" s="369"/>
      <c r="G295" s="371">
        <f t="shared" si="22"/>
        <v>0</v>
      </c>
      <c r="H295" s="341"/>
      <c r="I295" s="786"/>
      <c r="J295" s="787"/>
      <c r="K295" s="787"/>
      <c r="L295" s="369"/>
      <c r="M295" s="370" t="s">
        <v>29</v>
      </c>
      <c r="N295" s="369"/>
      <c r="O295" s="371">
        <f t="shared" si="23"/>
        <v>0</v>
      </c>
      <c r="P295" s="346"/>
    </row>
    <row r="296" spans="1:16" s="347" customFormat="1" ht="20.149999999999999" customHeight="1">
      <c r="A296" s="786"/>
      <c r="B296" s="787"/>
      <c r="C296" s="787"/>
      <c r="D296" s="369"/>
      <c r="E296" s="370" t="s">
        <v>29</v>
      </c>
      <c r="F296" s="369"/>
      <c r="G296" s="371">
        <f t="shared" si="22"/>
        <v>0</v>
      </c>
      <c r="H296" s="341"/>
      <c r="I296" s="786"/>
      <c r="J296" s="787"/>
      <c r="K296" s="787"/>
      <c r="L296" s="369"/>
      <c r="M296" s="370" t="s">
        <v>29</v>
      </c>
      <c r="N296" s="369"/>
      <c r="O296" s="371">
        <f t="shared" si="23"/>
        <v>0</v>
      </c>
      <c r="P296" s="346"/>
    </row>
    <row r="297" spans="1:16" s="347" customFormat="1" ht="20.149999999999999" customHeight="1">
      <c r="A297" s="786"/>
      <c r="B297" s="787"/>
      <c r="C297" s="787"/>
      <c r="D297" s="369"/>
      <c r="E297" s="370" t="s">
        <v>29</v>
      </c>
      <c r="F297" s="369"/>
      <c r="G297" s="371">
        <f t="shared" si="22"/>
        <v>0</v>
      </c>
      <c r="H297" s="341"/>
      <c r="I297" s="786"/>
      <c r="J297" s="787"/>
      <c r="K297" s="787"/>
      <c r="L297" s="369"/>
      <c r="M297" s="370" t="s">
        <v>29</v>
      </c>
      <c r="N297" s="369"/>
      <c r="O297" s="371">
        <f t="shared" si="23"/>
        <v>0</v>
      </c>
      <c r="P297" s="346"/>
    </row>
    <row r="298" spans="1:16" s="347" customFormat="1" ht="20.149999999999999" customHeight="1">
      <c r="A298" s="786"/>
      <c r="B298" s="787"/>
      <c r="C298" s="787"/>
      <c r="D298" s="369"/>
      <c r="E298" s="370" t="s">
        <v>29</v>
      </c>
      <c r="F298" s="369"/>
      <c r="G298" s="371">
        <f t="shared" si="22"/>
        <v>0</v>
      </c>
      <c r="H298" s="341"/>
      <c r="I298" s="786"/>
      <c r="J298" s="787"/>
      <c r="K298" s="787"/>
      <c r="L298" s="369"/>
      <c r="M298" s="370" t="s">
        <v>29</v>
      </c>
      <c r="N298" s="369"/>
      <c r="O298" s="371">
        <f t="shared" si="23"/>
        <v>0</v>
      </c>
      <c r="P298" s="346"/>
    </row>
    <row r="299" spans="1:16" s="347" customFormat="1" ht="20.149999999999999" customHeight="1">
      <c r="A299" s="786"/>
      <c r="B299" s="787"/>
      <c r="C299" s="787"/>
      <c r="D299" s="369"/>
      <c r="E299" s="370" t="s">
        <v>29</v>
      </c>
      <c r="F299" s="369"/>
      <c r="G299" s="371">
        <f t="shared" si="22"/>
        <v>0</v>
      </c>
      <c r="H299" s="341"/>
      <c r="I299" s="786"/>
      <c r="J299" s="787"/>
      <c r="K299" s="787"/>
      <c r="L299" s="369"/>
      <c r="M299" s="370" t="s">
        <v>29</v>
      </c>
      <c r="N299" s="369"/>
      <c r="O299" s="371">
        <f t="shared" si="23"/>
        <v>0</v>
      </c>
      <c r="P299" s="346"/>
    </row>
    <row r="300" spans="1:16" s="347" customFormat="1" ht="20.149999999999999" customHeight="1">
      <c r="A300" s="786"/>
      <c r="B300" s="787"/>
      <c r="C300" s="787"/>
      <c r="D300" s="369"/>
      <c r="E300" s="370" t="s">
        <v>29</v>
      </c>
      <c r="F300" s="369"/>
      <c r="G300" s="371">
        <f t="shared" si="22"/>
        <v>0</v>
      </c>
      <c r="H300" s="341"/>
      <c r="I300" s="786"/>
      <c r="J300" s="787"/>
      <c r="K300" s="787"/>
      <c r="L300" s="369"/>
      <c r="M300" s="370" t="s">
        <v>29</v>
      </c>
      <c r="N300" s="369"/>
      <c r="O300" s="371">
        <f t="shared" si="23"/>
        <v>0</v>
      </c>
      <c r="P300" s="346"/>
    </row>
    <row r="301" spans="1:16" s="347" customFormat="1" ht="20.149999999999999" customHeight="1">
      <c r="A301" s="786"/>
      <c r="B301" s="787"/>
      <c r="C301" s="787"/>
      <c r="D301" s="369"/>
      <c r="E301" s="370" t="s">
        <v>29</v>
      </c>
      <c r="F301" s="369"/>
      <c r="G301" s="371">
        <f t="shared" si="22"/>
        <v>0</v>
      </c>
      <c r="H301" s="341"/>
      <c r="I301" s="786"/>
      <c r="J301" s="787"/>
      <c r="K301" s="787"/>
      <c r="L301" s="369"/>
      <c r="M301" s="370" t="s">
        <v>29</v>
      </c>
      <c r="N301" s="369"/>
      <c r="O301" s="371">
        <f t="shared" si="23"/>
        <v>0</v>
      </c>
      <c r="P301" s="346"/>
    </row>
    <row r="302" spans="1:16" s="347" customFormat="1" ht="20.149999999999999" customHeight="1">
      <c r="A302" s="786"/>
      <c r="B302" s="787"/>
      <c r="C302" s="787"/>
      <c r="D302" s="369"/>
      <c r="E302" s="370" t="s">
        <v>29</v>
      </c>
      <c r="F302" s="369"/>
      <c r="G302" s="371">
        <f t="shared" si="22"/>
        <v>0</v>
      </c>
      <c r="H302" s="341"/>
      <c r="I302" s="786"/>
      <c r="J302" s="787"/>
      <c r="K302" s="787"/>
      <c r="L302" s="369"/>
      <c r="M302" s="370" t="s">
        <v>29</v>
      </c>
      <c r="N302" s="369"/>
      <c r="O302" s="371">
        <f t="shared" si="23"/>
        <v>0</v>
      </c>
      <c r="P302" s="346"/>
    </row>
    <row r="303" spans="1:16" s="347" customFormat="1" ht="20.149999999999999" customHeight="1">
      <c r="A303" s="788" t="s">
        <v>428</v>
      </c>
      <c r="B303" s="789"/>
      <c r="C303" s="790"/>
      <c r="D303" s="372"/>
      <c r="E303" s="373" t="s">
        <v>29</v>
      </c>
      <c r="F303" s="374"/>
      <c r="G303" s="375">
        <f>D303*F303</f>
        <v>0</v>
      </c>
      <c r="H303" s="341"/>
      <c r="I303" s="788" t="s">
        <v>428</v>
      </c>
      <c r="J303" s="789"/>
      <c r="K303" s="790"/>
      <c r="L303" s="372"/>
      <c r="M303" s="373" t="s">
        <v>29</v>
      </c>
      <c r="N303" s="374"/>
      <c r="O303" s="375">
        <f>L303*N303</f>
        <v>0</v>
      </c>
      <c r="P303" s="346"/>
    </row>
    <row r="304" spans="1:16" s="347" customFormat="1" ht="20.149999999999999" customHeight="1">
      <c r="A304" s="775" t="s">
        <v>148</v>
      </c>
      <c r="B304" s="768"/>
      <c r="C304" s="768"/>
      <c r="D304" s="768"/>
      <c r="E304" s="768"/>
      <c r="F304" s="768"/>
      <c r="G304" s="376">
        <f>SUM(G293:G303)</f>
        <v>0</v>
      </c>
      <c r="H304" s="341"/>
      <c r="I304" s="775" t="s">
        <v>148</v>
      </c>
      <c r="J304" s="768"/>
      <c r="K304" s="768"/>
      <c r="L304" s="768"/>
      <c r="M304" s="768"/>
      <c r="N304" s="768"/>
      <c r="O304" s="376">
        <f>SUM(O293:O303)</f>
        <v>0</v>
      </c>
      <c r="P304" s="346"/>
    </row>
    <row r="305" spans="1:16" s="347" customFormat="1" ht="20.149999999999999" customHeight="1">
      <c r="A305" s="791" t="s">
        <v>429</v>
      </c>
      <c r="B305" s="758"/>
      <c r="C305" s="758"/>
      <c r="D305" s="758"/>
      <c r="E305" s="758"/>
      <c r="F305" s="758"/>
      <c r="G305" s="378"/>
      <c r="H305" s="341"/>
      <c r="I305" s="791" t="s">
        <v>429</v>
      </c>
      <c r="J305" s="758"/>
      <c r="K305" s="758"/>
      <c r="L305" s="758"/>
      <c r="M305" s="758"/>
      <c r="N305" s="758"/>
      <c r="O305" s="378"/>
      <c r="P305" s="346"/>
    </row>
    <row r="306" spans="1:16" s="347" customFormat="1" ht="20.149999999999999" customHeight="1">
      <c r="A306" s="775" t="s">
        <v>149</v>
      </c>
      <c r="B306" s="768"/>
      <c r="C306" s="768"/>
      <c r="D306" s="768"/>
      <c r="E306" s="768"/>
      <c r="F306" s="768"/>
      <c r="G306" s="376">
        <f>G304+G305</f>
        <v>0</v>
      </c>
      <c r="H306" s="341"/>
      <c r="I306" s="775" t="s">
        <v>149</v>
      </c>
      <c r="J306" s="768"/>
      <c r="K306" s="768"/>
      <c r="L306" s="768"/>
      <c r="M306" s="768"/>
      <c r="N306" s="768"/>
      <c r="O306" s="376">
        <f>O304+O305</f>
        <v>0</v>
      </c>
      <c r="P306" s="346"/>
    </row>
    <row r="307" spans="1:16" s="347" customFormat="1" ht="20.149999999999999" customHeight="1">
      <c r="A307" s="380"/>
      <c r="B307" s="380"/>
      <c r="C307" s="380"/>
      <c r="D307" s="380"/>
      <c r="E307" s="380"/>
      <c r="F307" s="380"/>
      <c r="G307" s="381">
        <v>25</v>
      </c>
      <c r="H307" s="380"/>
      <c r="I307" s="380"/>
      <c r="J307" s="380"/>
      <c r="K307" s="380"/>
      <c r="L307" s="380"/>
      <c r="M307" s="380"/>
      <c r="N307" s="380"/>
      <c r="O307" s="381">
        <v>26</v>
      </c>
      <c r="P307" s="346"/>
    </row>
    <row r="308" spans="1:16" s="347" customFormat="1" ht="20.149999999999999" customHeight="1">
      <c r="A308" s="759" t="s">
        <v>145</v>
      </c>
      <c r="B308" s="760"/>
      <c r="C308" s="792"/>
      <c r="D308" s="792"/>
      <c r="E308" s="792"/>
      <c r="F308" s="792"/>
      <c r="G308" s="793"/>
      <c r="H308" s="341"/>
      <c r="I308" s="759" t="s">
        <v>145</v>
      </c>
      <c r="J308" s="760"/>
      <c r="K308" s="792"/>
      <c r="L308" s="792"/>
      <c r="M308" s="792"/>
      <c r="N308" s="792"/>
      <c r="O308" s="793"/>
      <c r="P308" s="346"/>
    </row>
    <row r="309" spans="1:16" s="347" customFormat="1" ht="20.149999999999999" customHeight="1">
      <c r="A309" s="734" t="s">
        <v>28</v>
      </c>
      <c r="B309" s="735"/>
      <c r="C309" s="794"/>
      <c r="D309" s="794"/>
      <c r="E309" s="794"/>
      <c r="F309" s="794"/>
      <c r="G309" s="795"/>
      <c r="H309" s="341"/>
      <c r="I309" s="734" t="s">
        <v>28</v>
      </c>
      <c r="J309" s="735"/>
      <c r="K309" s="794"/>
      <c r="L309" s="794"/>
      <c r="M309" s="794"/>
      <c r="N309" s="794"/>
      <c r="O309" s="795"/>
      <c r="P309" s="346"/>
    </row>
    <row r="310" spans="1:16" s="347" customFormat="1" ht="20.149999999999999" customHeight="1">
      <c r="A310" s="738" t="s">
        <v>424</v>
      </c>
      <c r="B310" s="739"/>
      <c r="C310" s="765"/>
      <c r="D310" s="765"/>
      <c r="E310" s="766"/>
      <c r="F310" s="766"/>
      <c r="G310" s="767"/>
      <c r="H310" s="341"/>
      <c r="I310" s="738" t="s">
        <v>424</v>
      </c>
      <c r="J310" s="739"/>
      <c r="K310" s="765"/>
      <c r="L310" s="765"/>
      <c r="M310" s="766"/>
      <c r="N310" s="766"/>
      <c r="O310" s="767"/>
      <c r="P310" s="346"/>
    </row>
    <row r="311" spans="1:16" s="347" customFormat="1" ht="20.149999999999999" customHeight="1">
      <c r="A311" s="354" t="s">
        <v>425</v>
      </c>
      <c r="B311" s="768" t="s">
        <v>426</v>
      </c>
      <c r="C311" s="768"/>
      <c r="D311" s="769"/>
      <c r="E311" s="769"/>
      <c r="F311" s="355" t="s">
        <v>175</v>
      </c>
      <c r="G311" s="356"/>
      <c r="H311" s="380"/>
      <c r="I311" s="354" t="s">
        <v>425</v>
      </c>
      <c r="J311" s="768" t="s">
        <v>426</v>
      </c>
      <c r="K311" s="768"/>
      <c r="L311" s="769"/>
      <c r="M311" s="769"/>
      <c r="N311" s="355" t="s">
        <v>175</v>
      </c>
      <c r="O311" s="356"/>
      <c r="P311" s="346"/>
    </row>
    <row r="312" spans="1:16" s="347" customFormat="1" ht="20.149999999999999" customHeight="1">
      <c r="A312" s="759" t="s">
        <v>160</v>
      </c>
      <c r="B312" s="760"/>
      <c r="C312" s="761">
        <f>C310-D311-G311</f>
        <v>0</v>
      </c>
      <c r="D312" s="762"/>
      <c r="E312" s="763" t="s">
        <v>161</v>
      </c>
      <c r="F312" s="764"/>
      <c r="G312" s="357" t="str">
        <f>IF(C312*C313=0,"",C312*C313)</f>
        <v/>
      </c>
      <c r="H312" s="341"/>
      <c r="I312" s="759" t="s">
        <v>160</v>
      </c>
      <c r="J312" s="760"/>
      <c r="K312" s="761">
        <f>K310-L311-O311</f>
        <v>0</v>
      </c>
      <c r="L312" s="762"/>
      <c r="M312" s="763" t="s">
        <v>161</v>
      </c>
      <c r="N312" s="764"/>
      <c r="O312" s="357" t="str">
        <f>IF(K312*K313=0,"",K312*K313)</f>
        <v/>
      </c>
      <c r="P312" s="346"/>
    </row>
    <row r="313" spans="1:16" s="347" customFormat="1" ht="20.149999999999999" customHeight="1">
      <c r="A313" s="738" t="s">
        <v>146</v>
      </c>
      <c r="B313" s="739"/>
      <c r="C313" s="783"/>
      <c r="D313" s="784"/>
      <c r="E313" s="358"/>
      <c r="F313" s="359"/>
      <c r="G313" s="360"/>
      <c r="H313" s="341"/>
      <c r="I313" s="738" t="s">
        <v>146</v>
      </c>
      <c r="J313" s="739"/>
      <c r="K313" s="783"/>
      <c r="L313" s="784"/>
      <c r="M313" s="358"/>
      <c r="N313" s="359"/>
      <c r="O313" s="360"/>
      <c r="P313" s="346"/>
    </row>
    <row r="314" spans="1:16" s="347" customFormat="1" ht="20.149999999999999" customHeight="1">
      <c r="A314" s="775" t="s">
        <v>150</v>
      </c>
      <c r="B314" s="768"/>
      <c r="C314" s="785" t="str">
        <f>IF(G312="","",SUM(F318:F327))</f>
        <v/>
      </c>
      <c r="D314" s="785"/>
      <c r="E314" s="778" t="s">
        <v>152</v>
      </c>
      <c r="F314" s="778"/>
      <c r="G314" s="361" t="str">
        <f>IF(G312="","",C314/G312)</f>
        <v/>
      </c>
      <c r="H314" s="341"/>
      <c r="I314" s="775" t="s">
        <v>150</v>
      </c>
      <c r="J314" s="768"/>
      <c r="K314" s="785" t="str">
        <f>IF(O312="","",SUM(N318:N327))</f>
        <v/>
      </c>
      <c r="L314" s="785"/>
      <c r="M314" s="778" t="s">
        <v>152</v>
      </c>
      <c r="N314" s="778"/>
      <c r="O314" s="361" t="str">
        <f>IF(O312="","",K314/O312)</f>
        <v/>
      </c>
      <c r="P314" s="346"/>
    </row>
    <row r="315" spans="1:16" s="347" customFormat="1" ht="20.149999999999999" customHeight="1">
      <c r="A315" s="779" t="s">
        <v>151</v>
      </c>
      <c r="B315" s="780"/>
      <c r="C315" s="781" t="str">
        <f>IF(G312="","",SUM(F318:F328))</f>
        <v/>
      </c>
      <c r="D315" s="781"/>
      <c r="E315" s="782" t="s">
        <v>153</v>
      </c>
      <c r="F315" s="782"/>
      <c r="G315" s="362" t="str">
        <f>IF(G312="","",C315/G312)</f>
        <v/>
      </c>
      <c r="H315" s="341"/>
      <c r="I315" s="779" t="s">
        <v>151</v>
      </c>
      <c r="J315" s="780"/>
      <c r="K315" s="781" t="str">
        <f>IF(O312="","",SUM(N318:N328))</f>
        <v/>
      </c>
      <c r="L315" s="781"/>
      <c r="M315" s="782" t="s">
        <v>153</v>
      </c>
      <c r="N315" s="782"/>
      <c r="O315" s="362" t="str">
        <f>IF(O312="","",K315/O312)</f>
        <v/>
      </c>
      <c r="P315" s="346"/>
    </row>
    <row r="316" spans="1:16" s="347" customFormat="1" ht="20.149999999999999" customHeight="1">
      <c r="A316" s="772" t="s">
        <v>427</v>
      </c>
      <c r="B316" s="773"/>
      <c r="C316" s="773"/>
      <c r="D316" s="773"/>
      <c r="E316" s="773"/>
      <c r="F316" s="773"/>
      <c r="G316" s="774"/>
      <c r="H316" s="341"/>
      <c r="I316" s="772" t="s">
        <v>427</v>
      </c>
      <c r="J316" s="773"/>
      <c r="K316" s="773"/>
      <c r="L316" s="773"/>
      <c r="M316" s="773"/>
      <c r="N316" s="773"/>
      <c r="O316" s="774"/>
      <c r="P316" s="346"/>
    </row>
    <row r="317" spans="1:16" s="347" customFormat="1" ht="20.149999999999999" customHeight="1">
      <c r="A317" s="775" t="s">
        <v>43</v>
      </c>
      <c r="B317" s="768"/>
      <c r="C317" s="768"/>
      <c r="D317" s="363" t="s">
        <v>11</v>
      </c>
      <c r="E317" s="363" t="s">
        <v>29</v>
      </c>
      <c r="F317" s="363" t="s">
        <v>30</v>
      </c>
      <c r="G317" s="364" t="s">
        <v>31</v>
      </c>
      <c r="H317" s="341"/>
      <c r="I317" s="775" t="s">
        <v>43</v>
      </c>
      <c r="J317" s="768"/>
      <c r="K317" s="768"/>
      <c r="L317" s="363" t="s">
        <v>11</v>
      </c>
      <c r="M317" s="363" t="s">
        <v>29</v>
      </c>
      <c r="N317" s="363" t="s">
        <v>30</v>
      </c>
      <c r="O317" s="364" t="s">
        <v>31</v>
      </c>
      <c r="P317" s="346"/>
    </row>
    <row r="318" spans="1:16" s="347" customFormat="1" ht="20.149999999999999" customHeight="1">
      <c r="A318" s="776"/>
      <c r="B318" s="777"/>
      <c r="C318" s="777"/>
      <c r="D318" s="365"/>
      <c r="E318" s="366" t="s">
        <v>29</v>
      </c>
      <c r="F318" s="367"/>
      <c r="G318" s="368">
        <f>D318*F318</f>
        <v>0</v>
      </c>
      <c r="H318" s="341"/>
      <c r="I318" s="776"/>
      <c r="J318" s="777"/>
      <c r="K318" s="777"/>
      <c r="L318" s="365"/>
      <c r="M318" s="366" t="s">
        <v>29</v>
      </c>
      <c r="N318" s="367"/>
      <c r="O318" s="368">
        <f>L318*N318</f>
        <v>0</v>
      </c>
      <c r="P318" s="346"/>
    </row>
    <row r="319" spans="1:16" s="347" customFormat="1" ht="20.149999999999999" customHeight="1">
      <c r="A319" s="786"/>
      <c r="B319" s="787"/>
      <c r="C319" s="787"/>
      <c r="D319" s="369"/>
      <c r="E319" s="370" t="s">
        <v>29</v>
      </c>
      <c r="F319" s="369"/>
      <c r="G319" s="371">
        <f t="shared" ref="G319:G327" si="24">D319*F319</f>
        <v>0</v>
      </c>
      <c r="H319" s="341"/>
      <c r="I319" s="786"/>
      <c r="J319" s="787"/>
      <c r="K319" s="787"/>
      <c r="L319" s="369"/>
      <c r="M319" s="370" t="s">
        <v>29</v>
      </c>
      <c r="N319" s="369"/>
      <c r="O319" s="371">
        <f t="shared" ref="O319:O327" si="25">L319*N319</f>
        <v>0</v>
      </c>
      <c r="P319" s="346"/>
    </row>
    <row r="320" spans="1:16" s="347" customFormat="1" ht="20.149999999999999" customHeight="1">
      <c r="A320" s="786"/>
      <c r="B320" s="787"/>
      <c r="C320" s="787"/>
      <c r="D320" s="369"/>
      <c r="E320" s="370" t="s">
        <v>29</v>
      </c>
      <c r="F320" s="369"/>
      <c r="G320" s="371">
        <f t="shared" si="24"/>
        <v>0</v>
      </c>
      <c r="H320" s="341"/>
      <c r="I320" s="786"/>
      <c r="J320" s="787"/>
      <c r="K320" s="787"/>
      <c r="L320" s="369"/>
      <c r="M320" s="370" t="s">
        <v>29</v>
      </c>
      <c r="N320" s="369"/>
      <c r="O320" s="371">
        <f t="shared" si="25"/>
        <v>0</v>
      </c>
      <c r="P320" s="346"/>
    </row>
    <row r="321" spans="1:16" s="347" customFormat="1" ht="20.149999999999999" customHeight="1">
      <c r="A321" s="786"/>
      <c r="B321" s="787"/>
      <c r="C321" s="787"/>
      <c r="D321" s="369"/>
      <c r="E321" s="370" t="s">
        <v>29</v>
      </c>
      <c r="F321" s="369"/>
      <c r="G321" s="371">
        <f t="shared" si="24"/>
        <v>0</v>
      </c>
      <c r="H321" s="341"/>
      <c r="I321" s="786"/>
      <c r="J321" s="787"/>
      <c r="K321" s="787"/>
      <c r="L321" s="369"/>
      <c r="M321" s="370" t="s">
        <v>29</v>
      </c>
      <c r="N321" s="369"/>
      <c r="O321" s="371">
        <f t="shared" si="25"/>
        <v>0</v>
      </c>
      <c r="P321" s="346"/>
    </row>
    <row r="322" spans="1:16" s="347" customFormat="1" ht="20.149999999999999" customHeight="1">
      <c r="A322" s="786"/>
      <c r="B322" s="787"/>
      <c r="C322" s="787"/>
      <c r="D322" s="369"/>
      <c r="E322" s="370" t="s">
        <v>29</v>
      </c>
      <c r="F322" s="369"/>
      <c r="G322" s="371">
        <f t="shared" si="24"/>
        <v>0</v>
      </c>
      <c r="H322" s="341"/>
      <c r="I322" s="786"/>
      <c r="J322" s="787"/>
      <c r="K322" s="787"/>
      <c r="L322" s="369"/>
      <c r="M322" s="370" t="s">
        <v>29</v>
      </c>
      <c r="N322" s="369"/>
      <c r="O322" s="371">
        <f t="shared" si="25"/>
        <v>0</v>
      </c>
      <c r="P322" s="346"/>
    </row>
    <row r="323" spans="1:16" s="347" customFormat="1" ht="20.149999999999999" customHeight="1">
      <c r="A323" s="786"/>
      <c r="B323" s="787"/>
      <c r="C323" s="787"/>
      <c r="D323" s="369"/>
      <c r="E323" s="370" t="s">
        <v>29</v>
      </c>
      <c r="F323" s="369"/>
      <c r="G323" s="371">
        <f t="shared" si="24"/>
        <v>0</v>
      </c>
      <c r="H323" s="341"/>
      <c r="I323" s="786"/>
      <c r="J323" s="787"/>
      <c r="K323" s="787"/>
      <c r="L323" s="369"/>
      <c r="M323" s="370" t="s">
        <v>29</v>
      </c>
      <c r="N323" s="369"/>
      <c r="O323" s="371">
        <f t="shared" si="25"/>
        <v>0</v>
      </c>
      <c r="P323" s="346"/>
    </row>
    <row r="324" spans="1:16" s="347" customFormat="1" ht="20.149999999999999" customHeight="1">
      <c r="A324" s="786"/>
      <c r="B324" s="787"/>
      <c r="C324" s="787"/>
      <c r="D324" s="369"/>
      <c r="E324" s="370" t="s">
        <v>29</v>
      </c>
      <c r="F324" s="369"/>
      <c r="G324" s="371">
        <f t="shared" si="24"/>
        <v>0</v>
      </c>
      <c r="H324" s="341"/>
      <c r="I324" s="786"/>
      <c r="J324" s="787"/>
      <c r="K324" s="787"/>
      <c r="L324" s="369"/>
      <c r="M324" s="370" t="s">
        <v>29</v>
      </c>
      <c r="N324" s="369"/>
      <c r="O324" s="371">
        <f t="shared" si="25"/>
        <v>0</v>
      </c>
      <c r="P324" s="346"/>
    </row>
    <row r="325" spans="1:16" s="347" customFormat="1" ht="20.149999999999999" customHeight="1">
      <c r="A325" s="786"/>
      <c r="B325" s="787"/>
      <c r="C325" s="787"/>
      <c r="D325" s="369"/>
      <c r="E325" s="370" t="s">
        <v>29</v>
      </c>
      <c r="F325" s="369"/>
      <c r="G325" s="371">
        <f t="shared" si="24"/>
        <v>0</v>
      </c>
      <c r="H325" s="341"/>
      <c r="I325" s="786"/>
      <c r="J325" s="787"/>
      <c r="K325" s="787"/>
      <c r="L325" s="369"/>
      <c r="M325" s="370" t="s">
        <v>29</v>
      </c>
      <c r="N325" s="369"/>
      <c r="O325" s="371">
        <f t="shared" si="25"/>
        <v>0</v>
      </c>
      <c r="P325" s="346"/>
    </row>
    <row r="326" spans="1:16" s="347" customFormat="1" ht="20.149999999999999" customHeight="1">
      <c r="A326" s="786"/>
      <c r="B326" s="787"/>
      <c r="C326" s="787"/>
      <c r="D326" s="369"/>
      <c r="E326" s="370" t="s">
        <v>29</v>
      </c>
      <c r="F326" s="369"/>
      <c r="G326" s="371">
        <f t="shared" si="24"/>
        <v>0</v>
      </c>
      <c r="H326" s="341"/>
      <c r="I326" s="786"/>
      <c r="J326" s="787"/>
      <c r="K326" s="787"/>
      <c r="L326" s="369"/>
      <c r="M326" s="370" t="s">
        <v>29</v>
      </c>
      <c r="N326" s="369"/>
      <c r="O326" s="371">
        <f t="shared" si="25"/>
        <v>0</v>
      </c>
      <c r="P326" s="346"/>
    </row>
    <row r="327" spans="1:16" s="347" customFormat="1" ht="20.149999999999999" customHeight="1">
      <c r="A327" s="786"/>
      <c r="B327" s="787"/>
      <c r="C327" s="787"/>
      <c r="D327" s="369"/>
      <c r="E327" s="370" t="s">
        <v>29</v>
      </c>
      <c r="F327" s="369"/>
      <c r="G327" s="371">
        <f t="shared" si="24"/>
        <v>0</v>
      </c>
      <c r="H327" s="341"/>
      <c r="I327" s="786"/>
      <c r="J327" s="787"/>
      <c r="K327" s="787"/>
      <c r="L327" s="369"/>
      <c r="M327" s="370" t="s">
        <v>29</v>
      </c>
      <c r="N327" s="369"/>
      <c r="O327" s="371">
        <f t="shared" si="25"/>
        <v>0</v>
      </c>
      <c r="P327" s="346"/>
    </row>
    <row r="328" spans="1:16" s="347" customFormat="1" ht="20.149999999999999" customHeight="1">
      <c r="A328" s="788" t="s">
        <v>428</v>
      </c>
      <c r="B328" s="789"/>
      <c r="C328" s="790"/>
      <c r="D328" s="372"/>
      <c r="E328" s="373" t="s">
        <v>29</v>
      </c>
      <c r="F328" s="374"/>
      <c r="G328" s="375">
        <f>D328*F328</f>
        <v>0</v>
      </c>
      <c r="H328" s="341"/>
      <c r="I328" s="788" t="s">
        <v>428</v>
      </c>
      <c r="J328" s="789"/>
      <c r="K328" s="790"/>
      <c r="L328" s="372"/>
      <c r="M328" s="373" t="s">
        <v>29</v>
      </c>
      <c r="N328" s="374"/>
      <c r="O328" s="375">
        <f>L328*N328</f>
        <v>0</v>
      </c>
      <c r="P328" s="346"/>
    </row>
    <row r="329" spans="1:16" s="347" customFormat="1" ht="20.149999999999999" customHeight="1">
      <c r="A329" s="775" t="s">
        <v>148</v>
      </c>
      <c r="B329" s="768"/>
      <c r="C329" s="768"/>
      <c r="D329" s="768"/>
      <c r="E329" s="768"/>
      <c r="F329" s="768"/>
      <c r="G329" s="376">
        <f>SUM(G318:G328)</f>
        <v>0</v>
      </c>
      <c r="H329" s="341"/>
      <c r="I329" s="775" t="s">
        <v>148</v>
      </c>
      <c r="J329" s="768"/>
      <c r="K329" s="768"/>
      <c r="L329" s="768"/>
      <c r="M329" s="768"/>
      <c r="N329" s="768"/>
      <c r="O329" s="376">
        <f>SUM(O318:O328)</f>
        <v>0</v>
      </c>
      <c r="P329" s="346"/>
    </row>
    <row r="330" spans="1:16" s="347" customFormat="1" ht="20.149999999999999" customHeight="1">
      <c r="A330" s="791" t="s">
        <v>429</v>
      </c>
      <c r="B330" s="758"/>
      <c r="C330" s="758"/>
      <c r="D330" s="758"/>
      <c r="E330" s="758"/>
      <c r="F330" s="758"/>
      <c r="G330" s="378"/>
      <c r="H330" s="341"/>
      <c r="I330" s="791" t="s">
        <v>429</v>
      </c>
      <c r="J330" s="758"/>
      <c r="K330" s="758"/>
      <c r="L330" s="758"/>
      <c r="M330" s="758"/>
      <c r="N330" s="758"/>
      <c r="O330" s="378"/>
      <c r="P330" s="346"/>
    </row>
    <row r="331" spans="1:16" s="347" customFormat="1" ht="20.149999999999999" customHeight="1">
      <c r="A331" s="775" t="s">
        <v>149</v>
      </c>
      <c r="B331" s="768"/>
      <c r="C331" s="768"/>
      <c r="D331" s="768"/>
      <c r="E331" s="768"/>
      <c r="F331" s="768"/>
      <c r="G331" s="376">
        <f>G329+G330</f>
        <v>0</v>
      </c>
      <c r="H331" s="341"/>
      <c r="I331" s="775" t="s">
        <v>149</v>
      </c>
      <c r="J331" s="768"/>
      <c r="K331" s="768"/>
      <c r="L331" s="768"/>
      <c r="M331" s="768"/>
      <c r="N331" s="768"/>
      <c r="O331" s="376">
        <f>O329+O330</f>
        <v>0</v>
      </c>
      <c r="P331" s="346"/>
    </row>
    <row r="332" spans="1:16" s="347" customFormat="1" ht="20.149999999999999" customHeight="1">
      <c r="A332" s="380"/>
      <c r="B332" s="380"/>
      <c r="C332" s="380"/>
      <c r="D332" s="380"/>
      <c r="E332" s="380"/>
      <c r="F332" s="380"/>
      <c r="G332" s="381">
        <v>27</v>
      </c>
      <c r="H332" s="380"/>
      <c r="I332" s="380"/>
      <c r="J332" s="380"/>
      <c r="K332" s="380"/>
      <c r="L332" s="380"/>
      <c r="M332" s="380"/>
      <c r="N332" s="380"/>
      <c r="O332" s="381">
        <v>28</v>
      </c>
      <c r="P332" s="346"/>
    </row>
    <row r="333" spans="1:16" s="347" customFormat="1" ht="20.149999999999999" customHeight="1">
      <c r="A333" s="759" t="s">
        <v>145</v>
      </c>
      <c r="B333" s="760"/>
      <c r="C333" s="792"/>
      <c r="D333" s="792"/>
      <c r="E333" s="792"/>
      <c r="F333" s="792"/>
      <c r="G333" s="793"/>
      <c r="H333" s="341"/>
      <c r="I333" s="759" t="s">
        <v>145</v>
      </c>
      <c r="J333" s="760"/>
      <c r="K333" s="792"/>
      <c r="L333" s="792"/>
      <c r="M333" s="792"/>
      <c r="N333" s="792"/>
      <c r="O333" s="793"/>
      <c r="P333" s="346"/>
    </row>
    <row r="334" spans="1:16" s="347" customFormat="1" ht="20.149999999999999" customHeight="1">
      <c r="A334" s="734" t="s">
        <v>28</v>
      </c>
      <c r="B334" s="735"/>
      <c r="C334" s="794"/>
      <c r="D334" s="794"/>
      <c r="E334" s="794"/>
      <c r="F334" s="794"/>
      <c r="G334" s="795"/>
      <c r="H334" s="341"/>
      <c r="I334" s="734" t="s">
        <v>28</v>
      </c>
      <c r="J334" s="735"/>
      <c r="K334" s="794"/>
      <c r="L334" s="794"/>
      <c r="M334" s="794"/>
      <c r="N334" s="794"/>
      <c r="O334" s="795"/>
      <c r="P334" s="346"/>
    </row>
    <row r="335" spans="1:16" s="347" customFormat="1" ht="20.149999999999999" customHeight="1">
      <c r="A335" s="738" t="s">
        <v>424</v>
      </c>
      <c r="B335" s="739"/>
      <c r="C335" s="765"/>
      <c r="D335" s="765"/>
      <c r="E335" s="766"/>
      <c r="F335" s="766"/>
      <c r="G335" s="767"/>
      <c r="H335" s="341"/>
      <c r="I335" s="738" t="s">
        <v>424</v>
      </c>
      <c r="J335" s="739"/>
      <c r="K335" s="765"/>
      <c r="L335" s="765"/>
      <c r="M335" s="766"/>
      <c r="N335" s="766"/>
      <c r="O335" s="767"/>
      <c r="P335" s="346"/>
    </row>
    <row r="336" spans="1:16" s="347" customFormat="1" ht="20.149999999999999" customHeight="1">
      <c r="A336" s="354" t="s">
        <v>425</v>
      </c>
      <c r="B336" s="768" t="s">
        <v>426</v>
      </c>
      <c r="C336" s="768"/>
      <c r="D336" s="769"/>
      <c r="E336" s="769"/>
      <c r="F336" s="355" t="s">
        <v>175</v>
      </c>
      <c r="G336" s="356"/>
      <c r="H336" s="380"/>
      <c r="I336" s="354" t="s">
        <v>425</v>
      </c>
      <c r="J336" s="768" t="s">
        <v>426</v>
      </c>
      <c r="K336" s="768"/>
      <c r="L336" s="769"/>
      <c r="M336" s="769"/>
      <c r="N336" s="355" t="s">
        <v>175</v>
      </c>
      <c r="O336" s="356"/>
      <c r="P336" s="346"/>
    </row>
    <row r="337" spans="1:16" s="347" customFormat="1" ht="20.149999999999999" customHeight="1">
      <c r="A337" s="759" t="s">
        <v>160</v>
      </c>
      <c r="B337" s="760"/>
      <c r="C337" s="761">
        <f>C335-D336-G336</f>
        <v>0</v>
      </c>
      <c r="D337" s="762"/>
      <c r="E337" s="763" t="s">
        <v>161</v>
      </c>
      <c r="F337" s="764"/>
      <c r="G337" s="357" t="str">
        <f>IF(C337*C338=0,"",C337*C338)</f>
        <v/>
      </c>
      <c r="H337" s="341"/>
      <c r="I337" s="759" t="s">
        <v>160</v>
      </c>
      <c r="J337" s="760"/>
      <c r="K337" s="761">
        <f>K335-L336-O336</f>
        <v>0</v>
      </c>
      <c r="L337" s="762"/>
      <c r="M337" s="763" t="s">
        <v>161</v>
      </c>
      <c r="N337" s="764"/>
      <c r="O337" s="357" t="str">
        <f>IF(K337*K338=0,"",K337*K338)</f>
        <v/>
      </c>
      <c r="P337" s="346"/>
    </row>
    <row r="338" spans="1:16" s="347" customFormat="1" ht="20.149999999999999" customHeight="1">
      <c r="A338" s="738" t="s">
        <v>146</v>
      </c>
      <c r="B338" s="739"/>
      <c r="C338" s="783"/>
      <c r="D338" s="784"/>
      <c r="E338" s="358"/>
      <c r="F338" s="359"/>
      <c r="G338" s="360"/>
      <c r="H338" s="341"/>
      <c r="I338" s="738" t="s">
        <v>146</v>
      </c>
      <c r="J338" s="739"/>
      <c r="K338" s="783"/>
      <c r="L338" s="784"/>
      <c r="M338" s="358"/>
      <c r="N338" s="359"/>
      <c r="O338" s="360"/>
      <c r="P338" s="346"/>
    </row>
    <row r="339" spans="1:16" s="347" customFormat="1" ht="20.149999999999999" customHeight="1">
      <c r="A339" s="775" t="s">
        <v>150</v>
      </c>
      <c r="B339" s="768"/>
      <c r="C339" s="785" t="str">
        <f>IF(G337="","",SUM(F343:F352))</f>
        <v/>
      </c>
      <c r="D339" s="785"/>
      <c r="E339" s="778" t="s">
        <v>152</v>
      </c>
      <c r="F339" s="778"/>
      <c r="G339" s="361" t="str">
        <f>IF(G337="","",C339/G337)</f>
        <v/>
      </c>
      <c r="H339" s="341"/>
      <c r="I339" s="775" t="s">
        <v>150</v>
      </c>
      <c r="J339" s="768"/>
      <c r="K339" s="785" t="str">
        <f>IF(O337="","",SUM(N343:N352))</f>
        <v/>
      </c>
      <c r="L339" s="785"/>
      <c r="M339" s="778" t="s">
        <v>152</v>
      </c>
      <c r="N339" s="778"/>
      <c r="O339" s="361" t="str">
        <f>IF(O337="","",K339/O337)</f>
        <v/>
      </c>
      <c r="P339" s="346"/>
    </row>
    <row r="340" spans="1:16" s="347" customFormat="1" ht="20.149999999999999" customHeight="1">
      <c r="A340" s="779" t="s">
        <v>151</v>
      </c>
      <c r="B340" s="780"/>
      <c r="C340" s="781" t="str">
        <f>IF(G337="","",SUM(F343:F353))</f>
        <v/>
      </c>
      <c r="D340" s="781"/>
      <c r="E340" s="782" t="s">
        <v>153</v>
      </c>
      <c r="F340" s="782"/>
      <c r="G340" s="362" t="str">
        <f>IF(G337="","",C340/G337)</f>
        <v/>
      </c>
      <c r="H340" s="341"/>
      <c r="I340" s="779" t="s">
        <v>151</v>
      </c>
      <c r="J340" s="780"/>
      <c r="K340" s="781" t="str">
        <f>IF(O337="","",SUM(N343:N353))</f>
        <v/>
      </c>
      <c r="L340" s="781"/>
      <c r="M340" s="782" t="s">
        <v>153</v>
      </c>
      <c r="N340" s="782"/>
      <c r="O340" s="362" t="str">
        <f>IF(O337="","",K340/O337)</f>
        <v/>
      </c>
      <c r="P340" s="346"/>
    </row>
    <row r="341" spans="1:16" s="347" customFormat="1" ht="20.149999999999999" customHeight="1">
      <c r="A341" s="772" t="s">
        <v>427</v>
      </c>
      <c r="B341" s="773"/>
      <c r="C341" s="773"/>
      <c r="D341" s="773"/>
      <c r="E341" s="773"/>
      <c r="F341" s="773"/>
      <c r="G341" s="774"/>
      <c r="H341" s="341"/>
      <c r="I341" s="772" t="s">
        <v>427</v>
      </c>
      <c r="J341" s="773"/>
      <c r="K341" s="773"/>
      <c r="L341" s="773"/>
      <c r="M341" s="773"/>
      <c r="N341" s="773"/>
      <c r="O341" s="774"/>
      <c r="P341" s="346"/>
    </row>
    <row r="342" spans="1:16" s="347" customFormat="1" ht="20.149999999999999" customHeight="1">
      <c r="A342" s="775" t="s">
        <v>43</v>
      </c>
      <c r="B342" s="768"/>
      <c r="C342" s="768"/>
      <c r="D342" s="363" t="s">
        <v>11</v>
      </c>
      <c r="E342" s="363" t="s">
        <v>29</v>
      </c>
      <c r="F342" s="363" t="s">
        <v>30</v>
      </c>
      <c r="G342" s="364" t="s">
        <v>31</v>
      </c>
      <c r="H342" s="341"/>
      <c r="I342" s="775" t="s">
        <v>43</v>
      </c>
      <c r="J342" s="768"/>
      <c r="K342" s="768"/>
      <c r="L342" s="363" t="s">
        <v>11</v>
      </c>
      <c r="M342" s="363" t="s">
        <v>29</v>
      </c>
      <c r="N342" s="363" t="s">
        <v>30</v>
      </c>
      <c r="O342" s="364" t="s">
        <v>31</v>
      </c>
      <c r="P342" s="346"/>
    </row>
    <row r="343" spans="1:16" s="347" customFormat="1" ht="20.149999999999999" customHeight="1">
      <c r="A343" s="776"/>
      <c r="B343" s="777"/>
      <c r="C343" s="777"/>
      <c r="D343" s="365"/>
      <c r="E343" s="366" t="s">
        <v>29</v>
      </c>
      <c r="F343" s="367"/>
      <c r="G343" s="368">
        <f>D343*F343</f>
        <v>0</v>
      </c>
      <c r="H343" s="341"/>
      <c r="I343" s="776"/>
      <c r="J343" s="777"/>
      <c r="K343" s="777"/>
      <c r="L343" s="365"/>
      <c r="M343" s="366" t="s">
        <v>29</v>
      </c>
      <c r="N343" s="367"/>
      <c r="O343" s="368">
        <f>L343*N343</f>
        <v>0</v>
      </c>
      <c r="P343" s="346"/>
    </row>
    <row r="344" spans="1:16" s="347" customFormat="1" ht="20.149999999999999" customHeight="1">
      <c r="A344" s="786"/>
      <c r="B344" s="787"/>
      <c r="C344" s="787"/>
      <c r="D344" s="369"/>
      <c r="E344" s="370" t="s">
        <v>29</v>
      </c>
      <c r="F344" s="369"/>
      <c r="G344" s="371">
        <f t="shared" ref="G344:G352" si="26">D344*F344</f>
        <v>0</v>
      </c>
      <c r="H344" s="341"/>
      <c r="I344" s="786"/>
      <c r="J344" s="787"/>
      <c r="K344" s="787"/>
      <c r="L344" s="369"/>
      <c r="M344" s="370" t="s">
        <v>29</v>
      </c>
      <c r="N344" s="369"/>
      <c r="O344" s="371">
        <f t="shared" ref="O344:O352" si="27">L344*N344</f>
        <v>0</v>
      </c>
      <c r="P344" s="346"/>
    </row>
    <row r="345" spans="1:16" s="347" customFormat="1" ht="20.149999999999999" customHeight="1">
      <c r="A345" s="786"/>
      <c r="B345" s="787"/>
      <c r="C345" s="787"/>
      <c r="D345" s="369"/>
      <c r="E345" s="370" t="s">
        <v>29</v>
      </c>
      <c r="F345" s="369"/>
      <c r="G345" s="371">
        <f t="shared" si="26"/>
        <v>0</v>
      </c>
      <c r="H345" s="341"/>
      <c r="I345" s="786"/>
      <c r="J345" s="787"/>
      <c r="K345" s="787"/>
      <c r="L345" s="369"/>
      <c r="M345" s="370" t="s">
        <v>29</v>
      </c>
      <c r="N345" s="369"/>
      <c r="O345" s="371">
        <f t="shared" si="27"/>
        <v>0</v>
      </c>
      <c r="P345" s="346"/>
    </row>
    <row r="346" spans="1:16" s="347" customFormat="1" ht="20.149999999999999" customHeight="1">
      <c r="A346" s="786"/>
      <c r="B346" s="787"/>
      <c r="C346" s="787"/>
      <c r="D346" s="369"/>
      <c r="E346" s="370" t="s">
        <v>29</v>
      </c>
      <c r="F346" s="369"/>
      <c r="G346" s="371">
        <f t="shared" si="26"/>
        <v>0</v>
      </c>
      <c r="H346" s="341"/>
      <c r="I346" s="786"/>
      <c r="J346" s="787"/>
      <c r="K346" s="787"/>
      <c r="L346" s="369"/>
      <c r="M346" s="370" t="s">
        <v>29</v>
      </c>
      <c r="N346" s="369"/>
      <c r="O346" s="371">
        <f t="shared" si="27"/>
        <v>0</v>
      </c>
      <c r="P346" s="346"/>
    </row>
    <row r="347" spans="1:16" s="347" customFormat="1" ht="20.149999999999999" customHeight="1">
      <c r="A347" s="786"/>
      <c r="B347" s="787"/>
      <c r="C347" s="787"/>
      <c r="D347" s="369"/>
      <c r="E347" s="370" t="s">
        <v>29</v>
      </c>
      <c r="F347" s="369"/>
      <c r="G347" s="371">
        <f t="shared" si="26"/>
        <v>0</v>
      </c>
      <c r="H347" s="341"/>
      <c r="I347" s="786"/>
      <c r="J347" s="787"/>
      <c r="K347" s="787"/>
      <c r="L347" s="369"/>
      <c r="M347" s="370" t="s">
        <v>29</v>
      </c>
      <c r="N347" s="369"/>
      <c r="O347" s="371">
        <f t="shared" si="27"/>
        <v>0</v>
      </c>
      <c r="P347" s="346"/>
    </row>
    <row r="348" spans="1:16" s="347" customFormat="1" ht="20.149999999999999" customHeight="1">
      <c r="A348" s="786"/>
      <c r="B348" s="787"/>
      <c r="C348" s="787"/>
      <c r="D348" s="369"/>
      <c r="E348" s="370" t="s">
        <v>29</v>
      </c>
      <c r="F348" s="369"/>
      <c r="G348" s="371">
        <f t="shared" si="26"/>
        <v>0</v>
      </c>
      <c r="H348" s="341"/>
      <c r="I348" s="786"/>
      <c r="J348" s="787"/>
      <c r="K348" s="787"/>
      <c r="L348" s="369"/>
      <c r="M348" s="370" t="s">
        <v>29</v>
      </c>
      <c r="N348" s="369"/>
      <c r="O348" s="371">
        <f t="shared" si="27"/>
        <v>0</v>
      </c>
      <c r="P348" s="346"/>
    </row>
    <row r="349" spans="1:16" s="347" customFormat="1" ht="20.149999999999999" customHeight="1">
      <c r="A349" s="786"/>
      <c r="B349" s="787"/>
      <c r="C349" s="787"/>
      <c r="D349" s="369"/>
      <c r="E349" s="370" t="s">
        <v>29</v>
      </c>
      <c r="F349" s="369"/>
      <c r="G349" s="371">
        <f t="shared" si="26"/>
        <v>0</v>
      </c>
      <c r="H349" s="341"/>
      <c r="I349" s="786"/>
      <c r="J349" s="787"/>
      <c r="K349" s="787"/>
      <c r="L349" s="369"/>
      <c r="M349" s="370" t="s">
        <v>29</v>
      </c>
      <c r="N349" s="369"/>
      <c r="O349" s="371">
        <f t="shared" si="27"/>
        <v>0</v>
      </c>
      <c r="P349" s="346"/>
    </row>
    <row r="350" spans="1:16" s="347" customFormat="1" ht="20.149999999999999" customHeight="1">
      <c r="A350" s="786"/>
      <c r="B350" s="787"/>
      <c r="C350" s="787"/>
      <c r="D350" s="369"/>
      <c r="E350" s="370" t="s">
        <v>29</v>
      </c>
      <c r="F350" s="369"/>
      <c r="G350" s="371">
        <f t="shared" si="26"/>
        <v>0</v>
      </c>
      <c r="H350" s="341"/>
      <c r="I350" s="786"/>
      <c r="J350" s="787"/>
      <c r="K350" s="787"/>
      <c r="L350" s="369"/>
      <c r="M350" s="370" t="s">
        <v>29</v>
      </c>
      <c r="N350" s="369"/>
      <c r="O350" s="371">
        <f t="shared" si="27"/>
        <v>0</v>
      </c>
      <c r="P350" s="346"/>
    </row>
    <row r="351" spans="1:16" s="347" customFormat="1" ht="20.149999999999999" customHeight="1">
      <c r="A351" s="786"/>
      <c r="B351" s="787"/>
      <c r="C351" s="787"/>
      <c r="D351" s="369"/>
      <c r="E351" s="370" t="s">
        <v>29</v>
      </c>
      <c r="F351" s="369"/>
      <c r="G351" s="371">
        <f t="shared" si="26"/>
        <v>0</v>
      </c>
      <c r="H351" s="341"/>
      <c r="I351" s="786"/>
      <c r="J351" s="787"/>
      <c r="K351" s="787"/>
      <c r="L351" s="369"/>
      <c r="M351" s="370" t="s">
        <v>29</v>
      </c>
      <c r="N351" s="369"/>
      <c r="O351" s="371">
        <f t="shared" si="27"/>
        <v>0</v>
      </c>
      <c r="P351" s="346"/>
    </row>
    <row r="352" spans="1:16" s="347" customFormat="1" ht="20.149999999999999" customHeight="1">
      <c r="A352" s="786"/>
      <c r="B352" s="787"/>
      <c r="C352" s="787"/>
      <c r="D352" s="369"/>
      <c r="E352" s="370" t="s">
        <v>29</v>
      </c>
      <c r="F352" s="369"/>
      <c r="G352" s="371">
        <f t="shared" si="26"/>
        <v>0</v>
      </c>
      <c r="H352" s="341"/>
      <c r="I352" s="786"/>
      <c r="J352" s="787"/>
      <c r="K352" s="787"/>
      <c r="L352" s="369"/>
      <c r="M352" s="370" t="s">
        <v>29</v>
      </c>
      <c r="N352" s="369"/>
      <c r="O352" s="371">
        <f t="shared" si="27"/>
        <v>0</v>
      </c>
      <c r="P352" s="346"/>
    </row>
    <row r="353" spans="1:16" s="347" customFormat="1" ht="20.149999999999999" customHeight="1">
      <c r="A353" s="788" t="s">
        <v>428</v>
      </c>
      <c r="B353" s="789"/>
      <c r="C353" s="790"/>
      <c r="D353" s="372"/>
      <c r="E353" s="373" t="s">
        <v>29</v>
      </c>
      <c r="F353" s="374"/>
      <c r="G353" s="375">
        <f>D353*F353</f>
        <v>0</v>
      </c>
      <c r="H353" s="341"/>
      <c r="I353" s="788" t="s">
        <v>428</v>
      </c>
      <c r="J353" s="789"/>
      <c r="K353" s="790"/>
      <c r="L353" s="372"/>
      <c r="M353" s="373" t="s">
        <v>29</v>
      </c>
      <c r="N353" s="374"/>
      <c r="O353" s="375">
        <f>L353*N353</f>
        <v>0</v>
      </c>
      <c r="P353" s="346"/>
    </row>
    <row r="354" spans="1:16" s="347" customFormat="1" ht="20.149999999999999" customHeight="1">
      <c r="A354" s="775" t="s">
        <v>148</v>
      </c>
      <c r="B354" s="768"/>
      <c r="C354" s="768"/>
      <c r="D354" s="768"/>
      <c r="E354" s="768"/>
      <c r="F354" s="768"/>
      <c r="G354" s="376">
        <f>SUM(G343:G353)</f>
        <v>0</v>
      </c>
      <c r="H354" s="341"/>
      <c r="I354" s="775" t="s">
        <v>148</v>
      </c>
      <c r="J354" s="768"/>
      <c r="K354" s="768"/>
      <c r="L354" s="768"/>
      <c r="M354" s="768"/>
      <c r="N354" s="768"/>
      <c r="O354" s="376">
        <f>SUM(O343:O353)</f>
        <v>0</v>
      </c>
      <c r="P354" s="346"/>
    </row>
    <row r="355" spans="1:16" s="347" customFormat="1" ht="20.149999999999999" customHeight="1">
      <c r="A355" s="791" t="s">
        <v>429</v>
      </c>
      <c r="B355" s="758"/>
      <c r="C355" s="758"/>
      <c r="D355" s="758"/>
      <c r="E355" s="758"/>
      <c r="F355" s="758"/>
      <c r="G355" s="378"/>
      <c r="H355" s="341"/>
      <c r="I355" s="791" t="s">
        <v>429</v>
      </c>
      <c r="J355" s="758"/>
      <c r="K355" s="758"/>
      <c r="L355" s="758"/>
      <c r="M355" s="758"/>
      <c r="N355" s="758"/>
      <c r="O355" s="378"/>
      <c r="P355" s="346"/>
    </row>
    <row r="356" spans="1:16" s="347" customFormat="1" ht="20.149999999999999" customHeight="1">
      <c r="A356" s="775" t="s">
        <v>149</v>
      </c>
      <c r="B356" s="768"/>
      <c r="C356" s="768"/>
      <c r="D356" s="768"/>
      <c r="E356" s="768"/>
      <c r="F356" s="768"/>
      <c r="G356" s="376">
        <f>G354+G355</f>
        <v>0</v>
      </c>
      <c r="H356" s="341"/>
      <c r="I356" s="775" t="s">
        <v>149</v>
      </c>
      <c r="J356" s="768"/>
      <c r="K356" s="768"/>
      <c r="L356" s="768"/>
      <c r="M356" s="768"/>
      <c r="N356" s="768"/>
      <c r="O356" s="376">
        <f>O354+O355</f>
        <v>0</v>
      </c>
      <c r="P356" s="346"/>
    </row>
    <row r="357" spans="1:16" s="347" customFormat="1" ht="20.149999999999999" customHeight="1">
      <c r="A357" s="380"/>
      <c r="B357" s="380"/>
      <c r="C357" s="380"/>
      <c r="D357" s="380"/>
      <c r="E357" s="380"/>
      <c r="F357" s="380"/>
      <c r="G357" s="381">
        <v>29</v>
      </c>
      <c r="H357" s="380"/>
      <c r="I357" s="380"/>
      <c r="J357" s="380"/>
      <c r="K357" s="380"/>
      <c r="L357" s="380"/>
      <c r="M357" s="380"/>
      <c r="N357" s="380"/>
      <c r="O357" s="381">
        <v>30</v>
      </c>
      <c r="P357" s="346"/>
    </row>
    <row r="358" spans="1:16" s="347" customFormat="1" ht="20.149999999999999" customHeight="1">
      <c r="A358" s="759" t="s">
        <v>145</v>
      </c>
      <c r="B358" s="760"/>
      <c r="C358" s="792"/>
      <c r="D358" s="792"/>
      <c r="E358" s="792"/>
      <c r="F358" s="792"/>
      <c r="G358" s="793"/>
      <c r="H358" s="341"/>
      <c r="I358" s="759" t="s">
        <v>145</v>
      </c>
      <c r="J358" s="760"/>
      <c r="K358" s="792"/>
      <c r="L358" s="792"/>
      <c r="M358" s="792"/>
      <c r="N358" s="792"/>
      <c r="O358" s="793"/>
      <c r="P358" s="346"/>
    </row>
    <row r="359" spans="1:16" s="347" customFormat="1" ht="20.149999999999999" customHeight="1">
      <c r="A359" s="734" t="s">
        <v>28</v>
      </c>
      <c r="B359" s="735"/>
      <c r="C359" s="794"/>
      <c r="D359" s="794"/>
      <c r="E359" s="794"/>
      <c r="F359" s="794"/>
      <c r="G359" s="795"/>
      <c r="H359" s="341"/>
      <c r="I359" s="734" t="s">
        <v>28</v>
      </c>
      <c r="J359" s="735"/>
      <c r="K359" s="794"/>
      <c r="L359" s="794"/>
      <c r="M359" s="794"/>
      <c r="N359" s="794"/>
      <c r="O359" s="795"/>
      <c r="P359" s="346"/>
    </row>
    <row r="360" spans="1:16" s="347" customFormat="1" ht="20.149999999999999" customHeight="1">
      <c r="A360" s="738" t="s">
        <v>424</v>
      </c>
      <c r="B360" s="739"/>
      <c r="C360" s="765"/>
      <c r="D360" s="765"/>
      <c r="E360" s="766"/>
      <c r="F360" s="766"/>
      <c r="G360" s="767"/>
      <c r="H360" s="341"/>
      <c r="I360" s="738" t="s">
        <v>424</v>
      </c>
      <c r="J360" s="739"/>
      <c r="K360" s="765"/>
      <c r="L360" s="765"/>
      <c r="M360" s="766"/>
      <c r="N360" s="766"/>
      <c r="O360" s="767"/>
      <c r="P360" s="346"/>
    </row>
    <row r="361" spans="1:16" s="347" customFormat="1" ht="20.149999999999999" customHeight="1">
      <c r="A361" s="354" t="s">
        <v>425</v>
      </c>
      <c r="B361" s="768" t="s">
        <v>426</v>
      </c>
      <c r="C361" s="768"/>
      <c r="D361" s="769"/>
      <c r="E361" s="769"/>
      <c r="F361" s="355" t="s">
        <v>175</v>
      </c>
      <c r="G361" s="356"/>
      <c r="H361" s="380"/>
      <c r="I361" s="354" t="s">
        <v>425</v>
      </c>
      <c r="J361" s="768" t="s">
        <v>426</v>
      </c>
      <c r="K361" s="768"/>
      <c r="L361" s="769"/>
      <c r="M361" s="769"/>
      <c r="N361" s="355" t="s">
        <v>175</v>
      </c>
      <c r="O361" s="356"/>
      <c r="P361" s="346"/>
    </row>
    <row r="362" spans="1:16" s="347" customFormat="1" ht="20.149999999999999" customHeight="1">
      <c r="A362" s="759" t="s">
        <v>160</v>
      </c>
      <c r="B362" s="760"/>
      <c r="C362" s="761">
        <f>C360-D361-G361</f>
        <v>0</v>
      </c>
      <c r="D362" s="762"/>
      <c r="E362" s="763" t="s">
        <v>161</v>
      </c>
      <c r="F362" s="764"/>
      <c r="G362" s="357" t="str">
        <f>IF(C362*C363=0,"",C362*C363)</f>
        <v/>
      </c>
      <c r="H362" s="341"/>
      <c r="I362" s="759" t="s">
        <v>160</v>
      </c>
      <c r="J362" s="760"/>
      <c r="K362" s="761">
        <f>K360-L361-O361</f>
        <v>0</v>
      </c>
      <c r="L362" s="762"/>
      <c r="M362" s="763" t="s">
        <v>161</v>
      </c>
      <c r="N362" s="764"/>
      <c r="O362" s="357" t="str">
        <f>IF(K362*K363=0,"",K362*K363)</f>
        <v/>
      </c>
      <c r="P362" s="346"/>
    </row>
    <row r="363" spans="1:16" s="347" customFormat="1" ht="20.149999999999999" customHeight="1">
      <c r="A363" s="738" t="s">
        <v>146</v>
      </c>
      <c r="B363" s="739"/>
      <c r="C363" s="783"/>
      <c r="D363" s="784"/>
      <c r="E363" s="358"/>
      <c r="F363" s="359"/>
      <c r="G363" s="360"/>
      <c r="H363" s="341"/>
      <c r="I363" s="738" t="s">
        <v>146</v>
      </c>
      <c r="J363" s="739"/>
      <c r="K363" s="783"/>
      <c r="L363" s="784"/>
      <c r="M363" s="358"/>
      <c r="N363" s="359"/>
      <c r="O363" s="360"/>
      <c r="P363" s="346"/>
    </row>
    <row r="364" spans="1:16" s="347" customFormat="1" ht="20.149999999999999" customHeight="1">
      <c r="A364" s="775" t="s">
        <v>150</v>
      </c>
      <c r="B364" s="768"/>
      <c r="C364" s="785" t="str">
        <f>IF(G362="","",SUM(F368:F377))</f>
        <v/>
      </c>
      <c r="D364" s="785"/>
      <c r="E364" s="778" t="s">
        <v>152</v>
      </c>
      <c r="F364" s="778"/>
      <c r="G364" s="361" t="str">
        <f>IF(G362="","",C364/G362)</f>
        <v/>
      </c>
      <c r="H364" s="341"/>
      <c r="I364" s="775" t="s">
        <v>150</v>
      </c>
      <c r="J364" s="768"/>
      <c r="K364" s="785" t="str">
        <f>IF(O362="","",SUM(N368:N377))</f>
        <v/>
      </c>
      <c r="L364" s="785"/>
      <c r="M364" s="778" t="s">
        <v>152</v>
      </c>
      <c r="N364" s="778"/>
      <c r="O364" s="361" t="str">
        <f>IF(O362="","",K364/O362)</f>
        <v/>
      </c>
      <c r="P364" s="346"/>
    </row>
    <row r="365" spans="1:16" s="347" customFormat="1" ht="20.149999999999999" customHeight="1">
      <c r="A365" s="779" t="s">
        <v>151</v>
      </c>
      <c r="B365" s="780"/>
      <c r="C365" s="781" t="str">
        <f>IF(G362="","",SUM(F368:F378))</f>
        <v/>
      </c>
      <c r="D365" s="781"/>
      <c r="E365" s="782" t="s">
        <v>153</v>
      </c>
      <c r="F365" s="782"/>
      <c r="G365" s="362" t="str">
        <f>IF(G362="","",C365/G362)</f>
        <v/>
      </c>
      <c r="H365" s="341"/>
      <c r="I365" s="779" t="s">
        <v>151</v>
      </c>
      <c r="J365" s="780"/>
      <c r="K365" s="781" t="str">
        <f>IF(O362="","",SUM(N368:N378))</f>
        <v/>
      </c>
      <c r="L365" s="781"/>
      <c r="M365" s="782" t="s">
        <v>153</v>
      </c>
      <c r="N365" s="782"/>
      <c r="O365" s="362" t="str">
        <f>IF(O362="","",K365/O362)</f>
        <v/>
      </c>
      <c r="P365" s="346"/>
    </row>
    <row r="366" spans="1:16" s="347" customFormat="1" ht="20.149999999999999" customHeight="1">
      <c r="A366" s="772" t="s">
        <v>427</v>
      </c>
      <c r="B366" s="773"/>
      <c r="C366" s="773"/>
      <c r="D366" s="773"/>
      <c r="E366" s="773"/>
      <c r="F366" s="773"/>
      <c r="G366" s="774"/>
      <c r="H366" s="341"/>
      <c r="I366" s="772" t="s">
        <v>427</v>
      </c>
      <c r="J366" s="773"/>
      <c r="K366" s="773"/>
      <c r="L366" s="773"/>
      <c r="M366" s="773"/>
      <c r="N366" s="773"/>
      <c r="O366" s="774"/>
      <c r="P366" s="346"/>
    </row>
    <row r="367" spans="1:16" s="347" customFormat="1" ht="20.149999999999999" customHeight="1">
      <c r="A367" s="775" t="s">
        <v>43</v>
      </c>
      <c r="B367" s="768"/>
      <c r="C367" s="768"/>
      <c r="D367" s="363" t="s">
        <v>11</v>
      </c>
      <c r="E367" s="363" t="s">
        <v>29</v>
      </c>
      <c r="F367" s="363" t="s">
        <v>30</v>
      </c>
      <c r="G367" s="364" t="s">
        <v>31</v>
      </c>
      <c r="H367" s="341"/>
      <c r="I367" s="775" t="s">
        <v>43</v>
      </c>
      <c r="J367" s="768"/>
      <c r="K367" s="768"/>
      <c r="L367" s="363" t="s">
        <v>11</v>
      </c>
      <c r="M367" s="363" t="s">
        <v>29</v>
      </c>
      <c r="N367" s="363" t="s">
        <v>30</v>
      </c>
      <c r="O367" s="364" t="s">
        <v>31</v>
      </c>
      <c r="P367" s="346"/>
    </row>
    <row r="368" spans="1:16" s="347" customFormat="1" ht="20.149999999999999" customHeight="1">
      <c r="A368" s="776"/>
      <c r="B368" s="777"/>
      <c r="C368" s="777"/>
      <c r="D368" s="365"/>
      <c r="E368" s="366" t="s">
        <v>29</v>
      </c>
      <c r="F368" s="367"/>
      <c r="G368" s="368">
        <f>D368*F368</f>
        <v>0</v>
      </c>
      <c r="H368" s="341"/>
      <c r="I368" s="776"/>
      <c r="J368" s="777"/>
      <c r="K368" s="777"/>
      <c r="L368" s="365"/>
      <c r="M368" s="366" t="s">
        <v>29</v>
      </c>
      <c r="N368" s="367"/>
      <c r="O368" s="368">
        <f>L368*N368</f>
        <v>0</v>
      </c>
      <c r="P368" s="346"/>
    </row>
    <row r="369" spans="1:16" s="347" customFormat="1" ht="20.149999999999999" customHeight="1">
      <c r="A369" s="786"/>
      <c r="B369" s="787"/>
      <c r="C369" s="787"/>
      <c r="D369" s="369"/>
      <c r="E369" s="370" t="s">
        <v>29</v>
      </c>
      <c r="F369" s="369"/>
      <c r="G369" s="371">
        <f t="shared" ref="G369:G377" si="28">D369*F369</f>
        <v>0</v>
      </c>
      <c r="H369" s="341"/>
      <c r="I369" s="786"/>
      <c r="J369" s="787"/>
      <c r="K369" s="787"/>
      <c r="L369" s="369"/>
      <c r="M369" s="370" t="s">
        <v>29</v>
      </c>
      <c r="N369" s="369"/>
      <c r="O369" s="371">
        <f t="shared" ref="O369:O377" si="29">L369*N369</f>
        <v>0</v>
      </c>
      <c r="P369" s="346"/>
    </row>
    <row r="370" spans="1:16" s="347" customFormat="1" ht="20.149999999999999" customHeight="1">
      <c r="A370" s="786"/>
      <c r="B370" s="787"/>
      <c r="C370" s="787"/>
      <c r="D370" s="369"/>
      <c r="E370" s="370" t="s">
        <v>29</v>
      </c>
      <c r="F370" s="369"/>
      <c r="G370" s="371">
        <f t="shared" si="28"/>
        <v>0</v>
      </c>
      <c r="H370" s="341"/>
      <c r="I370" s="786"/>
      <c r="J370" s="787"/>
      <c r="K370" s="787"/>
      <c r="L370" s="369"/>
      <c r="M370" s="370" t="s">
        <v>29</v>
      </c>
      <c r="N370" s="369"/>
      <c r="O370" s="371">
        <f t="shared" si="29"/>
        <v>0</v>
      </c>
      <c r="P370" s="346"/>
    </row>
    <row r="371" spans="1:16" s="347" customFormat="1" ht="20.149999999999999" customHeight="1">
      <c r="A371" s="786"/>
      <c r="B371" s="787"/>
      <c r="C371" s="787"/>
      <c r="D371" s="369"/>
      <c r="E371" s="370" t="s">
        <v>29</v>
      </c>
      <c r="F371" s="369"/>
      <c r="G371" s="371">
        <f t="shared" si="28"/>
        <v>0</v>
      </c>
      <c r="H371" s="341"/>
      <c r="I371" s="786"/>
      <c r="J371" s="787"/>
      <c r="K371" s="787"/>
      <c r="L371" s="369"/>
      <c r="M371" s="370" t="s">
        <v>29</v>
      </c>
      <c r="N371" s="369"/>
      <c r="O371" s="371">
        <f t="shared" si="29"/>
        <v>0</v>
      </c>
      <c r="P371" s="346"/>
    </row>
    <row r="372" spans="1:16" s="347" customFormat="1" ht="20.149999999999999" customHeight="1">
      <c r="A372" s="786"/>
      <c r="B372" s="787"/>
      <c r="C372" s="787"/>
      <c r="D372" s="369"/>
      <c r="E372" s="370" t="s">
        <v>29</v>
      </c>
      <c r="F372" s="369"/>
      <c r="G372" s="371">
        <f t="shared" si="28"/>
        <v>0</v>
      </c>
      <c r="H372" s="341"/>
      <c r="I372" s="786"/>
      <c r="J372" s="787"/>
      <c r="K372" s="787"/>
      <c r="L372" s="369"/>
      <c r="M372" s="370" t="s">
        <v>29</v>
      </c>
      <c r="N372" s="369"/>
      <c r="O372" s="371">
        <f t="shared" si="29"/>
        <v>0</v>
      </c>
      <c r="P372" s="346"/>
    </row>
    <row r="373" spans="1:16" s="347" customFormat="1" ht="20.149999999999999" customHeight="1">
      <c r="A373" s="786"/>
      <c r="B373" s="787"/>
      <c r="C373" s="787"/>
      <c r="D373" s="369"/>
      <c r="E373" s="370" t="s">
        <v>29</v>
      </c>
      <c r="F373" s="369"/>
      <c r="G373" s="371">
        <f t="shared" si="28"/>
        <v>0</v>
      </c>
      <c r="H373" s="341"/>
      <c r="I373" s="786"/>
      <c r="J373" s="787"/>
      <c r="K373" s="787"/>
      <c r="L373" s="369"/>
      <c r="M373" s="370" t="s">
        <v>29</v>
      </c>
      <c r="N373" s="369"/>
      <c r="O373" s="371">
        <f t="shared" si="29"/>
        <v>0</v>
      </c>
      <c r="P373" s="346"/>
    </row>
    <row r="374" spans="1:16" s="347" customFormat="1" ht="20.149999999999999" customHeight="1">
      <c r="A374" s="786"/>
      <c r="B374" s="787"/>
      <c r="C374" s="787"/>
      <c r="D374" s="369"/>
      <c r="E374" s="370" t="s">
        <v>29</v>
      </c>
      <c r="F374" s="369"/>
      <c r="G374" s="371">
        <f t="shared" si="28"/>
        <v>0</v>
      </c>
      <c r="H374" s="341"/>
      <c r="I374" s="786"/>
      <c r="J374" s="787"/>
      <c r="K374" s="787"/>
      <c r="L374" s="369"/>
      <c r="M374" s="370" t="s">
        <v>29</v>
      </c>
      <c r="N374" s="369"/>
      <c r="O374" s="371">
        <f t="shared" si="29"/>
        <v>0</v>
      </c>
      <c r="P374" s="346"/>
    </row>
    <row r="375" spans="1:16" s="347" customFormat="1" ht="20.149999999999999" customHeight="1">
      <c r="A375" s="786"/>
      <c r="B375" s="787"/>
      <c r="C375" s="787"/>
      <c r="D375" s="369"/>
      <c r="E375" s="370" t="s">
        <v>29</v>
      </c>
      <c r="F375" s="369"/>
      <c r="G375" s="371">
        <f t="shared" si="28"/>
        <v>0</v>
      </c>
      <c r="H375" s="341"/>
      <c r="I375" s="786"/>
      <c r="J375" s="787"/>
      <c r="K375" s="787"/>
      <c r="L375" s="369"/>
      <c r="M375" s="370" t="s">
        <v>29</v>
      </c>
      <c r="N375" s="369"/>
      <c r="O375" s="371">
        <f t="shared" si="29"/>
        <v>0</v>
      </c>
      <c r="P375" s="346"/>
    </row>
    <row r="376" spans="1:16" s="347" customFormat="1" ht="20.149999999999999" customHeight="1">
      <c r="A376" s="786"/>
      <c r="B376" s="787"/>
      <c r="C376" s="787"/>
      <c r="D376" s="369"/>
      <c r="E376" s="370" t="s">
        <v>29</v>
      </c>
      <c r="F376" s="369"/>
      <c r="G376" s="371">
        <f t="shared" si="28"/>
        <v>0</v>
      </c>
      <c r="H376" s="341"/>
      <c r="I376" s="786"/>
      <c r="J376" s="787"/>
      <c r="K376" s="787"/>
      <c r="L376" s="369"/>
      <c r="M376" s="370" t="s">
        <v>29</v>
      </c>
      <c r="N376" s="369"/>
      <c r="O376" s="371">
        <f t="shared" si="29"/>
        <v>0</v>
      </c>
      <c r="P376" s="346"/>
    </row>
    <row r="377" spans="1:16" s="347" customFormat="1" ht="20.149999999999999" customHeight="1">
      <c r="A377" s="786"/>
      <c r="B377" s="787"/>
      <c r="C377" s="787"/>
      <c r="D377" s="369"/>
      <c r="E377" s="370" t="s">
        <v>29</v>
      </c>
      <c r="F377" s="369"/>
      <c r="G377" s="371">
        <f t="shared" si="28"/>
        <v>0</v>
      </c>
      <c r="H377" s="341"/>
      <c r="I377" s="786"/>
      <c r="J377" s="787"/>
      <c r="K377" s="787"/>
      <c r="L377" s="369"/>
      <c r="M377" s="370" t="s">
        <v>29</v>
      </c>
      <c r="N377" s="369"/>
      <c r="O377" s="371">
        <f t="shared" si="29"/>
        <v>0</v>
      </c>
      <c r="P377" s="346"/>
    </row>
    <row r="378" spans="1:16" s="347" customFormat="1" ht="20.149999999999999" customHeight="1">
      <c r="A378" s="788" t="s">
        <v>428</v>
      </c>
      <c r="B378" s="789"/>
      <c r="C378" s="790"/>
      <c r="D378" s="372"/>
      <c r="E378" s="373" t="s">
        <v>29</v>
      </c>
      <c r="F378" s="374"/>
      <c r="G378" s="375">
        <f>D378*F378</f>
        <v>0</v>
      </c>
      <c r="H378" s="341"/>
      <c r="I378" s="788" t="s">
        <v>428</v>
      </c>
      <c r="J378" s="789"/>
      <c r="K378" s="790"/>
      <c r="L378" s="372"/>
      <c r="M378" s="373" t="s">
        <v>29</v>
      </c>
      <c r="N378" s="374"/>
      <c r="O378" s="375">
        <f>L378*N378</f>
        <v>0</v>
      </c>
      <c r="P378" s="346"/>
    </row>
    <row r="379" spans="1:16" s="347" customFormat="1" ht="20.149999999999999" customHeight="1">
      <c r="A379" s="775" t="s">
        <v>148</v>
      </c>
      <c r="B379" s="768"/>
      <c r="C379" s="768"/>
      <c r="D379" s="768"/>
      <c r="E379" s="768"/>
      <c r="F379" s="768"/>
      <c r="G379" s="376">
        <f>SUM(G368:G378)</f>
        <v>0</v>
      </c>
      <c r="H379" s="341"/>
      <c r="I379" s="775" t="s">
        <v>148</v>
      </c>
      <c r="J379" s="768"/>
      <c r="K379" s="768"/>
      <c r="L379" s="768"/>
      <c r="M379" s="768"/>
      <c r="N379" s="768"/>
      <c r="O379" s="376">
        <f>SUM(O368:O378)</f>
        <v>0</v>
      </c>
      <c r="P379" s="346"/>
    </row>
    <row r="380" spans="1:16" s="347" customFormat="1" ht="20.149999999999999" customHeight="1">
      <c r="A380" s="791" t="s">
        <v>429</v>
      </c>
      <c r="B380" s="758"/>
      <c r="C380" s="758"/>
      <c r="D380" s="758"/>
      <c r="E380" s="758"/>
      <c r="F380" s="758"/>
      <c r="G380" s="378"/>
      <c r="H380" s="341"/>
      <c r="I380" s="791" t="s">
        <v>429</v>
      </c>
      <c r="J380" s="758"/>
      <c r="K380" s="758"/>
      <c r="L380" s="758"/>
      <c r="M380" s="758"/>
      <c r="N380" s="758"/>
      <c r="O380" s="378"/>
      <c r="P380" s="346"/>
    </row>
    <row r="381" spans="1:16" s="347" customFormat="1" ht="20.149999999999999" customHeight="1">
      <c r="A381" s="775" t="s">
        <v>149</v>
      </c>
      <c r="B381" s="768"/>
      <c r="C381" s="768"/>
      <c r="D381" s="768"/>
      <c r="E381" s="768"/>
      <c r="F381" s="768"/>
      <c r="G381" s="376">
        <f>G379+G380</f>
        <v>0</v>
      </c>
      <c r="H381" s="341"/>
      <c r="I381" s="775" t="s">
        <v>149</v>
      </c>
      <c r="J381" s="768"/>
      <c r="K381" s="768"/>
      <c r="L381" s="768"/>
      <c r="M381" s="768"/>
      <c r="N381" s="768"/>
      <c r="O381" s="376">
        <f>O379+O380</f>
        <v>0</v>
      </c>
      <c r="P381" s="346"/>
    </row>
    <row r="382" spans="1:16" s="347" customFormat="1" ht="20.149999999999999" customHeight="1">
      <c r="A382" s="380"/>
      <c r="B382" s="380"/>
      <c r="C382" s="380"/>
      <c r="D382" s="380"/>
      <c r="E382" s="380"/>
      <c r="F382" s="380"/>
      <c r="G382" s="381">
        <v>31</v>
      </c>
      <c r="H382" s="380"/>
      <c r="I382" s="380"/>
      <c r="J382" s="380"/>
      <c r="K382" s="380"/>
      <c r="L382" s="380"/>
      <c r="M382" s="380"/>
      <c r="N382" s="380"/>
      <c r="O382" s="381">
        <v>32</v>
      </c>
      <c r="P382" s="346"/>
    </row>
    <row r="383" spans="1:16" s="347" customFormat="1" ht="20.149999999999999" customHeight="1">
      <c r="A383" s="759" t="s">
        <v>145</v>
      </c>
      <c r="B383" s="760"/>
      <c r="C383" s="792"/>
      <c r="D383" s="792"/>
      <c r="E383" s="792"/>
      <c r="F383" s="792"/>
      <c r="G383" s="793"/>
      <c r="H383" s="341"/>
      <c r="I383" s="759" t="s">
        <v>145</v>
      </c>
      <c r="J383" s="760"/>
      <c r="K383" s="792"/>
      <c r="L383" s="792"/>
      <c r="M383" s="792"/>
      <c r="N383" s="792"/>
      <c r="O383" s="793"/>
      <c r="P383" s="346"/>
    </row>
    <row r="384" spans="1:16" s="347" customFormat="1" ht="20.149999999999999" customHeight="1">
      <c r="A384" s="734" t="s">
        <v>28</v>
      </c>
      <c r="B384" s="735"/>
      <c r="C384" s="794"/>
      <c r="D384" s="794"/>
      <c r="E384" s="794"/>
      <c r="F384" s="794"/>
      <c r="G384" s="795"/>
      <c r="H384" s="341"/>
      <c r="I384" s="734" t="s">
        <v>28</v>
      </c>
      <c r="J384" s="735"/>
      <c r="K384" s="794"/>
      <c r="L384" s="794"/>
      <c r="M384" s="794"/>
      <c r="N384" s="794"/>
      <c r="O384" s="795"/>
      <c r="P384" s="346"/>
    </row>
    <row r="385" spans="1:16" s="347" customFormat="1" ht="20.149999999999999" customHeight="1">
      <c r="A385" s="738" t="s">
        <v>424</v>
      </c>
      <c r="B385" s="739"/>
      <c r="C385" s="765"/>
      <c r="D385" s="765"/>
      <c r="E385" s="766"/>
      <c r="F385" s="766"/>
      <c r="G385" s="767"/>
      <c r="H385" s="341"/>
      <c r="I385" s="738" t="s">
        <v>424</v>
      </c>
      <c r="J385" s="739"/>
      <c r="K385" s="765"/>
      <c r="L385" s="765"/>
      <c r="M385" s="766"/>
      <c r="N385" s="766"/>
      <c r="O385" s="767"/>
      <c r="P385" s="346"/>
    </row>
    <row r="386" spans="1:16" s="347" customFormat="1" ht="20.149999999999999" customHeight="1">
      <c r="A386" s="354" t="s">
        <v>425</v>
      </c>
      <c r="B386" s="768" t="s">
        <v>426</v>
      </c>
      <c r="C386" s="768"/>
      <c r="D386" s="769"/>
      <c r="E386" s="769"/>
      <c r="F386" s="355" t="s">
        <v>175</v>
      </c>
      <c r="G386" s="356"/>
      <c r="H386" s="380"/>
      <c r="I386" s="354" t="s">
        <v>425</v>
      </c>
      <c r="J386" s="768" t="s">
        <v>426</v>
      </c>
      <c r="K386" s="768"/>
      <c r="L386" s="769"/>
      <c r="M386" s="769"/>
      <c r="N386" s="355" t="s">
        <v>175</v>
      </c>
      <c r="O386" s="356"/>
      <c r="P386" s="346"/>
    </row>
    <row r="387" spans="1:16" s="347" customFormat="1" ht="20.149999999999999" customHeight="1">
      <c r="A387" s="759" t="s">
        <v>160</v>
      </c>
      <c r="B387" s="760"/>
      <c r="C387" s="761">
        <f>C385-D386-G386</f>
        <v>0</v>
      </c>
      <c r="D387" s="762"/>
      <c r="E387" s="763" t="s">
        <v>161</v>
      </c>
      <c r="F387" s="764"/>
      <c r="G387" s="357" t="str">
        <f>IF(C387*C388=0,"",C387*C388)</f>
        <v/>
      </c>
      <c r="H387" s="341"/>
      <c r="I387" s="759" t="s">
        <v>160</v>
      </c>
      <c r="J387" s="760"/>
      <c r="K387" s="761">
        <f>K385-L386-O386</f>
        <v>0</v>
      </c>
      <c r="L387" s="762"/>
      <c r="M387" s="763" t="s">
        <v>161</v>
      </c>
      <c r="N387" s="764"/>
      <c r="O387" s="357" t="str">
        <f>IF(K387*K388=0,"",K387*K388)</f>
        <v/>
      </c>
      <c r="P387" s="346"/>
    </row>
    <row r="388" spans="1:16" s="347" customFormat="1" ht="20.149999999999999" customHeight="1">
      <c r="A388" s="738" t="s">
        <v>146</v>
      </c>
      <c r="B388" s="739"/>
      <c r="C388" s="783"/>
      <c r="D388" s="784"/>
      <c r="E388" s="358"/>
      <c r="F388" s="359"/>
      <c r="G388" s="360"/>
      <c r="H388" s="341"/>
      <c r="I388" s="738" t="s">
        <v>146</v>
      </c>
      <c r="J388" s="739"/>
      <c r="K388" s="783"/>
      <c r="L388" s="784"/>
      <c r="M388" s="358"/>
      <c r="N388" s="359"/>
      <c r="O388" s="360"/>
      <c r="P388" s="346"/>
    </row>
    <row r="389" spans="1:16" s="347" customFormat="1" ht="20.149999999999999" customHeight="1">
      <c r="A389" s="775" t="s">
        <v>150</v>
      </c>
      <c r="B389" s="768"/>
      <c r="C389" s="785" t="str">
        <f>IF(G387="","",SUM(F393:F402))</f>
        <v/>
      </c>
      <c r="D389" s="785"/>
      <c r="E389" s="778" t="s">
        <v>152</v>
      </c>
      <c r="F389" s="778"/>
      <c r="G389" s="361" t="str">
        <f>IF(G387="","",C389/G387)</f>
        <v/>
      </c>
      <c r="H389" s="341"/>
      <c r="I389" s="775" t="s">
        <v>150</v>
      </c>
      <c r="J389" s="768"/>
      <c r="K389" s="785" t="str">
        <f>IF(O387="","",SUM(N393:N402))</f>
        <v/>
      </c>
      <c r="L389" s="785"/>
      <c r="M389" s="778" t="s">
        <v>152</v>
      </c>
      <c r="N389" s="778"/>
      <c r="O389" s="361" t="str">
        <f>IF(O387="","",K389/O387)</f>
        <v/>
      </c>
      <c r="P389" s="346"/>
    </row>
    <row r="390" spans="1:16" s="347" customFormat="1" ht="20.149999999999999" customHeight="1">
      <c r="A390" s="779" t="s">
        <v>151</v>
      </c>
      <c r="B390" s="780"/>
      <c r="C390" s="781" t="str">
        <f>IF(G387="","",SUM(F393:F403))</f>
        <v/>
      </c>
      <c r="D390" s="781"/>
      <c r="E390" s="782" t="s">
        <v>153</v>
      </c>
      <c r="F390" s="782"/>
      <c r="G390" s="362" t="str">
        <f>IF(G387="","",C390/G387)</f>
        <v/>
      </c>
      <c r="H390" s="341"/>
      <c r="I390" s="779" t="s">
        <v>151</v>
      </c>
      <c r="J390" s="780"/>
      <c r="K390" s="781" t="str">
        <f>IF(O387="","",SUM(N393:N403))</f>
        <v/>
      </c>
      <c r="L390" s="781"/>
      <c r="M390" s="782" t="s">
        <v>153</v>
      </c>
      <c r="N390" s="782"/>
      <c r="O390" s="362" t="str">
        <f>IF(O387="","",K390/O387)</f>
        <v/>
      </c>
      <c r="P390" s="346"/>
    </row>
    <row r="391" spans="1:16" s="347" customFormat="1" ht="20.149999999999999" customHeight="1">
      <c r="A391" s="772" t="s">
        <v>427</v>
      </c>
      <c r="B391" s="773"/>
      <c r="C391" s="773"/>
      <c r="D391" s="773"/>
      <c r="E391" s="773"/>
      <c r="F391" s="773"/>
      <c r="G391" s="774"/>
      <c r="H391" s="341"/>
      <c r="I391" s="772" t="s">
        <v>427</v>
      </c>
      <c r="J391" s="773"/>
      <c r="K391" s="773"/>
      <c r="L391" s="773"/>
      <c r="M391" s="773"/>
      <c r="N391" s="773"/>
      <c r="O391" s="774"/>
      <c r="P391" s="346"/>
    </row>
    <row r="392" spans="1:16" s="347" customFormat="1" ht="20.149999999999999" customHeight="1">
      <c r="A392" s="775" t="s">
        <v>43</v>
      </c>
      <c r="B392" s="768"/>
      <c r="C392" s="768"/>
      <c r="D392" s="363" t="s">
        <v>11</v>
      </c>
      <c r="E392" s="363" t="s">
        <v>29</v>
      </c>
      <c r="F392" s="363" t="s">
        <v>30</v>
      </c>
      <c r="G392" s="364" t="s">
        <v>31</v>
      </c>
      <c r="H392" s="341"/>
      <c r="I392" s="775" t="s">
        <v>43</v>
      </c>
      <c r="J392" s="768"/>
      <c r="K392" s="768"/>
      <c r="L392" s="363" t="s">
        <v>11</v>
      </c>
      <c r="M392" s="363" t="s">
        <v>29</v>
      </c>
      <c r="N392" s="363" t="s">
        <v>30</v>
      </c>
      <c r="O392" s="364" t="s">
        <v>31</v>
      </c>
      <c r="P392" s="346"/>
    </row>
    <row r="393" spans="1:16" s="347" customFormat="1" ht="20.149999999999999" customHeight="1">
      <c r="A393" s="776"/>
      <c r="B393" s="777"/>
      <c r="C393" s="777"/>
      <c r="D393" s="365"/>
      <c r="E393" s="366" t="s">
        <v>29</v>
      </c>
      <c r="F393" s="367"/>
      <c r="G393" s="368">
        <f>D393*F393</f>
        <v>0</v>
      </c>
      <c r="H393" s="341"/>
      <c r="I393" s="776"/>
      <c r="J393" s="777"/>
      <c r="K393" s="777"/>
      <c r="L393" s="365"/>
      <c r="M393" s="366" t="s">
        <v>29</v>
      </c>
      <c r="N393" s="367"/>
      <c r="O393" s="368">
        <f>L393*N393</f>
        <v>0</v>
      </c>
      <c r="P393" s="346"/>
    </row>
    <row r="394" spans="1:16" s="347" customFormat="1" ht="20.149999999999999" customHeight="1">
      <c r="A394" s="786"/>
      <c r="B394" s="787"/>
      <c r="C394" s="787"/>
      <c r="D394" s="369"/>
      <c r="E394" s="370" t="s">
        <v>29</v>
      </c>
      <c r="F394" s="369"/>
      <c r="G394" s="371">
        <f t="shared" ref="G394:G402" si="30">D394*F394</f>
        <v>0</v>
      </c>
      <c r="H394" s="341"/>
      <c r="I394" s="786"/>
      <c r="J394" s="787"/>
      <c r="K394" s="787"/>
      <c r="L394" s="369"/>
      <c r="M394" s="370" t="s">
        <v>29</v>
      </c>
      <c r="N394" s="369"/>
      <c r="O394" s="371">
        <f t="shared" ref="O394:O402" si="31">L394*N394</f>
        <v>0</v>
      </c>
      <c r="P394" s="346"/>
    </row>
    <row r="395" spans="1:16" s="347" customFormat="1" ht="20.149999999999999" customHeight="1">
      <c r="A395" s="786"/>
      <c r="B395" s="787"/>
      <c r="C395" s="787"/>
      <c r="D395" s="369"/>
      <c r="E395" s="370" t="s">
        <v>29</v>
      </c>
      <c r="F395" s="369"/>
      <c r="G395" s="371">
        <f t="shared" si="30"/>
        <v>0</v>
      </c>
      <c r="H395" s="341"/>
      <c r="I395" s="786"/>
      <c r="J395" s="787"/>
      <c r="K395" s="787"/>
      <c r="L395" s="369"/>
      <c r="M395" s="370" t="s">
        <v>29</v>
      </c>
      <c r="N395" s="369"/>
      <c r="O395" s="371">
        <f t="shared" si="31"/>
        <v>0</v>
      </c>
      <c r="P395" s="346"/>
    </row>
    <row r="396" spans="1:16" s="347" customFormat="1" ht="20.149999999999999" customHeight="1">
      <c r="A396" s="786"/>
      <c r="B396" s="787"/>
      <c r="C396" s="787"/>
      <c r="D396" s="369"/>
      <c r="E396" s="370" t="s">
        <v>29</v>
      </c>
      <c r="F396" s="369"/>
      <c r="G396" s="371">
        <f t="shared" si="30"/>
        <v>0</v>
      </c>
      <c r="H396" s="341"/>
      <c r="I396" s="786"/>
      <c r="J396" s="787"/>
      <c r="K396" s="787"/>
      <c r="L396" s="369"/>
      <c r="M396" s="370" t="s">
        <v>29</v>
      </c>
      <c r="N396" s="369"/>
      <c r="O396" s="371">
        <f t="shared" si="31"/>
        <v>0</v>
      </c>
      <c r="P396" s="346"/>
    </row>
    <row r="397" spans="1:16" s="347" customFormat="1" ht="20.149999999999999" customHeight="1">
      <c r="A397" s="786"/>
      <c r="B397" s="787"/>
      <c r="C397" s="787"/>
      <c r="D397" s="369"/>
      <c r="E397" s="370" t="s">
        <v>29</v>
      </c>
      <c r="F397" s="369"/>
      <c r="G397" s="371">
        <f t="shared" si="30"/>
        <v>0</v>
      </c>
      <c r="H397" s="341"/>
      <c r="I397" s="786"/>
      <c r="J397" s="787"/>
      <c r="K397" s="787"/>
      <c r="L397" s="369"/>
      <c r="M397" s="370" t="s">
        <v>29</v>
      </c>
      <c r="N397" s="369"/>
      <c r="O397" s="371">
        <f t="shared" si="31"/>
        <v>0</v>
      </c>
      <c r="P397" s="346"/>
    </row>
    <row r="398" spans="1:16" s="347" customFormat="1" ht="20.149999999999999" customHeight="1">
      <c r="A398" s="786"/>
      <c r="B398" s="787"/>
      <c r="C398" s="787"/>
      <c r="D398" s="369"/>
      <c r="E398" s="370" t="s">
        <v>29</v>
      </c>
      <c r="F398" s="369"/>
      <c r="G398" s="371">
        <f t="shared" si="30"/>
        <v>0</v>
      </c>
      <c r="H398" s="341"/>
      <c r="I398" s="786"/>
      <c r="J398" s="787"/>
      <c r="K398" s="787"/>
      <c r="L398" s="369"/>
      <c r="M398" s="370" t="s">
        <v>29</v>
      </c>
      <c r="N398" s="369"/>
      <c r="O398" s="371">
        <f t="shared" si="31"/>
        <v>0</v>
      </c>
      <c r="P398" s="346"/>
    </row>
    <row r="399" spans="1:16" s="347" customFormat="1" ht="20.149999999999999" customHeight="1">
      <c r="A399" s="786"/>
      <c r="B399" s="787"/>
      <c r="C399" s="787"/>
      <c r="D399" s="369"/>
      <c r="E399" s="370" t="s">
        <v>29</v>
      </c>
      <c r="F399" s="369"/>
      <c r="G399" s="371">
        <f t="shared" si="30"/>
        <v>0</v>
      </c>
      <c r="H399" s="341"/>
      <c r="I399" s="786"/>
      <c r="J399" s="787"/>
      <c r="K399" s="787"/>
      <c r="L399" s="369"/>
      <c r="M399" s="370" t="s">
        <v>29</v>
      </c>
      <c r="N399" s="369"/>
      <c r="O399" s="371">
        <f t="shared" si="31"/>
        <v>0</v>
      </c>
      <c r="P399" s="346"/>
    </row>
    <row r="400" spans="1:16" s="347" customFormat="1" ht="20.149999999999999" customHeight="1">
      <c r="A400" s="786"/>
      <c r="B400" s="787"/>
      <c r="C400" s="787"/>
      <c r="D400" s="369"/>
      <c r="E400" s="370" t="s">
        <v>29</v>
      </c>
      <c r="F400" s="369"/>
      <c r="G400" s="371">
        <f t="shared" si="30"/>
        <v>0</v>
      </c>
      <c r="H400" s="341"/>
      <c r="I400" s="786"/>
      <c r="J400" s="787"/>
      <c r="K400" s="787"/>
      <c r="L400" s="369"/>
      <c r="M400" s="370" t="s">
        <v>29</v>
      </c>
      <c r="N400" s="369"/>
      <c r="O400" s="371">
        <f t="shared" si="31"/>
        <v>0</v>
      </c>
      <c r="P400" s="346"/>
    </row>
    <row r="401" spans="1:16" s="347" customFormat="1" ht="20.149999999999999" customHeight="1">
      <c r="A401" s="786"/>
      <c r="B401" s="787"/>
      <c r="C401" s="787"/>
      <c r="D401" s="369"/>
      <c r="E401" s="370" t="s">
        <v>29</v>
      </c>
      <c r="F401" s="369"/>
      <c r="G401" s="371">
        <f t="shared" si="30"/>
        <v>0</v>
      </c>
      <c r="H401" s="341"/>
      <c r="I401" s="786"/>
      <c r="J401" s="787"/>
      <c r="K401" s="787"/>
      <c r="L401" s="369"/>
      <c r="M401" s="370" t="s">
        <v>29</v>
      </c>
      <c r="N401" s="369"/>
      <c r="O401" s="371">
        <f t="shared" si="31"/>
        <v>0</v>
      </c>
      <c r="P401" s="346"/>
    </row>
    <row r="402" spans="1:16" s="347" customFormat="1" ht="20.149999999999999" customHeight="1">
      <c r="A402" s="786"/>
      <c r="B402" s="787"/>
      <c r="C402" s="787"/>
      <c r="D402" s="369"/>
      <c r="E402" s="370" t="s">
        <v>29</v>
      </c>
      <c r="F402" s="369"/>
      <c r="G402" s="371">
        <f t="shared" si="30"/>
        <v>0</v>
      </c>
      <c r="H402" s="341"/>
      <c r="I402" s="786"/>
      <c r="J402" s="787"/>
      <c r="K402" s="787"/>
      <c r="L402" s="369"/>
      <c r="M402" s="370" t="s">
        <v>29</v>
      </c>
      <c r="N402" s="369"/>
      <c r="O402" s="371">
        <f t="shared" si="31"/>
        <v>0</v>
      </c>
      <c r="P402" s="346"/>
    </row>
    <row r="403" spans="1:16" s="347" customFormat="1" ht="20.149999999999999" customHeight="1">
      <c r="A403" s="788" t="s">
        <v>428</v>
      </c>
      <c r="B403" s="789"/>
      <c r="C403" s="790"/>
      <c r="D403" s="372"/>
      <c r="E403" s="373" t="s">
        <v>29</v>
      </c>
      <c r="F403" s="374"/>
      <c r="G403" s="375">
        <f>D403*F403</f>
        <v>0</v>
      </c>
      <c r="H403" s="341"/>
      <c r="I403" s="788" t="s">
        <v>428</v>
      </c>
      <c r="J403" s="789"/>
      <c r="K403" s="790"/>
      <c r="L403" s="372"/>
      <c r="M403" s="373" t="s">
        <v>29</v>
      </c>
      <c r="N403" s="374"/>
      <c r="O403" s="375">
        <f>L403*N403</f>
        <v>0</v>
      </c>
      <c r="P403" s="346"/>
    </row>
    <row r="404" spans="1:16" s="347" customFormat="1" ht="20.149999999999999" customHeight="1">
      <c r="A404" s="775" t="s">
        <v>148</v>
      </c>
      <c r="B404" s="768"/>
      <c r="C404" s="768"/>
      <c r="D404" s="768"/>
      <c r="E404" s="768"/>
      <c r="F404" s="768"/>
      <c r="G404" s="376">
        <f>SUM(G393:G403)</f>
        <v>0</v>
      </c>
      <c r="H404" s="341"/>
      <c r="I404" s="775" t="s">
        <v>148</v>
      </c>
      <c r="J404" s="768"/>
      <c r="K404" s="768"/>
      <c r="L404" s="768"/>
      <c r="M404" s="768"/>
      <c r="N404" s="768"/>
      <c r="O404" s="376">
        <f>SUM(O393:O403)</f>
        <v>0</v>
      </c>
      <c r="P404" s="346"/>
    </row>
    <row r="405" spans="1:16" s="347" customFormat="1" ht="20.149999999999999" customHeight="1">
      <c r="A405" s="791" t="s">
        <v>429</v>
      </c>
      <c r="B405" s="758"/>
      <c r="C405" s="758"/>
      <c r="D405" s="758"/>
      <c r="E405" s="758"/>
      <c r="F405" s="758"/>
      <c r="G405" s="378"/>
      <c r="H405" s="341"/>
      <c r="I405" s="791" t="s">
        <v>429</v>
      </c>
      <c r="J405" s="758"/>
      <c r="K405" s="758"/>
      <c r="L405" s="758"/>
      <c r="M405" s="758"/>
      <c r="N405" s="758"/>
      <c r="O405" s="378"/>
      <c r="P405" s="346"/>
    </row>
    <row r="406" spans="1:16" s="347" customFormat="1" ht="20.149999999999999" customHeight="1">
      <c r="A406" s="775" t="s">
        <v>149</v>
      </c>
      <c r="B406" s="768"/>
      <c r="C406" s="768"/>
      <c r="D406" s="768"/>
      <c r="E406" s="768"/>
      <c r="F406" s="768"/>
      <c r="G406" s="376">
        <f>G404+G405</f>
        <v>0</v>
      </c>
      <c r="H406" s="341"/>
      <c r="I406" s="775" t="s">
        <v>149</v>
      </c>
      <c r="J406" s="768"/>
      <c r="K406" s="768"/>
      <c r="L406" s="768"/>
      <c r="M406" s="768"/>
      <c r="N406" s="768"/>
      <c r="O406" s="376">
        <f>O404+O405</f>
        <v>0</v>
      </c>
      <c r="P406" s="346"/>
    </row>
    <row r="407" spans="1:16" s="347" customFormat="1" ht="20.149999999999999" customHeight="1">
      <c r="A407" s="380"/>
      <c r="B407" s="380"/>
      <c r="C407" s="380"/>
      <c r="D407" s="380"/>
      <c r="E407" s="380"/>
      <c r="F407" s="380"/>
      <c r="G407" s="380"/>
      <c r="H407" s="380"/>
      <c r="I407" s="380"/>
      <c r="J407" s="380"/>
      <c r="K407" s="380"/>
      <c r="L407" s="380"/>
      <c r="M407" s="380"/>
      <c r="N407" s="380"/>
      <c r="O407" s="380"/>
      <c r="P407" s="346"/>
    </row>
    <row r="408" spans="1:16" ht="20.149999999999999" customHeight="1">
      <c r="A408" s="81"/>
      <c r="B408" s="81"/>
      <c r="C408" s="81"/>
      <c r="D408" s="81"/>
      <c r="E408" s="81"/>
      <c r="F408" s="81"/>
      <c r="G408" s="81"/>
      <c r="H408" s="81"/>
      <c r="I408" s="81"/>
      <c r="J408" s="81"/>
      <c r="K408" s="81"/>
      <c r="L408" s="81"/>
      <c r="M408" s="81"/>
      <c r="N408" s="81"/>
      <c r="O408" s="81"/>
    </row>
    <row r="409" spans="1:16" ht="20.149999999999999" customHeight="1">
      <c r="A409" s="81"/>
      <c r="B409" s="81"/>
      <c r="C409" s="81"/>
      <c r="D409" s="81"/>
      <c r="E409" s="81"/>
      <c r="F409" s="81"/>
      <c r="G409" s="81"/>
      <c r="H409" s="81"/>
      <c r="I409" s="81"/>
      <c r="J409" s="81"/>
      <c r="K409" s="81"/>
      <c r="L409" s="81"/>
      <c r="M409" s="81"/>
      <c r="N409" s="81"/>
      <c r="O409" s="81"/>
    </row>
    <row r="410" spans="1:16" ht="20.149999999999999" customHeight="1">
      <c r="A410" s="81"/>
      <c r="B410" s="81"/>
      <c r="C410" s="81"/>
      <c r="D410" s="81"/>
      <c r="E410" s="81"/>
      <c r="F410" s="81"/>
      <c r="G410" s="81"/>
      <c r="H410" s="81"/>
      <c r="I410" s="81"/>
      <c r="J410" s="81"/>
      <c r="K410" s="81"/>
      <c r="L410" s="81"/>
      <c r="M410" s="81"/>
      <c r="N410" s="81"/>
      <c r="O410" s="81"/>
    </row>
    <row r="411" spans="1:16" ht="20.149999999999999" customHeight="1">
      <c r="A411" s="81"/>
      <c r="B411" s="81"/>
      <c r="C411" s="81"/>
      <c r="D411" s="81"/>
      <c r="E411" s="81"/>
      <c r="F411" s="81"/>
      <c r="G411" s="81"/>
      <c r="H411" s="81"/>
      <c r="I411" s="81"/>
      <c r="J411" s="81"/>
      <c r="K411" s="81"/>
      <c r="L411" s="81"/>
      <c r="M411" s="81"/>
      <c r="N411" s="81"/>
      <c r="O411" s="81"/>
    </row>
    <row r="412" spans="1:16" ht="20.149999999999999" customHeight="1">
      <c r="A412" s="81"/>
      <c r="B412" s="81"/>
      <c r="C412" s="81"/>
      <c r="D412" s="81"/>
      <c r="E412" s="81"/>
      <c r="F412" s="81"/>
      <c r="G412" s="81"/>
      <c r="H412" s="81"/>
      <c r="I412" s="81"/>
      <c r="J412" s="81"/>
      <c r="K412" s="81"/>
      <c r="L412" s="81"/>
      <c r="M412" s="81"/>
      <c r="N412" s="81"/>
      <c r="O412" s="81"/>
    </row>
    <row r="413" spans="1:16" ht="20.149999999999999" customHeight="1">
      <c r="A413" s="81"/>
      <c r="B413" s="81"/>
      <c r="C413" s="81"/>
      <c r="D413" s="81"/>
      <c r="E413" s="81"/>
      <c r="F413" s="81"/>
      <c r="G413" s="81"/>
      <c r="H413" s="81"/>
      <c r="I413" s="81"/>
      <c r="J413" s="81"/>
      <c r="K413" s="81"/>
      <c r="L413" s="81"/>
      <c r="M413" s="81"/>
      <c r="N413" s="81"/>
      <c r="O413" s="81"/>
    </row>
    <row r="414" spans="1:16" ht="20.149999999999999" customHeight="1">
      <c r="A414" s="81"/>
      <c r="B414" s="81"/>
      <c r="C414" s="81"/>
      <c r="D414" s="81"/>
      <c r="E414" s="81"/>
      <c r="F414" s="81"/>
      <c r="G414" s="81"/>
      <c r="H414" s="81"/>
      <c r="I414" s="81"/>
      <c r="J414" s="81"/>
      <c r="K414" s="81"/>
      <c r="L414" s="81"/>
      <c r="M414" s="81"/>
      <c r="N414" s="81"/>
      <c r="O414" s="81"/>
    </row>
    <row r="415" spans="1:16" ht="20.149999999999999" customHeight="1">
      <c r="A415" s="81"/>
      <c r="B415" s="81"/>
      <c r="C415" s="81"/>
      <c r="D415" s="81"/>
      <c r="E415" s="81"/>
      <c r="F415" s="81"/>
      <c r="G415" s="81"/>
      <c r="H415" s="81"/>
      <c r="I415" s="81"/>
      <c r="J415" s="81"/>
      <c r="K415" s="81"/>
      <c r="L415" s="81"/>
      <c r="M415" s="81"/>
      <c r="N415" s="81"/>
      <c r="O415" s="81"/>
    </row>
    <row r="416" spans="1:16" ht="20.149999999999999" customHeight="1">
      <c r="A416" s="81"/>
      <c r="B416" s="81"/>
      <c r="C416" s="81"/>
      <c r="D416" s="81"/>
      <c r="E416" s="81"/>
      <c r="F416" s="81"/>
      <c r="G416" s="81"/>
      <c r="H416" s="81"/>
      <c r="I416" s="81"/>
      <c r="J416" s="81"/>
      <c r="K416" s="81"/>
      <c r="L416" s="81"/>
      <c r="M416" s="81"/>
      <c r="N416" s="81"/>
      <c r="O416" s="81"/>
    </row>
    <row r="417" spans="1:15" ht="20.149999999999999" customHeight="1">
      <c r="A417" s="81"/>
      <c r="B417" s="81"/>
      <c r="C417" s="81"/>
      <c r="D417" s="81"/>
      <c r="E417" s="81"/>
      <c r="F417" s="81"/>
      <c r="G417" s="81"/>
      <c r="H417" s="81"/>
      <c r="I417" s="81"/>
      <c r="J417" s="81"/>
      <c r="K417" s="81"/>
      <c r="L417" s="81"/>
      <c r="M417" s="81"/>
      <c r="N417" s="81"/>
      <c r="O417" s="81"/>
    </row>
    <row r="418" spans="1:15" ht="20.149999999999999" customHeight="1">
      <c r="A418" s="81"/>
      <c r="B418" s="81"/>
      <c r="C418" s="81"/>
      <c r="D418" s="81"/>
      <c r="E418" s="81"/>
      <c r="F418" s="81"/>
      <c r="G418" s="81"/>
      <c r="H418" s="81"/>
      <c r="I418" s="81"/>
      <c r="J418" s="81"/>
      <c r="K418" s="81"/>
      <c r="L418" s="81"/>
      <c r="M418" s="81"/>
      <c r="N418" s="81"/>
      <c r="O418" s="81"/>
    </row>
    <row r="419" spans="1:15" ht="20.149999999999999" customHeight="1">
      <c r="A419" s="81"/>
      <c r="B419" s="81"/>
      <c r="C419" s="81"/>
      <c r="D419" s="81"/>
      <c r="E419" s="81"/>
      <c r="F419" s="81"/>
      <c r="G419" s="81"/>
      <c r="H419" s="81"/>
      <c r="I419" s="81"/>
      <c r="J419" s="81"/>
      <c r="K419" s="81"/>
      <c r="L419" s="81"/>
      <c r="M419" s="81"/>
      <c r="N419" s="81"/>
      <c r="O419" s="81"/>
    </row>
    <row r="420" spans="1:15" ht="20.149999999999999" customHeight="1">
      <c r="A420" s="81"/>
      <c r="B420" s="81"/>
      <c r="C420" s="81"/>
      <c r="D420" s="81"/>
      <c r="E420" s="81"/>
      <c r="F420" s="81"/>
      <c r="G420" s="81"/>
      <c r="H420" s="81"/>
      <c r="I420" s="81"/>
      <c r="J420" s="81"/>
      <c r="K420" s="81"/>
      <c r="L420" s="81"/>
      <c r="M420" s="81"/>
      <c r="N420" s="81"/>
      <c r="O420" s="81"/>
    </row>
    <row r="421" spans="1:15" ht="20.149999999999999" customHeight="1">
      <c r="A421" s="81"/>
      <c r="B421" s="81"/>
      <c r="C421" s="81"/>
      <c r="D421" s="81"/>
      <c r="E421" s="81"/>
      <c r="F421" s="81"/>
      <c r="G421" s="81"/>
      <c r="H421" s="81"/>
      <c r="I421" s="81"/>
      <c r="J421" s="81"/>
      <c r="K421" s="81"/>
      <c r="L421" s="81"/>
      <c r="M421" s="81"/>
      <c r="N421" s="81"/>
      <c r="O421" s="81"/>
    </row>
    <row r="422" spans="1:15" ht="20.149999999999999" customHeight="1">
      <c r="A422" s="81"/>
      <c r="B422" s="81"/>
      <c r="C422" s="81"/>
      <c r="D422" s="81"/>
      <c r="E422" s="81"/>
      <c r="F422" s="81"/>
      <c r="G422" s="81"/>
      <c r="H422" s="81"/>
      <c r="I422" s="81"/>
      <c r="J422" s="81"/>
      <c r="K422" s="81"/>
      <c r="L422" s="81"/>
      <c r="M422" s="81"/>
      <c r="N422" s="81"/>
      <c r="O422" s="81"/>
    </row>
    <row r="423" spans="1:15" ht="20.149999999999999" customHeight="1">
      <c r="A423" s="81"/>
      <c r="B423" s="81"/>
      <c r="C423" s="81"/>
      <c r="D423" s="81"/>
      <c r="E423" s="81"/>
      <c r="F423" s="81"/>
      <c r="G423" s="81"/>
      <c r="H423" s="81"/>
      <c r="I423" s="81"/>
      <c r="J423" s="81"/>
      <c r="K423" s="81"/>
      <c r="L423" s="81"/>
      <c r="M423" s="81"/>
      <c r="N423" s="81"/>
      <c r="O423" s="81"/>
    </row>
    <row r="424" spans="1:15" ht="20.149999999999999" customHeight="1">
      <c r="A424" s="81"/>
      <c r="B424" s="81"/>
      <c r="C424" s="81"/>
      <c r="D424" s="81"/>
      <c r="E424" s="81"/>
      <c r="F424" s="81"/>
      <c r="G424" s="81"/>
      <c r="H424" s="81"/>
      <c r="I424" s="81"/>
      <c r="J424" s="81"/>
      <c r="K424" s="81"/>
      <c r="L424" s="81"/>
      <c r="M424" s="81"/>
      <c r="N424" s="81"/>
      <c r="O424" s="81"/>
    </row>
    <row r="425" spans="1:15" ht="20.149999999999999" customHeight="1">
      <c r="A425" s="81"/>
      <c r="B425" s="81"/>
      <c r="C425" s="81"/>
      <c r="D425" s="81"/>
      <c r="E425" s="81"/>
      <c r="F425" s="81"/>
      <c r="G425" s="81"/>
      <c r="H425" s="81"/>
      <c r="I425" s="81"/>
      <c r="J425" s="81"/>
      <c r="K425" s="81"/>
      <c r="L425" s="81"/>
      <c r="M425" s="81"/>
      <c r="N425" s="81"/>
      <c r="O425" s="81"/>
    </row>
  </sheetData>
  <mergeCells count="1165">
    <mergeCell ref="A406:F406"/>
    <mergeCell ref="I406:N406"/>
    <mergeCell ref="A403:C403"/>
    <mergeCell ref="I403:K403"/>
    <mergeCell ref="A404:F404"/>
    <mergeCell ref="I404:N404"/>
    <mergeCell ref="A405:F405"/>
    <mergeCell ref="I405:N405"/>
    <mergeCell ref="A400:C400"/>
    <mergeCell ref="I400:K400"/>
    <mergeCell ref="A401:C401"/>
    <mergeCell ref="I401:K401"/>
    <mergeCell ref="A402:C402"/>
    <mergeCell ref="I402:K402"/>
    <mergeCell ref="A397:C397"/>
    <mergeCell ref="I397:K397"/>
    <mergeCell ref="A398:C398"/>
    <mergeCell ref="I398:K398"/>
    <mergeCell ref="A399:C399"/>
    <mergeCell ref="I399:K399"/>
    <mergeCell ref="A394:C394"/>
    <mergeCell ref="I394:K394"/>
    <mergeCell ref="A395:C395"/>
    <mergeCell ref="I395:K395"/>
    <mergeCell ref="A396:C396"/>
    <mergeCell ref="I396:K396"/>
    <mergeCell ref="A391:G391"/>
    <mergeCell ref="I391:O391"/>
    <mergeCell ref="A392:C392"/>
    <mergeCell ref="I392:K392"/>
    <mergeCell ref="A393:C393"/>
    <mergeCell ref="I393:K393"/>
    <mergeCell ref="M389:N389"/>
    <mergeCell ref="A390:B390"/>
    <mergeCell ref="C390:D390"/>
    <mergeCell ref="E390:F390"/>
    <mergeCell ref="I390:J390"/>
    <mergeCell ref="K390:L390"/>
    <mergeCell ref="M390:N390"/>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84:B384"/>
    <mergeCell ref="C384:G384"/>
    <mergeCell ref="I384:J384"/>
    <mergeCell ref="K384:O384"/>
    <mergeCell ref="A385:B385"/>
    <mergeCell ref="C385:D385"/>
    <mergeCell ref="E385:G385"/>
    <mergeCell ref="I385:J385"/>
    <mergeCell ref="K385:L385"/>
    <mergeCell ref="M385:O385"/>
    <mergeCell ref="A381:F381"/>
    <mergeCell ref="I381:N381"/>
    <mergeCell ref="A383:B383"/>
    <mergeCell ref="C383:G383"/>
    <mergeCell ref="I383:J383"/>
    <mergeCell ref="K383:O383"/>
    <mergeCell ref="A378:C378"/>
    <mergeCell ref="I378:K378"/>
    <mergeCell ref="A379:F379"/>
    <mergeCell ref="I379:N379"/>
    <mergeCell ref="A380:F380"/>
    <mergeCell ref="I380:N380"/>
    <mergeCell ref="A375:C375"/>
    <mergeCell ref="I375:K375"/>
    <mergeCell ref="A376:C376"/>
    <mergeCell ref="I376:K376"/>
    <mergeCell ref="A377:C377"/>
    <mergeCell ref="I377:K377"/>
    <mergeCell ref="A372:C372"/>
    <mergeCell ref="I372:K372"/>
    <mergeCell ref="A373:C373"/>
    <mergeCell ref="I373:K373"/>
    <mergeCell ref="A374:C374"/>
    <mergeCell ref="I374:K374"/>
    <mergeCell ref="A369:C369"/>
    <mergeCell ref="I369:K369"/>
    <mergeCell ref="A370:C370"/>
    <mergeCell ref="I370:K370"/>
    <mergeCell ref="A371:C371"/>
    <mergeCell ref="I371:K371"/>
    <mergeCell ref="A366:G366"/>
    <mergeCell ref="I366:O366"/>
    <mergeCell ref="A367:C367"/>
    <mergeCell ref="I367:K367"/>
    <mergeCell ref="A368:C368"/>
    <mergeCell ref="I368:K368"/>
    <mergeCell ref="M364:N364"/>
    <mergeCell ref="A365:B365"/>
    <mergeCell ref="C365:D365"/>
    <mergeCell ref="E365:F365"/>
    <mergeCell ref="I365:J365"/>
    <mergeCell ref="K365:L365"/>
    <mergeCell ref="M365:N365"/>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9:B359"/>
    <mergeCell ref="C359:G359"/>
    <mergeCell ref="I359:J359"/>
    <mergeCell ref="K359:O359"/>
    <mergeCell ref="A360:B360"/>
    <mergeCell ref="C360:D360"/>
    <mergeCell ref="E360:G360"/>
    <mergeCell ref="I360:J360"/>
    <mergeCell ref="K360:L360"/>
    <mergeCell ref="M360:O360"/>
    <mergeCell ref="A356:F356"/>
    <mergeCell ref="I356:N356"/>
    <mergeCell ref="A358:B358"/>
    <mergeCell ref="C358:G358"/>
    <mergeCell ref="I358:J358"/>
    <mergeCell ref="K358:O358"/>
    <mergeCell ref="A353:C353"/>
    <mergeCell ref="I353:K353"/>
    <mergeCell ref="A354:F354"/>
    <mergeCell ref="I354:N354"/>
    <mergeCell ref="A355:F355"/>
    <mergeCell ref="I355:N355"/>
    <mergeCell ref="A350:C350"/>
    <mergeCell ref="I350:K350"/>
    <mergeCell ref="A351:C351"/>
    <mergeCell ref="I351:K351"/>
    <mergeCell ref="A352:C352"/>
    <mergeCell ref="I352:K352"/>
    <mergeCell ref="A347:C347"/>
    <mergeCell ref="I347:K347"/>
    <mergeCell ref="A348:C348"/>
    <mergeCell ref="I348:K348"/>
    <mergeCell ref="A349:C349"/>
    <mergeCell ref="I349:K349"/>
    <mergeCell ref="A344:C344"/>
    <mergeCell ref="I344:K344"/>
    <mergeCell ref="A345:C345"/>
    <mergeCell ref="I345:K345"/>
    <mergeCell ref="A346:C346"/>
    <mergeCell ref="I346:K346"/>
    <mergeCell ref="A341:G341"/>
    <mergeCell ref="I341:O341"/>
    <mergeCell ref="A342:C342"/>
    <mergeCell ref="I342:K342"/>
    <mergeCell ref="A343:C343"/>
    <mergeCell ref="I343:K343"/>
    <mergeCell ref="M339:N339"/>
    <mergeCell ref="A340:B340"/>
    <mergeCell ref="C340:D340"/>
    <mergeCell ref="E340:F340"/>
    <mergeCell ref="I340:J340"/>
    <mergeCell ref="K340:L340"/>
    <mergeCell ref="M340:N340"/>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4:B334"/>
    <mergeCell ref="C334:G334"/>
    <mergeCell ref="I334:J334"/>
    <mergeCell ref="K334:O334"/>
    <mergeCell ref="A335:B335"/>
    <mergeCell ref="C335:D335"/>
    <mergeCell ref="E335:G335"/>
    <mergeCell ref="I335:J335"/>
    <mergeCell ref="K335:L335"/>
    <mergeCell ref="M335:O335"/>
    <mergeCell ref="A331:F331"/>
    <mergeCell ref="I331:N331"/>
    <mergeCell ref="A333:B333"/>
    <mergeCell ref="C333:G333"/>
    <mergeCell ref="I333:J333"/>
    <mergeCell ref="K333:O333"/>
    <mergeCell ref="A328:C328"/>
    <mergeCell ref="I328:K328"/>
    <mergeCell ref="A329:F329"/>
    <mergeCell ref="I329:N329"/>
    <mergeCell ref="A330:F330"/>
    <mergeCell ref="I330:N330"/>
    <mergeCell ref="A325:C325"/>
    <mergeCell ref="I325:K325"/>
    <mergeCell ref="A326:C326"/>
    <mergeCell ref="I326:K326"/>
    <mergeCell ref="A327:C327"/>
    <mergeCell ref="I327:K327"/>
    <mergeCell ref="A322:C322"/>
    <mergeCell ref="I322:K322"/>
    <mergeCell ref="A323:C323"/>
    <mergeCell ref="I323:K323"/>
    <mergeCell ref="A324:C324"/>
    <mergeCell ref="I324:K324"/>
    <mergeCell ref="A319:C319"/>
    <mergeCell ref="I319:K319"/>
    <mergeCell ref="A320:C320"/>
    <mergeCell ref="I320:K320"/>
    <mergeCell ref="A321:C321"/>
    <mergeCell ref="I321:K321"/>
    <mergeCell ref="A316:G316"/>
    <mergeCell ref="I316:O316"/>
    <mergeCell ref="A317:C317"/>
    <mergeCell ref="I317:K317"/>
    <mergeCell ref="A318:C318"/>
    <mergeCell ref="I318:K318"/>
    <mergeCell ref="M314:N314"/>
    <mergeCell ref="A315:B315"/>
    <mergeCell ref="C315:D315"/>
    <mergeCell ref="E315:F315"/>
    <mergeCell ref="I315:J315"/>
    <mergeCell ref="K315:L315"/>
    <mergeCell ref="M315:N315"/>
    <mergeCell ref="A313:B313"/>
    <mergeCell ref="C313:D313"/>
    <mergeCell ref="I313:J313"/>
    <mergeCell ref="K313:L313"/>
    <mergeCell ref="A314:B314"/>
    <mergeCell ref="C314:D314"/>
    <mergeCell ref="E314:F314"/>
    <mergeCell ref="I314:J314"/>
    <mergeCell ref="K314:L314"/>
    <mergeCell ref="B311:C311"/>
    <mergeCell ref="D311:E311"/>
    <mergeCell ref="J311:K311"/>
    <mergeCell ref="L311:M311"/>
    <mergeCell ref="A312:B312"/>
    <mergeCell ref="C312:D312"/>
    <mergeCell ref="E312:F312"/>
    <mergeCell ref="I312:J312"/>
    <mergeCell ref="K312:L312"/>
    <mergeCell ref="M312:N312"/>
    <mergeCell ref="A309:B309"/>
    <mergeCell ref="C309:G309"/>
    <mergeCell ref="I309:J309"/>
    <mergeCell ref="K309:O309"/>
    <mergeCell ref="A310:B310"/>
    <mergeCell ref="C310:D310"/>
    <mergeCell ref="E310:G310"/>
    <mergeCell ref="I310:J310"/>
    <mergeCell ref="K310:L310"/>
    <mergeCell ref="M310:O310"/>
    <mergeCell ref="A306:F306"/>
    <mergeCell ref="I306:N306"/>
    <mergeCell ref="A308:B308"/>
    <mergeCell ref="C308:G308"/>
    <mergeCell ref="I308:J308"/>
    <mergeCell ref="K308:O308"/>
    <mergeCell ref="A303:C303"/>
    <mergeCell ref="I303:K303"/>
    <mergeCell ref="A304:F304"/>
    <mergeCell ref="I304:N304"/>
    <mergeCell ref="A305:F305"/>
    <mergeCell ref="I305:N305"/>
    <mergeCell ref="A300:C300"/>
    <mergeCell ref="I300:K300"/>
    <mergeCell ref="A301:C301"/>
    <mergeCell ref="I301:K301"/>
    <mergeCell ref="A302:C302"/>
    <mergeCell ref="I302:K302"/>
    <mergeCell ref="A297:C297"/>
    <mergeCell ref="I297:K297"/>
    <mergeCell ref="A298:C298"/>
    <mergeCell ref="I298:K298"/>
    <mergeCell ref="A299:C299"/>
    <mergeCell ref="I299:K299"/>
    <mergeCell ref="A294:C294"/>
    <mergeCell ref="I294:K294"/>
    <mergeCell ref="A295:C295"/>
    <mergeCell ref="I295:K295"/>
    <mergeCell ref="A296:C296"/>
    <mergeCell ref="I296:K296"/>
    <mergeCell ref="A291:G291"/>
    <mergeCell ref="I291:O291"/>
    <mergeCell ref="A292:C292"/>
    <mergeCell ref="I292:K292"/>
    <mergeCell ref="A293:C293"/>
    <mergeCell ref="I293:K293"/>
    <mergeCell ref="M289:N289"/>
    <mergeCell ref="A290:B290"/>
    <mergeCell ref="C290:D290"/>
    <mergeCell ref="E290:F290"/>
    <mergeCell ref="I290:J290"/>
    <mergeCell ref="K290:L290"/>
    <mergeCell ref="M290:N290"/>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4:B284"/>
    <mergeCell ref="C284:G284"/>
    <mergeCell ref="I284:J284"/>
    <mergeCell ref="K284:O284"/>
    <mergeCell ref="A285:B285"/>
    <mergeCell ref="C285:D285"/>
    <mergeCell ref="E285:G285"/>
    <mergeCell ref="I285:J285"/>
    <mergeCell ref="K285:L285"/>
    <mergeCell ref="M285:O285"/>
    <mergeCell ref="A281:F281"/>
    <mergeCell ref="I281:N281"/>
    <mergeCell ref="A283:B283"/>
    <mergeCell ref="C283:G283"/>
    <mergeCell ref="I283:J283"/>
    <mergeCell ref="K283:O283"/>
    <mergeCell ref="A278:C278"/>
    <mergeCell ref="I278:K278"/>
    <mergeCell ref="A279:F279"/>
    <mergeCell ref="I279:N279"/>
    <mergeCell ref="A280:F280"/>
    <mergeCell ref="I280:N280"/>
    <mergeCell ref="A275:C275"/>
    <mergeCell ref="I275:K275"/>
    <mergeCell ref="A276:C276"/>
    <mergeCell ref="I276:K276"/>
    <mergeCell ref="A277:C277"/>
    <mergeCell ref="I277:K277"/>
    <mergeCell ref="A272:C272"/>
    <mergeCell ref="I272:K272"/>
    <mergeCell ref="A273:C273"/>
    <mergeCell ref="I273:K273"/>
    <mergeCell ref="A274:C274"/>
    <mergeCell ref="I274:K274"/>
    <mergeCell ref="A269:C269"/>
    <mergeCell ref="I269:K269"/>
    <mergeCell ref="A270:C270"/>
    <mergeCell ref="I270:K270"/>
    <mergeCell ref="A271:C271"/>
    <mergeCell ref="I271:K271"/>
    <mergeCell ref="A266:G266"/>
    <mergeCell ref="I266:O266"/>
    <mergeCell ref="A267:C267"/>
    <mergeCell ref="I267:K267"/>
    <mergeCell ref="A268:C268"/>
    <mergeCell ref="I268:K268"/>
    <mergeCell ref="M264:N264"/>
    <mergeCell ref="A265:B265"/>
    <mergeCell ref="C265:D265"/>
    <mergeCell ref="E265:F265"/>
    <mergeCell ref="I265:J265"/>
    <mergeCell ref="K265:L265"/>
    <mergeCell ref="M265:N265"/>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9:B259"/>
    <mergeCell ref="C259:G259"/>
    <mergeCell ref="I259:J259"/>
    <mergeCell ref="K259:O259"/>
    <mergeCell ref="A260:B260"/>
    <mergeCell ref="C260:D260"/>
    <mergeCell ref="E260:G260"/>
    <mergeCell ref="I260:J260"/>
    <mergeCell ref="K260:L260"/>
    <mergeCell ref="M260:O260"/>
    <mergeCell ref="A256:F256"/>
    <mergeCell ref="I256:N256"/>
    <mergeCell ref="A258:B258"/>
    <mergeCell ref="C258:G258"/>
    <mergeCell ref="I258:J258"/>
    <mergeCell ref="K258:O258"/>
    <mergeCell ref="A253:C253"/>
    <mergeCell ref="I253:K253"/>
    <mergeCell ref="A254:F254"/>
    <mergeCell ref="I254:N254"/>
    <mergeCell ref="A255:F255"/>
    <mergeCell ref="I255:N255"/>
    <mergeCell ref="A250:C250"/>
    <mergeCell ref="I250:K250"/>
    <mergeCell ref="A251:C251"/>
    <mergeCell ref="I251:K251"/>
    <mergeCell ref="A252:C252"/>
    <mergeCell ref="I252:K252"/>
    <mergeCell ref="A247:C247"/>
    <mergeCell ref="I247:K247"/>
    <mergeCell ref="A248:C248"/>
    <mergeCell ref="I248:K248"/>
    <mergeCell ref="A249:C249"/>
    <mergeCell ref="I249:K249"/>
    <mergeCell ref="A244:C244"/>
    <mergeCell ref="I244:K244"/>
    <mergeCell ref="A245:C245"/>
    <mergeCell ref="I245:K245"/>
    <mergeCell ref="A246:C246"/>
    <mergeCell ref="I246:K246"/>
    <mergeCell ref="A241:G241"/>
    <mergeCell ref="I241:O241"/>
    <mergeCell ref="A242:C242"/>
    <mergeCell ref="I242:K242"/>
    <mergeCell ref="A243:C243"/>
    <mergeCell ref="I243:K243"/>
    <mergeCell ref="M239:N239"/>
    <mergeCell ref="A240:B240"/>
    <mergeCell ref="C240:D240"/>
    <mergeCell ref="E240:F240"/>
    <mergeCell ref="I240:J240"/>
    <mergeCell ref="K240:L240"/>
    <mergeCell ref="M240:N240"/>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4:B234"/>
    <mergeCell ref="C234:G234"/>
    <mergeCell ref="I234:J234"/>
    <mergeCell ref="K234:O234"/>
    <mergeCell ref="A235:B235"/>
    <mergeCell ref="C235:D235"/>
    <mergeCell ref="E235:G235"/>
    <mergeCell ref="I235:J235"/>
    <mergeCell ref="K235:L235"/>
    <mergeCell ref="M235:O235"/>
    <mergeCell ref="A231:F231"/>
    <mergeCell ref="I231:N231"/>
    <mergeCell ref="A233:B233"/>
    <mergeCell ref="C233:G233"/>
    <mergeCell ref="I233:J233"/>
    <mergeCell ref="K233:O233"/>
    <mergeCell ref="A228:C228"/>
    <mergeCell ref="I228:K228"/>
    <mergeCell ref="A229:F229"/>
    <mergeCell ref="I229:N229"/>
    <mergeCell ref="A230:F230"/>
    <mergeCell ref="I230:N230"/>
    <mergeCell ref="A225:C225"/>
    <mergeCell ref="I225:K225"/>
    <mergeCell ref="A226:C226"/>
    <mergeCell ref="I226:K226"/>
    <mergeCell ref="A227:C227"/>
    <mergeCell ref="I227:K227"/>
    <mergeCell ref="A222:C222"/>
    <mergeCell ref="I222:K222"/>
    <mergeCell ref="A223:C223"/>
    <mergeCell ref="I223:K223"/>
    <mergeCell ref="A224:C224"/>
    <mergeCell ref="I224:K224"/>
    <mergeCell ref="A219:C219"/>
    <mergeCell ref="I219:K219"/>
    <mergeCell ref="A220:C220"/>
    <mergeCell ref="I220:K220"/>
    <mergeCell ref="A221:C221"/>
    <mergeCell ref="I221:K221"/>
    <mergeCell ref="A216:G216"/>
    <mergeCell ref="I216:O216"/>
    <mergeCell ref="A217:C217"/>
    <mergeCell ref="I217:K217"/>
    <mergeCell ref="A218:C218"/>
    <mergeCell ref="I218:K218"/>
    <mergeCell ref="M214:N214"/>
    <mergeCell ref="A215:B215"/>
    <mergeCell ref="C215:D215"/>
    <mergeCell ref="E215:F215"/>
    <mergeCell ref="I215:J215"/>
    <mergeCell ref="K215:L215"/>
    <mergeCell ref="M215:N215"/>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9:B209"/>
    <mergeCell ref="C209:G209"/>
    <mergeCell ref="I209:J209"/>
    <mergeCell ref="K209:O209"/>
    <mergeCell ref="A210:B210"/>
    <mergeCell ref="C210:D210"/>
    <mergeCell ref="E210:G210"/>
    <mergeCell ref="I210:J210"/>
    <mergeCell ref="K210:L210"/>
    <mergeCell ref="M210:O210"/>
    <mergeCell ref="A206:F206"/>
    <mergeCell ref="I206:N206"/>
    <mergeCell ref="A208:B208"/>
    <mergeCell ref="C208:G208"/>
    <mergeCell ref="I208:J208"/>
    <mergeCell ref="K208:O208"/>
    <mergeCell ref="A203:C203"/>
    <mergeCell ref="I203:K203"/>
    <mergeCell ref="A204:F204"/>
    <mergeCell ref="I204:N204"/>
    <mergeCell ref="A205:F205"/>
    <mergeCell ref="I205:N205"/>
    <mergeCell ref="A200:C200"/>
    <mergeCell ref="I200:K200"/>
    <mergeCell ref="A201:C201"/>
    <mergeCell ref="I201:K201"/>
    <mergeCell ref="A202:C202"/>
    <mergeCell ref="I202:K202"/>
    <mergeCell ref="A197:C197"/>
    <mergeCell ref="I197:K197"/>
    <mergeCell ref="A198:C198"/>
    <mergeCell ref="I198:K198"/>
    <mergeCell ref="A199:C199"/>
    <mergeCell ref="I199:K199"/>
    <mergeCell ref="A194:C194"/>
    <mergeCell ref="I194:K194"/>
    <mergeCell ref="A195:C195"/>
    <mergeCell ref="I195:K195"/>
    <mergeCell ref="A196:C196"/>
    <mergeCell ref="I196:K196"/>
    <mergeCell ref="A191:G191"/>
    <mergeCell ref="I191:O191"/>
    <mergeCell ref="A192:C192"/>
    <mergeCell ref="I192:K192"/>
    <mergeCell ref="A193:C193"/>
    <mergeCell ref="I193:K193"/>
    <mergeCell ref="M189:N189"/>
    <mergeCell ref="A190:B190"/>
    <mergeCell ref="C190:D190"/>
    <mergeCell ref="E190:F190"/>
    <mergeCell ref="I190:J190"/>
    <mergeCell ref="K190:L190"/>
    <mergeCell ref="M190:N190"/>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4:B184"/>
    <mergeCell ref="C184:G184"/>
    <mergeCell ref="I184:J184"/>
    <mergeCell ref="K184:O184"/>
    <mergeCell ref="A185:B185"/>
    <mergeCell ref="C185:D185"/>
    <mergeCell ref="E185:G185"/>
    <mergeCell ref="I185:J185"/>
    <mergeCell ref="K185:L185"/>
    <mergeCell ref="M185:O185"/>
    <mergeCell ref="A181:F181"/>
    <mergeCell ref="I181:N181"/>
    <mergeCell ref="A183:B183"/>
    <mergeCell ref="C183:G183"/>
    <mergeCell ref="I183:J183"/>
    <mergeCell ref="K183:O183"/>
    <mergeCell ref="A178:C178"/>
    <mergeCell ref="I178:K178"/>
    <mergeCell ref="A179:F179"/>
    <mergeCell ref="I179:N179"/>
    <mergeCell ref="A180:F180"/>
    <mergeCell ref="I180:N180"/>
    <mergeCell ref="A175:C175"/>
    <mergeCell ref="I175:K175"/>
    <mergeCell ref="A176:C176"/>
    <mergeCell ref="I176:K176"/>
    <mergeCell ref="A177:C177"/>
    <mergeCell ref="I177:K177"/>
    <mergeCell ref="A172:C172"/>
    <mergeCell ref="I172:K172"/>
    <mergeCell ref="A173:C173"/>
    <mergeCell ref="I173:K173"/>
    <mergeCell ref="A174:C174"/>
    <mergeCell ref="I174:K174"/>
    <mergeCell ref="A169:C169"/>
    <mergeCell ref="I169:K169"/>
    <mergeCell ref="A170:C170"/>
    <mergeCell ref="I170:K170"/>
    <mergeCell ref="A171:C171"/>
    <mergeCell ref="I171:K171"/>
    <mergeCell ref="A166:G166"/>
    <mergeCell ref="I166:O166"/>
    <mergeCell ref="A167:C167"/>
    <mergeCell ref="I167:K167"/>
    <mergeCell ref="A168:C168"/>
    <mergeCell ref="I168:K168"/>
    <mergeCell ref="M164:N164"/>
    <mergeCell ref="A165:B165"/>
    <mergeCell ref="C165:D165"/>
    <mergeCell ref="E165:F165"/>
    <mergeCell ref="I165:J165"/>
    <mergeCell ref="K165:L165"/>
    <mergeCell ref="M165:N165"/>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9:B159"/>
    <mergeCell ref="C159:G159"/>
    <mergeCell ref="I159:J159"/>
    <mergeCell ref="K159:O159"/>
    <mergeCell ref="A160:B160"/>
    <mergeCell ref="C160:D160"/>
    <mergeCell ref="E160:G160"/>
    <mergeCell ref="I160:J160"/>
    <mergeCell ref="K160:L160"/>
    <mergeCell ref="M160:O160"/>
    <mergeCell ref="A156:F156"/>
    <mergeCell ref="I156:N156"/>
    <mergeCell ref="A158:B158"/>
    <mergeCell ref="C158:G158"/>
    <mergeCell ref="I158:J158"/>
    <mergeCell ref="K158:O158"/>
    <mergeCell ref="A153:C153"/>
    <mergeCell ref="I153:K153"/>
    <mergeCell ref="A154:F154"/>
    <mergeCell ref="I154:N154"/>
    <mergeCell ref="A155:F155"/>
    <mergeCell ref="I155:N155"/>
    <mergeCell ref="A150:C150"/>
    <mergeCell ref="I150:K150"/>
    <mergeCell ref="A151:C151"/>
    <mergeCell ref="I151:K151"/>
    <mergeCell ref="A152:C152"/>
    <mergeCell ref="I152:K152"/>
    <mergeCell ref="A147:C147"/>
    <mergeCell ref="I147:K147"/>
    <mergeCell ref="A148:C148"/>
    <mergeCell ref="I148:K148"/>
    <mergeCell ref="A149:C149"/>
    <mergeCell ref="I149:K149"/>
    <mergeCell ref="A144:C144"/>
    <mergeCell ref="I144:K144"/>
    <mergeCell ref="A145:C145"/>
    <mergeCell ref="I145:K145"/>
    <mergeCell ref="A146:C146"/>
    <mergeCell ref="I146:K146"/>
    <mergeCell ref="A141:G141"/>
    <mergeCell ref="I141:O141"/>
    <mergeCell ref="A142:C142"/>
    <mergeCell ref="I142:K142"/>
    <mergeCell ref="A143:C143"/>
    <mergeCell ref="I143:K143"/>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B136:C136"/>
    <mergeCell ref="D136:E136"/>
    <mergeCell ref="J136:K136"/>
    <mergeCell ref="L136:M136"/>
    <mergeCell ref="A137:B137"/>
    <mergeCell ref="C137:D137"/>
    <mergeCell ref="E137:F137"/>
    <mergeCell ref="I137:J137"/>
    <mergeCell ref="K137:L137"/>
    <mergeCell ref="M137:N137"/>
    <mergeCell ref="A134:B134"/>
    <mergeCell ref="C134:G134"/>
    <mergeCell ref="I134:J134"/>
    <mergeCell ref="K134:O134"/>
    <mergeCell ref="A135:B135"/>
    <mergeCell ref="C135:D135"/>
    <mergeCell ref="E135:G135"/>
    <mergeCell ref="I135:J135"/>
    <mergeCell ref="K135:L135"/>
    <mergeCell ref="M135:O135"/>
    <mergeCell ref="A131:F131"/>
    <mergeCell ref="I131:N131"/>
    <mergeCell ref="A133:B133"/>
    <mergeCell ref="C133:G133"/>
    <mergeCell ref="I133:J133"/>
    <mergeCell ref="K133:O133"/>
    <mergeCell ref="A128:C128"/>
    <mergeCell ref="I128:K128"/>
    <mergeCell ref="A129:F129"/>
    <mergeCell ref="I129:N129"/>
    <mergeCell ref="A130:F130"/>
    <mergeCell ref="I130:N130"/>
    <mergeCell ref="A125:C125"/>
    <mergeCell ref="I125:K125"/>
    <mergeCell ref="A126:C126"/>
    <mergeCell ref="I126:K126"/>
    <mergeCell ref="A127:C127"/>
    <mergeCell ref="I127:K127"/>
    <mergeCell ref="A122:C122"/>
    <mergeCell ref="I122:K122"/>
    <mergeCell ref="A123:C123"/>
    <mergeCell ref="I123:K123"/>
    <mergeCell ref="A124:C124"/>
    <mergeCell ref="I124:K124"/>
    <mergeCell ref="A119:C119"/>
    <mergeCell ref="I119:K119"/>
    <mergeCell ref="A120:C120"/>
    <mergeCell ref="I120:K120"/>
    <mergeCell ref="A121:C121"/>
    <mergeCell ref="I121:K121"/>
    <mergeCell ref="A116:G116"/>
    <mergeCell ref="I116:O116"/>
    <mergeCell ref="A117:C117"/>
    <mergeCell ref="I117:K117"/>
    <mergeCell ref="A118:C118"/>
    <mergeCell ref="I118:K118"/>
    <mergeCell ref="M114:N114"/>
    <mergeCell ref="A115:B115"/>
    <mergeCell ref="C115:D115"/>
    <mergeCell ref="E115:F115"/>
    <mergeCell ref="I115:J115"/>
    <mergeCell ref="K115:L115"/>
    <mergeCell ref="M115:N115"/>
    <mergeCell ref="A113:B113"/>
    <mergeCell ref="C113:D113"/>
    <mergeCell ref="I113:J113"/>
    <mergeCell ref="K113:L113"/>
    <mergeCell ref="A114:B114"/>
    <mergeCell ref="C114:D114"/>
    <mergeCell ref="E114:F114"/>
    <mergeCell ref="I114:J114"/>
    <mergeCell ref="K114:L114"/>
    <mergeCell ref="B111:C111"/>
    <mergeCell ref="D111:E111"/>
    <mergeCell ref="J111:K111"/>
    <mergeCell ref="L111:M111"/>
    <mergeCell ref="A112:B112"/>
    <mergeCell ref="C112:D112"/>
    <mergeCell ref="E112:F112"/>
    <mergeCell ref="I112:J112"/>
    <mergeCell ref="K112:L112"/>
    <mergeCell ref="M112:N112"/>
    <mergeCell ref="A109:B109"/>
    <mergeCell ref="C109:G109"/>
    <mergeCell ref="I109:J109"/>
    <mergeCell ref="K109:O109"/>
    <mergeCell ref="A110:B110"/>
    <mergeCell ref="C110:D110"/>
    <mergeCell ref="E110:G110"/>
    <mergeCell ref="I110:J110"/>
    <mergeCell ref="K110:L110"/>
    <mergeCell ref="M110:O110"/>
    <mergeCell ref="A106:F106"/>
    <mergeCell ref="I106:N106"/>
    <mergeCell ref="A108:B108"/>
    <mergeCell ref="C108:G108"/>
    <mergeCell ref="I108:J108"/>
    <mergeCell ref="K108:O108"/>
    <mergeCell ref="A103:C103"/>
    <mergeCell ref="I103:K103"/>
    <mergeCell ref="A104:F104"/>
    <mergeCell ref="I104:N104"/>
    <mergeCell ref="A105:F105"/>
    <mergeCell ref="I105:N105"/>
    <mergeCell ref="A100:C100"/>
    <mergeCell ref="I100:K100"/>
    <mergeCell ref="A101:C101"/>
    <mergeCell ref="I101:K101"/>
    <mergeCell ref="A102:C102"/>
    <mergeCell ref="I102:K102"/>
    <mergeCell ref="A97:C97"/>
    <mergeCell ref="I97:K97"/>
    <mergeCell ref="A98:C98"/>
    <mergeCell ref="I98:K98"/>
    <mergeCell ref="A99:C99"/>
    <mergeCell ref="I99:K99"/>
    <mergeCell ref="A94:C94"/>
    <mergeCell ref="I94:K94"/>
    <mergeCell ref="A95:C95"/>
    <mergeCell ref="I95:K95"/>
    <mergeCell ref="A96:C96"/>
    <mergeCell ref="I96:K96"/>
    <mergeCell ref="A91:G91"/>
    <mergeCell ref="I91:O91"/>
    <mergeCell ref="A92:C92"/>
    <mergeCell ref="I92:K92"/>
    <mergeCell ref="A93:C93"/>
    <mergeCell ref="I93:K93"/>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B86:C86"/>
    <mergeCell ref="D86:E86"/>
    <mergeCell ref="J86:K86"/>
    <mergeCell ref="L86:M86"/>
    <mergeCell ref="A87:B87"/>
    <mergeCell ref="C87:D87"/>
    <mergeCell ref="E87:F87"/>
    <mergeCell ref="I87:J87"/>
    <mergeCell ref="K87:L87"/>
    <mergeCell ref="M87:N87"/>
    <mergeCell ref="A84:B84"/>
    <mergeCell ref="C84:G84"/>
    <mergeCell ref="I84:J84"/>
    <mergeCell ref="K84:O84"/>
    <mergeCell ref="A85:B85"/>
    <mergeCell ref="C85:D85"/>
    <mergeCell ref="E85:G85"/>
    <mergeCell ref="I85:J85"/>
    <mergeCell ref="K85:L85"/>
    <mergeCell ref="M85:O85"/>
    <mergeCell ref="A81:F81"/>
    <mergeCell ref="I81:N81"/>
    <mergeCell ref="A83:B83"/>
    <mergeCell ref="C83:G83"/>
    <mergeCell ref="I83:J83"/>
    <mergeCell ref="K83:O83"/>
    <mergeCell ref="A78:C78"/>
    <mergeCell ref="I78:K78"/>
    <mergeCell ref="A79:F79"/>
    <mergeCell ref="I79:N79"/>
    <mergeCell ref="A80:F80"/>
    <mergeCell ref="I80:N80"/>
    <mergeCell ref="A75:C75"/>
    <mergeCell ref="I75:K75"/>
    <mergeCell ref="A76:C76"/>
    <mergeCell ref="I76:K76"/>
    <mergeCell ref="A77:C77"/>
    <mergeCell ref="I77:K77"/>
    <mergeCell ref="A72:C72"/>
    <mergeCell ref="I72:K72"/>
    <mergeCell ref="A73:C73"/>
    <mergeCell ref="I73:K73"/>
    <mergeCell ref="A74:C74"/>
    <mergeCell ref="I74:K74"/>
    <mergeCell ref="A69:C69"/>
    <mergeCell ref="I69:K69"/>
    <mergeCell ref="A70:C70"/>
    <mergeCell ref="I70:K70"/>
    <mergeCell ref="A71:C71"/>
    <mergeCell ref="I71:K71"/>
    <mergeCell ref="A66:G66"/>
    <mergeCell ref="I66:O66"/>
    <mergeCell ref="A67:C67"/>
    <mergeCell ref="I67:K67"/>
    <mergeCell ref="A68:C68"/>
    <mergeCell ref="I68:K68"/>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B61:C61"/>
    <mergeCell ref="D61:E61"/>
    <mergeCell ref="J61:K61"/>
    <mergeCell ref="L61:M61"/>
    <mergeCell ref="A62:B62"/>
    <mergeCell ref="C62:D62"/>
    <mergeCell ref="E62:F62"/>
    <mergeCell ref="I62:J62"/>
    <mergeCell ref="K62:L62"/>
    <mergeCell ref="M62:N62"/>
    <mergeCell ref="A59:B59"/>
    <mergeCell ref="C59:G59"/>
    <mergeCell ref="I59:J59"/>
    <mergeCell ref="K59:O59"/>
    <mergeCell ref="A60:B60"/>
    <mergeCell ref="C60:D60"/>
    <mergeCell ref="E60:G60"/>
    <mergeCell ref="I60:J60"/>
    <mergeCell ref="K60:L60"/>
    <mergeCell ref="M60:O60"/>
    <mergeCell ref="A56:F56"/>
    <mergeCell ref="I56:N56"/>
    <mergeCell ref="A58:B58"/>
    <mergeCell ref="C58:G58"/>
    <mergeCell ref="I58:J58"/>
    <mergeCell ref="K58:O58"/>
    <mergeCell ref="A53:C53"/>
    <mergeCell ref="I53:K53"/>
    <mergeCell ref="A54:F54"/>
    <mergeCell ref="I54:N54"/>
    <mergeCell ref="A55:F55"/>
    <mergeCell ref="I55:N55"/>
    <mergeCell ref="A50:C50"/>
    <mergeCell ref="I50:K50"/>
    <mergeCell ref="A51:C51"/>
    <mergeCell ref="I51:K51"/>
    <mergeCell ref="A52:C52"/>
    <mergeCell ref="I52:K52"/>
    <mergeCell ref="A47:C47"/>
    <mergeCell ref="I47:K47"/>
    <mergeCell ref="A48:C48"/>
    <mergeCell ref="I48:K48"/>
    <mergeCell ref="A49:C49"/>
    <mergeCell ref="I49:K49"/>
    <mergeCell ref="A44:C44"/>
    <mergeCell ref="I44:K44"/>
    <mergeCell ref="A45:C45"/>
    <mergeCell ref="I45:K45"/>
    <mergeCell ref="A46:C46"/>
    <mergeCell ref="I46:K46"/>
    <mergeCell ref="A41:G41"/>
    <mergeCell ref="I41:O41"/>
    <mergeCell ref="A42:C42"/>
    <mergeCell ref="I42:K42"/>
    <mergeCell ref="A43:C43"/>
    <mergeCell ref="I43:K43"/>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B36:C36"/>
    <mergeCell ref="D36:E36"/>
    <mergeCell ref="J36:K36"/>
    <mergeCell ref="L36:M36"/>
    <mergeCell ref="A37:B37"/>
    <mergeCell ref="C37:D37"/>
    <mergeCell ref="E37:F37"/>
    <mergeCell ref="I37:J37"/>
    <mergeCell ref="K37:L37"/>
    <mergeCell ref="M37:N37"/>
    <mergeCell ref="A34:B34"/>
    <mergeCell ref="C34:G34"/>
    <mergeCell ref="I34:J34"/>
    <mergeCell ref="K34:O34"/>
    <mergeCell ref="A35:B35"/>
    <mergeCell ref="C35:D35"/>
    <mergeCell ref="E35:G35"/>
    <mergeCell ref="I35:J35"/>
    <mergeCell ref="K35:L35"/>
    <mergeCell ref="M35:O35"/>
    <mergeCell ref="A31:F31"/>
    <mergeCell ref="I31:N31"/>
    <mergeCell ref="A33:B33"/>
    <mergeCell ref="C33:G33"/>
    <mergeCell ref="I33:J33"/>
    <mergeCell ref="K33:O33"/>
    <mergeCell ref="A28:C28"/>
    <mergeCell ref="I28:K28"/>
    <mergeCell ref="A29:F29"/>
    <mergeCell ref="I29:N29"/>
    <mergeCell ref="A30:F30"/>
    <mergeCell ref="I30:N30"/>
    <mergeCell ref="A25:C25"/>
    <mergeCell ref="I25:K25"/>
    <mergeCell ref="A26:C26"/>
    <mergeCell ref="I26:K26"/>
    <mergeCell ref="A27:C27"/>
    <mergeCell ref="I27:K27"/>
    <mergeCell ref="A22:C22"/>
    <mergeCell ref="I22:K22"/>
    <mergeCell ref="A23:C23"/>
    <mergeCell ref="I23:K23"/>
    <mergeCell ref="A24:C24"/>
    <mergeCell ref="I24:K24"/>
    <mergeCell ref="A19:C19"/>
    <mergeCell ref="I19:K19"/>
    <mergeCell ref="A20:C20"/>
    <mergeCell ref="I20:K20"/>
    <mergeCell ref="A21:C21"/>
    <mergeCell ref="I21:K21"/>
    <mergeCell ref="L11:M11"/>
    <mergeCell ref="A8:B8"/>
    <mergeCell ref="C8:G8"/>
    <mergeCell ref="I8:J8"/>
    <mergeCell ref="K8:O8"/>
    <mergeCell ref="A16:G16"/>
    <mergeCell ref="I16:O16"/>
    <mergeCell ref="A17:C17"/>
    <mergeCell ref="I17:K17"/>
    <mergeCell ref="A18:C18"/>
    <mergeCell ref="I18:K18"/>
    <mergeCell ref="M14:N14"/>
    <mergeCell ref="A15:B15"/>
    <mergeCell ref="C15:D15"/>
    <mergeCell ref="E15:F15"/>
    <mergeCell ref="I15:J15"/>
    <mergeCell ref="K15:L15"/>
    <mergeCell ref="M15:N15"/>
    <mergeCell ref="A13:B13"/>
    <mergeCell ref="C13:D13"/>
    <mergeCell ref="I13:J13"/>
    <mergeCell ref="K13:L13"/>
    <mergeCell ref="A14:B14"/>
    <mergeCell ref="C14:D14"/>
    <mergeCell ref="E14:F14"/>
    <mergeCell ref="I14:J14"/>
    <mergeCell ref="K14:L14"/>
    <mergeCell ref="P8:P28"/>
    <mergeCell ref="A9:B9"/>
    <mergeCell ref="C9:G9"/>
    <mergeCell ref="I9:J9"/>
    <mergeCell ref="K9:O9"/>
    <mergeCell ref="A10:B10"/>
    <mergeCell ref="A5:B5"/>
    <mergeCell ref="C5:D5"/>
    <mergeCell ref="E5:F5"/>
    <mergeCell ref="A6:B6"/>
    <mergeCell ref="C6:D6"/>
    <mergeCell ref="E6:F6"/>
    <mergeCell ref="P1:P2"/>
    <mergeCell ref="A3:D3"/>
    <mergeCell ref="E3:G3"/>
    <mergeCell ref="A4:B4"/>
    <mergeCell ref="C4:D4"/>
    <mergeCell ref="E4:F4"/>
    <mergeCell ref="A12:B12"/>
    <mergeCell ref="C12:D12"/>
    <mergeCell ref="E12:F12"/>
    <mergeCell ref="I12:J12"/>
    <mergeCell ref="K12:L12"/>
    <mergeCell ref="M12:N12"/>
    <mergeCell ref="C10:D10"/>
    <mergeCell ref="E10:G10"/>
    <mergeCell ref="I10:J10"/>
    <mergeCell ref="K10:L10"/>
    <mergeCell ref="M10:O10"/>
    <mergeCell ref="B11:C11"/>
    <mergeCell ref="D11:E11"/>
    <mergeCell ref="J11:K11"/>
  </mergeCells>
  <phoneticPr fontId="7"/>
  <conditionalFormatting sqref="F18 A18:B27">
    <cfRule type="expression" dxfId="32" priority="32" stopIfTrue="1">
      <formula>#REF!=TRUE</formula>
    </cfRule>
  </conditionalFormatting>
  <conditionalFormatting sqref="N18 I18:J27">
    <cfRule type="expression" dxfId="31" priority="31" stopIfTrue="1">
      <formula>#REF!=TRUE</formula>
    </cfRule>
  </conditionalFormatting>
  <conditionalFormatting sqref="F43 A43:B52">
    <cfRule type="expression" dxfId="30" priority="30" stopIfTrue="1">
      <formula>#REF!=TRUE</formula>
    </cfRule>
  </conditionalFormatting>
  <conditionalFormatting sqref="N43 I43:J52">
    <cfRule type="expression" dxfId="29" priority="29" stopIfTrue="1">
      <formula>#REF!=TRUE</formula>
    </cfRule>
  </conditionalFormatting>
  <conditionalFormatting sqref="F68 A68:B77">
    <cfRule type="expression" dxfId="28" priority="28" stopIfTrue="1">
      <formula>#REF!=TRUE</formula>
    </cfRule>
  </conditionalFormatting>
  <conditionalFormatting sqref="N68 I68:J77">
    <cfRule type="expression" dxfId="27" priority="27" stopIfTrue="1">
      <formula>#REF!=TRUE</formula>
    </cfRule>
  </conditionalFormatting>
  <conditionalFormatting sqref="F93 A93:B102">
    <cfRule type="expression" dxfId="26" priority="26" stopIfTrue="1">
      <formula>#REF!=TRUE</formula>
    </cfRule>
  </conditionalFormatting>
  <conditionalFormatting sqref="N93 I93:J102">
    <cfRule type="expression" dxfId="25" priority="25" stopIfTrue="1">
      <formula>#REF!=TRUE</formula>
    </cfRule>
  </conditionalFormatting>
  <conditionalFormatting sqref="F118 A118:B127">
    <cfRule type="expression" dxfId="24" priority="24" stopIfTrue="1">
      <formula>#REF!=TRUE</formula>
    </cfRule>
  </conditionalFormatting>
  <conditionalFormatting sqref="N118 I118:J127">
    <cfRule type="expression" dxfId="23" priority="23" stopIfTrue="1">
      <formula>#REF!=TRUE</formula>
    </cfRule>
  </conditionalFormatting>
  <conditionalFormatting sqref="F393 A393:B402">
    <cfRule type="expression" dxfId="22" priority="22" stopIfTrue="1">
      <formula>#REF!=TRUE</formula>
    </cfRule>
  </conditionalFormatting>
  <conditionalFormatting sqref="N393 I393:J402">
    <cfRule type="expression" dxfId="21" priority="21" stopIfTrue="1">
      <formula>#REF!=TRUE</formula>
    </cfRule>
  </conditionalFormatting>
  <conditionalFormatting sqref="F143 A143:B152">
    <cfRule type="expression" dxfId="20" priority="20" stopIfTrue="1">
      <formula>#REF!=TRUE</formula>
    </cfRule>
  </conditionalFormatting>
  <conditionalFormatting sqref="N143 I143:J152">
    <cfRule type="expression" dxfId="19" priority="19" stopIfTrue="1">
      <formula>#REF!=TRUE</formula>
    </cfRule>
  </conditionalFormatting>
  <conditionalFormatting sqref="F368 A368:B377">
    <cfRule type="expression" dxfId="18" priority="18" stopIfTrue="1">
      <formula>#REF!=TRUE</formula>
    </cfRule>
  </conditionalFormatting>
  <conditionalFormatting sqref="N368 I368:J377">
    <cfRule type="expression" dxfId="17" priority="17" stopIfTrue="1">
      <formula>#REF!=TRUE</formula>
    </cfRule>
  </conditionalFormatting>
  <conditionalFormatting sqref="F343 A343:B352">
    <cfRule type="expression" dxfId="16" priority="16" stopIfTrue="1">
      <formula>#REF!=TRUE</formula>
    </cfRule>
  </conditionalFormatting>
  <conditionalFormatting sqref="N343 I343:J352">
    <cfRule type="expression" dxfId="15" priority="15" stopIfTrue="1">
      <formula>#REF!=TRUE</formula>
    </cfRule>
  </conditionalFormatting>
  <conditionalFormatting sqref="F318 A318:B327">
    <cfRule type="expression" dxfId="14" priority="14" stopIfTrue="1">
      <formula>#REF!=TRUE</formula>
    </cfRule>
  </conditionalFormatting>
  <conditionalFormatting sqref="N318 I318:J327">
    <cfRule type="expression" dxfId="13" priority="13" stopIfTrue="1">
      <formula>#REF!=TRUE</formula>
    </cfRule>
  </conditionalFormatting>
  <conditionalFormatting sqref="F293 A293:B302">
    <cfRule type="expression" dxfId="12" priority="12" stopIfTrue="1">
      <formula>#REF!=TRUE</formula>
    </cfRule>
  </conditionalFormatting>
  <conditionalFormatting sqref="N293 I293:J302">
    <cfRule type="expression" dxfId="11" priority="11" stopIfTrue="1">
      <formula>#REF!=TRUE</formula>
    </cfRule>
  </conditionalFormatting>
  <conditionalFormatting sqref="F268 A268:B277">
    <cfRule type="expression" dxfId="10" priority="10" stopIfTrue="1">
      <formula>#REF!=TRUE</formula>
    </cfRule>
  </conditionalFormatting>
  <conditionalFormatting sqref="N268 I268:J277">
    <cfRule type="expression" dxfId="9" priority="9" stopIfTrue="1">
      <formula>#REF!=TRUE</formula>
    </cfRule>
  </conditionalFormatting>
  <conditionalFormatting sqref="F243 A243:B252">
    <cfRule type="expression" dxfId="8" priority="8" stopIfTrue="1">
      <formula>#REF!=TRUE</formula>
    </cfRule>
  </conditionalFormatting>
  <conditionalFormatting sqref="N243 I243:J252">
    <cfRule type="expression" dxfId="7" priority="7" stopIfTrue="1">
      <formula>#REF!=TRUE</formula>
    </cfRule>
  </conditionalFormatting>
  <conditionalFormatting sqref="F218 A218:B227">
    <cfRule type="expression" dxfId="6" priority="6" stopIfTrue="1">
      <formula>#REF!=TRUE</formula>
    </cfRule>
  </conditionalFormatting>
  <conditionalFormatting sqref="N218 I218:J227">
    <cfRule type="expression" dxfId="5" priority="5" stopIfTrue="1">
      <formula>#REF!=TRUE</formula>
    </cfRule>
  </conditionalFormatting>
  <conditionalFormatting sqref="F193 A193:B202">
    <cfRule type="expression" dxfId="4" priority="4" stopIfTrue="1">
      <formula>#REF!=TRUE</formula>
    </cfRule>
  </conditionalFormatting>
  <conditionalFormatting sqref="N193 I193:J202">
    <cfRule type="expression" dxfId="3" priority="3" stopIfTrue="1">
      <formula>#REF!=TRUE</formula>
    </cfRule>
  </conditionalFormatting>
  <conditionalFormatting sqref="F168 A168:B177">
    <cfRule type="expression" dxfId="2" priority="2" stopIfTrue="1">
      <formula>#REF!=TRUE</formula>
    </cfRule>
  </conditionalFormatting>
  <conditionalFormatting sqref="N168 I168:J177">
    <cfRule type="expression" dxfId="1" priority="1" stopIfTrue="1">
      <formula>#REF!=TRUE</formula>
    </cfRule>
  </conditionalFormatting>
  <dataValidations count="2">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F706B01D-A186-4701-9C75-CD6E8761ABFC}"/>
    <dataValidation type="whole" operator="lessThanOrEqual" allowBlank="1" showInputMessage="1" showErrorMessage="1" sqref="G30 O30 G55 O55 G80 O80 G105 O105 G130 O130 G405 O405 G155 O155 G380 O380 G355 O355 G330 O330 G305 O305 G280 O280 G255 O255 G230 O230 G205 O205 G180 O180" xr:uid="{8319E58E-357B-4650-9B27-AC00A17E408A}">
      <formula1>0</formula1>
    </dataValidation>
  </dataValidations>
  <printOptions horizontalCentered="1"/>
  <pageMargins left="0.78740157480314965" right="0.78740157480314965" top="0.39370078740157483" bottom="0.78740157480314965" header="0" footer="0.59055118110236227"/>
  <pageSetup paperSize="9" scale="62" fitToHeight="0" orientation="portrait" r:id="rId1"/>
  <headerFooter scaleWithDoc="0">
    <oddFooter>&amp;R&amp;"ＭＳ ゴシック,標準"整理番号：（事務局記入欄）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172B5-8B57-443E-B115-0B6EE32F227C}">
  <sheetPr>
    <pageSetUpPr fitToPage="1"/>
  </sheetPr>
  <dimension ref="A1:T269"/>
  <sheetViews>
    <sheetView view="pageBreakPreview" topLeftCell="A13" zoomScale="80" zoomScaleNormal="40" zoomScaleSheetLayoutView="80" zoomScalePageLayoutView="30" workbookViewId="0">
      <selection activeCell="F19" sqref="F19"/>
    </sheetView>
  </sheetViews>
  <sheetFormatPr defaultColWidth="9" defaultRowHeight="24.9" customHeight="1"/>
  <cols>
    <col min="1" max="1" width="5.6640625" style="9" bestFit="1" customWidth="1"/>
    <col min="2" max="2" width="5" style="9" customWidth="1"/>
    <col min="3" max="3" width="3.58203125" style="9" customWidth="1"/>
    <col min="4" max="4" width="20.58203125" style="82" customWidth="1"/>
    <col min="5" max="5" width="54.58203125" style="9" customWidth="1"/>
    <col min="6" max="6" width="16.58203125" style="99" customWidth="1"/>
    <col min="7" max="7" width="9.6640625" style="99" customWidth="1"/>
    <col min="8" max="8" width="5.58203125" style="83" customWidth="1"/>
    <col min="9" max="9" width="9.6640625" style="99" customWidth="1"/>
    <col min="10" max="10" width="5.58203125" style="83" customWidth="1"/>
    <col min="11" max="11" width="9.6640625" style="115" customWidth="1"/>
    <col min="12" max="12" width="16.58203125" style="83" customWidth="1"/>
    <col min="13" max="13" width="16.58203125" style="390" customWidth="1"/>
    <col min="14" max="14" width="9" style="9"/>
    <col min="15" max="29" width="9" style="9" customWidth="1"/>
    <col min="30" max="16384" width="9" style="9"/>
  </cols>
  <sheetData>
    <row r="1" spans="1:20" s="289" customFormat="1" ht="29.25" customHeight="1">
      <c r="B1" s="382" t="s">
        <v>464</v>
      </c>
      <c r="C1" s="290"/>
      <c r="F1" s="14"/>
      <c r="G1" s="14"/>
      <c r="H1" s="294"/>
    </row>
    <row r="2" spans="1:20" s="289" customFormat="1" ht="7.5" customHeight="1">
      <c r="B2" s="290"/>
      <c r="C2" s="290"/>
      <c r="F2" s="14"/>
      <c r="G2" s="14"/>
      <c r="H2" s="294"/>
    </row>
    <row r="3" spans="1:20" s="289" customFormat="1" ht="35.15" customHeight="1" thickBot="1">
      <c r="B3" s="290"/>
      <c r="C3" s="290"/>
      <c r="D3" s="292" t="s">
        <v>406</v>
      </c>
      <c r="E3" s="291" t="str">
        <f>IF(計画変更承認申請書!F12="","",計画変更承認申請書!F12)</f>
        <v/>
      </c>
      <c r="F3" s="383" t="s">
        <v>266</v>
      </c>
      <c r="G3" s="796" t="str">
        <f>IF(計画変更承認申請書!C19="","",計画変更承認申請書!C19)</f>
        <v/>
      </c>
      <c r="H3" s="643"/>
      <c r="I3" s="643"/>
      <c r="J3" s="643"/>
      <c r="K3" s="643"/>
      <c r="L3" s="643"/>
      <c r="M3" s="643"/>
      <c r="N3" s="750" t="s">
        <v>405</v>
      </c>
      <c r="O3" s="750"/>
      <c r="P3" s="750"/>
      <c r="Q3" s="750"/>
      <c r="R3" s="750"/>
      <c r="S3" s="750"/>
      <c r="T3" s="750"/>
    </row>
    <row r="4" spans="1:20" s="289" customFormat="1" ht="7.5" customHeight="1">
      <c r="B4" s="290"/>
      <c r="C4" s="290"/>
      <c r="F4" s="14"/>
      <c r="G4" s="14"/>
      <c r="H4" s="294"/>
      <c r="N4" s="750"/>
      <c r="O4" s="750"/>
      <c r="P4" s="750"/>
      <c r="Q4" s="750"/>
      <c r="R4" s="750"/>
      <c r="S4" s="750"/>
      <c r="T4" s="750"/>
    </row>
    <row r="5" spans="1:20" s="289" customFormat="1" ht="18" customHeight="1" thickBot="1">
      <c r="A5" s="288"/>
      <c r="F5" s="384" t="s">
        <v>430</v>
      </c>
      <c r="G5" s="14" t="s">
        <v>229</v>
      </c>
      <c r="H5" s="507" t="s">
        <v>231</v>
      </c>
      <c r="I5" s="107"/>
      <c r="K5" s="508" t="s">
        <v>460</v>
      </c>
    </row>
    <row r="6" spans="1:20" ht="20.149999999999999" customHeight="1">
      <c r="A6" s="289"/>
      <c r="B6" s="385" t="s">
        <v>431</v>
      </c>
      <c r="C6" s="386"/>
      <c r="D6" s="386"/>
      <c r="E6" s="386"/>
      <c r="F6" s="387">
        <f>SUM(F7:F18)</f>
        <v>0</v>
      </c>
      <c r="G6" s="151"/>
      <c r="I6" s="155">
        <f>ROUNDDOWN(F6,-3)/1000</f>
        <v>0</v>
      </c>
      <c r="J6" s="388"/>
      <c r="K6" s="509">
        <f>SUM(I7:I18)</f>
        <v>0</v>
      </c>
      <c r="L6" s="511" t="str">
        <f>IF(I6=K6,"調整不要","調整が必要です。")</f>
        <v>調整不要</v>
      </c>
      <c r="N6" s="178"/>
    </row>
    <row r="7" spans="1:20" ht="20.149999999999999" hidden="1" customHeight="1">
      <c r="A7" s="289"/>
      <c r="B7" s="492"/>
      <c r="C7" s="391"/>
      <c r="D7" s="493"/>
      <c r="E7" s="494" t="s">
        <v>455</v>
      </c>
      <c r="F7" s="393">
        <f>M28</f>
        <v>0</v>
      </c>
      <c r="G7" s="153"/>
      <c r="I7" s="155">
        <f>SUM((ROUNDDOWN(F7,-3)/1000),G7)</f>
        <v>0</v>
      </c>
      <c r="J7" s="388"/>
      <c r="K7" s="389"/>
      <c r="L7" s="388"/>
      <c r="N7" s="178"/>
    </row>
    <row r="8" spans="1:20" ht="20.149999999999999" customHeight="1">
      <c r="A8" s="289"/>
      <c r="B8" s="84"/>
      <c r="C8" s="394"/>
      <c r="D8" s="392"/>
      <c r="E8" s="495" t="s">
        <v>84</v>
      </c>
      <c r="F8" s="496">
        <f>M39</f>
        <v>0</v>
      </c>
      <c r="G8" s="153"/>
      <c r="I8" s="155">
        <f>SUM((ROUNDDOWN(F8,-3)/1000),G8)</f>
        <v>0</v>
      </c>
      <c r="J8" s="388"/>
      <c r="K8" s="389"/>
      <c r="L8" s="388"/>
      <c r="N8" s="178" t="s">
        <v>408</v>
      </c>
    </row>
    <row r="9" spans="1:20" ht="20.149999999999999" customHeight="1">
      <c r="A9" s="289"/>
      <c r="B9" s="84"/>
      <c r="C9" s="394"/>
      <c r="D9" s="392"/>
      <c r="E9" s="497" t="s">
        <v>79</v>
      </c>
      <c r="F9" s="395">
        <f>M60</f>
        <v>0</v>
      </c>
      <c r="G9" s="152"/>
      <c r="I9" s="155">
        <f>SUM((ROUNDDOWN(F9,-3)/1000),G9)</f>
        <v>0</v>
      </c>
      <c r="J9" s="388"/>
      <c r="K9" s="389"/>
      <c r="L9" s="388"/>
      <c r="N9" s="178" t="s">
        <v>408</v>
      </c>
    </row>
    <row r="10" spans="1:20" ht="20.149999999999999" customHeight="1">
      <c r="A10" s="289"/>
      <c r="B10" s="84"/>
      <c r="C10" s="394"/>
      <c r="D10" s="392"/>
      <c r="E10" s="497" t="s">
        <v>78</v>
      </c>
      <c r="F10" s="395">
        <f>M81</f>
        <v>0</v>
      </c>
      <c r="G10" s="152"/>
      <c r="I10" s="155">
        <f>SUM((ROUNDDOWN(F10,-3)/1000),G10)</f>
        <v>0</v>
      </c>
      <c r="J10" s="388"/>
      <c r="K10" s="389"/>
      <c r="L10" s="388"/>
      <c r="N10" s="178" t="s">
        <v>408</v>
      </c>
    </row>
    <row r="11" spans="1:20" ht="20.149999999999999" customHeight="1">
      <c r="A11" s="289"/>
      <c r="B11" s="84"/>
      <c r="C11" s="394"/>
      <c r="D11" s="392"/>
      <c r="E11" s="497" t="s">
        <v>65</v>
      </c>
      <c r="F11" s="395">
        <f>M102</f>
        <v>0</v>
      </c>
      <c r="G11" s="152"/>
      <c r="I11" s="155">
        <f>SUM((ROUNDDOWN(F11,-3)/1000),G11)</f>
        <v>0</v>
      </c>
      <c r="J11" s="388"/>
      <c r="K11" s="389"/>
      <c r="L11" s="388"/>
      <c r="N11" s="178" t="s">
        <v>408</v>
      </c>
    </row>
    <row r="12" spans="1:20" ht="20.149999999999999" customHeight="1">
      <c r="A12" s="289"/>
      <c r="B12" s="84"/>
      <c r="C12" s="394"/>
      <c r="D12" s="392"/>
      <c r="E12" s="497" t="s">
        <v>69</v>
      </c>
      <c r="F12" s="395">
        <f>M123</f>
        <v>0</v>
      </c>
      <c r="G12" s="152"/>
      <c r="H12" s="388"/>
      <c r="I12" s="155">
        <f t="shared" ref="I12:I18" si="0">SUM((ROUNDDOWN(F12,-3)/1000),G12)</f>
        <v>0</v>
      </c>
      <c r="J12" s="388"/>
      <c r="K12" s="389"/>
      <c r="L12" s="388"/>
      <c r="N12" s="178" t="s">
        <v>408</v>
      </c>
    </row>
    <row r="13" spans="1:20" ht="20.149999999999999" customHeight="1">
      <c r="A13" s="289"/>
      <c r="B13" s="84"/>
      <c r="C13" s="394"/>
      <c r="D13" s="392"/>
      <c r="E13" s="497" t="s">
        <v>49</v>
      </c>
      <c r="F13" s="395">
        <f>M144</f>
        <v>0</v>
      </c>
      <c r="G13" s="152"/>
      <c r="H13" s="388"/>
      <c r="I13" s="155">
        <f t="shared" si="0"/>
        <v>0</v>
      </c>
      <c r="J13" s="388"/>
      <c r="K13" s="389"/>
      <c r="L13" s="388"/>
      <c r="N13" s="178" t="s">
        <v>408</v>
      </c>
    </row>
    <row r="14" spans="1:20" ht="20.149999999999999" customHeight="1">
      <c r="A14" s="289"/>
      <c r="B14" s="84"/>
      <c r="C14" s="394"/>
      <c r="D14" s="392"/>
      <c r="E14" s="497" t="s">
        <v>50</v>
      </c>
      <c r="F14" s="395">
        <f>M165</f>
        <v>0</v>
      </c>
      <c r="G14" s="152"/>
      <c r="H14" s="388"/>
      <c r="I14" s="155">
        <f t="shared" si="0"/>
        <v>0</v>
      </c>
      <c r="J14" s="388"/>
      <c r="K14" s="389"/>
      <c r="L14" s="388"/>
      <c r="N14" s="178" t="s">
        <v>408</v>
      </c>
    </row>
    <row r="15" spans="1:20" ht="20.149999999999999" customHeight="1">
      <c r="A15" s="289"/>
      <c r="B15" s="84"/>
      <c r="C15" s="394"/>
      <c r="D15" s="392"/>
      <c r="E15" s="497" t="s">
        <v>54</v>
      </c>
      <c r="F15" s="395">
        <f>M186</f>
        <v>0</v>
      </c>
      <c r="G15" s="152"/>
      <c r="H15" s="388"/>
      <c r="I15" s="155">
        <f t="shared" si="0"/>
        <v>0</v>
      </c>
      <c r="J15" s="388"/>
      <c r="K15" s="389"/>
      <c r="L15" s="388"/>
      <c r="N15" s="178" t="s">
        <v>408</v>
      </c>
    </row>
    <row r="16" spans="1:20" ht="20.149999999999999" customHeight="1">
      <c r="A16" s="289"/>
      <c r="B16" s="84"/>
      <c r="C16" s="394"/>
      <c r="D16" s="392"/>
      <c r="E16" s="497" t="s">
        <v>432</v>
      </c>
      <c r="F16" s="395">
        <f>M207</f>
        <v>0</v>
      </c>
      <c r="G16" s="152"/>
      <c r="H16" s="388"/>
      <c r="I16" s="155">
        <f t="shared" si="0"/>
        <v>0</v>
      </c>
      <c r="J16" s="388"/>
      <c r="K16" s="389"/>
      <c r="L16" s="388"/>
      <c r="N16" s="178" t="s">
        <v>408</v>
      </c>
    </row>
    <row r="17" spans="1:14" ht="20.149999999999999" customHeight="1">
      <c r="A17" s="289"/>
      <c r="B17" s="84"/>
      <c r="C17" s="394"/>
      <c r="D17" s="392"/>
      <c r="E17" s="497" t="s">
        <v>433</v>
      </c>
      <c r="F17" s="395">
        <f>M228</f>
        <v>0</v>
      </c>
      <c r="G17" s="152"/>
      <c r="H17" s="388"/>
      <c r="I17" s="155">
        <f t="shared" si="0"/>
        <v>0</v>
      </c>
      <c r="J17" s="388"/>
      <c r="K17" s="389"/>
      <c r="L17" s="388"/>
      <c r="N17" s="178" t="s">
        <v>408</v>
      </c>
    </row>
    <row r="18" spans="1:14" ht="20.149999999999999" customHeight="1">
      <c r="A18" s="289"/>
      <c r="B18" s="84"/>
      <c r="C18" s="498"/>
      <c r="D18" s="499"/>
      <c r="E18" s="500" t="s">
        <v>434</v>
      </c>
      <c r="F18" s="396">
        <f>M249</f>
        <v>0</v>
      </c>
      <c r="G18" s="152"/>
      <c r="H18" s="388"/>
      <c r="I18" s="155">
        <f t="shared" si="0"/>
        <v>0</v>
      </c>
      <c r="J18" s="388"/>
      <c r="K18" s="389"/>
      <c r="L18" s="388"/>
      <c r="N18" s="178" t="s">
        <v>408</v>
      </c>
    </row>
    <row r="19" spans="1:14" ht="20.149999999999999" customHeight="1">
      <c r="A19" s="289"/>
      <c r="B19" s="797" t="s">
        <v>435</v>
      </c>
      <c r="C19" s="798"/>
      <c r="D19" s="798"/>
      <c r="E19" s="798"/>
      <c r="F19" s="397">
        <f>SUM(F21:F23)</f>
        <v>0</v>
      </c>
      <c r="G19" s="398"/>
      <c r="H19" s="399"/>
      <c r="I19" s="398"/>
      <c r="J19" s="399"/>
      <c r="K19" s="400"/>
      <c r="L19" s="399"/>
      <c r="N19" s="178"/>
    </row>
    <row r="20" spans="1:14" ht="20.149999999999999" customHeight="1">
      <c r="A20" s="289"/>
      <c r="B20" s="401"/>
      <c r="C20" s="402"/>
      <c r="D20" s="403"/>
      <c r="E20" s="404" t="s">
        <v>14</v>
      </c>
      <c r="F20" s="405" t="s">
        <v>436</v>
      </c>
      <c r="G20" s="398"/>
      <c r="H20" s="399"/>
      <c r="I20" s="398"/>
      <c r="J20" s="399"/>
      <c r="K20" s="400"/>
      <c r="L20" s="399"/>
      <c r="N20" s="178"/>
    </row>
    <row r="21" spans="1:14" ht="20.149999999999999" customHeight="1">
      <c r="A21" s="289"/>
      <c r="B21" s="799"/>
      <c r="C21" s="800"/>
      <c r="D21" s="406" t="s">
        <v>437</v>
      </c>
      <c r="E21" s="407" t="s">
        <v>438</v>
      </c>
      <c r="F21" s="408">
        <f>IF(E21="要選択",0,VLOOKUP(E21,$E$7:$F$18,2,FALSE))</f>
        <v>0</v>
      </c>
      <c r="G21" s="398"/>
      <c r="H21" s="409" t="str">
        <f>IF(COUNTIF($E$21:$E$23,$E$21)&gt;1,"同じ項目が選択されています。",IF(COUNTIF($E$21:$E$23,$E$22)&gt;1,"同じ項目が選択されています。",IF(COUNTIF($E$21:$E$23,$E$23)&gt;1,"同じ項目が選択されています。","")))</f>
        <v>同じ項目が選択されています。</v>
      </c>
      <c r="I21" s="398"/>
      <c r="J21" s="399"/>
      <c r="K21" s="400"/>
      <c r="L21" s="399"/>
      <c r="N21" s="106" t="s">
        <v>439</v>
      </c>
    </row>
    <row r="22" spans="1:14" ht="20.149999999999999" customHeight="1">
      <c r="A22" s="289"/>
      <c r="B22" s="801"/>
      <c r="C22" s="800"/>
      <c r="D22" s="410" t="s">
        <v>440</v>
      </c>
      <c r="E22" s="411" t="s">
        <v>438</v>
      </c>
      <c r="F22" s="412">
        <f>IF(E22="要選択",0,VLOOKUP(E22,$E$7:$F$18,2,FALSE))</f>
        <v>0</v>
      </c>
      <c r="G22" s="398"/>
      <c r="H22" s="409" t="str">
        <f>IF(H21="","","項目の選択を確認してください。")</f>
        <v>項目の選択を確認してください。</v>
      </c>
      <c r="I22" s="398"/>
      <c r="J22" s="399"/>
      <c r="K22" s="400"/>
      <c r="L22" s="399"/>
      <c r="N22" s="106" t="s">
        <v>441</v>
      </c>
    </row>
    <row r="23" spans="1:14" ht="20.149999999999999" customHeight="1" thickBot="1">
      <c r="A23" s="289"/>
      <c r="B23" s="802"/>
      <c r="C23" s="803"/>
      <c r="D23" s="413" t="s">
        <v>442</v>
      </c>
      <c r="E23" s="414" t="s">
        <v>438</v>
      </c>
      <c r="F23" s="415">
        <f>IF(E23="要選択",0,VLOOKUP(E23,$E$7:$F$18,2,FALSE))</f>
        <v>0</v>
      </c>
      <c r="G23" s="398"/>
      <c r="H23" s="399"/>
      <c r="I23" s="398"/>
      <c r="J23" s="399"/>
      <c r="K23" s="400"/>
      <c r="L23" s="399"/>
      <c r="N23" s="106" t="s">
        <v>441</v>
      </c>
    </row>
    <row r="24" spans="1:14" ht="8.25" customHeight="1">
      <c r="A24" s="289"/>
      <c r="B24" s="303"/>
      <c r="C24" s="303"/>
      <c r="D24" s="303"/>
      <c r="E24" s="416"/>
      <c r="F24" s="398"/>
      <c r="G24" s="398"/>
      <c r="H24" s="417"/>
      <c r="J24" s="417"/>
      <c r="M24" s="418"/>
      <c r="N24" s="419"/>
    </row>
    <row r="25" spans="1:14" ht="20.149999999999999" customHeight="1" thickBot="1">
      <c r="A25" s="289"/>
      <c r="B25" s="420" t="s">
        <v>443</v>
      </c>
      <c r="C25" s="421"/>
      <c r="D25" s="303"/>
      <c r="E25" s="416"/>
      <c r="F25" s="398"/>
      <c r="G25" s="398"/>
      <c r="H25" s="417"/>
      <c r="J25" s="417"/>
      <c r="M25" s="422"/>
    </row>
    <row r="26" spans="1:14" ht="20.149999999999999" customHeight="1" thickBot="1">
      <c r="B26" s="423" t="s">
        <v>14</v>
      </c>
      <c r="C26" s="424"/>
      <c r="D26" s="85" t="s">
        <v>15</v>
      </c>
      <c r="E26" s="85" t="s">
        <v>165</v>
      </c>
      <c r="F26" s="86" t="s">
        <v>162</v>
      </c>
      <c r="G26" s="804" t="s">
        <v>180</v>
      </c>
      <c r="H26" s="805"/>
      <c r="I26" s="804" t="s">
        <v>181</v>
      </c>
      <c r="J26" s="805"/>
      <c r="K26" s="87" t="s">
        <v>163</v>
      </c>
      <c r="L26" s="86" t="s">
        <v>164</v>
      </c>
      <c r="M26" s="425" t="s">
        <v>209</v>
      </c>
    </row>
    <row r="27" spans="1:14" ht="24.9" hidden="1" customHeight="1">
      <c r="B27" s="426" t="str">
        <f>IF($C27=$E$21,$D$21,IF($C27=$E$22,$D$22,IF($C27=$E$23,$D$23,"")))</f>
        <v/>
      </c>
      <c r="C27" s="427" t="s">
        <v>457</v>
      </c>
      <c r="D27" s="427"/>
      <c r="E27" s="428"/>
      <c r="F27" s="88"/>
      <c r="G27" s="88"/>
      <c r="H27" s="429"/>
      <c r="I27" s="88"/>
      <c r="J27" s="429"/>
      <c r="K27" s="116"/>
      <c r="L27" s="89"/>
      <c r="M27" s="430"/>
    </row>
    <row r="28" spans="1:14" ht="19.5" hidden="1" customHeight="1">
      <c r="A28" s="9">
        <v>1</v>
      </c>
      <c r="B28" s="431"/>
      <c r="C28" s="432"/>
      <c r="D28" s="433"/>
      <c r="E28" s="434"/>
      <c r="F28" s="90"/>
      <c r="G28" s="113"/>
      <c r="H28" s="91"/>
      <c r="I28" s="113"/>
      <c r="J28" s="91"/>
      <c r="K28" s="117"/>
      <c r="L28" s="172" t="str">
        <f>IF(ISNUMBER(F28),(ROUND(PRODUCT(F28,G28,I28,K28),0)),"")</f>
        <v/>
      </c>
      <c r="M28" s="436">
        <f>ROUNDDOWN(((SUM(L28:L37))),0)</f>
        <v>0</v>
      </c>
    </row>
    <row r="29" spans="1:14" ht="20.149999999999999" hidden="1" customHeight="1">
      <c r="A29" s="9">
        <v>2</v>
      </c>
      <c r="B29" s="431"/>
      <c r="C29" s="432"/>
      <c r="D29" s="207"/>
      <c r="E29" s="437"/>
      <c r="F29" s="92"/>
      <c r="G29" s="114"/>
      <c r="H29" s="93"/>
      <c r="I29" s="114"/>
      <c r="J29" s="93"/>
      <c r="K29" s="118"/>
      <c r="L29" s="94" t="str">
        <f t="shared" ref="L29:L37" si="1">IF(ISNUMBER(F29),(ROUND(PRODUCT(F29,G29,I29,K29),0)),"")</f>
        <v/>
      </c>
      <c r="M29" s="439"/>
    </row>
    <row r="30" spans="1:14" ht="20.149999999999999" hidden="1" customHeight="1">
      <c r="A30" s="9">
        <v>3</v>
      </c>
      <c r="B30" s="431"/>
      <c r="C30" s="432"/>
      <c r="D30" s="207"/>
      <c r="E30" s="437"/>
      <c r="F30" s="92"/>
      <c r="G30" s="114"/>
      <c r="H30" s="93"/>
      <c r="I30" s="114"/>
      <c r="J30" s="93"/>
      <c r="K30" s="118"/>
      <c r="L30" s="94" t="str">
        <f t="shared" si="1"/>
        <v/>
      </c>
      <c r="M30" s="439"/>
    </row>
    <row r="31" spans="1:14" ht="20.149999999999999" hidden="1" customHeight="1">
      <c r="A31" s="9">
        <v>4</v>
      </c>
      <c r="B31" s="431"/>
      <c r="C31" s="432"/>
      <c r="D31" s="207"/>
      <c r="E31" s="437"/>
      <c r="F31" s="92"/>
      <c r="G31" s="114"/>
      <c r="H31" s="93"/>
      <c r="I31" s="114"/>
      <c r="J31" s="93"/>
      <c r="K31" s="118"/>
      <c r="L31" s="94" t="str">
        <f t="shared" si="1"/>
        <v/>
      </c>
      <c r="M31" s="439"/>
    </row>
    <row r="32" spans="1:14" ht="20.149999999999999" hidden="1" customHeight="1">
      <c r="A32" s="9">
        <v>5</v>
      </c>
      <c r="B32" s="431"/>
      <c r="C32" s="432"/>
      <c r="D32" s="207"/>
      <c r="E32" s="437"/>
      <c r="F32" s="92"/>
      <c r="G32" s="114"/>
      <c r="H32" s="93"/>
      <c r="I32" s="114"/>
      <c r="J32" s="93"/>
      <c r="K32" s="118"/>
      <c r="L32" s="94" t="str">
        <f t="shared" si="1"/>
        <v/>
      </c>
      <c r="M32" s="439"/>
    </row>
    <row r="33" spans="1:13" ht="20.149999999999999" hidden="1" customHeight="1">
      <c r="A33" s="9">
        <v>6</v>
      </c>
      <c r="B33" s="431"/>
      <c r="C33" s="432"/>
      <c r="D33" s="207"/>
      <c r="E33" s="437"/>
      <c r="F33" s="92"/>
      <c r="G33" s="114"/>
      <c r="H33" s="93"/>
      <c r="I33" s="114"/>
      <c r="J33" s="93"/>
      <c r="K33" s="118"/>
      <c r="L33" s="94" t="str">
        <f t="shared" si="1"/>
        <v/>
      </c>
      <c r="M33" s="439"/>
    </row>
    <row r="34" spans="1:13" ht="20.149999999999999" hidden="1" customHeight="1">
      <c r="A34" s="9">
        <v>7</v>
      </c>
      <c r="B34" s="431"/>
      <c r="C34" s="432"/>
      <c r="D34" s="207"/>
      <c r="E34" s="437"/>
      <c r="F34" s="92"/>
      <c r="G34" s="114"/>
      <c r="H34" s="93"/>
      <c r="I34" s="114"/>
      <c r="J34" s="93"/>
      <c r="K34" s="118"/>
      <c r="L34" s="94" t="str">
        <f t="shared" si="1"/>
        <v/>
      </c>
      <c r="M34" s="439"/>
    </row>
    <row r="35" spans="1:13" ht="20.149999999999999" hidden="1" customHeight="1">
      <c r="A35" s="9">
        <v>8</v>
      </c>
      <c r="B35" s="431"/>
      <c r="C35" s="432"/>
      <c r="D35" s="207"/>
      <c r="E35" s="437"/>
      <c r="F35" s="92"/>
      <c r="G35" s="114"/>
      <c r="H35" s="93"/>
      <c r="I35" s="114"/>
      <c r="J35" s="93"/>
      <c r="K35" s="118"/>
      <c r="L35" s="94" t="str">
        <f t="shared" si="1"/>
        <v/>
      </c>
      <c r="M35" s="439"/>
    </row>
    <row r="36" spans="1:13" ht="20.149999999999999" hidden="1" customHeight="1">
      <c r="A36" s="9">
        <v>9</v>
      </c>
      <c r="B36" s="431"/>
      <c r="C36" s="432"/>
      <c r="D36" s="207"/>
      <c r="E36" s="437"/>
      <c r="F36" s="92"/>
      <c r="G36" s="114"/>
      <c r="H36" s="93"/>
      <c r="I36" s="114"/>
      <c r="J36" s="93"/>
      <c r="K36" s="118"/>
      <c r="L36" s="94" t="str">
        <f t="shared" si="1"/>
        <v/>
      </c>
      <c r="M36" s="439"/>
    </row>
    <row r="37" spans="1:13" ht="20.149999999999999" hidden="1" customHeight="1">
      <c r="A37" s="9">
        <v>10</v>
      </c>
      <c r="B37" s="431"/>
      <c r="C37" s="432"/>
      <c r="D37" s="207"/>
      <c r="E37" s="437"/>
      <c r="F37" s="92"/>
      <c r="G37" s="114"/>
      <c r="H37" s="93"/>
      <c r="I37" s="114"/>
      <c r="J37" s="93"/>
      <c r="K37" s="118"/>
      <c r="L37" s="94" t="str">
        <f t="shared" si="1"/>
        <v/>
      </c>
      <c r="M37" s="445"/>
    </row>
    <row r="38" spans="1:13" ht="20.149999999999999" customHeight="1">
      <c r="B38" s="426" t="str">
        <f>IF($C38=$E$20,$D$20,IF($C38=$E$21,$D$21,IF($C38=$E$22,$D$22,"")))</f>
        <v/>
      </c>
      <c r="C38" s="427" t="s">
        <v>444</v>
      </c>
      <c r="D38" s="427"/>
      <c r="E38" s="428"/>
      <c r="F38" s="88"/>
      <c r="G38" s="88"/>
      <c r="H38" s="429"/>
      <c r="I38" s="88"/>
      <c r="J38" s="429"/>
      <c r="K38" s="116"/>
      <c r="L38" s="89"/>
      <c r="M38" s="430"/>
    </row>
    <row r="39" spans="1:13" ht="24.9" customHeight="1">
      <c r="A39" s="9">
        <v>1</v>
      </c>
      <c r="B39" s="431"/>
      <c r="C39" s="432"/>
      <c r="D39" s="433"/>
      <c r="E39" s="434"/>
      <c r="F39" s="90"/>
      <c r="G39" s="435"/>
      <c r="H39" s="91"/>
      <c r="I39" s="435"/>
      <c r="J39" s="91"/>
      <c r="K39" s="117"/>
      <c r="L39" s="172" t="str">
        <f>IF(ISNUMBER(F39),(ROUND(PRODUCT(F39,G39,I39,K39),0)),"")</f>
        <v/>
      </c>
      <c r="M39" s="436">
        <f>ROUNDDOWN((SUM(L39:L58)),0)</f>
        <v>0</v>
      </c>
    </row>
    <row r="40" spans="1:13" ht="20.149999999999999" customHeight="1">
      <c r="A40" s="9">
        <v>2</v>
      </c>
      <c r="B40" s="431"/>
      <c r="C40" s="432"/>
      <c r="D40" s="207"/>
      <c r="E40" s="437"/>
      <c r="F40" s="92"/>
      <c r="G40" s="438"/>
      <c r="H40" s="93"/>
      <c r="I40" s="438"/>
      <c r="J40" s="93"/>
      <c r="K40" s="118"/>
      <c r="L40" s="94" t="str">
        <f t="shared" ref="L40:L58" si="2">IF(ISNUMBER(F40),(ROUND(PRODUCT(F40,G40,I40,K40),0)),"")</f>
        <v/>
      </c>
      <c r="M40" s="439"/>
    </row>
    <row r="41" spans="1:13" ht="20.149999999999999" customHeight="1">
      <c r="A41" s="9">
        <v>3</v>
      </c>
      <c r="B41" s="431"/>
      <c r="C41" s="432"/>
      <c r="D41" s="207"/>
      <c r="E41" s="437"/>
      <c r="F41" s="92"/>
      <c r="G41" s="438"/>
      <c r="H41" s="93"/>
      <c r="I41" s="438"/>
      <c r="J41" s="93"/>
      <c r="K41" s="118"/>
      <c r="L41" s="94" t="str">
        <f t="shared" si="2"/>
        <v/>
      </c>
      <c r="M41" s="439"/>
    </row>
    <row r="42" spans="1:13" ht="20.149999999999999" customHeight="1">
      <c r="A42" s="9">
        <v>4</v>
      </c>
      <c r="B42" s="431"/>
      <c r="C42" s="432"/>
      <c r="D42" s="207"/>
      <c r="E42" s="437"/>
      <c r="F42" s="92"/>
      <c r="G42" s="438"/>
      <c r="H42" s="93"/>
      <c r="I42" s="438"/>
      <c r="J42" s="93"/>
      <c r="K42" s="118"/>
      <c r="L42" s="94" t="str">
        <f t="shared" si="2"/>
        <v/>
      </c>
      <c r="M42" s="439"/>
    </row>
    <row r="43" spans="1:13" ht="20.149999999999999" customHeight="1">
      <c r="A43" s="9">
        <v>5</v>
      </c>
      <c r="B43" s="431"/>
      <c r="C43" s="432"/>
      <c r="D43" s="207"/>
      <c r="E43" s="437"/>
      <c r="F43" s="92"/>
      <c r="G43" s="438"/>
      <c r="H43" s="93"/>
      <c r="I43" s="438"/>
      <c r="J43" s="93"/>
      <c r="K43" s="118"/>
      <c r="L43" s="94" t="str">
        <f t="shared" si="2"/>
        <v/>
      </c>
      <c r="M43" s="439"/>
    </row>
    <row r="44" spans="1:13" ht="20.149999999999999" customHeight="1">
      <c r="A44" s="9">
        <v>6</v>
      </c>
      <c r="B44" s="431"/>
      <c r="C44" s="432"/>
      <c r="D44" s="207"/>
      <c r="E44" s="437"/>
      <c r="F44" s="92"/>
      <c r="G44" s="438"/>
      <c r="H44" s="93"/>
      <c r="I44" s="438"/>
      <c r="J44" s="93"/>
      <c r="K44" s="118"/>
      <c r="L44" s="94" t="str">
        <f t="shared" si="2"/>
        <v/>
      </c>
      <c r="M44" s="439"/>
    </row>
    <row r="45" spans="1:13" ht="20.149999999999999" customHeight="1">
      <c r="A45" s="9">
        <v>7</v>
      </c>
      <c r="B45" s="431"/>
      <c r="C45" s="432"/>
      <c r="D45" s="207"/>
      <c r="E45" s="437"/>
      <c r="F45" s="92"/>
      <c r="G45" s="438"/>
      <c r="H45" s="93"/>
      <c r="I45" s="438"/>
      <c r="J45" s="93"/>
      <c r="K45" s="118"/>
      <c r="L45" s="94" t="str">
        <f t="shared" si="2"/>
        <v/>
      </c>
      <c r="M45" s="439"/>
    </row>
    <row r="46" spans="1:13" ht="20.149999999999999" customHeight="1">
      <c r="A46" s="9">
        <v>8</v>
      </c>
      <c r="B46" s="431"/>
      <c r="C46" s="432"/>
      <c r="D46" s="207"/>
      <c r="E46" s="437"/>
      <c r="F46" s="92"/>
      <c r="G46" s="438"/>
      <c r="H46" s="93"/>
      <c r="I46" s="438"/>
      <c r="J46" s="93"/>
      <c r="K46" s="118"/>
      <c r="L46" s="94" t="str">
        <f t="shared" si="2"/>
        <v/>
      </c>
      <c r="M46" s="439"/>
    </row>
    <row r="47" spans="1:13" ht="20.149999999999999" customHeight="1">
      <c r="A47" s="9">
        <v>9</v>
      </c>
      <c r="B47" s="431"/>
      <c r="C47" s="432"/>
      <c r="D47" s="207"/>
      <c r="E47" s="437"/>
      <c r="F47" s="92"/>
      <c r="G47" s="438"/>
      <c r="H47" s="93"/>
      <c r="I47" s="438"/>
      <c r="J47" s="93"/>
      <c r="K47" s="118"/>
      <c r="L47" s="94" t="str">
        <f t="shared" si="2"/>
        <v/>
      </c>
      <c r="M47" s="439"/>
    </row>
    <row r="48" spans="1:13" ht="20.149999999999999" customHeight="1">
      <c r="A48" s="9">
        <v>10</v>
      </c>
      <c r="B48" s="431"/>
      <c r="C48" s="432"/>
      <c r="D48" s="207"/>
      <c r="E48" s="437"/>
      <c r="F48" s="92"/>
      <c r="G48" s="438"/>
      <c r="H48" s="93"/>
      <c r="I48" s="438"/>
      <c r="J48" s="93"/>
      <c r="K48" s="118"/>
      <c r="L48" s="94" t="str">
        <f t="shared" si="2"/>
        <v/>
      </c>
      <c r="M48" s="439"/>
    </row>
    <row r="49" spans="1:13" ht="20.149999999999999" customHeight="1">
      <c r="A49" s="9">
        <v>11</v>
      </c>
      <c r="B49" s="431"/>
      <c r="C49" s="432"/>
      <c r="D49" s="207"/>
      <c r="E49" s="437"/>
      <c r="F49" s="92"/>
      <c r="G49" s="438"/>
      <c r="H49" s="93"/>
      <c r="I49" s="438"/>
      <c r="J49" s="93"/>
      <c r="K49" s="118"/>
      <c r="L49" s="94" t="str">
        <f t="shared" si="2"/>
        <v/>
      </c>
      <c r="M49" s="439"/>
    </row>
    <row r="50" spans="1:13" ht="20.149999999999999" customHeight="1">
      <c r="A50" s="9">
        <v>12</v>
      </c>
      <c r="B50" s="431"/>
      <c r="C50" s="432"/>
      <c r="D50" s="207"/>
      <c r="E50" s="437"/>
      <c r="F50" s="92"/>
      <c r="G50" s="438"/>
      <c r="H50" s="93"/>
      <c r="I50" s="438"/>
      <c r="J50" s="93"/>
      <c r="K50" s="118"/>
      <c r="L50" s="94" t="str">
        <f t="shared" si="2"/>
        <v/>
      </c>
      <c r="M50" s="439"/>
    </row>
    <row r="51" spans="1:13" ht="20.149999999999999" customHeight="1">
      <c r="A51" s="9">
        <v>13</v>
      </c>
      <c r="B51" s="431"/>
      <c r="C51" s="432"/>
      <c r="D51" s="207"/>
      <c r="E51" s="437"/>
      <c r="F51" s="92"/>
      <c r="G51" s="438"/>
      <c r="H51" s="93"/>
      <c r="I51" s="438"/>
      <c r="J51" s="93"/>
      <c r="K51" s="118"/>
      <c r="L51" s="94" t="str">
        <f t="shared" si="2"/>
        <v/>
      </c>
      <c r="M51" s="439"/>
    </row>
    <row r="52" spans="1:13" ht="20.149999999999999" customHeight="1">
      <c r="A52" s="9">
        <v>14</v>
      </c>
      <c r="B52" s="431"/>
      <c r="C52" s="432"/>
      <c r="D52" s="207"/>
      <c r="E52" s="437"/>
      <c r="F52" s="92"/>
      <c r="G52" s="438"/>
      <c r="H52" s="93"/>
      <c r="I52" s="438"/>
      <c r="J52" s="93"/>
      <c r="K52" s="118"/>
      <c r="L52" s="94" t="str">
        <f t="shared" si="2"/>
        <v/>
      </c>
      <c r="M52" s="439"/>
    </row>
    <row r="53" spans="1:13" ht="20.149999999999999" customHeight="1">
      <c r="A53" s="9">
        <v>15</v>
      </c>
      <c r="B53" s="431"/>
      <c r="C53" s="432"/>
      <c r="D53" s="207"/>
      <c r="E53" s="437"/>
      <c r="F53" s="92"/>
      <c r="G53" s="438"/>
      <c r="H53" s="93"/>
      <c r="I53" s="438"/>
      <c r="J53" s="93"/>
      <c r="K53" s="118"/>
      <c r="L53" s="94" t="str">
        <f t="shared" si="2"/>
        <v/>
      </c>
      <c r="M53" s="439"/>
    </row>
    <row r="54" spans="1:13" ht="20.149999999999999" customHeight="1">
      <c r="A54" s="9">
        <v>16</v>
      </c>
      <c r="B54" s="431"/>
      <c r="C54" s="432"/>
      <c r="D54" s="207"/>
      <c r="E54" s="437"/>
      <c r="F54" s="92"/>
      <c r="G54" s="438"/>
      <c r="H54" s="93"/>
      <c r="I54" s="438"/>
      <c r="J54" s="93"/>
      <c r="K54" s="118"/>
      <c r="L54" s="94" t="str">
        <f t="shared" si="2"/>
        <v/>
      </c>
      <c r="M54" s="439"/>
    </row>
    <row r="55" spans="1:13" ht="20.149999999999999" customHeight="1">
      <c r="A55" s="9">
        <v>17</v>
      </c>
      <c r="B55" s="431"/>
      <c r="C55" s="432"/>
      <c r="D55" s="207"/>
      <c r="E55" s="437"/>
      <c r="F55" s="92"/>
      <c r="G55" s="438"/>
      <c r="H55" s="93"/>
      <c r="I55" s="438"/>
      <c r="J55" s="93"/>
      <c r="K55" s="118"/>
      <c r="L55" s="94" t="str">
        <f t="shared" si="2"/>
        <v/>
      </c>
      <c r="M55" s="439"/>
    </row>
    <row r="56" spans="1:13" ht="20.149999999999999" customHeight="1">
      <c r="A56" s="9">
        <v>18</v>
      </c>
      <c r="B56" s="431"/>
      <c r="C56" s="432"/>
      <c r="D56" s="207"/>
      <c r="E56" s="437"/>
      <c r="F56" s="92"/>
      <c r="G56" s="438"/>
      <c r="H56" s="93"/>
      <c r="I56" s="438"/>
      <c r="J56" s="93"/>
      <c r="K56" s="118"/>
      <c r="L56" s="94" t="str">
        <f t="shared" si="2"/>
        <v/>
      </c>
      <c r="M56" s="439"/>
    </row>
    <row r="57" spans="1:13" ht="20.149999999999999" customHeight="1">
      <c r="A57" s="9">
        <v>19</v>
      </c>
      <c r="B57" s="431"/>
      <c r="C57" s="432"/>
      <c r="D57" s="207"/>
      <c r="E57" s="437"/>
      <c r="F57" s="92"/>
      <c r="G57" s="438"/>
      <c r="H57" s="93"/>
      <c r="I57" s="438"/>
      <c r="J57" s="93"/>
      <c r="K57" s="118"/>
      <c r="L57" s="94" t="str">
        <f t="shared" si="2"/>
        <v/>
      </c>
      <c r="M57" s="439"/>
    </row>
    <row r="58" spans="1:13" ht="20.149999999999999" customHeight="1">
      <c r="A58" s="9">
        <v>20</v>
      </c>
      <c r="B58" s="440"/>
      <c r="C58" s="441"/>
      <c r="D58" s="442"/>
      <c r="E58" s="443"/>
      <c r="F58" s="95"/>
      <c r="G58" s="444"/>
      <c r="H58" s="96"/>
      <c r="I58" s="444"/>
      <c r="J58" s="96"/>
      <c r="K58" s="119"/>
      <c r="L58" s="97" t="str">
        <f t="shared" si="2"/>
        <v/>
      </c>
      <c r="M58" s="445"/>
    </row>
    <row r="59" spans="1:13" ht="24.9" customHeight="1">
      <c r="B59" s="426" t="str">
        <f>IF($C59=$E$20,$D$20,IF($C59=$E$21,$D$21,IF($C59=$E$22,$D$22,"")))</f>
        <v/>
      </c>
      <c r="C59" s="427" t="s">
        <v>445</v>
      </c>
      <c r="D59" s="446"/>
      <c r="E59" s="447"/>
      <c r="F59" s="448"/>
      <c r="G59" s="449"/>
      <c r="H59" s="450"/>
      <c r="I59" s="449"/>
      <c r="J59" s="450"/>
      <c r="K59" s="451"/>
      <c r="L59" s="452"/>
      <c r="M59" s="453"/>
    </row>
    <row r="60" spans="1:13" ht="19.5" customHeight="1">
      <c r="A60" s="9">
        <v>1</v>
      </c>
      <c r="B60" s="431"/>
      <c r="C60" s="432"/>
      <c r="D60" s="433"/>
      <c r="E60" s="434"/>
      <c r="F60" s="90"/>
      <c r="G60" s="435"/>
      <c r="H60" s="91"/>
      <c r="I60" s="435"/>
      <c r="J60" s="91"/>
      <c r="K60" s="117"/>
      <c r="L60" s="172" t="str">
        <f>IF(ISNUMBER(F60),(ROUND(PRODUCT(F60,G60,I60,K60),0)),"")</f>
        <v/>
      </c>
      <c r="M60" s="436">
        <f>ROUNDDOWN((SUM(L60:L79)),0)</f>
        <v>0</v>
      </c>
    </row>
    <row r="61" spans="1:13" ht="20.149999999999999" customHeight="1">
      <c r="A61" s="9">
        <v>2</v>
      </c>
      <c r="B61" s="431"/>
      <c r="C61" s="432"/>
      <c r="D61" s="207"/>
      <c r="E61" s="437"/>
      <c r="F61" s="92"/>
      <c r="G61" s="438"/>
      <c r="H61" s="93"/>
      <c r="I61" s="438"/>
      <c r="J61" s="93"/>
      <c r="K61" s="118"/>
      <c r="L61" s="94" t="str">
        <f t="shared" ref="L61:L79" si="3">IF(ISNUMBER(F61),(ROUND(PRODUCT(F61,G61,I61,K61),0)),"")</f>
        <v/>
      </c>
      <c r="M61" s="439"/>
    </row>
    <row r="62" spans="1:13" ht="20.149999999999999" customHeight="1">
      <c r="A62" s="9">
        <v>3</v>
      </c>
      <c r="B62" s="431"/>
      <c r="C62" s="432"/>
      <c r="D62" s="207"/>
      <c r="E62" s="437"/>
      <c r="F62" s="92"/>
      <c r="G62" s="438"/>
      <c r="H62" s="93"/>
      <c r="I62" s="438"/>
      <c r="J62" s="93"/>
      <c r="K62" s="118"/>
      <c r="L62" s="94" t="str">
        <f t="shared" si="3"/>
        <v/>
      </c>
      <c r="M62" s="439"/>
    </row>
    <row r="63" spans="1:13" ht="20.149999999999999" customHeight="1">
      <c r="A63" s="9">
        <v>4</v>
      </c>
      <c r="B63" s="431"/>
      <c r="C63" s="432"/>
      <c r="D63" s="207"/>
      <c r="E63" s="437"/>
      <c r="F63" s="92"/>
      <c r="G63" s="438"/>
      <c r="H63" s="93"/>
      <c r="I63" s="438"/>
      <c r="J63" s="93"/>
      <c r="K63" s="118"/>
      <c r="L63" s="94" t="str">
        <f t="shared" si="3"/>
        <v/>
      </c>
      <c r="M63" s="439"/>
    </row>
    <row r="64" spans="1:13" ht="20.149999999999999" customHeight="1">
      <c r="A64" s="9">
        <v>5</v>
      </c>
      <c r="B64" s="431"/>
      <c r="C64" s="432"/>
      <c r="D64" s="207"/>
      <c r="E64" s="437"/>
      <c r="F64" s="92"/>
      <c r="G64" s="438"/>
      <c r="H64" s="93"/>
      <c r="I64" s="438"/>
      <c r="J64" s="93"/>
      <c r="K64" s="118"/>
      <c r="L64" s="94" t="str">
        <f t="shared" si="3"/>
        <v/>
      </c>
      <c r="M64" s="439"/>
    </row>
    <row r="65" spans="1:13" ht="20.149999999999999" customHeight="1">
      <c r="A65" s="9">
        <v>6</v>
      </c>
      <c r="B65" s="431"/>
      <c r="C65" s="432"/>
      <c r="D65" s="207"/>
      <c r="E65" s="437"/>
      <c r="F65" s="92"/>
      <c r="G65" s="438"/>
      <c r="H65" s="93"/>
      <c r="I65" s="438"/>
      <c r="J65" s="93"/>
      <c r="K65" s="118"/>
      <c r="L65" s="94" t="str">
        <f t="shared" si="3"/>
        <v/>
      </c>
      <c r="M65" s="439"/>
    </row>
    <row r="66" spans="1:13" ht="20.149999999999999" customHeight="1">
      <c r="A66" s="9">
        <v>7</v>
      </c>
      <c r="B66" s="431"/>
      <c r="C66" s="432"/>
      <c r="D66" s="207"/>
      <c r="E66" s="437"/>
      <c r="F66" s="92"/>
      <c r="G66" s="438"/>
      <c r="H66" s="93"/>
      <c r="I66" s="438"/>
      <c r="J66" s="93"/>
      <c r="K66" s="118"/>
      <c r="L66" s="94" t="str">
        <f t="shared" si="3"/>
        <v/>
      </c>
      <c r="M66" s="439"/>
    </row>
    <row r="67" spans="1:13" ht="20.149999999999999" customHeight="1">
      <c r="A67" s="9">
        <v>8</v>
      </c>
      <c r="B67" s="431"/>
      <c r="C67" s="432"/>
      <c r="D67" s="207"/>
      <c r="E67" s="437"/>
      <c r="F67" s="92"/>
      <c r="G67" s="438"/>
      <c r="H67" s="93"/>
      <c r="I67" s="438"/>
      <c r="J67" s="93"/>
      <c r="K67" s="118"/>
      <c r="L67" s="94" t="str">
        <f t="shared" si="3"/>
        <v/>
      </c>
      <c r="M67" s="439"/>
    </row>
    <row r="68" spans="1:13" ht="20.149999999999999" customHeight="1">
      <c r="A68" s="9">
        <v>9</v>
      </c>
      <c r="B68" s="431"/>
      <c r="C68" s="432"/>
      <c r="D68" s="207"/>
      <c r="E68" s="437"/>
      <c r="F68" s="92"/>
      <c r="G68" s="438"/>
      <c r="H68" s="93"/>
      <c r="I68" s="438"/>
      <c r="J68" s="93"/>
      <c r="K68" s="118"/>
      <c r="L68" s="94" t="str">
        <f t="shared" si="3"/>
        <v/>
      </c>
      <c r="M68" s="439"/>
    </row>
    <row r="69" spans="1:13" ht="20.149999999999999" customHeight="1">
      <c r="A69" s="9">
        <v>10</v>
      </c>
      <c r="B69" s="431"/>
      <c r="C69" s="432"/>
      <c r="D69" s="207"/>
      <c r="E69" s="437"/>
      <c r="F69" s="92"/>
      <c r="G69" s="438"/>
      <c r="H69" s="93"/>
      <c r="I69" s="438"/>
      <c r="J69" s="93"/>
      <c r="K69" s="118"/>
      <c r="L69" s="94" t="str">
        <f t="shared" si="3"/>
        <v/>
      </c>
      <c r="M69" s="439"/>
    </row>
    <row r="70" spans="1:13" ht="20.149999999999999" customHeight="1">
      <c r="A70" s="9">
        <v>11</v>
      </c>
      <c r="B70" s="431"/>
      <c r="C70" s="432"/>
      <c r="D70" s="207"/>
      <c r="E70" s="437"/>
      <c r="F70" s="92"/>
      <c r="G70" s="438"/>
      <c r="H70" s="93"/>
      <c r="I70" s="438"/>
      <c r="J70" s="93"/>
      <c r="K70" s="118"/>
      <c r="L70" s="94" t="str">
        <f t="shared" si="3"/>
        <v/>
      </c>
      <c r="M70" s="439"/>
    </row>
    <row r="71" spans="1:13" ht="20.149999999999999" customHeight="1">
      <c r="A71" s="9">
        <v>12</v>
      </c>
      <c r="B71" s="431"/>
      <c r="C71" s="432"/>
      <c r="D71" s="207"/>
      <c r="E71" s="437"/>
      <c r="F71" s="92"/>
      <c r="G71" s="438"/>
      <c r="H71" s="93"/>
      <c r="I71" s="438"/>
      <c r="J71" s="93"/>
      <c r="K71" s="118"/>
      <c r="L71" s="94" t="str">
        <f t="shared" si="3"/>
        <v/>
      </c>
      <c r="M71" s="439"/>
    </row>
    <row r="72" spans="1:13" ht="20.149999999999999" customHeight="1">
      <c r="A72" s="9">
        <v>13</v>
      </c>
      <c r="B72" s="431"/>
      <c r="C72" s="432"/>
      <c r="D72" s="207"/>
      <c r="E72" s="437"/>
      <c r="F72" s="92"/>
      <c r="G72" s="438"/>
      <c r="H72" s="93"/>
      <c r="I72" s="438"/>
      <c r="J72" s="93"/>
      <c r="K72" s="118"/>
      <c r="L72" s="94" t="str">
        <f t="shared" si="3"/>
        <v/>
      </c>
      <c r="M72" s="439"/>
    </row>
    <row r="73" spans="1:13" ht="20.149999999999999" customHeight="1">
      <c r="A73" s="9">
        <v>14</v>
      </c>
      <c r="B73" s="431"/>
      <c r="C73" s="432"/>
      <c r="D73" s="207"/>
      <c r="E73" s="437"/>
      <c r="F73" s="92"/>
      <c r="G73" s="438"/>
      <c r="H73" s="93"/>
      <c r="I73" s="438"/>
      <c r="J73" s="93"/>
      <c r="K73" s="118"/>
      <c r="L73" s="94" t="str">
        <f t="shared" si="3"/>
        <v/>
      </c>
      <c r="M73" s="439"/>
    </row>
    <row r="74" spans="1:13" ht="20.149999999999999" customHeight="1">
      <c r="A74" s="9">
        <v>15</v>
      </c>
      <c r="B74" s="431"/>
      <c r="C74" s="432"/>
      <c r="D74" s="207"/>
      <c r="E74" s="437"/>
      <c r="F74" s="92"/>
      <c r="G74" s="438"/>
      <c r="H74" s="93"/>
      <c r="I74" s="438"/>
      <c r="J74" s="93"/>
      <c r="K74" s="118"/>
      <c r="L74" s="94" t="str">
        <f t="shared" si="3"/>
        <v/>
      </c>
      <c r="M74" s="439"/>
    </row>
    <row r="75" spans="1:13" ht="20.149999999999999" customHeight="1">
      <c r="A75" s="9">
        <v>16</v>
      </c>
      <c r="B75" s="431"/>
      <c r="C75" s="432"/>
      <c r="D75" s="207"/>
      <c r="E75" s="437"/>
      <c r="F75" s="92"/>
      <c r="G75" s="438"/>
      <c r="H75" s="93"/>
      <c r="I75" s="438"/>
      <c r="J75" s="93"/>
      <c r="K75" s="118"/>
      <c r="L75" s="94" t="str">
        <f t="shared" si="3"/>
        <v/>
      </c>
      <c r="M75" s="439"/>
    </row>
    <row r="76" spans="1:13" ht="20.149999999999999" customHeight="1">
      <c r="A76" s="9">
        <v>17</v>
      </c>
      <c r="B76" s="431"/>
      <c r="C76" s="432"/>
      <c r="D76" s="207"/>
      <c r="E76" s="437"/>
      <c r="F76" s="92"/>
      <c r="G76" s="438"/>
      <c r="H76" s="93"/>
      <c r="I76" s="438"/>
      <c r="J76" s="93"/>
      <c r="K76" s="118"/>
      <c r="L76" s="94" t="str">
        <f t="shared" si="3"/>
        <v/>
      </c>
      <c r="M76" s="439"/>
    </row>
    <row r="77" spans="1:13" ht="20.149999999999999" customHeight="1">
      <c r="A77" s="9">
        <v>18</v>
      </c>
      <c r="B77" s="431"/>
      <c r="C77" s="432"/>
      <c r="D77" s="207"/>
      <c r="E77" s="437"/>
      <c r="F77" s="92"/>
      <c r="G77" s="438"/>
      <c r="H77" s="93"/>
      <c r="I77" s="438"/>
      <c r="J77" s="93"/>
      <c r="K77" s="118"/>
      <c r="L77" s="94" t="str">
        <f t="shared" si="3"/>
        <v/>
      </c>
      <c r="M77" s="439"/>
    </row>
    <row r="78" spans="1:13" ht="20.149999999999999" customHeight="1">
      <c r="A78" s="9">
        <v>19</v>
      </c>
      <c r="B78" s="431"/>
      <c r="C78" s="432"/>
      <c r="D78" s="207"/>
      <c r="E78" s="437"/>
      <c r="F78" s="92"/>
      <c r="G78" s="438"/>
      <c r="H78" s="93"/>
      <c r="I78" s="438"/>
      <c r="J78" s="93"/>
      <c r="K78" s="118"/>
      <c r="L78" s="94" t="str">
        <f t="shared" si="3"/>
        <v/>
      </c>
      <c r="M78" s="439"/>
    </row>
    <row r="79" spans="1:13" ht="20.149999999999999" customHeight="1">
      <c r="A79" s="9">
        <v>20</v>
      </c>
      <c r="B79" s="440"/>
      <c r="C79" s="441"/>
      <c r="D79" s="442"/>
      <c r="E79" s="443"/>
      <c r="F79" s="95"/>
      <c r="G79" s="444"/>
      <c r="H79" s="96"/>
      <c r="I79" s="444"/>
      <c r="J79" s="96"/>
      <c r="K79" s="119"/>
      <c r="L79" s="97" t="str">
        <f t="shared" si="3"/>
        <v/>
      </c>
      <c r="M79" s="445"/>
    </row>
    <row r="80" spans="1:13" ht="24.9" customHeight="1">
      <c r="B80" s="426" t="str">
        <f>IF($C80=$E$20,$D$20,IF($C80=$E$21,$D$21,IF($C80=$E$22,$D$22,"")))</f>
        <v/>
      </c>
      <c r="C80" s="427" t="s">
        <v>446</v>
      </c>
      <c r="D80" s="454"/>
      <c r="E80" s="455"/>
      <c r="F80" s="456"/>
      <c r="G80" s="457"/>
      <c r="H80" s="458"/>
      <c r="I80" s="457"/>
      <c r="J80" s="458"/>
      <c r="K80" s="459"/>
      <c r="L80" s="452"/>
      <c r="M80" s="453"/>
    </row>
    <row r="81" spans="1:13" ht="19.5" customHeight="1">
      <c r="A81" s="9">
        <v>1</v>
      </c>
      <c r="B81" s="431"/>
      <c r="C81" s="432"/>
      <c r="D81" s="433"/>
      <c r="E81" s="434"/>
      <c r="F81" s="90"/>
      <c r="G81" s="435"/>
      <c r="H81" s="91"/>
      <c r="I81" s="435"/>
      <c r="J81" s="91"/>
      <c r="K81" s="117"/>
      <c r="L81" s="172" t="str">
        <f>IF(ISNUMBER(F81),(ROUND(PRODUCT(F81,G81,I81,K81),0)),"")</f>
        <v/>
      </c>
      <c r="M81" s="436">
        <f>ROUNDDOWN((SUM(L81:L100)),0)</f>
        <v>0</v>
      </c>
    </row>
    <row r="82" spans="1:13" ht="20.149999999999999" customHeight="1">
      <c r="A82" s="9">
        <v>2</v>
      </c>
      <c r="B82" s="431"/>
      <c r="C82" s="432"/>
      <c r="D82" s="207"/>
      <c r="E82" s="437"/>
      <c r="F82" s="92"/>
      <c r="G82" s="438"/>
      <c r="H82" s="93"/>
      <c r="I82" s="438"/>
      <c r="J82" s="93"/>
      <c r="K82" s="118"/>
      <c r="L82" s="94" t="str">
        <f t="shared" ref="L82:L100" si="4">IF(ISNUMBER(F82),(ROUND(PRODUCT(F82,G82,I82,K82),0)),"")</f>
        <v/>
      </c>
      <c r="M82" s="439"/>
    </row>
    <row r="83" spans="1:13" ht="20.149999999999999" customHeight="1">
      <c r="A83" s="9">
        <v>3</v>
      </c>
      <c r="B83" s="431"/>
      <c r="C83" s="432"/>
      <c r="D83" s="207"/>
      <c r="E83" s="437"/>
      <c r="F83" s="92"/>
      <c r="G83" s="438"/>
      <c r="H83" s="93"/>
      <c r="I83" s="438"/>
      <c r="J83" s="93"/>
      <c r="K83" s="118"/>
      <c r="L83" s="94" t="str">
        <f t="shared" si="4"/>
        <v/>
      </c>
      <c r="M83" s="439"/>
    </row>
    <row r="84" spans="1:13" ht="20.149999999999999" customHeight="1">
      <c r="A84" s="9">
        <v>4</v>
      </c>
      <c r="B84" s="431"/>
      <c r="C84" s="432"/>
      <c r="D84" s="207"/>
      <c r="E84" s="437"/>
      <c r="F84" s="92"/>
      <c r="G84" s="438"/>
      <c r="H84" s="93"/>
      <c r="I84" s="438"/>
      <c r="J84" s="93"/>
      <c r="K84" s="118"/>
      <c r="L84" s="94" t="str">
        <f t="shared" si="4"/>
        <v/>
      </c>
      <c r="M84" s="439"/>
    </row>
    <row r="85" spans="1:13" ht="20.149999999999999" customHeight="1">
      <c r="A85" s="9">
        <v>5</v>
      </c>
      <c r="B85" s="431"/>
      <c r="C85" s="432"/>
      <c r="D85" s="207"/>
      <c r="E85" s="437"/>
      <c r="F85" s="92"/>
      <c r="G85" s="438"/>
      <c r="H85" s="93"/>
      <c r="I85" s="438"/>
      <c r="J85" s="93"/>
      <c r="K85" s="118"/>
      <c r="L85" s="94" t="str">
        <f t="shared" si="4"/>
        <v/>
      </c>
      <c r="M85" s="439"/>
    </row>
    <row r="86" spans="1:13" ht="20.149999999999999" customHeight="1">
      <c r="A86" s="9">
        <v>6</v>
      </c>
      <c r="B86" s="431"/>
      <c r="C86" s="432"/>
      <c r="D86" s="207"/>
      <c r="E86" s="437"/>
      <c r="F86" s="92"/>
      <c r="G86" s="438"/>
      <c r="H86" s="93"/>
      <c r="I86" s="438"/>
      <c r="J86" s="93"/>
      <c r="K86" s="118"/>
      <c r="L86" s="94" t="str">
        <f t="shared" si="4"/>
        <v/>
      </c>
      <c r="M86" s="439"/>
    </row>
    <row r="87" spans="1:13" ht="20.149999999999999" customHeight="1">
      <c r="A87" s="9">
        <v>7</v>
      </c>
      <c r="B87" s="431"/>
      <c r="C87" s="432"/>
      <c r="D87" s="207"/>
      <c r="E87" s="437"/>
      <c r="F87" s="92"/>
      <c r="G87" s="438"/>
      <c r="H87" s="93"/>
      <c r="I87" s="438"/>
      <c r="J87" s="93"/>
      <c r="K87" s="118"/>
      <c r="L87" s="94" t="str">
        <f t="shared" si="4"/>
        <v/>
      </c>
      <c r="M87" s="439"/>
    </row>
    <row r="88" spans="1:13" ht="20.149999999999999" customHeight="1">
      <c r="A88" s="9">
        <v>8</v>
      </c>
      <c r="B88" s="431"/>
      <c r="C88" s="432"/>
      <c r="D88" s="207"/>
      <c r="E88" s="437"/>
      <c r="F88" s="92"/>
      <c r="G88" s="438"/>
      <c r="H88" s="93"/>
      <c r="I88" s="438"/>
      <c r="J88" s="93"/>
      <c r="K88" s="118"/>
      <c r="L88" s="94" t="str">
        <f t="shared" si="4"/>
        <v/>
      </c>
      <c r="M88" s="439"/>
    </row>
    <row r="89" spans="1:13" ht="20.149999999999999" customHeight="1">
      <c r="A89" s="9">
        <v>9</v>
      </c>
      <c r="B89" s="431"/>
      <c r="C89" s="432"/>
      <c r="D89" s="207"/>
      <c r="E89" s="437"/>
      <c r="F89" s="92"/>
      <c r="G89" s="438"/>
      <c r="H89" s="93"/>
      <c r="I89" s="438"/>
      <c r="J89" s="93"/>
      <c r="K89" s="118"/>
      <c r="L89" s="94" t="str">
        <f t="shared" si="4"/>
        <v/>
      </c>
      <c r="M89" s="439"/>
    </row>
    <row r="90" spans="1:13" ht="20.149999999999999" customHeight="1">
      <c r="A90" s="9">
        <v>10</v>
      </c>
      <c r="B90" s="431"/>
      <c r="C90" s="432"/>
      <c r="D90" s="207"/>
      <c r="E90" s="437"/>
      <c r="F90" s="92"/>
      <c r="G90" s="438"/>
      <c r="H90" s="93"/>
      <c r="I90" s="438"/>
      <c r="J90" s="93"/>
      <c r="K90" s="118"/>
      <c r="L90" s="94" t="str">
        <f t="shared" si="4"/>
        <v/>
      </c>
      <c r="M90" s="439"/>
    </row>
    <row r="91" spans="1:13" ht="20.149999999999999" customHeight="1">
      <c r="A91" s="9">
        <v>11</v>
      </c>
      <c r="B91" s="431"/>
      <c r="C91" s="432"/>
      <c r="D91" s="207"/>
      <c r="E91" s="437"/>
      <c r="F91" s="92"/>
      <c r="G91" s="438"/>
      <c r="H91" s="93"/>
      <c r="I91" s="438"/>
      <c r="J91" s="93"/>
      <c r="K91" s="118"/>
      <c r="L91" s="94" t="str">
        <f t="shared" si="4"/>
        <v/>
      </c>
      <c r="M91" s="439"/>
    </row>
    <row r="92" spans="1:13" ht="20.149999999999999" customHeight="1">
      <c r="A92" s="9">
        <v>12</v>
      </c>
      <c r="B92" s="431"/>
      <c r="C92" s="432"/>
      <c r="D92" s="207"/>
      <c r="E92" s="437"/>
      <c r="F92" s="92"/>
      <c r="G92" s="438"/>
      <c r="H92" s="93"/>
      <c r="I92" s="438"/>
      <c r="J92" s="93"/>
      <c r="K92" s="118"/>
      <c r="L92" s="94" t="str">
        <f t="shared" si="4"/>
        <v/>
      </c>
      <c r="M92" s="439"/>
    </row>
    <row r="93" spans="1:13" ht="20.149999999999999" customHeight="1">
      <c r="A93" s="9">
        <v>13</v>
      </c>
      <c r="B93" s="431"/>
      <c r="C93" s="432"/>
      <c r="D93" s="207"/>
      <c r="E93" s="437"/>
      <c r="F93" s="92"/>
      <c r="G93" s="438"/>
      <c r="H93" s="93"/>
      <c r="I93" s="438"/>
      <c r="J93" s="93"/>
      <c r="K93" s="118"/>
      <c r="L93" s="94" t="str">
        <f t="shared" si="4"/>
        <v/>
      </c>
      <c r="M93" s="439"/>
    </row>
    <row r="94" spans="1:13" ht="20.149999999999999" customHeight="1">
      <c r="A94" s="9">
        <v>14</v>
      </c>
      <c r="B94" s="431"/>
      <c r="C94" s="432"/>
      <c r="D94" s="207"/>
      <c r="E94" s="437"/>
      <c r="F94" s="92"/>
      <c r="G94" s="438"/>
      <c r="H94" s="93"/>
      <c r="I94" s="438"/>
      <c r="J94" s="93"/>
      <c r="K94" s="118"/>
      <c r="L94" s="94" t="str">
        <f t="shared" si="4"/>
        <v/>
      </c>
      <c r="M94" s="439"/>
    </row>
    <row r="95" spans="1:13" ht="20.149999999999999" customHeight="1">
      <c r="A95" s="9">
        <v>15</v>
      </c>
      <c r="B95" s="431"/>
      <c r="C95" s="432"/>
      <c r="D95" s="207"/>
      <c r="E95" s="437"/>
      <c r="F95" s="92"/>
      <c r="G95" s="438"/>
      <c r="H95" s="93"/>
      <c r="I95" s="438"/>
      <c r="J95" s="93"/>
      <c r="K95" s="118"/>
      <c r="L95" s="94" t="str">
        <f t="shared" si="4"/>
        <v/>
      </c>
      <c r="M95" s="439"/>
    </row>
    <row r="96" spans="1:13" ht="20.149999999999999" customHeight="1">
      <c r="A96" s="9">
        <v>16</v>
      </c>
      <c r="B96" s="431"/>
      <c r="C96" s="432"/>
      <c r="D96" s="207"/>
      <c r="E96" s="437"/>
      <c r="F96" s="92"/>
      <c r="G96" s="438"/>
      <c r="H96" s="93"/>
      <c r="I96" s="438"/>
      <c r="J96" s="93"/>
      <c r="K96" s="118"/>
      <c r="L96" s="94" t="str">
        <f t="shared" si="4"/>
        <v/>
      </c>
      <c r="M96" s="439"/>
    </row>
    <row r="97" spans="1:13" ht="20.149999999999999" customHeight="1">
      <c r="A97" s="9">
        <v>17</v>
      </c>
      <c r="B97" s="431"/>
      <c r="C97" s="432"/>
      <c r="D97" s="207"/>
      <c r="E97" s="437"/>
      <c r="F97" s="92"/>
      <c r="G97" s="438"/>
      <c r="H97" s="93"/>
      <c r="I97" s="438"/>
      <c r="J97" s="93"/>
      <c r="K97" s="118"/>
      <c r="L97" s="94" t="str">
        <f t="shared" si="4"/>
        <v/>
      </c>
      <c r="M97" s="439"/>
    </row>
    <row r="98" spans="1:13" ht="20.149999999999999" customHeight="1">
      <c r="A98" s="9">
        <v>18</v>
      </c>
      <c r="B98" s="431"/>
      <c r="C98" s="432"/>
      <c r="D98" s="207"/>
      <c r="E98" s="437"/>
      <c r="F98" s="92"/>
      <c r="G98" s="438"/>
      <c r="H98" s="93"/>
      <c r="I98" s="438"/>
      <c r="J98" s="93"/>
      <c r="K98" s="118"/>
      <c r="L98" s="94" t="str">
        <f t="shared" si="4"/>
        <v/>
      </c>
      <c r="M98" s="439"/>
    </row>
    <row r="99" spans="1:13" ht="20.149999999999999" customHeight="1">
      <c r="A99" s="9">
        <v>19</v>
      </c>
      <c r="B99" s="431"/>
      <c r="C99" s="432"/>
      <c r="D99" s="207"/>
      <c r="E99" s="437"/>
      <c r="F99" s="92"/>
      <c r="G99" s="438"/>
      <c r="H99" s="93"/>
      <c r="I99" s="438"/>
      <c r="J99" s="93"/>
      <c r="K99" s="118"/>
      <c r="L99" s="94" t="str">
        <f t="shared" si="4"/>
        <v/>
      </c>
      <c r="M99" s="439"/>
    </row>
    <row r="100" spans="1:13" ht="20.149999999999999" customHeight="1">
      <c r="A100" s="9">
        <v>20</v>
      </c>
      <c r="B100" s="440"/>
      <c r="C100" s="441"/>
      <c r="D100" s="442"/>
      <c r="E100" s="443"/>
      <c r="F100" s="95"/>
      <c r="G100" s="444"/>
      <c r="H100" s="96"/>
      <c r="I100" s="444"/>
      <c r="J100" s="96"/>
      <c r="K100" s="119"/>
      <c r="L100" s="97" t="str">
        <f t="shared" si="4"/>
        <v/>
      </c>
      <c r="M100" s="445"/>
    </row>
    <row r="101" spans="1:13" ht="24.9" customHeight="1">
      <c r="B101" s="426" t="str">
        <f>IF($C101=$E$20,$D$20,IF($C101=$E$21,$D$21,IF($C101=$E$22,$D$22,"")))</f>
        <v/>
      </c>
      <c r="C101" s="427" t="s">
        <v>447</v>
      </c>
      <c r="D101" s="454"/>
      <c r="E101" s="455"/>
      <c r="F101" s="456"/>
      <c r="G101" s="457"/>
      <c r="H101" s="458"/>
      <c r="I101" s="457"/>
      <c r="J101" s="458"/>
      <c r="K101" s="459"/>
      <c r="L101" s="452"/>
      <c r="M101" s="453"/>
    </row>
    <row r="102" spans="1:13" ht="19.5" customHeight="1">
      <c r="A102" s="9">
        <v>1</v>
      </c>
      <c r="B102" s="431"/>
      <c r="C102" s="432"/>
      <c r="D102" s="433"/>
      <c r="E102" s="434"/>
      <c r="F102" s="90"/>
      <c r="G102" s="435"/>
      <c r="H102" s="91"/>
      <c r="I102" s="435"/>
      <c r="J102" s="91"/>
      <c r="K102" s="117"/>
      <c r="L102" s="172" t="str">
        <f>IF(ISNUMBER(F102),(ROUND(PRODUCT(F102,G102,I102,K102),0)),"")</f>
        <v/>
      </c>
      <c r="M102" s="436">
        <f>ROUNDDOWN((SUM(L102:L121)),0)</f>
        <v>0</v>
      </c>
    </row>
    <row r="103" spans="1:13" ht="20.149999999999999" customHeight="1">
      <c r="A103" s="9">
        <v>2</v>
      </c>
      <c r="B103" s="431"/>
      <c r="C103" s="432"/>
      <c r="D103" s="207"/>
      <c r="E103" s="437"/>
      <c r="F103" s="92"/>
      <c r="G103" s="438"/>
      <c r="H103" s="93"/>
      <c r="I103" s="438"/>
      <c r="J103" s="93"/>
      <c r="K103" s="118"/>
      <c r="L103" s="94" t="str">
        <f t="shared" ref="L103:L121" si="5">IF(ISNUMBER(F103),(ROUND(PRODUCT(F103,G103,I103,K103),0)),"")</f>
        <v/>
      </c>
      <c r="M103" s="439"/>
    </row>
    <row r="104" spans="1:13" ht="20.149999999999999" customHeight="1">
      <c r="A104" s="9">
        <v>3</v>
      </c>
      <c r="B104" s="431"/>
      <c r="C104" s="432"/>
      <c r="D104" s="207"/>
      <c r="E104" s="437"/>
      <c r="F104" s="92"/>
      <c r="G104" s="438"/>
      <c r="H104" s="93"/>
      <c r="I104" s="438"/>
      <c r="J104" s="93"/>
      <c r="K104" s="118"/>
      <c r="L104" s="94" t="str">
        <f t="shared" si="5"/>
        <v/>
      </c>
      <c r="M104" s="439"/>
    </row>
    <row r="105" spans="1:13" ht="20.149999999999999" customHeight="1">
      <c r="A105" s="9">
        <v>4</v>
      </c>
      <c r="B105" s="431"/>
      <c r="C105" s="432"/>
      <c r="D105" s="207"/>
      <c r="E105" s="437"/>
      <c r="F105" s="92"/>
      <c r="G105" s="438"/>
      <c r="H105" s="93"/>
      <c r="I105" s="438"/>
      <c r="J105" s="93"/>
      <c r="K105" s="118"/>
      <c r="L105" s="94" t="str">
        <f t="shared" si="5"/>
        <v/>
      </c>
      <c r="M105" s="439"/>
    </row>
    <row r="106" spans="1:13" ht="20.149999999999999" customHeight="1">
      <c r="A106" s="9">
        <v>5</v>
      </c>
      <c r="B106" s="431"/>
      <c r="C106" s="432"/>
      <c r="D106" s="207"/>
      <c r="E106" s="437"/>
      <c r="F106" s="92"/>
      <c r="G106" s="438"/>
      <c r="H106" s="93"/>
      <c r="I106" s="438"/>
      <c r="J106" s="93"/>
      <c r="K106" s="118"/>
      <c r="L106" s="94" t="str">
        <f t="shared" si="5"/>
        <v/>
      </c>
      <c r="M106" s="439"/>
    </row>
    <row r="107" spans="1:13" ht="20.149999999999999" customHeight="1">
      <c r="A107" s="9">
        <v>6</v>
      </c>
      <c r="B107" s="431"/>
      <c r="C107" s="432"/>
      <c r="D107" s="207"/>
      <c r="E107" s="437"/>
      <c r="F107" s="92"/>
      <c r="G107" s="438"/>
      <c r="H107" s="93"/>
      <c r="I107" s="438"/>
      <c r="J107" s="93"/>
      <c r="K107" s="118"/>
      <c r="L107" s="94" t="str">
        <f t="shared" si="5"/>
        <v/>
      </c>
      <c r="M107" s="439"/>
    </row>
    <row r="108" spans="1:13" ht="20.149999999999999" customHeight="1">
      <c r="A108" s="9">
        <v>7</v>
      </c>
      <c r="B108" s="431"/>
      <c r="C108" s="432"/>
      <c r="D108" s="207"/>
      <c r="E108" s="437"/>
      <c r="F108" s="92"/>
      <c r="G108" s="438"/>
      <c r="H108" s="93"/>
      <c r="I108" s="438"/>
      <c r="J108" s="93"/>
      <c r="K108" s="118"/>
      <c r="L108" s="94" t="str">
        <f t="shared" si="5"/>
        <v/>
      </c>
      <c r="M108" s="439"/>
    </row>
    <row r="109" spans="1:13" ht="20.149999999999999" customHeight="1">
      <c r="A109" s="9">
        <v>8</v>
      </c>
      <c r="B109" s="431"/>
      <c r="C109" s="432"/>
      <c r="D109" s="207"/>
      <c r="E109" s="437"/>
      <c r="F109" s="92"/>
      <c r="G109" s="438"/>
      <c r="H109" s="93"/>
      <c r="I109" s="438"/>
      <c r="J109" s="93"/>
      <c r="K109" s="118"/>
      <c r="L109" s="94" t="str">
        <f t="shared" si="5"/>
        <v/>
      </c>
      <c r="M109" s="439"/>
    </row>
    <row r="110" spans="1:13" ht="20.149999999999999" customHeight="1">
      <c r="A110" s="9">
        <v>9</v>
      </c>
      <c r="B110" s="431"/>
      <c r="C110" s="432"/>
      <c r="D110" s="207"/>
      <c r="E110" s="437"/>
      <c r="F110" s="92"/>
      <c r="G110" s="438"/>
      <c r="H110" s="93"/>
      <c r="I110" s="438"/>
      <c r="J110" s="93"/>
      <c r="K110" s="118"/>
      <c r="L110" s="94" t="str">
        <f t="shared" si="5"/>
        <v/>
      </c>
      <c r="M110" s="439"/>
    </row>
    <row r="111" spans="1:13" ht="20.149999999999999" customHeight="1">
      <c r="A111" s="9">
        <v>10</v>
      </c>
      <c r="B111" s="431"/>
      <c r="C111" s="432"/>
      <c r="D111" s="207"/>
      <c r="E111" s="437"/>
      <c r="F111" s="92"/>
      <c r="G111" s="438"/>
      <c r="H111" s="93"/>
      <c r="I111" s="438"/>
      <c r="J111" s="93"/>
      <c r="K111" s="118"/>
      <c r="L111" s="94" t="str">
        <f t="shared" si="5"/>
        <v/>
      </c>
      <c r="M111" s="439"/>
    </row>
    <row r="112" spans="1:13" ht="20.149999999999999" customHeight="1">
      <c r="A112" s="9">
        <v>11</v>
      </c>
      <c r="B112" s="431"/>
      <c r="C112" s="432"/>
      <c r="D112" s="207"/>
      <c r="E112" s="437"/>
      <c r="F112" s="92"/>
      <c r="G112" s="438"/>
      <c r="H112" s="93"/>
      <c r="I112" s="438"/>
      <c r="J112" s="93"/>
      <c r="K112" s="118"/>
      <c r="L112" s="94" t="str">
        <f t="shared" si="5"/>
        <v/>
      </c>
      <c r="M112" s="439"/>
    </row>
    <row r="113" spans="1:13" ht="20.149999999999999" customHeight="1">
      <c r="A113" s="9">
        <v>12</v>
      </c>
      <c r="B113" s="431"/>
      <c r="C113" s="432"/>
      <c r="D113" s="207"/>
      <c r="E113" s="437"/>
      <c r="F113" s="92"/>
      <c r="G113" s="438"/>
      <c r="H113" s="93"/>
      <c r="I113" s="438"/>
      <c r="J113" s="93"/>
      <c r="K113" s="118"/>
      <c r="L113" s="94" t="str">
        <f t="shared" si="5"/>
        <v/>
      </c>
      <c r="M113" s="439"/>
    </row>
    <row r="114" spans="1:13" ht="20.149999999999999" customHeight="1">
      <c r="A114" s="9">
        <v>13</v>
      </c>
      <c r="B114" s="431"/>
      <c r="C114" s="432"/>
      <c r="D114" s="207"/>
      <c r="E114" s="437"/>
      <c r="F114" s="92"/>
      <c r="G114" s="438"/>
      <c r="H114" s="93"/>
      <c r="I114" s="438"/>
      <c r="J114" s="93"/>
      <c r="K114" s="118"/>
      <c r="L114" s="94" t="str">
        <f t="shared" si="5"/>
        <v/>
      </c>
      <c r="M114" s="439"/>
    </row>
    <row r="115" spans="1:13" ht="20.149999999999999" customHeight="1">
      <c r="A115" s="9">
        <v>14</v>
      </c>
      <c r="B115" s="431"/>
      <c r="C115" s="432"/>
      <c r="D115" s="207"/>
      <c r="E115" s="437"/>
      <c r="F115" s="92"/>
      <c r="G115" s="438"/>
      <c r="H115" s="93"/>
      <c r="I115" s="438"/>
      <c r="J115" s="93"/>
      <c r="K115" s="118"/>
      <c r="L115" s="94" t="str">
        <f t="shared" si="5"/>
        <v/>
      </c>
      <c r="M115" s="439"/>
    </row>
    <row r="116" spans="1:13" ht="20.149999999999999" customHeight="1">
      <c r="A116" s="9">
        <v>15</v>
      </c>
      <c r="B116" s="431"/>
      <c r="C116" s="432"/>
      <c r="D116" s="207"/>
      <c r="E116" s="437"/>
      <c r="F116" s="92"/>
      <c r="G116" s="438"/>
      <c r="H116" s="93"/>
      <c r="I116" s="438"/>
      <c r="J116" s="93"/>
      <c r="K116" s="118"/>
      <c r="L116" s="94" t="str">
        <f t="shared" si="5"/>
        <v/>
      </c>
      <c r="M116" s="439"/>
    </row>
    <row r="117" spans="1:13" ht="20.149999999999999" customHeight="1">
      <c r="A117" s="9">
        <v>16</v>
      </c>
      <c r="B117" s="431"/>
      <c r="C117" s="432"/>
      <c r="D117" s="207"/>
      <c r="E117" s="437"/>
      <c r="F117" s="92"/>
      <c r="G117" s="438"/>
      <c r="H117" s="93"/>
      <c r="I117" s="438"/>
      <c r="J117" s="93"/>
      <c r="K117" s="118"/>
      <c r="L117" s="94" t="str">
        <f t="shared" si="5"/>
        <v/>
      </c>
      <c r="M117" s="439"/>
    </row>
    <row r="118" spans="1:13" ht="20.149999999999999" customHeight="1">
      <c r="A118" s="9">
        <v>17</v>
      </c>
      <c r="B118" s="431"/>
      <c r="C118" s="432"/>
      <c r="D118" s="207"/>
      <c r="E118" s="437"/>
      <c r="F118" s="92"/>
      <c r="G118" s="438"/>
      <c r="H118" s="93"/>
      <c r="I118" s="438"/>
      <c r="J118" s="93"/>
      <c r="K118" s="118"/>
      <c r="L118" s="94" t="str">
        <f t="shared" si="5"/>
        <v/>
      </c>
      <c r="M118" s="439"/>
    </row>
    <row r="119" spans="1:13" ht="20.149999999999999" customHeight="1">
      <c r="A119" s="9">
        <v>18</v>
      </c>
      <c r="B119" s="431"/>
      <c r="C119" s="432"/>
      <c r="D119" s="207"/>
      <c r="E119" s="437"/>
      <c r="F119" s="92"/>
      <c r="G119" s="438"/>
      <c r="H119" s="93"/>
      <c r="I119" s="438"/>
      <c r="J119" s="93"/>
      <c r="K119" s="118"/>
      <c r="L119" s="94" t="str">
        <f t="shared" si="5"/>
        <v/>
      </c>
      <c r="M119" s="439"/>
    </row>
    <row r="120" spans="1:13" ht="20.149999999999999" customHeight="1">
      <c r="A120" s="9">
        <v>19</v>
      </c>
      <c r="B120" s="431"/>
      <c r="C120" s="432"/>
      <c r="D120" s="207"/>
      <c r="E120" s="437"/>
      <c r="F120" s="92"/>
      <c r="G120" s="438"/>
      <c r="H120" s="93"/>
      <c r="I120" s="438"/>
      <c r="J120" s="93"/>
      <c r="K120" s="118"/>
      <c r="L120" s="94" t="str">
        <f t="shared" si="5"/>
        <v/>
      </c>
      <c r="M120" s="439"/>
    </row>
    <row r="121" spans="1:13" ht="20.149999999999999" customHeight="1">
      <c r="A121" s="9">
        <v>20</v>
      </c>
      <c r="B121" s="440"/>
      <c r="C121" s="441"/>
      <c r="D121" s="442"/>
      <c r="E121" s="443"/>
      <c r="F121" s="95"/>
      <c r="G121" s="444"/>
      <c r="H121" s="96"/>
      <c r="I121" s="444"/>
      <c r="J121" s="96"/>
      <c r="K121" s="119"/>
      <c r="L121" s="97" t="str">
        <f t="shared" si="5"/>
        <v/>
      </c>
      <c r="M121" s="445"/>
    </row>
    <row r="122" spans="1:13" ht="24.9" customHeight="1">
      <c r="B122" s="426" t="str">
        <f>IF($C122=$E$20,$D$20,IF($C122=$E$21,$D$21,IF($C122=$E$22,$D$22,"")))</f>
        <v/>
      </c>
      <c r="C122" s="427" t="s">
        <v>448</v>
      </c>
      <c r="D122" s="454"/>
      <c r="E122" s="455"/>
      <c r="F122" s="456"/>
      <c r="G122" s="457"/>
      <c r="H122" s="458"/>
      <c r="I122" s="457"/>
      <c r="J122" s="458"/>
      <c r="K122" s="459"/>
      <c r="L122" s="452"/>
      <c r="M122" s="453"/>
    </row>
    <row r="123" spans="1:13" ht="19.5" customHeight="1">
      <c r="A123" s="9">
        <v>1</v>
      </c>
      <c r="B123" s="431"/>
      <c r="C123" s="432"/>
      <c r="D123" s="433"/>
      <c r="E123" s="434"/>
      <c r="F123" s="90"/>
      <c r="G123" s="435"/>
      <c r="H123" s="91"/>
      <c r="I123" s="435"/>
      <c r="J123" s="91"/>
      <c r="K123" s="117"/>
      <c r="L123" s="172" t="str">
        <f>IF(ISNUMBER(F123),(ROUND(PRODUCT(F123,G123,I123,K123),0)),"")</f>
        <v/>
      </c>
      <c r="M123" s="436">
        <f>ROUNDDOWN((SUM(L123:L142)),0)</f>
        <v>0</v>
      </c>
    </row>
    <row r="124" spans="1:13" ht="20.149999999999999" customHeight="1">
      <c r="A124" s="9">
        <v>2</v>
      </c>
      <c r="B124" s="431"/>
      <c r="C124" s="432"/>
      <c r="D124" s="207"/>
      <c r="E124" s="437"/>
      <c r="F124" s="92"/>
      <c r="G124" s="438"/>
      <c r="H124" s="93"/>
      <c r="I124" s="438"/>
      <c r="J124" s="93"/>
      <c r="K124" s="118"/>
      <c r="L124" s="94" t="str">
        <f t="shared" ref="L124:L142" si="6">IF(ISNUMBER(F124),(ROUND(PRODUCT(F124,G124,I124,K124),0)),"")</f>
        <v/>
      </c>
      <c r="M124" s="439"/>
    </row>
    <row r="125" spans="1:13" ht="20.149999999999999" customHeight="1">
      <c r="A125" s="9">
        <v>3</v>
      </c>
      <c r="B125" s="431"/>
      <c r="C125" s="432"/>
      <c r="D125" s="207"/>
      <c r="E125" s="437"/>
      <c r="F125" s="92"/>
      <c r="G125" s="438"/>
      <c r="H125" s="93"/>
      <c r="I125" s="438"/>
      <c r="J125" s="93"/>
      <c r="K125" s="118"/>
      <c r="L125" s="94" t="str">
        <f t="shared" si="6"/>
        <v/>
      </c>
      <c r="M125" s="439"/>
    </row>
    <row r="126" spans="1:13" ht="20.149999999999999" customHeight="1">
      <c r="A126" s="9">
        <v>4</v>
      </c>
      <c r="B126" s="431"/>
      <c r="C126" s="432"/>
      <c r="D126" s="207"/>
      <c r="E126" s="437"/>
      <c r="F126" s="92"/>
      <c r="G126" s="438"/>
      <c r="H126" s="93"/>
      <c r="I126" s="438"/>
      <c r="J126" s="93"/>
      <c r="K126" s="118"/>
      <c r="L126" s="94" t="str">
        <f t="shared" si="6"/>
        <v/>
      </c>
      <c r="M126" s="439"/>
    </row>
    <row r="127" spans="1:13" ht="20.149999999999999" customHeight="1">
      <c r="A127" s="9">
        <v>5</v>
      </c>
      <c r="B127" s="431"/>
      <c r="C127" s="432"/>
      <c r="D127" s="207"/>
      <c r="E127" s="437"/>
      <c r="F127" s="92"/>
      <c r="G127" s="438"/>
      <c r="H127" s="93"/>
      <c r="I127" s="438"/>
      <c r="J127" s="93"/>
      <c r="K127" s="118"/>
      <c r="L127" s="94" t="str">
        <f t="shared" si="6"/>
        <v/>
      </c>
      <c r="M127" s="439"/>
    </row>
    <row r="128" spans="1:13" ht="20.149999999999999" customHeight="1">
      <c r="A128" s="9">
        <v>6</v>
      </c>
      <c r="B128" s="431"/>
      <c r="C128" s="432"/>
      <c r="D128" s="207"/>
      <c r="E128" s="437"/>
      <c r="F128" s="92"/>
      <c r="G128" s="438"/>
      <c r="H128" s="93"/>
      <c r="I128" s="438"/>
      <c r="J128" s="93"/>
      <c r="K128" s="118"/>
      <c r="L128" s="94" t="str">
        <f t="shared" si="6"/>
        <v/>
      </c>
      <c r="M128" s="439"/>
    </row>
    <row r="129" spans="1:13" ht="20.149999999999999" customHeight="1">
      <c r="A129" s="9">
        <v>7</v>
      </c>
      <c r="B129" s="431"/>
      <c r="C129" s="432"/>
      <c r="D129" s="207"/>
      <c r="E129" s="437"/>
      <c r="F129" s="92"/>
      <c r="G129" s="438"/>
      <c r="H129" s="93"/>
      <c r="I129" s="438"/>
      <c r="J129" s="93"/>
      <c r="K129" s="118"/>
      <c r="L129" s="94" t="str">
        <f t="shared" si="6"/>
        <v/>
      </c>
      <c r="M129" s="439"/>
    </row>
    <row r="130" spans="1:13" ht="20.149999999999999" customHeight="1">
      <c r="A130" s="9">
        <v>8</v>
      </c>
      <c r="B130" s="431"/>
      <c r="C130" s="432"/>
      <c r="D130" s="207"/>
      <c r="E130" s="437"/>
      <c r="F130" s="92"/>
      <c r="G130" s="438"/>
      <c r="H130" s="93"/>
      <c r="I130" s="438"/>
      <c r="J130" s="93"/>
      <c r="K130" s="118"/>
      <c r="L130" s="94" t="str">
        <f t="shared" si="6"/>
        <v/>
      </c>
      <c r="M130" s="439"/>
    </row>
    <row r="131" spans="1:13" ht="20.149999999999999" customHeight="1">
      <c r="A131" s="9">
        <v>9</v>
      </c>
      <c r="B131" s="431"/>
      <c r="C131" s="432"/>
      <c r="D131" s="207"/>
      <c r="E131" s="437"/>
      <c r="F131" s="92"/>
      <c r="G131" s="438"/>
      <c r="H131" s="93"/>
      <c r="I131" s="438"/>
      <c r="J131" s="93"/>
      <c r="K131" s="118"/>
      <c r="L131" s="94" t="str">
        <f t="shared" si="6"/>
        <v/>
      </c>
      <c r="M131" s="439"/>
    </row>
    <row r="132" spans="1:13" ht="20.149999999999999" customHeight="1">
      <c r="A132" s="9">
        <v>10</v>
      </c>
      <c r="B132" s="431"/>
      <c r="C132" s="432"/>
      <c r="D132" s="207"/>
      <c r="E132" s="437"/>
      <c r="F132" s="92"/>
      <c r="G132" s="438"/>
      <c r="H132" s="93"/>
      <c r="I132" s="438"/>
      <c r="J132" s="93"/>
      <c r="K132" s="118"/>
      <c r="L132" s="94" t="str">
        <f t="shared" si="6"/>
        <v/>
      </c>
      <c r="M132" s="439"/>
    </row>
    <row r="133" spans="1:13" ht="20.149999999999999" customHeight="1">
      <c r="A133" s="9">
        <v>11</v>
      </c>
      <c r="B133" s="431"/>
      <c r="C133" s="432"/>
      <c r="D133" s="207"/>
      <c r="E133" s="437"/>
      <c r="F133" s="92"/>
      <c r="G133" s="438"/>
      <c r="H133" s="93"/>
      <c r="I133" s="438"/>
      <c r="J133" s="93"/>
      <c r="K133" s="118"/>
      <c r="L133" s="94" t="str">
        <f t="shared" si="6"/>
        <v/>
      </c>
      <c r="M133" s="439"/>
    </row>
    <row r="134" spans="1:13" ht="20.149999999999999" customHeight="1">
      <c r="A134" s="9">
        <v>12</v>
      </c>
      <c r="B134" s="431"/>
      <c r="C134" s="432"/>
      <c r="D134" s="207"/>
      <c r="E134" s="437"/>
      <c r="F134" s="92"/>
      <c r="G134" s="438"/>
      <c r="H134" s="93"/>
      <c r="I134" s="438"/>
      <c r="J134" s="93"/>
      <c r="K134" s="118"/>
      <c r="L134" s="94" t="str">
        <f t="shared" si="6"/>
        <v/>
      </c>
      <c r="M134" s="439"/>
    </row>
    <row r="135" spans="1:13" ht="20.149999999999999" customHeight="1">
      <c r="A135" s="9">
        <v>13</v>
      </c>
      <c r="B135" s="431"/>
      <c r="C135" s="432"/>
      <c r="D135" s="207"/>
      <c r="E135" s="437"/>
      <c r="F135" s="92"/>
      <c r="G135" s="438"/>
      <c r="H135" s="93"/>
      <c r="I135" s="438"/>
      <c r="J135" s="93"/>
      <c r="K135" s="118"/>
      <c r="L135" s="94" t="str">
        <f t="shared" si="6"/>
        <v/>
      </c>
      <c r="M135" s="439"/>
    </row>
    <row r="136" spans="1:13" ht="20.149999999999999" customHeight="1">
      <c r="A136" s="9">
        <v>14</v>
      </c>
      <c r="B136" s="431"/>
      <c r="C136" s="432"/>
      <c r="D136" s="207"/>
      <c r="E136" s="437"/>
      <c r="F136" s="92"/>
      <c r="G136" s="438"/>
      <c r="H136" s="93"/>
      <c r="I136" s="438"/>
      <c r="J136" s="93"/>
      <c r="K136" s="118"/>
      <c r="L136" s="94" t="str">
        <f t="shared" si="6"/>
        <v/>
      </c>
      <c r="M136" s="439"/>
    </row>
    <row r="137" spans="1:13" ht="20.149999999999999" customHeight="1">
      <c r="A137" s="9">
        <v>15</v>
      </c>
      <c r="B137" s="431"/>
      <c r="C137" s="432"/>
      <c r="D137" s="207"/>
      <c r="E137" s="437"/>
      <c r="F137" s="92"/>
      <c r="G137" s="438"/>
      <c r="H137" s="93"/>
      <c r="I137" s="438"/>
      <c r="J137" s="93"/>
      <c r="K137" s="118"/>
      <c r="L137" s="94" t="str">
        <f t="shared" si="6"/>
        <v/>
      </c>
      <c r="M137" s="439"/>
    </row>
    <row r="138" spans="1:13" ht="20.149999999999999" customHeight="1">
      <c r="A138" s="9">
        <v>16</v>
      </c>
      <c r="B138" s="431"/>
      <c r="C138" s="432"/>
      <c r="D138" s="207"/>
      <c r="E138" s="437"/>
      <c r="F138" s="92"/>
      <c r="G138" s="438"/>
      <c r="H138" s="93"/>
      <c r="I138" s="438"/>
      <c r="J138" s="93"/>
      <c r="K138" s="118"/>
      <c r="L138" s="94" t="str">
        <f t="shared" si="6"/>
        <v/>
      </c>
      <c r="M138" s="439"/>
    </row>
    <row r="139" spans="1:13" ht="20.149999999999999" customHeight="1">
      <c r="A139" s="9">
        <v>17</v>
      </c>
      <c r="B139" s="431"/>
      <c r="C139" s="432"/>
      <c r="D139" s="207"/>
      <c r="E139" s="437"/>
      <c r="F139" s="92"/>
      <c r="G139" s="438"/>
      <c r="H139" s="93"/>
      <c r="I139" s="438"/>
      <c r="J139" s="93"/>
      <c r="K139" s="118"/>
      <c r="L139" s="94" t="str">
        <f t="shared" si="6"/>
        <v/>
      </c>
      <c r="M139" s="439"/>
    </row>
    <row r="140" spans="1:13" ht="20.149999999999999" customHeight="1">
      <c r="A140" s="9">
        <v>18</v>
      </c>
      <c r="B140" s="431"/>
      <c r="C140" s="432"/>
      <c r="D140" s="207"/>
      <c r="E140" s="437"/>
      <c r="F140" s="92"/>
      <c r="G140" s="438"/>
      <c r="H140" s="93"/>
      <c r="I140" s="438"/>
      <c r="J140" s="93"/>
      <c r="K140" s="118"/>
      <c r="L140" s="94" t="str">
        <f t="shared" si="6"/>
        <v/>
      </c>
      <c r="M140" s="439"/>
    </row>
    <row r="141" spans="1:13" ht="20.149999999999999" customHeight="1">
      <c r="A141" s="9">
        <v>19</v>
      </c>
      <c r="B141" s="431"/>
      <c r="C141" s="432"/>
      <c r="D141" s="207"/>
      <c r="E141" s="437"/>
      <c r="F141" s="92"/>
      <c r="G141" s="438"/>
      <c r="H141" s="93"/>
      <c r="I141" s="438"/>
      <c r="J141" s="93"/>
      <c r="K141" s="118"/>
      <c r="L141" s="94" t="str">
        <f t="shared" si="6"/>
        <v/>
      </c>
      <c r="M141" s="439"/>
    </row>
    <row r="142" spans="1:13" ht="20.149999999999999" customHeight="1">
      <c r="A142" s="9">
        <v>20</v>
      </c>
      <c r="B142" s="440"/>
      <c r="C142" s="441"/>
      <c r="D142" s="442"/>
      <c r="E142" s="443"/>
      <c r="F142" s="95"/>
      <c r="G142" s="444"/>
      <c r="H142" s="96"/>
      <c r="I142" s="444"/>
      <c r="J142" s="96"/>
      <c r="K142" s="119"/>
      <c r="L142" s="97" t="str">
        <f t="shared" si="6"/>
        <v/>
      </c>
      <c r="M142" s="445"/>
    </row>
    <row r="143" spans="1:13" ht="24.9" customHeight="1">
      <c r="B143" s="426" t="str">
        <f>IF($C143=$E$20,$D$20,IF($C143=$E$21,$D$21,IF($C143=$E$22,$D$22,"")))</f>
        <v/>
      </c>
      <c r="C143" s="427" t="s">
        <v>449</v>
      </c>
      <c r="D143" s="454"/>
      <c r="E143" s="455"/>
      <c r="F143" s="456"/>
      <c r="G143" s="457"/>
      <c r="H143" s="458"/>
      <c r="I143" s="457"/>
      <c r="J143" s="458"/>
      <c r="K143" s="459"/>
      <c r="L143" s="452"/>
      <c r="M143" s="453"/>
    </row>
    <row r="144" spans="1:13" ht="19.5" customHeight="1">
      <c r="A144" s="9">
        <v>1</v>
      </c>
      <c r="B144" s="431"/>
      <c r="C144" s="432"/>
      <c r="D144" s="433"/>
      <c r="E144" s="434"/>
      <c r="F144" s="90"/>
      <c r="G144" s="435"/>
      <c r="H144" s="91"/>
      <c r="I144" s="435"/>
      <c r="J144" s="91"/>
      <c r="K144" s="117"/>
      <c r="L144" s="172" t="str">
        <f>IF(ISNUMBER(F144),(ROUND(PRODUCT(F144,G144,I144,K144),0)),"")</f>
        <v/>
      </c>
      <c r="M144" s="436">
        <f>ROUNDDOWN((SUM(L144:L163)),0)</f>
        <v>0</v>
      </c>
    </row>
    <row r="145" spans="1:13" ht="20.149999999999999" customHeight="1">
      <c r="A145" s="9">
        <v>2</v>
      </c>
      <c r="B145" s="431"/>
      <c r="C145" s="432"/>
      <c r="D145" s="207"/>
      <c r="E145" s="437"/>
      <c r="F145" s="92"/>
      <c r="G145" s="438"/>
      <c r="H145" s="93"/>
      <c r="I145" s="438"/>
      <c r="J145" s="93"/>
      <c r="K145" s="118"/>
      <c r="L145" s="94" t="str">
        <f t="shared" ref="L145:L163" si="7">IF(ISNUMBER(F145),(ROUND(PRODUCT(F145,G145,I145,K145),0)),"")</f>
        <v/>
      </c>
      <c r="M145" s="439"/>
    </row>
    <row r="146" spans="1:13" ht="20.149999999999999" customHeight="1">
      <c r="A146" s="9">
        <v>3</v>
      </c>
      <c r="B146" s="431"/>
      <c r="C146" s="432"/>
      <c r="D146" s="207"/>
      <c r="E146" s="437"/>
      <c r="F146" s="92"/>
      <c r="G146" s="438"/>
      <c r="H146" s="93"/>
      <c r="I146" s="438"/>
      <c r="J146" s="93"/>
      <c r="K146" s="118"/>
      <c r="L146" s="94" t="str">
        <f t="shared" si="7"/>
        <v/>
      </c>
      <c r="M146" s="439"/>
    </row>
    <row r="147" spans="1:13" ht="20.149999999999999" customHeight="1">
      <c r="A147" s="9">
        <v>4</v>
      </c>
      <c r="B147" s="431"/>
      <c r="C147" s="432"/>
      <c r="D147" s="207"/>
      <c r="E147" s="437"/>
      <c r="F147" s="92"/>
      <c r="G147" s="438"/>
      <c r="H147" s="93"/>
      <c r="I147" s="438"/>
      <c r="J147" s="93"/>
      <c r="K147" s="118"/>
      <c r="L147" s="94" t="str">
        <f t="shared" si="7"/>
        <v/>
      </c>
      <c r="M147" s="439"/>
    </row>
    <row r="148" spans="1:13" ht="20.149999999999999" customHeight="1">
      <c r="A148" s="9">
        <v>5</v>
      </c>
      <c r="B148" s="431"/>
      <c r="C148" s="432"/>
      <c r="D148" s="207"/>
      <c r="E148" s="437"/>
      <c r="F148" s="92"/>
      <c r="G148" s="438"/>
      <c r="H148" s="93"/>
      <c r="I148" s="438"/>
      <c r="J148" s="93"/>
      <c r="K148" s="118"/>
      <c r="L148" s="94" t="str">
        <f t="shared" si="7"/>
        <v/>
      </c>
      <c r="M148" s="439"/>
    </row>
    <row r="149" spans="1:13" ht="20.149999999999999" customHeight="1">
      <c r="A149" s="9">
        <v>6</v>
      </c>
      <c r="B149" s="431"/>
      <c r="C149" s="432"/>
      <c r="D149" s="207"/>
      <c r="E149" s="437"/>
      <c r="F149" s="92"/>
      <c r="G149" s="438"/>
      <c r="H149" s="93"/>
      <c r="I149" s="438"/>
      <c r="J149" s="93"/>
      <c r="K149" s="118"/>
      <c r="L149" s="94" t="str">
        <f t="shared" si="7"/>
        <v/>
      </c>
      <c r="M149" s="439"/>
    </row>
    <row r="150" spans="1:13" ht="20.149999999999999" customHeight="1">
      <c r="A150" s="9">
        <v>7</v>
      </c>
      <c r="B150" s="431"/>
      <c r="C150" s="432"/>
      <c r="D150" s="207"/>
      <c r="E150" s="437"/>
      <c r="F150" s="92"/>
      <c r="G150" s="438"/>
      <c r="H150" s="93"/>
      <c r="I150" s="438"/>
      <c r="J150" s="93"/>
      <c r="K150" s="118"/>
      <c r="L150" s="94" t="str">
        <f t="shared" si="7"/>
        <v/>
      </c>
      <c r="M150" s="439"/>
    </row>
    <row r="151" spans="1:13" ht="20.149999999999999" customHeight="1">
      <c r="A151" s="9">
        <v>8</v>
      </c>
      <c r="B151" s="431"/>
      <c r="C151" s="432"/>
      <c r="D151" s="207"/>
      <c r="E151" s="437"/>
      <c r="F151" s="92"/>
      <c r="G151" s="438"/>
      <c r="H151" s="93"/>
      <c r="I151" s="438"/>
      <c r="J151" s="93"/>
      <c r="K151" s="118"/>
      <c r="L151" s="94" t="str">
        <f t="shared" si="7"/>
        <v/>
      </c>
      <c r="M151" s="439"/>
    </row>
    <row r="152" spans="1:13" ht="20.149999999999999" customHeight="1">
      <c r="A152" s="9">
        <v>9</v>
      </c>
      <c r="B152" s="431"/>
      <c r="C152" s="432"/>
      <c r="D152" s="207"/>
      <c r="E152" s="437"/>
      <c r="F152" s="92"/>
      <c r="G152" s="438"/>
      <c r="H152" s="93"/>
      <c r="I152" s="438"/>
      <c r="J152" s="93"/>
      <c r="K152" s="118"/>
      <c r="L152" s="94" t="str">
        <f t="shared" si="7"/>
        <v/>
      </c>
      <c r="M152" s="439"/>
    </row>
    <row r="153" spans="1:13" ht="20.149999999999999" customHeight="1">
      <c r="A153" s="9">
        <v>10</v>
      </c>
      <c r="B153" s="431"/>
      <c r="C153" s="432"/>
      <c r="D153" s="207"/>
      <c r="E153" s="437"/>
      <c r="F153" s="92"/>
      <c r="G153" s="438"/>
      <c r="H153" s="93"/>
      <c r="I153" s="438"/>
      <c r="J153" s="93"/>
      <c r="K153" s="118"/>
      <c r="L153" s="94" t="str">
        <f t="shared" si="7"/>
        <v/>
      </c>
      <c r="M153" s="439"/>
    </row>
    <row r="154" spans="1:13" ht="20.149999999999999" customHeight="1">
      <c r="A154" s="9">
        <v>11</v>
      </c>
      <c r="B154" s="431"/>
      <c r="C154" s="432"/>
      <c r="D154" s="207"/>
      <c r="E154" s="437"/>
      <c r="F154" s="92"/>
      <c r="G154" s="438"/>
      <c r="H154" s="93"/>
      <c r="I154" s="438"/>
      <c r="J154" s="93"/>
      <c r="K154" s="118"/>
      <c r="L154" s="94" t="str">
        <f t="shared" si="7"/>
        <v/>
      </c>
      <c r="M154" s="439"/>
    </row>
    <row r="155" spans="1:13" ht="20.149999999999999" customHeight="1">
      <c r="A155" s="9">
        <v>12</v>
      </c>
      <c r="B155" s="431"/>
      <c r="C155" s="432"/>
      <c r="D155" s="207"/>
      <c r="E155" s="437"/>
      <c r="F155" s="92"/>
      <c r="G155" s="438"/>
      <c r="H155" s="93"/>
      <c r="I155" s="438"/>
      <c r="J155" s="93"/>
      <c r="K155" s="118"/>
      <c r="L155" s="94" t="str">
        <f t="shared" si="7"/>
        <v/>
      </c>
      <c r="M155" s="439"/>
    </row>
    <row r="156" spans="1:13" ht="20.149999999999999" customHeight="1">
      <c r="A156" s="9">
        <v>13</v>
      </c>
      <c r="B156" s="431"/>
      <c r="C156" s="432"/>
      <c r="D156" s="207"/>
      <c r="E156" s="437"/>
      <c r="F156" s="92"/>
      <c r="G156" s="438"/>
      <c r="H156" s="93"/>
      <c r="I156" s="438"/>
      <c r="J156" s="93"/>
      <c r="K156" s="118"/>
      <c r="L156" s="94" t="str">
        <f t="shared" si="7"/>
        <v/>
      </c>
      <c r="M156" s="439"/>
    </row>
    <row r="157" spans="1:13" ht="20.149999999999999" customHeight="1">
      <c r="A157" s="9">
        <v>14</v>
      </c>
      <c r="B157" s="431"/>
      <c r="C157" s="432"/>
      <c r="D157" s="207"/>
      <c r="E157" s="437"/>
      <c r="F157" s="92"/>
      <c r="G157" s="438"/>
      <c r="H157" s="93"/>
      <c r="I157" s="438"/>
      <c r="J157" s="93"/>
      <c r="K157" s="118"/>
      <c r="L157" s="94" t="str">
        <f t="shared" si="7"/>
        <v/>
      </c>
      <c r="M157" s="439"/>
    </row>
    <row r="158" spans="1:13" ht="20.149999999999999" customHeight="1">
      <c r="A158" s="9">
        <v>15</v>
      </c>
      <c r="B158" s="431"/>
      <c r="C158" s="432"/>
      <c r="D158" s="207"/>
      <c r="E158" s="437"/>
      <c r="F158" s="92"/>
      <c r="G158" s="438"/>
      <c r="H158" s="93"/>
      <c r="I158" s="438"/>
      <c r="J158" s="93"/>
      <c r="K158" s="118"/>
      <c r="L158" s="94" t="str">
        <f t="shared" si="7"/>
        <v/>
      </c>
      <c r="M158" s="439"/>
    </row>
    <row r="159" spans="1:13" ht="20.149999999999999" customHeight="1">
      <c r="A159" s="9">
        <v>16</v>
      </c>
      <c r="B159" s="431"/>
      <c r="C159" s="432"/>
      <c r="D159" s="207"/>
      <c r="E159" s="437"/>
      <c r="F159" s="92"/>
      <c r="G159" s="438"/>
      <c r="H159" s="93"/>
      <c r="I159" s="438"/>
      <c r="J159" s="93"/>
      <c r="K159" s="118"/>
      <c r="L159" s="94" t="str">
        <f t="shared" si="7"/>
        <v/>
      </c>
      <c r="M159" s="439"/>
    </row>
    <row r="160" spans="1:13" ht="20.149999999999999" customHeight="1">
      <c r="A160" s="9">
        <v>17</v>
      </c>
      <c r="B160" s="431"/>
      <c r="C160" s="432"/>
      <c r="D160" s="207"/>
      <c r="E160" s="437"/>
      <c r="F160" s="92"/>
      <c r="G160" s="438"/>
      <c r="H160" s="93"/>
      <c r="I160" s="438"/>
      <c r="J160" s="93"/>
      <c r="K160" s="118"/>
      <c r="L160" s="94" t="str">
        <f t="shared" si="7"/>
        <v/>
      </c>
      <c r="M160" s="439"/>
    </row>
    <row r="161" spans="1:13" ht="20.149999999999999" customHeight="1">
      <c r="A161" s="9">
        <v>18</v>
      </c>
      <c r="B161" s="431"/>
      <c r="C161" s="432"/>
      <c r="D161" s="207"/>
      <c r="E161" s="437"/>
      <c r="F161" s="92"/>
      <c r="G161" s="438"/>
      <c r="H161" s="93"/>
      <c r="I161" s="438"/>
      <c r="J161" s="93"/>
      <c r="K161" s="118"/>
      <c r="L161" s="94" t="str">
        <f t="shared" si="7"/>
        <v/>
      </c>
      <c r="M161" s="439"/>
    </row>
    <row r="162" spans="1:13" ht="20.149999999999999" customHeight="1">
      <c r="A162" s="9">
        <v>19</v>
      </c>
      <c r="B162" s="431"/>
      <c r="C162" s="432"/>
      <c r="D162" s="207"/>
      <c r="E162" s="437"/>
      <c r="F162" s="92"/>
      <c r="G162" s="438"/>
      <c r="H162" s="93"/>
      <c r="I162" s="438"/>
      <c r="J162" s="93"/>
      <c r="K162" s="118"/>
      <c r="L162" s="94" t="str">
        <f t="shared" si="7"/>
        <v/>
      </c>
      <c r="M162" s="439"/>
    </row>
    <row r="163" spans="1:13" ht="20.149999999999999" customHeight="1">
      <c r="A163" s="9">
        <v>20</v>
      </c>
      <c r="B163" s="440"/>
      <c r="C163" s="441"/>
      <c r="D163" s="442"/>
      <c r="E163" s="443"/>
      <c r="F163" s="95"/>
      <c r="G163" s="444"/>
      <c r="H163" s="96"/>
      <c r="I163" s="444"/>
      <c r="J163" s="96"/>
      <c r="K163" s="119"/>
      <c r="L163" s="97" t="str">
        <f t="shared" si="7"/>
        <v/>
      </c>
      <c r="M163" s="445"/>
    </row>
    <row r="164" spans="1:13" ht="24.9" customHeight="1">
      <c r="B164" s="426" t="str">
        <f>IF($C164=$E$20,$D$20,IF($C164=$E$21,$D$21,IF($C164=$E$22,$D$22,"")))</f>
        <v/>
      </c>
      <c r="C164" s="427" t="s">
        <v>450</v>
      </c>
      <c r="D164" s="446"/>
      <c r="E164" s="447"/>
      <c r="F164" s="448"/>
      <c r="G164" s="449"/>
      <c r="H164" s="450"/>
      <c r="I164" s="449"/>
      <c r="J164" s="450"/>
      <c r="K164" s="451"/>
      <c r="L164" s="452"/>
      <c r="M164" s="453"/>
    </row>
    <row r="165" spans="1:13" ht="19.5" customHeight="1">
      <c r="A165" s="9">
        <v>1</v>
      </c>
      <c r="B165" s="431"/>
      <c r="C165" s="432"/>
      <c r="D165" s="433"/>
      <c r="E165" s="434"/>
      <c r="F165" s="90"/>
      <c r="G165" s="435"/>
      <c r="H165" s="91"/>
      <c r="I165" s="435"/>
      <c r="J165" s="91"/>
      <c r="K165" s="117"/>
      <c r="L165" s="172" t="str">
        <f>IF(ISNUMBER(F165),(ROUND(PRODUCT(F165,G165,I165,K165),0)),"")</f>
        <v/>
      </c>
      <c r="M165" s="436">
        <f>ROUNDDOWN((SUM(L165:L184)),0)</f>
        <v>0</v>
      </c>
    </row>
    <row r="166" spans="1:13" ht="20.149999999999999" customHeight="1">
      <c r="A166" s="9">
        <v>2</v>
      </c>
      <c r="B166" s="431"/>
      <c r="C166" s="432"/>
      <c r="D166" s="207"/>
      <c r="E166" s="437"/>
      <c r="F166" s="92"/>
      <c r="G166" s="438"/>
      <c r="H166" s="93"/>
      <c r="I166" s="438"/>
      <c r="J166" s="93"/>
      <c r="K166" s="118"/>
      <c r="L166" s="94" t="str">
        <f t="shared" ref="L166:L184" si="8">IF(ISNUMBER(F166),(ROUND(PRODUCT(F166,G166,I166,K166),0)),"")</f>
        <v/>
      </c>
      <c r="M166" s="439"/>
    </row>
    <row r="167" spans="1:13" ht="20.149999999999999" customHeight="1">
      <c r="A167" s="9">
        <v>3</v>
      </c>
      <c r="B167" s="431"/>
      <c r="C167" s="432"/>
      <c r="D167" s="207"/>
      <c r="E167" s="437"/>
      <c r="F167" s="92"/>
      <c r="G167" s="438"/>
      <c r="H167" s="93"/>
      <c r="I167" s="438"/>
      <c r="J167" s="93"/>
      <c r="K167" s="118"/>
      <c r="L167" s="94" t="str">
        <f t="shared" si="8"/>
        <v/>
      </c>
      <c r="M167" s="439"/>
    </row>
    <row r="168" spans="1:13" ht="20.149999999999999" customHeight="1">
      <c r="A168" s="9">
        <v>4</v>
      </c>
      <c r="B168" s="431"/>
      <c r="C168" s="432"/>
      <c r="D168" s="207"/>
      <c r="E168" s="437"/>
      <c r="F168" s="92"/>
      <c r="G168" s="438"/>
      <c r="H168" s="93"/>
      <c r="I168" s="438"/>
      <c r="J168" s="93"/>
      <c r="K168" s="118"/>
      <c r="L168" s="94" t="str">
        <f t="shared" si="8"/>
        <v/>
      </c>
      <c r="M168" s="439"/>
    </row>
    <row r="169" spans="1:13" ht="20.149999999999999" customHeight="1">
      <c r="A169" s="9">
        <v>5</v>
      </c>
      <c r="B169" s="431"/>
      <c r="C169" s="432"/>
      <c r="D169" s="207"/>
      <c r="E169" s="437"/>
      <c r="F169" s="92"/>
      <c r="G169" s="438"/>
      <c r="H169" s="93"/>
      <c r="I169" s="438"/>
      <c r="J169" s="93"/>
      <c r="K169" s="118"/>
      <c r="L169" s="94" t="str">
        <f t="shared" si="8"/>
        <v/>
      </c>
      <c r="M169" s="439"/>
    </row>
    <row r="170" spans="1:13" ht="20.149999999999999" customHeight="1">
      <c r="A170" s="9">
        <v>6</v>
      </c>
      <c r="B170" s="431"/>
      <c r="C170" s="432"/>
      <c r="D170" s="207"/>
      <c r="E170" s="437"/>
      <c r="F170" s="92"/>
      <c r="G170" s="438"/>
      <c r="H170" s="93"/>
      <c r="I170" s="438"/>
      <c r="J170" s="93"/>
      <c r="K170" s="118"/>
      <c r="L170" s="94" t="str">
        <f t="shared" si="8"/>
        <v/>
      </c>
      <c r="M170" s="439"/>
    </row>
    <row r="171" spans="1:13" ht="20.149999999999999" customHeight="1">
      <c r="A171" s="9">
        <v>7</v>
      </c>
      <c r="B171" s="431"/>
      <c r="C171" s="432"/>
      <c r="D171" s="207"/>
      <c r="E171" s="437"/>
      <c r="F171" s="92"/>
      <c r="G171" s="438"/>
      <c r="H171" s="93"/>
      <c r="I171" s="438"/>
      <c r="J171" s="93"/>
      <c r="K171" s="118"/>
      <c r="L171" s="94" t="str">
        <f t="shared" si="8"/>
        <v/>
      </c>
      <c r="M171" s="439"/>
    </row>
    <row r="172" spans="1:13" ht="20.149999999999999" customHeight="1">
      <c r="A172" s="9">
        <v>8</v>
      </c>
      <c r="B172" s="431"/>
      <c r="C172" s="432"/>
      <c r="D172" s="207"/>
      <c r="E172" s="437"/>
      <c r="F172" s="92"/>
      <c r="G172" s="438"/>
      <c r="H172" s="93"/>
      <c r="I172" s="438"/>
      <c r="J172" s="93"/>
      <c r="K172" s="118"/>
      <c r="L172" s="94" t="str">
        <f t="shared" si="8"/>
        <v/>
      </c>
      <c r="M172" s="439"/>
    </row>
    <row r="173" spans="1:13" ht="20.149999999999999" customHeight="1">
      <c r="A173" s="9">
        <v>9</v>
      </c>
      <c r="B173" s="431"/>
      <c r="C173" s="432"/>
      <c r="D173" s="207"/>
      <c r="E173" s="437"/>
      <c r="F173" s="92"/>
      <c r="G173" s="438"/>
      <c r="H173" s="93"/>
      <c r="I173" s="438"/>
      <c r="J173" s="93"/>
      <c r="K173" s="118"/>
      <c r="L173" s="94" t="str">
        <f t="shared" si="8"/>
        <v/>
      </c>
      <c r="M173" s="439"/>
    </row>
    <row r="174" spans="1:13" ht="20.149999999999999" customHeight="1">
      <c r="A174" s="9">
        <v>10</v>
      </c>
      <c r="B174" s="431"/>
      <c r="C174" s="432"/>
      <c r="D174" s="207"/>
      <c r="E174" s="437"/>
      <c r="F174" s="92"/>
      <c r="G174" s="438"/>
      <c r="H174" s="93"/>
      <c r="I174" s="438"/>
      <c r="J174" s="93"/>
      <c r="K174" s="118"/>
      <c r="L174" s="94" t="str">
        <f t="shared" si="8"/>
        <v/>
      </c>
      <c r="M174" s="439"/>
    </row>
    <row r="175" spans="1:13" ht="20.149999999999999" customHeight="1">
      <c r="A175" s="9">
        <v>11</v>
      </c>
      <c r="B175" s="431"/>
      <c r="C175" s="432"/>
      <c r="D175" s="207"/>
      <c r="E175" s="437"/>
      <c r="F175" s="92"/>
      <c r="G175" s="438"/>
      <c r="H175" s="93"/>
      <c r="I175" s="438"/>
      <c r="J175" s="93"/>
      <c r="K175" s="118"/>
      <c r="L175" s="94" t="str">
        <f t="shared" si="8"/>
        <v/>
      </c>
      <c r="M175" s="439"/>
    </row>
    <row r="176" spans="1:13" ht="20.149999999999999" customHeight="1">
      <c r="A176" s="9">
        <v>12</v>
      </c>
      <c r="B176" s="431"/>
      <c r="C176" s="432"/>
      <c r="D176" s="207"/>
      <c r="E176" s="437"/>
      <c r="F176" s="92"/>
      <c r="G176" s="438"/>
      <c r="H176" s="93"/>
      <c r="I176" s="438"/>
      <c r="J176" s="93"/>
      <c r="K176" s="118"/>
      <c r="L176" s="94" t="str">
        <f t="shared" si="8"/>
        <v/>
      </c>
      <c r="M176" s="439"/>
    </row>
    <row r="177" spans="1:13" ht="20.149999999999999" customHeight="1">
      <c r="A177" s="9">
        <v>13</v>
      </c>
      <c r="B177" s="431"/>
      <c r="C177" s="432"/>
      <c r="D177" s="207"/>
      <c r="E177" s="437"/>
      <c r="F177" s="92"/>
      <c r="G177" s="438"/>
      <c r="H177" s="93"/>
      <c r="I177" s="438"/>
      <c r="J177" s="93"/>
      <c r="K177" s="118"/>
      <c r="L177" s="94" t="str">
        <f t="shared" si="8"/>
        <v/>
      </c>
      <c r="M177" s="439"/>
    </row>
    <row r="178" spans="1:13" ht="20.149999999999999" customHeight="1">
      <c r="A178" s="9">
        <v>14</v>
      </c>
      <c r="B178" s="431"/>
      <c r="C178" s="432"/>
      <c r="D178" s="207"/>
      <c r="E178" s="437"/>
      <c r="F178" s="92"/>
      <c r="G178" s="438"/>
      <c r="H178" s="93"/>
      <c r="I178" s="438"/>
      <c r="J178" s="93"/>
      <c r="K178" s="118"/>
      <c r="L178" s="94" t="str">
        <f t="shared" si="8"/>
        <v/>
      </c>
      <c r="M178" s="439"/>
    </row>
    <row r="179" spans="1:13" ht="20.149999999999999" customHeight="1">
      <c r="A179" s="9">
        <v>15</v>
      </c>
      <c r="B179" s="431"/>
      <c r="C179" s="432"/>
      <c r="D179" s="207"/>
      <c r="E179" s="437"/>
      <c r="F179" s="92"/>
      <c r="G179" s="438"/>
      <c r="H179" s="93"/>
      <c r="I179" s="438"/>
      <c r="J179" s="93"/>
      <c r="K179" s="118"/>
      <c r="L179" s="94" t="str">
        <f t="shared" si="8"/>
        <v/>
      </c>
      <c r="M179" s="439"/>
    </row>
    <row r="180" spans="1:13" ht="20.149999999999999" customHeight="1">
      <c r="A180" s="9">
        <v>16</v>
      </c>
      <c r="B180" s="431"/>
      <c r="C180" s="432"/>
      <c r="D180" s="207"/>
      <c r="E180" s="437"/>
      <c r="F180" s="92"/>
      <c r="G180" s="438"/>
      <c r="H180" s="93"/>
      <c r="I180" s="438"/>
      <c r="J180" s="93"/>
      <c r="K180" s="118"/>
      <c r="L180" s="94" t="str">
        <f t="shared" si="8"/>
        <v/>
      </c>
      <c r="M180" s="439"/>
    </row>
    <row r="181" spans="1:13" ht="20.149999999999999" customHeight="1">
      <c r="A181" s="9">
        <v>17</v>
      </c>
      <c r="B181" s="431"/>
      <c r="C181" s="432"/>
      <c r="D181" s="207"/>
      <c r="E181" s="437"/>
      <c r="F181" s="92"/>
      <c r="G181" s="438"/>
      <c r="H181" s="93"/>
      <c r="I181" s="438"/>
      <c r="J181" s="93"/>
      <c r="K181" s="118"/>
      <c r="L181" s="94" t="str">
        <f t="shared" si="8"/>
        <v/>
      </c>
      <c r="M181" s="439"/>
    </row>
    <row r="182" spans="1:13" ht="20.149999999999999" customHeight="1">
      <c r="A182" s="9">
        <v>18</v>
      </c>
      <c r="B182" s="431"/>
      <c r="C182" s="432"/>
      <c r="D182" s="207"/>
      <c r="E182" s="437"/>
      <c r="F182" s="92"/>
      <c r="G182" s="438"/>
      <c r="H182" s="93"/>
      <c r="I182" s="438"/>
      <c r="J182" s="93"/>
      <c r="K182" s="118"/>
      <c r="L182" s="94" t="str">
        <f t="shared" si="8"/>
        <v/>
      </c>
      <c r="M182" s="439"/>
    </row>
    <row r="183" spans="1:13" ht="20.149999999999999" customHeight="1">
      <c r="A183" s="9">
        <v>19</v>
      </c>
      <c r="B183" s="431"/>
      <c r="C183" s="432"/>
      <c r="D183" s="207"/>
      <c r="E183" s="437"/>
      <c r="F183" s="92"/>
      <c r="G183" s="438"/>
      <c r="H183" s="93"/>
      <c r="I183" s="438"/>
      <c r="J183" s="93"/>
      <c r="K183" s="118"/>
      <c r="L183" s="94" t="str">
        <f t="shared" si="8"/>
        <v/>
      </c>
      <c r="M183" s="439"/>
    </row>
    <row r="184" spans="1:13" ht="20.149999999999999" customHeight="1">
      <c r="A184" s="9">
        <v>20</v>
      </c>
      <c r="B184" s="440"/>
      <c r="C184" s="441"/>
      <c r="D184" s="442"/>
      <c r="E184" s="443"/>
      <c r="F184" s="95"/>
      <c r="G184" s="444"/>
      <c r="H184" s="96"/>
      <c r="I184" s="444"/>
      <c r="J184" s="96"/>
      <c r="K184" s="119"/>
      <c r="L184" s="97" t="str">
        <f t="shared" si="8"/>
        <v/>
      </c>
      <c r="M184" s="445"/>
    </row>
    <row r="185" spans="1:13" ht="24.9" customHeight="1">
      <c r="B185" s="426" t="str">
        <f>IF($C185=$E$20,$D$20,IF($C185=$E$21,$D$21,IF($C185=$E$22,$D$22,"")))</f>
        <v/>
      </c>
      <c r="C185" s="427" t="s">
        <v>451</v>
      </c>
      <c r="D185" s="454"/>
      <c r="E185" s="455"/>
      <c r="F185" s="456"/>
      <c r="G185" s="457"/>
      <c r="H185" s="458"/>
      <c r="I185" s="457"/>
      <c r="J185" s="458"/>
      <c r="K185" s="459"/>
      <c r="L185" s="452"/>
      <c r="M185" s="453"/>
    </row>
    <row r="186" spans="1:13" ht="19.5" customHeight="1">
      <c r="A186" s="9">
        <v>1</v>
      </c>
      <c r="B186" s="431"/>
      <c r="C186" s="432"/>
      <c r="D186" s="433"/>
      <c r="E186" s="434"/>
      <c r="F186" s="98"/>
      <c r="G186" s="435"/>
      <c r="H186" s="91"/>
      <c r="I186" s="435"/>
      <c r="J186" s="91"/>
      <c r="K186" s="117"/>
      <c r="L186" s="172" t="str">
        <f>IF(ISNUMBER(F186),(ROUND(PRODUCT(F186,G186,I186,K186),0)),"")</f>
        <v/>
      </c>
      <c r="M186" s="436">
        <f>ROUNDDOWN((SUM(L186:L205)),0)</f>
        <v>0</v>
      </c>
    </row>
    <row r="187" spans="1:13" ht="20.149999999999999" customHeight="1">
      <c r="A187" s="9">
        <v>2</v>
      </c>
      <c r="B187" s="431"/>
      <c r="C187" s="432"/>
      <c r="D187" s="207"/>
      <c r="E187" s="437"/>
      <c r="F187" s="92"/>
      <c r="G187" s="438"/>
      <c r="H187" s="93"/>
      <c r="I187" s="438"/>
      <c r="J187" s="93"/>
      <c r="K187" s="118"/>
      <c r="L187" s="94" t="str">
        <f t="shared" ref="L187:L205" si="9">IF(ISNUMBER(F187),(ROUND(PRODUCT(F187,G187,I187,K187),0)),"")</f>
        <v/>
      </c>
      <c r="M187" s="439"/>
    </row>
    <row r="188" spans="1:13" ht="20.149999999999999" customHeight="1">
      <c r="A188" s="9">
        <v>3</v>
      </c>
      <c r="B188" s="431"/>
      <c r="C188" s="432"/>
      <c r="D188" s="207"/>
      <c r="E188" s="437"/>
      <c r="F188" s="92"/>
      <c r="G188" s="438"/>
      <c r="H188" s="93"/>
      <c r="I188" s="438"/>
      <c r="J188" s="93"/>
      <c r="K188" s="118"/>
      <c r="L188" s="94" t="str">
        <f t="shared" si="9"/>
        <v/>
      </c>
      <c r="M188" s="439"/>
    </row>
    <row r="189" spans="1:13" ht="20.149999999999999" customHeight="1">
      <c r="A189" s="9">
        <v>4</v>
      </c>
      <c r="B189" s="431"/>
      <c r="C189" s="432"/>
      <c r="D189" s="207"/>
      <c r="E189" s="437"/>
      <c r="F189" s="92"/>
      <c r="G189" s="438"/>
      <c r="H189" s="93"/>
      <c r="I189" s="438"/>
      <c r="J189" s="93"/>
      <c r="K189" s="118"/>
      <c r="L189" s="94" t="str">
        <f t="shared" si="9"/>
        <v/>
      </c>
      <c r="M189" s="439"/>
    </row>
    <row r="190" spans="1:13" ht="20.149999999999999" customHeight="1">
      <c r="A190" s="9">
        <v>5</v>
      </c>
      <c r="B190" s="431"/>
      <c r="C190" s="432"/>
      <c r="D190" s="207"/>
      <c r="E190" s="437"/>
      <c r="F190" s="92"/>
      <c r="G190" s="438"/>
      <c r="H190" s="93"/>
      <c r="I190" s="438"/>
      <c r="J190" s="93"/>
      <c r="K190" s="118"/>
      <c r="L190" s="94" t="str">
        <f t="shared" si="9"/>
        <v/>
      </c>
      <c r="M190" s="439"/>
    </row>
    <row r="191" spans="1:13" ht="20.149999999999999" customHeight="1">
      <c r="A191" s="9">
        <v>6</v>
      </c>
      <c r="B191" s="431"/>
      <c r="C191" s="432"/>
      <c r="D191" s="207"/>
      <c r="E191" s="437"/>
      <c r="F191" s="92"/>
      <c r="G191" s="438"/>
      <c r="H191" s="93"/>
      <c r="I191" s="438"/>
      <c r="J191" s="93"/>
      <c r="K191" s="118"/>
      <c r="L191" s="94" t="str">
        <f t="shared" si="9"/>
        <v/>
      </c>
      <c r="M191" s="439"/>
    </row>
    <row r="192" spans="1:13" ht="20.149999999999999" customHeight="1">
      <c r="A192" s="9">
        <v>7</v>
      </c>
      <c r="B192" s="431"/>
      <c r="C192" s="432"/>
      <c r="D192" s="207"/>
      <c r="E192" s="437"/>
      <c r="F192" s="92"/>
      <c r="G192" s="438"/>
      <c r="H192" s="93"/>
      <c r="I192" s="438"/>
      <c r="J192" s="93"/>
      <c r="K192" s="118"/>
      <c r="L192" s="94" t="str">
        <f t="shared" si="9"/>
        <v/>
      </c>
      <c r="M192" s="439"/>
    </row>
    <row r="193" spans="1:13" ht="20.149999999999999" customHeight="1">
      <c r="A193" s="9">
        <v>8</v>
      </c>
      <c r="B193" s="431"/>
      <c r="C193" s="432"/>
      <c r="D193" s="207"/>
      <c r="E193" s="437"/>
      <c r="F193" s="92"/>
      <c r="G193" s="438"/>
      <c r="H193" s="93"/>
      <c r="I193" s="438"/>
      <c r="J193" s="93"/>
      <c r="K193" s="118"/>
      <c r="L193" s="94" t="str">
        <f t="shared" si="9"/>
        <v/>
      </c>
      <c r="M193" s="439"/>
    </row>
    <row r="194" spans="1:13" ht="20.149999999999999" customHeight="1">
      <c r="A194" s="9">
        <v>9</v>
      </c>
      <c r="B194" s="431"/>
      <c r="C194" s="432"/>
      <c r="D194" s="207"/>
      <c r="E194" s="437"/>
      <c r="F194" s="92"/>
      <c r="G194" s="438"/>
      <c r="H194" s="93"/>
      <c r="I194" s="438"/>
      <c r="J194" s="93"/>
      <c r="K194" s="118"/>
      <c r="L194" s="94" t="str">
        <f t="shared" si="9"/>
        <v/>
      </c>
      <c r="M194" s="439"/>
    </row>
    <row r="195" spans="1:13" ht="20.149999999999999" customHeight="1">
      <c r="A195" s="9">
        <v>10</v>
      </c>
      <c r="B195" s="431"/>
      <c r="C195" s="432"/>
      <c r="D195" s="207"/>
      <c r="E195" s="437"/>
      <c r="F195" s="92"/>
      <c r="G195" s="438"/>
      <c r="H195" s="93"/>
      <c r="I195" s="438"/>
      <c r="J195" s="93"/>
      <c r="K195" s="118"/>
      <c r="L195" s="94" t="str">
        <f t="shared" si="9"/>
        <v/>
      </c>
      <c r="M195" s="439"/>
    </row>
    <row r="196" spans="1:13" ht="20.149999999999999" customHeight="1">
      <c r="A196" s="9">
        <v>11</v>
      </c>
      <c r="B196" s="431"/>
      <c r="C196" s="432"/>
      <c r="D196" s="207"/>
      <c r="E196" s="437"/>
      <c r="F196" s="92"/>
      <c r="G196" s="438"/>
      <c r="H196" s="93"/>
      <c r="I196" s="438"/>
      <c r="J196" s="93"/>
      <c r="K196" s="118"/>
      <c r="L196" s="94" t="str">
        <f t="shared" si="9"/>
        <v/>
      </c>
      <c r="M196" s="439"/>
    </row>
    <row r="197" spans="1:13" ht="20.149999999999999" customHeight="1">
      <c r="A197" s="9">
        <v>12</v>
      </c>
      <c r="B197" s="431"/>
      <c r="C197" s="432"/>
      <c r="D197" s="207"/>
      <c r="E197" s="437"/>
      <c r="F197" s="92"/>
      <c r="G197" s="438"/>
      <c r="H197" s="93"/>
      <c r="I197" s="438"/>
      <c r="J197" s="93"/>
      <c r="K197" s="118"/>
      <c r="L197" s="94" t="str">
        <f t="shared" si="9"/>
        <v/>
      </c>
      <c r="M197" s="439"/>
    </row>
    <row r="198" spans="1:13" ht="20.149999999999999" customHeight="1">
      <c r="A198" s="9">
        <v>13</v>
      </c>
      <c r="B198" s="431"/>
      <c r="C198" s="432"/>
      <c r="D198" s="207"/>
      <c r="E198" s="437"/>
      <c r="F198" s="92"/>
      <c r="G198" s="438"/>
      <c r="H198" s="93"/>
      <c r="I198" s="438"/>
      <c r="J198" s="93"/>
      <c r="K198" s="118"/>
      <c r="L198" s="94" t="str">
        <f t="shared" si="9"/>
        <v/>
      </c>
      <c r="M198" s="439"/>
    </row>
    <row r="199" spans="1:13" ht="20.149999999999999" customHeight="1">
      <c r="A199" s="9">
        <v>14</v>
      </c>
      <c r="B199" s="431"/>
      <c r="C199" s="432"/>
      <c r="D199" s="207"/>
      <c r="E199" s="437"/>
      <c r="F199" s="92"/>
      <c r="G199" s="438"/>
      <c r="H199" s="93"/>
      <c r="I199" s="438"/>
      <c r="J199" s="93"/>
      <c r="K199" s="118"/>
      <c r="L199" s="94" t="str">
        <f t="shared" si="9"/>
        <v/>
      </c>
      <c r="M199" s="439"/>
    </row>
    <row r="200" spans="1:13" ht="20.149999999999999" customHeight="1">
      <c r="A200" s="9">
        <v>15</v>
      </c>
      <c r="B200" s="431"/>
      <c r="C200" s="432"/>
      <c r="D200" s="207"/>
      <c r="E200" s="437"/>
      <c r="F200" s="92"/>
      <c r="G200" s="438"/>
      <c r="H200" s="93"/>
      <c r="I200" s="438"/>
      <c r="J200" s="93"/>
      <c r="K200" s="118"/>
      <c r="L200" s="94" t="str">
        <f t="shared" si="9"/>
        <v/>
      </c>
      <c r="M200" s="439"/>
    </row>
    <row r="201" spans="1:13" ht="20.149999999999999" customHeight="1">
      <c r="A201" s="9">
        <v>16</v>
      </c>
      <c r="B201" s="431"/>
      <c r="C201" s="432"/>
      <c r="D201" s="207"/>
      <c r="E201" s="437"/>
      <c r="F201" s="92"/>
      <c r="G201" s="438"/>
      <c r="H201" s="93"/>
      <c r="I201" s="438"/>
      <c r="J201" s="93"/>
      <c r="K201" s="118"/>
      <c r="L201" s="94" t="str">
        <f t="shared" si="9"/>
        <v/>
      </c>
      <c r="M201" s="439"/>
    </row>
    <row r="202" spans="1:13" ht="20.149999999999999" customHeight="1">
      <c r="A202" s="9">
        <v>17</v>
      </c>
      <c r="B202" s="431"/>
      <c r="C202" s="432"/>
      <c r="D202" s="207"/>
      <c r="E202" s="437"/>
      <c r="F202" s="92"/>
      <c r="G202" s="438"/>
      <c r="H202" s="93"/>
      <c r="I202" s="438"/>
      <c r="J202" s="93"/>
      <c r="K202" s="118"/>
      <c r="L202" s="94" t="str">
        <f t="shared" si="9"/>
        <v/>
      </c>
      <c r="M202" s="439"/>
    </row>
    <row r="203" spans="1:13" ht="20.149999999999999" customHeight="1">
      <c r="A203" s="9">
        <v>18</v>
      </c>
      <c r="B203" s="431"/>
      <c r="C203" s="432"/>
      <c r="D203" s="207"/>
      <c r="E203" s="437"/>
      <c r="F203" s="92"/>
      <c r="G203" s="438"/>
      <c r="H203" s="93"/>
      <c r="I203" s="438"/>
      <c r="J203" s="93"/>
      <c r="K203" s="118"/>
      <c r="L203" s="94" t="str">
        <f t="shared" si="9"/>
        <v/>
      </c>
      <c r="M203" s="439"/>
    </row>
    <row r="204" spans="1:13" ht="20.149999999999999" customHeight="1">
      <c r="A204" s="9">
        <v>19</v>
      </c>
      <c r="B204" s="431"/>
      <c r="C204" s="432"/>
      <c r="D204" s="207"/>
      <c r="E204" s="437"/>
      <c r="F204" s="92"/>
      <c r="G204" s="438"/>
      <c r="H204" s="93"/>
      <c r="I204" s="438"/>
      <c r="J204" s="93"/>
      <c r="K204" s="118"/>
      <c r="L204" s="94" t="str">
        <f t="shared" si="9"/>
        <v/>
      </c>
      <c r="M204" s="439"/>
    </row>
    <row r="205" spans="1:13" ht="20.149999999999999" customHeight="1">
      <c r="A205" s="9">
        <v>20</v>
      </c>
      <c r="B205" s="440"/>
      <c r="C205" s="441"/>
      <c r="D205" s="442"/>
      <c r="E205" s="443"/>
      <c r="F205" s="460"/>
      <c r="G205" s="444"/>
      <c r="H205" s="96"/>
      <c r="I205" s="444"/>
      <c r="J205" s="96"/>
      <c r="K205" s="119"/>
      <c r="L205" s="97" t="str">
        <f t="shared" si="9"/>
        <v/>
      </c>
      <c r="M205" s="445"/>
    </row>
    <row r="206" spans="1:13" ht="24.9" customHeight="1">
      <c r="B206" s="426" t="str">
        <f>IF($C206=$E$20,$D$20,IF($C206=$E$21,$D$21,IF($C206=$E$22,$D$22,"")))</f>
        <v/>
      </c>
      <c r="C206" s="427" t="s">
        <v>452</v>
      </c>
      <c r="D206" s="454"/>
      <c r="E206" s="455"/>
      <c r="F206" s="456"/>
      <c r="G206" s="457"/>
      <c r="H206" s="458"/>
      <c r="I206" s="457"/>
      <c r="J206" s="458"/>
      <c r="K206" s="459"/>
      <c r="L206" s="452"/>
      <c r="M206" s="453"/>
    </row>
    <row r="207" spans="1:13" ht="19.5" customHeight="1">
      <c r="A207" s="9">
        <v>1</v>
      </c>
      <c r="B207" s="431"/>
      <c r="C207" s="432"/>
      <c r="D207" s="433"/>
      <c r="E207" s="434"/>
      <c r="F207" s="90"/>
      <c r="G207" s="435"/>
      <c r="H207" s="91"/>
      <c r="I207" s="435"/>
      <c r="J207" s="91"/>
      <c r="K207" s="117"/>
      <c r="L207" s="172" t="str">
        <f>IF(ISNUMBER(F207),(ROUND(PRODUCT(F207,G207,I207,K207),0)),"")</f>
        <v/>
      </c>
      <c r="M207" s="436">
        <f>ROUNDDOWN((SUM(L207:L226)),0)</f>
        <v>0</v>
      </c>
    </row>
    <row r="208" spans="1:13" ht="20.149999999999999" customHeight="1">
      <c r="A208" s="9">
        <v>2</v>
      </c>
      <c r="B208" s="431"/>
      <c r="C208" s="432"/>
      <c r="D208" s="207"/>
      <c r="E208" s="437"/>
      <c r="F208" s="92"/>
      <c r="G208" s="438"/>
      <c r="H208" s="93"/>
      <c r="I208" s="438"/>
      <c r="J208" s="93"/>
      <c r="K208" s="118"/>
      <c r="L208" s="94" t="str">
        <f t="shared" ref="L208:L226" si="10">IF(ISNUMBER(F208),(ROUND(PRODUCT(F208,G208,I208,K208),0)),"")</f>
        <v/>
      </c>
      <c r="M208" s="439"/>
    </row>
    <row r="209" spans="1:13" ht="20.149999999999999" customHeight="1">
      <c r="A209" s="9">
        <v>3</v>
      </c>
      <c r="B209" s="431"/>
      <c r="C209" s="432"/>
      <c r="D209" s="207"/>
      <c r="E209" s="437"/>
      <c r="F209" s="92"/>
      <c r="G209" s="438"/>
      <c r="H209" s="93"/>
      <c r="I209" s="438"/>
      <c r="J209" s="93"/>
      <c r="K209" s="118"/>
      <c r="L209" s="94" t="str">
        <f t="shared" si="10"/>
        <v/>
      </c>
      <c r="M209" s="439"/>
    </row>
    <row r="210" spans="1:13" ht="20.149999999999999" customHeight="1">
      <c r="A210" s="9">
        <v>4</v>
      </c>
      <c r="B210" s="431"/>
      <c r="C210" s="432"/>
      <c r="D210" s="207"/>
      <c r="E210" s="437"/>
      <c r="F210" s="92"/>
      <c r="G210" s="438"/>
      <c r="H210" s="93"/>
      <c r="I210" s="438"/>
      <c r="J210" s="93"/>
      <c r="K210" s="118"/>
      <c r="L210" s="94" t="str">
        <f t="shared" si="10"/>
        <v/>
      </c>
      <c r="M210" s="439"/>
    </row>
    <row r="211" spans="1:13" ht="20.149999999999999" customHeight="1">
      <c r="A211" s="9">
        <v>5</v>
      </c>
      <c r="B211" s="431"/>
      <c r="C211" s="432"/>
      <c r="D211" s="207"/>
      <c r="E211" s="437"/>
      <c r="F211" s="92"/>
      <c r="G211" s="438"/>
      <c r="H211" s="93"/>
      <c r="I211" s="438"/>
      <c r="J211" s="93"/>
      <c r="K211" s="118"/>
      <c r="L211" s="94" t="str">
        <f t="shared" si="10"/>
        <v/>
      </c>
      <c r="M211" s="439"/>
    </row>
    <row r="212" spans="1:13" ht="20.149999999999999" customHeight="1">
      <c r="A212" s="9">
        <v>6</v>
      </c>
      <c r="B212" s="431"/>
      <c r="C212" s="432"/>
      <c r="D212" s="207"/>
      <c r="E212" s="437"/>
      <c r="F212" s="92"/>
      <c r="G212" s="438"/>
      <c r="H212" s="93"/>
      <c r="I212" s="438"/>
      <c r="J212" s="93"/>
      <c r="K212" s="118"/>
      <c r="L212" s="94" t="str">
        <f t="shared" si="10"/>
        <v/>
      </c>
      <c r="M212" s="439"/>
    </row>
    <row r="213" spans="1:13" ht="20.149999999999999" customHeight="1">
      <c r="A213" s="9">
        <v>7</v>
      </c>
      <c r="B213" s="431"/>
      <c r="C213" s="432"/>
      <c r="D213" s="207"/>
      <c r="E213" s="437"/>
      <c r="F213" s="92"/>
      <c r="G213" s="438"/>
      <c r="H213" s="93"/>
      <c r="I213" s="438"/>
      <c r="J213" s="93"/>
      <c r="K213" s="118"/>
      <c r="L213" s="94" t="str">
        <f t="shared" si="10"/>
        <v/>
      </c>
      <c r="M213" s="439"/>
    </row>
    <row r="214" spans="1:13" ht="20.149999999999999" customHeight="1">
      <c r="A214" s="9">
        <v>8</v>
      </c>
      <c r="B214" s="431"/>
      <c r="C214" s="432"/>
      <c r="D214" s="207"/>
      <c r="E214" s="437"/>
      <c r="F214" s="92"/>
      <c r="G214" s="438"/>
      <c r="H214" s="93"/>
      <c r="I214" s="438"/>
      <c r="J214" s="93"/>
      <c r="K214" s="118"/>
      <c r="L214" s="94" t="str">
        <f t="shared" si="10"/>
        <v/>
      </c>
      <c r="M214" s="439"/>
    </row>
    <row r="215" spans="1:13" ht="20.149999999999999" customHeight="1">
      <c r="A215" s="9">
        <v>9</v>
      </c>
      <c r="B215" s="431"/>
      <c r="C215" s="432"/>
      <c r="D215" s="207"/>
      <c r="E215" s="437"/>
      <c r="F215" s="92"/>
      <c r="G215" s="438"/>
      <c r="H215" s="93"/>
      <c r="I215" s="438"/>
      <c r="J215" s="93"/>
      <c r="K215" s="118"/>
      <c r="L215" s="94" t="str">
        <f t="shared" si="10"/>
        <v/>
      </c>
      <c r="M215" s="439"/>
    </row>
    <row r="216" spans="1:13" ht="20.149999999999999" customHeight="1">
      <c r="A216" s="9">
        <v>10</v>
      </c>
      <c r="B216" s="431"/>
      <c r="C216" s="432"/>
      <c r="D216" s="207"/>
      <c r="E216" s="437"/>
      <c r="F216" s="92"/>
      <c r="G216" s="438"/>
      <c r="H216" s="93"/>
      <c r="I216" s="438"/>
      <c r="J216" s="93"/>
      <c r="K216" s="118"/>
      <c r="L216" s="94" t="str">
        <f t="shared" si="10"/>
        <v/>
      </c>
      <c r="M216" s="439"/>
    </row>
    <row r="217" spans="1:13" ht="20.149999999999999" customHeight="1">
      <c r="A217" s="9">
        <v>11</v>
      </c>
      <c r="B217" s="431"/>
      <c r="C217" s="432"/>
      <c r="D217" s="207"/>
      <c r="E217" s="437"/>
      <c r="F217" s="92"/>
      <c r="G217" s="438"/>
      <c r="H217" s="93"/>
      <c r="I217" s="438"/>
      <c r="J217" s="93"/>
      <c r="K217" s="118"/>
      <c r="L217" s="94" t="str">
        <f t="shared" si="10"/>
        <v/>
      </c>
      <c r="M217" s="439"/>
    </row>
    <row r="218" spans="1:13" ht="20.149999999999999" customHeight="1">
      <c r="A218" s="9">
        <v>12</v>
      </c>
      <c r="B218" s="431"/>
      <c r="C218" s="432"/>
      <c r="D218" s="207"/>
      <c r="E218" s="437"/>
      <c r="F218" s="92"/>
      <c r="G218" s="438"/>
      <c r="H218" s="93"/>
      <c r="I218" s="438"/>
      <c r="J218" s="93"/>
      <c r="K218" s="118"/>
      <c r="L218" s="94" t="str">
        <f t="shared" si="10"/>
        <v/>
      </c>
      <c r="M218" s="439"/>
    </row>
    <row r="219" spans="1:13" ht="20.149999999999999" customHeight="1">
      <c r="A219" s="9">
        <v>13</v>
      </c>
      <c r="B219" s="431"/>
      <c r="C219" s="432"/>
      <c r="D219" s="207"/>
      <c r="E219" s="437"/>
      <c r="F219" s="92"/>
      <c r="G219" s="438"/>
      <c r="H219" s="93"/>
      <c r="I219" s="438"/>
      <c r="J219" s="93"/>
      <c r="K219" s="118"/>
      <c r="L219" s="94" t="str">
        <f t="shared" si="10"/>
        <v/>
      </c>
      <c r="M219" s="439"/>
    </row>
    <row r="220" spans="1:13" ht="20.149999999999999" customHeight="1">
      <c r="A220" s="9">
        <v>14</v>
      </c>
      <c r="B220" s="431"/>
      <c r="C220" s="432"/>
      <c r="D220" s="207"/>
      <c r="E220" s="437"/>
      <c r="F220" s="92"/>
      <c r="G220" s="438"/>
      <c r="H220" s="93"/>
      <c r="I220" s="438"/>
      <c r="J220" s="93"/>
      <c r="K220" s="118"/>
      <c r="L220" s="94" t="str">
        <f t="shared" si="10"/>
        <v/>
      </c>
      <c r="M220" s="439"/>
    </row>
    <row r="221" spans="1:13" ht="20.149999999999999" customHeight="1">
      <c r="A221" s="9">
        <v>15</v>
      </c>
      <c r="B221" s="431"/>
      <c r="C221" s="432"/>
      <c r="D221" s="207"/>
      <c r="E221" s="437"/>
      <c r="F221" s="92"/>
      <c r="G221" s="438"/>
      <c r="H221" s="93"/>
      <c r="I221" s="438"/>
      <c r="J221" s="93"/>
      <c r="K221" s="118"/>
      <c r="L221" s="94" t="str">
        <f t="shared" si="10"/>
        <v/>
      </c>
      <c r="M221" s="439"/>
    </row>
    <row r="222" spans="1:13" ht="20.149999999999999" customHeight="1">
      <c r="A222" s="9">
        <v>16</v>
      </c>
      <c r="B222" s="431"/>
      <c r="C222" s="432"/>
      <c r="D222" s="207"/>
      <c r="E222" s="437"/>
      <c r="F222" s="92"/>
      <c r="G222" s="438"/>
      <c r="H222" s="93"/>
      <c r="I222" s="438"/>
      <c r="J222" s="93"/>
      <c r="K222" s="118"/>
      <c r="L222" s="94" t="str">
        <f t="shared" si="10"/>
        <v/>
      </c>
      <c r="M222" s="439"/>
    </row>
    <row r="223" spans="1:13" ht="20.149999999999999" customHeight="1">
      <c r="A223" s="9">
        <v>17</v>
      </c>
      <c r="B223" s="431"/>
      <c r="C223" s="432"/>
      <c r="D223" s="207"/>
      <c r="E223" s="437"/>
      <c r="F223" s="92"/>
      <c r="G223" s="438"/>
      <c r="H223" s="93"/>
      <c r="I223" s="438"/>
      <c r="J223" s="93"/>
      <c r="K223" s="118"/>
      <c r="L223" s="94" t="str">
        <f t="shared" si="10"/>
        <v/>
      </c>
      <c r="M223" s="439"/>
    </row>
    <row r="224" spans="1:13" ht="20.149999999999999" customHeight="1">
      <c r="A224" s="9">
        <v>18</v>
      </c>
      <c r="B224" s="431"/>
      <c r="C224" s="432"/>
      <c r="D224" s="207"/>
      <c r="E224" s="437"/>
      <c r="F224" s="92"/>
      <c r="G224" s="438"/>
      <c r="H224" s="93"/>
      <c r="I224" s="438"/>
      <c r="J224" s="93"/>
      <c r="K224" s="118"/>
      <c r="L224" s="94" t="str">
        <f t="shared" si="10"/>
        <v/>
      </c>
      <c r="M224" s="439"/>
    </row>
    <row r="225" spans="1:13" ht="20.149999999999999" customHeight="1">
      <c r="A225" s="9">
        <v>19</v>
      </c>
      <c r="B225" s="431"/>
      <c r="C225" s="432"/>
      <c r="D225" s="207"/>
      <c r="E225" s="437"/>
      <c r="F225" s="92"/>
      <c r="G225" s="438"/>
      <c r="H225" s="93"/>
      <c r="I225" s="438"/>
      <c r="J225" s="93"/>
      <c r="K225" s="118"/>
      <c r="L225" s="94" t="str">
        <f t="shared" si="10"/>
        <v/>
      </c>
      <c r="M225" s="439"/>
    </row>
    <row r="226" spans="1:13" ht="20.149999999999999" customHeight="1">
      <c r="A226" s="9">
        <v>20</v>
      </c>
      <c r="B226" s="440"/>
      <c r="C226" s="441"/>
      <c r="D226" s="442"/>
      <c r="E226" s="443"/>
      <c r="F226" s="95"/>
      <c r="G226" s="444"/>
      <c r="H226" s="96"/>
      <c r="I226" s="444"/>
      <c r="J226" s="96"/>
      <c r="K226" s="119"/>
      <c r="L226" s="97" t="str">
        <f t="shared" si="10"/>
        <v/>
      </c>
      <c r="M226" s="445"/>
    </row>
    <row r="227" spans="1:13" ht="24.9" customHeight="1">
      <c r="B227" s="426" t="str">
        <f>IF($C227=$E$20,$D$20,IF($C227=$E$21,$D$21,IF($C227=$E$22,$D$22,"")))</f>
        <v/>
      </c>
      <c r="C227" s="427" t="s">
        <v>453</v>
      </c>
      <c r="D227" s="454"/>
      <c r="E227" s="455"/>
      <c r="F227" s="456"/>
      <c r="G227" s="457"/>
      <c r="H227" s="458"/>
      <c r="I227" s="457"/>
      <c r="J227" s="458"/>
      <c r="K227" s="459"/>
      <c r="L227" s="452"/>
      <c r="M227" s="453"/>
    </row>
    <row r="228" spans="1:13" ht="19.5" customHeight="1">
      <c r="A228" s="9">
        <v>1</v>
      </c>
      <c r="B228" s="431"/>
      <c r="C228" s="432"/>
      <c r="D228" s="433"/>
      <c r="E228" s="434"/>
      <c r="F228" s="90"/>
      <c r="G228" s="435"/>
      <c r="H228" s="91"/>
      <c r="I228" s="435"/>
      <c r="J228" s="91"/>
      <c r="K228" s="117"/>
      <c r="L228" s="172" t="str">
        <f>IF(ISNUMBER(F228),(ROUND(PRODUCT(F228,G228,I228,K228),0)),"")</f>
        <v/>
      </c>
      <c r="M228" s="436">
        <f>ROUNDDOWN((SUM(L228:L247)),0)</f>
        <v>0</v>
      </c>
    </row>
    <row r="229" spans="1:13" ht="20.149999999999999" customHeight="1">
      <c r="A229" s="9">
        <v>2</v>
      </c>
      <c r="B229" s="431"/>
      <c r="C229" s="432"/>
      <c r="D229" s="207"/>
      <c r="E229" s="437"/>
      <c r="F229" s="92"/>
      <c r="G229" s="438"/>
      <c r="H229" s="93"/>
      <c r="I229" s="438"/>
      <c r="J229" s="93"/>
      <c r="K229" s="118"/>
      <c r="L229" s="94" t="str">
        <f t="shared" ref="L229:L247" si="11">IF(ISNUMBER(F229),(ROUND(PRODUCT(F229,G229,I229,K229),0)),"")</f>
        <v/>
      </c>
      <c r="M229" s="439"/>
    </row>
    <row r="230" spans="1:13" ht="20.149999999999999" customHeight="1">
      <c r="A230" s="9">
        <v>3</v>
      </c>
      <c r="B230" s="431"/>
      <c r="C230" s="432"/>
      <c r="D230" s="207"/>
      <c r="E230" s="437"/>
      <c r="F230" s="92"/>
      <c r="G230" s="438"/>
      <c r="H230" s="93"/>
      <c r="I230" s="438"/>
      <c r="J230" s="93"/>
      <c r="K230" s="118"/>
      <c r="L230" s="94" t="str">
        <f t="shared" si="11"/>
        <v/>
      </c>
      <c r="M230" s="439"/>
    </row>
    <row r="231" spans="1:13" ht="20.149999999999999" customHeight="1">
      <c r="A231" s="9">
        <v>4</v>
      </c>
      <c r="B231" s="431"/>
      <c r="C231" s="432"/>
      <c r="D231" s="207"/>
      <c r="E231" s="437"/>
      <c r="F231" s="92"/>
      <c r="G231" s="438"/>
      <c r="H231" s="93"/>
      <c r="I231" s="438"/>
      <c r="J231" s="93"/>
      <c r="K231" s="118"/>
      <c r="L231" s="94" t="str">
        <f t="shared" si="11"/>
        <v/>
      </c>
      <c r="M231" s="439"/>
    </row>
    <row r="232" spans="1:13" ht="20.149999999999999" customHeight="1">
      <c r="A232" s="9">
        <v>5</v>
      </c>
      <c r="B232" s="431"/>
      <c r="C232" s="432"/>
      <c r="D232" s="207"/>
      <c r="E232" s="437"/>
      <c r="F232" s="92"/>
      <c r="G232" s="438"/>
      <c r="H232" s="93"/>
      <c r="I232" s="438"/>
      <c r="J232" s="93"/>
      <c r="K232" s="118"/>
      <c r="L232" s="94" t="str">
        <f t="shared" si="11"/>
        <v/>
      </c>
      <c r="M232" s="439"/>
    </row>
    <row r="233" spans="1:13" ht="20.149999999999999" customHeight="1">
      <c r="A233" s="9">
        <v>6</v>
      </c>
      <c r="B233" s="431"/>
      <c r="C233" s="432"/>
      <c r="D233" s="207"/>
      <c r="E233" s="437"/>
      <c r="F233" s="92"/>
      <c r="G233" s="438"/>
      <c r="H233" s="93"/>
      <c r="I233" s="438"/>
      <c r="J233" s="93"/>
      <c r="K233" s="118"/>
      <c r="L233" s="94" t="str">
        <f t="shared" si="11"/>
        <v/>
      </c>
      <c r="M233" s="439"/>
    </row>
    <row r="234" spans="1:13" ht="20.149999999999999" customHeight="1">
      <c r="A234" s="9">
        <v>7</v>
      </c>
      <c r="B234" s="431"/>
      <c r="C234" s="432"/>
      <c r="D234" s="207"/>
      <c r="E234" s="437"/>
      <c r="F234" s="92"/>
      <c r="G234" s="438"/>
      <c r="H234" s="93"/>
      <c r="I234" s="438"/>
      <c r="J234" s="93"/>
      <c r="K234" s="118"/>
      <c r="L234" s="94" t="str">
        <f t="shared" si="11"/>
        <v/>
      </c>
      <c r="M234" s="439"/>
    </row>
    <row r="235" spans="1:13" ht="20.149999999999999" customHeight="1">
      <c r="A235" s="9">
        <v>8</v>
      </c>
      <c r="B235" s="431"/>
      <c r="C235" s="432"/>
      <c r="D235" s="207"/>
      <c r="E235" s="437"/>
      <c r="F235" s="92"/>
      <c r="G235" s="438"/>
      <c r="H235" s="93"/>
      <c r="I235" s="438"/>
      <c r="J235" s="93"/>
      <c r="K235" s="118"/>
      <c r="L235" s="94" t="str">
        <f t="shared" si="11"/>
        <v/>
      </c>
      <c r="M235" s="439"/>
    </row>
    <row r="236" spans="1:13" ht="20.149999999999999" customHeight="1">
      <c r="A236" s="9">
        <v>9</v>
      </c>
      <c r="B236" s="431"/>
      <c r="C236" s="432"/>
      <c r="D236" s="207"/>
      <c r="E236" s="437"/>
      <c r="F236" s="92"/>
      <c r="G236" s="438"/>
      <c r="H236" s="93"/>
      <c r="I236" s="438"/>
      <c r="J236" s="93"/>
      <c r="K236" s="118"/>
      <c r="L236" s="94" t="str">
        <f t="shared" si="11"/>
        <v/>
      </c>
      <c r="M236" s="439"/>
    </row>
    <row r="237" spans="1:13" ht="20.149999999999999" customHeight="1">
      <c r="A237" s="9">
        <v>10</v>
      </c>
      <c r="B237" s="431"/>
      <c r="C237" s="432"/>
      <c r="D237" s="207"/>
      <c r="E237" s="437"/>
      <c r="F237" s="92"/>
      <c r="G237" s="438"/>
      <c r="H237" s="93"/>
      <c r="I237" s="438"/>
      <c r="J237" s="93"/>
      <c r="K237" s="118"/>
      <c r="L237" s="94" t="str">
        <f t="shared" si="11"/>
        <v/>
      </c>
      <c r="M237" s="439"/>
    </row>
    <row r="238" spans="1:13" ht="20.149999999999999" customHeight="1">
      <c r="A238" s="9">
        <v>11</v>
      </c>
      <c r="B238" s="431"/>
      <c r="C238" s="432"/>
      <c r="D238" s="207"/>
      <c r="E238" s="437"/>
      <c r="F238" s="92"/>
      <c r="G238" s="438"/>
      <c r="H238" s="93"/>
      <c r="I238" s="438"/>
      <c r="J238" s="93"/>
      <c r="K238" s="118"/>
      <c r="L238" s="94" t="str">
        <f t="shared" si="11"/>
        <v/>
      </c>
      <c r="M238" s="439"/>
    </row>
    <row r="239" spans="1:13" ht="20.149999999999999" customHeight="1">
      <c r="A239" s="9">
        <v>12</v>
      </c>
      <c r="B239" s="431"/>
      <c r="C239" s="432"/>
      <c r="D239" s="207"/>
      <c r="E239" s="437"/>
      <c r="F239" s="92"/>
      <c r="G239" s="438"/>
      <c r="H239" s="93"/>
      <c r="I239" s="438"/>
      <c r="J239" s="93"/>
      <c r="K239" s="118"/>
      <c r="L239" s="94" t="str">
        <f t="shared" si="11"/>
        <v/>
      </c>
      <c r="M239" s="439"/>
    </row>
    <row r="240" spans="1:13" ht="20.149999999999999" customHeight="1">
      <c r="A240" s="9">
        <v>13</v>
      </c>
      <c r="B240" s="431"/>
      <c r="C240" s="432"/>
      <c r="D240" s="207"/>
      <c r="E240" s="437"/>
      <c r="F240" s="92"/>
      <c r="G240" s="438"/>
      <c r="H240" s="93"/>
      <c r="I240" s="438"/>
      <c r="J240" s="93"/>
      <c r="K240" s="118"/>
      <c r="L240" s="94" t="str">
        <f t="shared" si="11"/>
        <v/>
      </c>
      <c r="M240" s="439"/>
    </row>
    <row r="241" spans="1:13" ht="20.149999999999999" customHeight="1">
      <c r="A241" s="9">
        <v>14</v>
      </c>
      <c r="B241" s="431"/>
      <c r="C241" s="432"/>
      <c r="D241" s="207"/>
      <c r="E241" s="437"/>
      <c r="F241" s="92"/>
      <c r="G241" s="438"/>
      <c r="H241" s="93"/>
      <c r="I241" s="438"/>
      <c r="J241" s="93"/>
      <c r="K241" s="118"/>
      <c r="L241" s="94" t="str">
        <f t="shared" si="11"/>
        <v/>
      </c>
      <c r="M241" s="439"/>
    </row>
    <row r="242" spans="1:13" ht="20.149999999999999" customHeight="1">
      <c r="A242" s="9">
        <v>15</v>
      </c>
      <c r="B242" s="431"/>
      <c r="C242" s="432"/>
      <c r="D242" s="207"/>
      <c r="E242" s="437"/>
      <c r="F242" s="92"/>
      <c r="G242" s="438"/>
      <c r="H242" s="93"/>
      <c r="I242" s="438"/>
      <c r="J242" s="93"/>
      <c r="K242" s="118"/>
      <c r="L242" s="94" t="str">
        <f t="shared" si="11"/>
        <v/>
      </c>
      <c r="M242" s="439"/>
    </row>
    <row r="243" spans="1:13" ht="20.149999999999999" customHeight="1">
      <c r="A243" s="9">
        <v>16</v>
      </c>
      <c r="B243" s="431"/>
      <c r="C243" s="432"/>
      <c r="D243" s="207"/>
      <c r="E243" s="437"/>
      <c r="F243" s="92"/>
      <c r="G243" s="438"/>
      <c r="H243" s="93"/>
      <c r="I243" s="438"/>
      <c r="J243" s="93"/>
      <c r="K243" s="118"/>
      <c r="L243" s="94" t="str">
        <f t="shared" si="11"/>
        <v/>
      </c>
      <c r="M243" s="439"/>
    </row>
    <row r="244" spans="1:13" ht="20.149999999999999" customHeight="1">
      <c r="A244" s="9">
        <v>17</v>
      </c>
      <c r="B244" s="431"/>
      <c r="C244" s="432"/>
      <c r="D244" s="207"/>
      <c r="E244" s="437"/>
      <c r="F244" s="92"/>
      <c r="G244" s="438"/>
      <c r="H244" s="93"/>
      <c r="I244" s="438"/>
      <c r="J244" s="93"/>
      <c r="K244" s="118"/>
      <c r="L244" s="94" t="str">
        <f t="shared" si="11"/>
        <v/>
      </c>
      <c r="M244" s="439"/>
    </row>
    <row r="245" spans="1:13" ht="20.149999999999999" customHeight="1">
      <c r="A245" s="9">
        <v>18</v>
      </c>
      <c r="B245" s="431"/>
      <c r="C245" s="432"/>
      <c r="D245" s="207"/>
      <c r="E245" s="437"/>
      <c r="F245" s="92"/>
      <c r="G245" s="438"/>
      <c r="H245" s="93"/>
      <c r="I245" s="438"/>
      <c r="J245" s="93"/>
      <c r="K245" s="118"/>
      <c r="L245" s="94" t="str">
        <f t="shared" si="11"/>
        <v/>
      </c>
      <c r="M245" s="439"/>
    </row>
    <row r="246" spans="1:13" ht="20.149999999999999" customHeight="1">
      <c r="A246" s="9">
        <v>19</v>
      </c>
      <c r="B246" s="431"/>
      <c r="C246" s="432"/>
      <c r="D246" s="207"/>
      <c r="E246" s="437"/>
      <c r="F246" s="92"/>
      <c r="G246" s="438"/>
      <c r="H246" s="93"/>
      <c r="I246" s="438"/>
      <c r="J246" s="93"/>
      <c r="K246" s="118"/>
      <c r="L246" s="94" t="str">
        <f t="shared" si="11"/>
        <v/>
      </c>
      <c r="M246" s="439"/>
    </row>
    <row r="247" spans="1:13" ht="20.149999999999999" customHeight="1">
      <c r="A247" s="9">
        <v>20</v>
      </c>
      <c r="B247" s="440"/>
      <c r="C247" s="441"/>
      <c r="D247" s="442"/>
      <c r="E247" s="443"/>
      <c r="F247" s="95"/>
      <c r="G247" s="444"/>
      <c r="H247" s="96"/>
      <c r="I247" s="444"/>
      <c r="J247" s="96"/>
      <c r="K247" s="119"/>
      <c r="L247" s="97" t="str">
        <f t="shared" si="11"/>
        <v/>
      </c>
      <c r="M247" s="445"/>
    </row>
    <row r="248" spans="1:13" ht="24.9" customHeight="1">
      <c r="B248" s="461"/>
      <c r="C248" s="462" t="s">
        <v>386</v>
      </c>
      <c r="D248" s="454"/>
      <c r="E248" s="455"/>
      <c r="F248" s="456"/>
      <c r="G248" s="457"/>
      <c r="H248" s="458"/>
      <c r="I248" s="457"/>
      <c r="J248" s="458"/>
      <c r="K248" s="459"/>
      <c r="L248" s="452"/>
      <c r="M248" s="453"/>
    </row>
    <row r="249" spans="1:13" ht="19.5" customHeight="1">
      <c r="A249" s="9">
        <v>1</v>
      </c>
      <c r="B249" s="431"/>
      <c r="C249" s="432"/>
      <c r="D249" s="433"/>
      <c r="E249" s="434"/>
      <c r="F249" s="90"/>
      <c r="G249" s="435"/>
      <c r="H249" s="91"/>
      <c r="I249" s="435"/>
      <c r="J249" s="91"/>
      <c r="K249" s="117"/>
      <c r="L249" s="172" t="str">
        <f>IF(ISNUMBER(F249),(ROUND(PRODUCT(F249,G249,I249,K249),0)),"")</f>
        <v/>
      </c>
      <c r="M249" s="463">
        <f>ROUNDDOWN(SUM(L249:L268),0)</f>
        <v>0</v>
      </c>
    </row>
    <row r="250" spans="1:13" ht="20.149999999999999" customHeight="1">
      <c r="A250" s="9">
        <v>2</v>
      </c>
      <c r="B250" s="431"/>
      <c r="C250" s="432"/>
      <c r="D250" s="207"/>
      <c r="E250" s="437"/>
      <c r="F250" s="92"/>
      <c r="G250" s="438"/>
      <c r="H250" s="93"/>
      <c r="I250" s="438"/>
      <c r="J250" s="93"/>
      <c r="K250" s="118"/>
      <c r="L250" s="94" t="str">
        <f t="shared" ref="L250:L268" si="12">IF(ISNUMBER(F250),(ROUND(PRODUCT(F250,G250,I250,K250),0)),"")</f>
        <v/>
      </c>
      <c r="M250" s="463"/>
    </row>
    <row r="251" spans="1:13" ht="20.149999999999999" customHeight="1">
      <c r="A251" s="9">
        <v>3</v>
      </c>
      <c r="B251" s="431"/>
      <c r="C251" s="432"/>
      <c r="D251" s="207"/>
      <c r="E251" s="437"/>
      <c r="F251" s="92"/>
      <c r="G251" s="438"/>
      <c r="H251" s="93"/>
      <c r="I251" s="438"/>
      <c r="J251" s="93"/>
      <c r="K251" s="118"/>
      <c r="L251" s="94" t="str">
        <f t="shared" si="12"/>
        <v/>
      </c>
      <c r="M251" s="464"/>
    </row>
    <row r="252" spans="1:13" ht="20.149999999999999" customHeight="1">
      <c r="A252" s="9">
        <v>4</v>
      </c>
      <c r="B252" s="431"/>
      <c r="C252" s="432"/>
      <c r="D252" s="207"/>
      <c r="E252" s="437"/>
      <c r="F252" s="92"/>
      <c r="G252" s="438"/>
      <c r="H252" s="93"/>
      <c r="I252" s="438"/>
      <c r="J252" s="93"/>
      <c r="K252" s="118"/>
      <c r="L252" s="94" t="str">
        <f t="shared" si="12"/>
        <v/>
      </c>
      <c r="M252" s="439"/>
    </row>
    <row r="253" spans="1:13" ht="20.149999999999999" customHeight="1">
      <c r="A253" s="9">
        <v>5</v>
      </c>
      <c r="B253" s="431"/>
      <c r="C253" s="432"/>
      <c r="D253" s="207"/>
      <c r="E253" s="437"/>
      <c r="F253" s="92"/>
      <c r="G253" s="438"/>
      <c r="H253" s="93"/>
      <c r="I253" s="438"/>
      <c r="J253" s="93"/>
      <c r="K253" s="118"/>
      <c r="L253" s="94" t="str">
        <f t="shared" si="12"/>
        <v/>
      </c>
      <c r="M253" s="439"/>
    </row>
    <row r="254" spans="1:13" ht="20.149999999999999" customHeight="1">
      <c r="A254" s="9">
        <v>6</v>
      </c>
      <c r="B254" s="431"/>
      <c r="C254" s="432"/>
      <c r="D254" s="207"/>
      <c r="E254" s="437"/>
      <c r="F254" s="92"/>
      <c r="G254" s="438"/>
      <c r="H254" s="93"/>
      <c r="I254" s="438"/>
      <c r="J254" s="93"/>
      <c r="K254" s="118"/>
      <c r="L254" s="94" t="str">
        <f t="shared" si="12"/>
        <v/>
      </c>
      <c r="M254" s="439"/>
    </row>
    <row r="255" spans="1:13" ht="20.149999999999999" customHeight="1">
      <c r="A255" s="9">
        <v>7</v>
      </c>
      <c r="B255" s="431"/>
      <c r="C255" s="432"/>
      <c r="D255" s="207"/>
      <c r="E255" s="437"/>
      <c r="F255" s="92"/>
      <c r="G255" s="438"/>
      <c r="H255" s="93"/>
      <c r="I255" s="438"/>
      <c r="J255" s="93"/>
      <c r="K255" s="118"/>
      <c r="L255" s="94" t="str">
        <f t="shared" si="12"/>
        <v/>
      </c>
      <c r="M255" s="439"/>
    </row>
    <row r="256" spans="1:13" ht="20.149999999999999" customHeight="1">
      <c r="A256" s="9">
        <v>8</v>
      </c>
      <c r="B256" s="431"/>
      <c r="C256" s="432"/>
      <c r="D256" s="207"/>
      <c r="E256" s="437"/>
      <c r="F256" s="92"/>
      <c r="G256" s="438"/>
      <c r="H256" s="93"/>
      <c r="I256" s="438"/>
      <c r="J256" s="93"/>
      <c r="K256" s="118"/>
      <c r="L256" s="94" t="str">
        <f t="shared" si="12"/>
        <v/>
      </c>
      <c r="M256" s="439"/>
    </row>
    <row r="257" spans="1:13" ht="20.149999999999999" customHeight="1">
      <c r="A257" s="9">
        <v>9</v>
      </c>
      <c r="B257" s="431"/>
      <c r="C257" s="432"/>
      <c r="D257" s="207"/>
      <c r="E257" s="437"/>
      <c r="F257" s="92"/>
      <c r="G257" s="438"/>
      <c r="H257" s="93"/>
      <c r="I257" s="438"/>
      <c r="J257" s="93"/>
      <c r="K257" s="118"/>
      <c r="L257" s="94" t="str">
        <f t="shared" si="12"/>
        <v/>
      </c>
      <c r="M257" s="439"/>
    </row>
    <row r="258" spans="1:13" ht="20.149999999999999" customHeight="1">
      <c r="A258" s="9">
        <v>10</v>
      </c>
      <c r="B258" s="431"/>
      <c r="C258" s="432"/>
      <c r="D258" s="207"/>
      <c r="E258" s="437"/>
      <c r="F258" s="92"/>
      <c r="G258" s="438"/>
      <c r="H258" s="93"/>
      <c r="I258" s="438"/>
      <c r="J258" s="93"/>
      <c r="K258" s="118"/>
      <c r="L258" s="94" t="str">
        <f t="shared" si="12"/>
        <v/>
      </c>
      <c r="M258" s="439"/>
    </row>
    <row r="259" spans="1:13" ht="20.149999999999999" customHeight="1">
      <c r="A259" s="9">
        <v>11</v>
      </c>
      <c r="B259" s="431"/>
      <c r="C259" s="432"/>
      <c r="D259" s="207"/>
      <c r="E259" s="437"/>
      <c r="F259" s="92"/>
      <c r="G259" s="438"/>
      <c r="H259" s="93"/>
      <c r="I259" s="438"/>
      <c r="J259" s="93"/>
      <c r="K259" s="118"/>
      <c r="L259" s="94" t="str">
        <f t="shared" si="12"/>
        <v/>
      </c>
      <c r="M259" s="439"/>
    </row>
    <row r="260" spans="1:13" ht="20.149999999999999" customHeight="1">
      <c r="A260" s="9">
        <v>12</v>
      </c>
      <c r="B260" s="431"/>
      <c r="C260" s="432"/>
      <c r="D260" s="207"/>
      <c r="E260" s="437"/>
      <c r="F260" s="92"/>
      <c r="G260" s="438"/>
      <c r="H260" s="93"/>
      <c r="I260" s="438"/>
      <c r="J260" s="93"/>
      <c r="K260" s="118"/>
      <c r="L260" s="94" t="str">
        <f t="shared" si="12"/>
        <v/>
      </c>
      <c r="M260" s="439"/>
    </row>
    <row r="261" spans="1:13" ht="20.149999999999999" customHeight="1">
      <c r="A261" s="9">
        <v>13</v>
      </c>
      <c r="B261" s="431"/>
      <c r="C261" s="432"/>
      <c r="D261" s="207"/>
      <c r="E261" s="437"/>
      <c r="F261" s="92"/>
      <c r="G261" s="438"/>
      <c r="H261" s="93"/>
      <c r="I261" s="438"/>
      <c r="J261" s="93"/>
      <c r="K261" s="118"/>
      <c r="L261" s="94" t="str">
        <f t="shared" si="12"/>
        <v/>
      </c>
      <c r="M261" s="439"/>
    </row>
    <row r="262" spans="1:13" ht="20.149999999999999" customHeight="1">
      <c r="A262" s="9">
        <v>14</v>
      </c>
      <c r="B262" s="431"/>
      <c r="C262" s="432"/>
      <c r="D262" s="207"/>
      <c r="E262" s="437"/>
      <c r="F262" s="92"/>
      <c r="G262" s="438"/>
      <c r="H262" s="93"/>
      <c r="I262" s="438"/>
      <c r="J262" s="93"/>
      <c r="K262" s="118"/>
      <c r="L262" s="94" t="str">
        <f t="shared" si="12"/>
        <v/>
      </c>
      <c r="M262" s="439"/>
    </row>
    <row r="263" spans="1:13" ht="20.149999999999999" customHeight="1">
      <c r="A263" s="9">
        <v>15</v>
      </c>
      <c r="B263" s="431"/>
      <c r="C263" s="432"/>
      <c r="D263" s="207"/>
      <c r="E263" s="437"/>
      <c r="F263" s="92"/>
      <c r="G263" s="438"/>
      <c r="H263" s="93"/>
      <c r="I263" s="438"/>
      <c r="J263" s="93"/>
      <c r="K263" s="118"/>
      <c r="L263" s="94" t="str">
        <f t="shared" si="12"/>
        <v/>
      </c>
      <c r="M263" s="439"/>
    </row>
    <row r="264" spans="1:13" ht="20.149999999999999" customHeight="1">
      <c r="A264" s="9">
        <v>16</v>
      </c>
      <c r="B264" s="431"/>
      <c r="C264" s="432"/>
      <c r="D264" s="207"/>
      <c r="E264" s="437"/>
      <c r="F264" s="92"/>
      <c r="G264" s="438"/>
      <c r="H264" s="93"/>
      <c r="I264" s="438"/>
      <c r="J264" s="93"/>
      <c r="K264" s="118"/>
      <c r="L264" s="94" t="str">
        <f t="shared" si="12"/>
        <v/>
      </c>
      <c r="M264" s="439"/>
    </row>
    <row r="265" spans="1:13" ht="20.149999999999999" customHeight="1">
      <c r="A265" s="9">
        <v>17</v>
      </c>
      <c r="B265" s="431"/>
      <c r="C265" s="432"/>
      <c r="D265" s="207"/>
      <c r="E265" s="437"/>
      <c r="F265" s="92"/>
      <c r="G265" s="438"/>
      <c r="H265" s="93"/>
      <c r="I265" s="438"/>
      <c r="J265" s="93"/>
      <c r="K265" s="118"/>
      <c r="L265" s="94" t="str">
        <f t="shared" si="12"/>
        <v/>
      </c>
      <c r="M265" s="439"/>
    </row>
    <row r="266" spans="1:13" ht="20.149999999999999" customHeight="1">
      <c r="A266" s="9">
        <v>18</v>
      </c>
      <c r="B266" s="431"/>
      <c r="C266" s="432"/>
      <c r="D266" s="207"/>
      <c r="E266" s="437"/>
      <c r="F266" s="92"/>
      <c r="G266" s="438"/>
      <c r="H266" s="93"/>
      <c r="I266" s="438"/>
      <c r="J266" s="93"/>
      <c r="K266" s="118"/>
      <c r="L266" s="94" t="str">
        <f t="shared" si="12"/>
        <v/>
      </c>
      <c r="M266" s="439"/>
    </row>
    <row r="267" spans="1:13" ht="20.149999999999999" customHeight="1">
      <c r="A267" s="9">
        <v>19</v>
      </c>
      <c r="B267" s="431"/>
      <c r="C267" s="432"/>
      <c r="D267" s="207"/>
      <c r="E267" s="437"/>
      <c r="F267" s="92"/>
      <c r="G267" s="438"/>
      <c r="H267" s="93"/>
      <c r="I267" s="438"/>
      <c r="J267" s="93"/>
      <c r="K267" s="118"/>
      <c r="L267" s="94" t="str">
        <f t="shared" si="12"/>
        <v/>
      </c>
      <c r="M267" s="439"/>
    </row>
    <row r="268" spans="1:13" ht="20.149999999999999" customHeight="1" thickBot="1">
      <c r="A268" s="9">
        <v>20</v>
      </c>
      <c r="B268" s="431"/>
      <c r="C268" s="432"/>
      <c r="D268" s="213"/>
      <c r="E268" s="465"/>
      <c r="F268" s="460"/>
      <c r="G268" s="466"/>
      <c r="H268" s="467"/>
      <c r="I268" s="466"/>
      <c r="J268" s="467"/>
      <c r="K268" s="468"/>
      <c r="L268" s="469" t="str">
        <f t="shared" si="12"/>
        <v/>
      </c>
      <c r="M268" s="439"/>
    </row>
    <row r="269" spans="1:13" ht="20.149999999999999" customHeight="1">
      <c r="B269" s="470"/>
      <c r="C269" s="470"/>
      <c r="D269" s="471"/>
      <c r="E269" s="470"/>
      <c r="F269" s="472"/>
      <c r="G269" s="472"/>
      <c r="H269" s="473"/>
      <c r="I269" s="472"/>
      <c r="J269" s="473"/>
      <c r="K269" s="474"/>
      <c r="L269" s="475"/>
      <c r="M269" s="476"/>
    </row>
  </sheetData>
  <mergeCells count="6">
    <mergeCell ref="G3:M3"/>
    <mergeCell ref="N3:T4"/>
    <mergeCell ref="B19:E19"/>
    <mergeCell ref="B21:C23"/>
    <mergeCell ref="G26:H26"/>
    <mergeCell ref="I26:J26"/>
  </mergeCells>
  <phoneticPr fontId="7"/>
  <conditionalFormatting sqref="E21:E23">
    <cfRule type="containsText" dxfId="0" priority="1" operator="containsText" text="要選択">
      <formula>NOT(ISERROR(SEARCH("要選択",E21)))</formula>
    </cfRule>
  </conditionalFormatting>
  <dataValidations count="20">
    <dataValidation type="list" allowBlank="1" showInputMessage="1" showErrorMessage="1" sqref="E21:E23" xr:uid="{6CD55EE4-7B7A-4621-871D-75DE3297D785}">
      <formula1>"作品料,出演費,音楽費,文芸費,会場費,舞台費,運搬費,謝金,旅費,宣伝・印刷費,記録・配信費"</formula1>
    </dataValidation>
    <dataValidation type="custom" imeMode="halfAlpha" operator="greaterThanOrEqual" allowBlank="1" showInputMessage="1" showErrorMessage="1" error="宿泊費（甲地）は、上限10,800円、宿泊費（乙地）は、上限9,800円、日当は、上限2,200円となります。" sqref="F186:F205" xr:uid="{F497F8B8-6A25-427D-9BD5-C9EDE6965488}">
      <formula1>IF(D186="宿泊費（甲地）",F186&lt;=10900,IF(D186="宿泊費（乙地）",F186&lt;=9800,IF(D186="日当",F186&lt;=2200,IF(OR(D186="交通費",D186="宿泊費一式"),F186&gt;=0,""))))</formula1>
    </dataValidation>
    <dataValidation type="list" allowBlank="1" showInputMessage="1" showErrorMessage="1" errorTitle="支出予算に記入できない経費です" error="経費一覧表に記載された費目をご記入ください。" sqref="D249:D268" xr:uid="{8912CD0A-F42F-4817-B255-2A517B101475}">
      <formula1>感染症対策費</formula1>
    </dataValidation>
    <dataValidation type="list" allowBlank="1" showInputMessage="1" showErrorMessage="1" errorTitle="支出予算に記入できない経費です" error="経費一覧表に記載された費目をご記入ください。" sqref="D228:D247" xr:uid="{AC707201-770B-4AE3-ADA5-369D462F516E}">
      <formula1>記録・配信費</formula1>
    </dataValidation>
    <dataValidation type="list" allowBlank="1" showInputMessage="1" showErrorMessage="1" errorTitle="支出予算に記入できない経費です" error="経費一覧表に記載された費目をご記入ください。" sqref="D207:D226" xr:uid="{CD9EFD24-04DB-4A1E-B68E-72CC890EFD46}">
      <formula1>宣伝・印刷費</formula1>
    </dataValidation>
    <dataValidation type="list" allowBlank="1" showInputMessage="1" showErrorMessage="1" errorTitle="支出予算に記入できない経費です" error="経費一覧表に記載された費目をご記入ください。" sqref="D186:D205" xr:uid="{880D8329-B704-4799-A56D-FAF6FF5179C3}">
      <formula1>旅費</formula1>
    </dataValidation>
    <dataValidation type="list" allowBlank="1" showInputMessage="1" showErrorMessage="1" errorTitle="支出予算に記入できない経費です" error="経費一覧表に記載された費目をご記入ください。" sqref="D165:D184" xr:uid="{1E6CA724-44EE-43C3-8DBB-3ECE33DF3C81}">
      <formula1>謝金</formula1>
    </dataValidation>
    <dataValidation type="list" allowBlank="1" showInputMessage="1" showErrorMessage="1" errorTitle="支出予算に記入できない経費です" error="経費一覧表に記載された費目をご記入ください。" sqref="D144:D163" xr:uid="{F9BBBB23-1A64-4E35-8683-FE316CBDAF0A}">
      <formula1>運搬費</formula1>
    </dataValidation>
    <dataValidation type="list" allowBlank="1" showInputMessage="1" showErrorMessage="1" errorTitle="支出予算に記入できない経費です" error="経費一覧表に記載された費目をご記入ください。" sqref="D123:D142" xr:uid="{8D2177A2-D251-4A71-894D-BBAC4DCBDE82}">
      <formula1>舞台費</formula1>
    </dataValidation>
    <dataValidation type="list" allowBlank="1" showInputMessage="1" showErrorMessage="1" errorTitle="支出予算に記入できない経費です" error="経費一覧表に記載された費目をご記入ください。" sqref="D102:D121" xr:uid="{557E4D2F-3CA7-4F99-8231-2C3CA8CB31D0}">
      <formula1>会場費</formula1>
    </dataValidation>
    <dataValidation type="textLength" operator="lessThanOrEqual" allowBlank="1" showInputMessage="1" showErrorMessage="1" errorTitle="文字数超過" error="30字以下で入力してください。" sqref="E27:E65691" xr:uid="{541A98BB-7B5A-441D-A08E-5B1918697BC7}">
      <formula1>30</formula1>
    </dataValidation>
    <dataValidation imeMode="halfAlpha" operator="greaterThanOrEqual" allowBlank="1" showInputMessage="1" showErrorMessage="1" sqref="F60:G79 F249:G269 F207:G226 F228:G247 F165:G184 F144:G163 F123:G142 F102:G121 G186:G205 F39:G58 F81:G100 F28:G37" xr:uid="{FCB30E81-1EFA-4BE4-A267-7AC9E1D2B386}"/>
    <dataValidation type="whole" imeMode="halfAlpha" operator="greaterThanOrEqual" allowBlank="1" showInputMessage="1" showErrorMessage="1" sqref="F38:G38 F59:G59 F248:G248 F227:G227 F206:G206 F185:G185 F164:G164 F143:G143 F122:G122 F101:G101 F80:G80 F27:G27" xr:uid="{BBB2B799-0925-462B-A7D1-399E851D7916}">
      <formula1>0</formula1>
    </dataValidation>
    <dataValidation type="decimal" imeMode="off" allowBlank="1" showInputMessage="1" showErrorMessage="1" prompt="消費税(1.1)、為替レート等を入力" sqref="K39 K60 K249 K228 K207 K186 K165 K144 K123 K102 K81 K28" xr:uid="{F7FA7CBD-ECF7-4BD4-B820-C8F7C2E17A27}">
      <formula1>0</formula1>
      <formula2>99999999999999</formula2>
    </dataValidation>
    <dataValidation type="decimal" allowBlank="1" showInputMessage="1" showErrorMessage="1" sqref="K270:K1048576 K59 K248 K227 K206 K185 K164 K143 K122 K101 K80 K38 K6:K27" xr:uid="{0D22F642-536C-4CC1-A412-2CC410A234CA}">
      <formula1>0</formula1>
      <formula2>99999999999999</formula2>
    </dataValidation>
    <dataValidation imeMode="hiragana" allowBlank="1" showInputMessage="1" showErrorMessage="1" prompt="人、枚、件等を単位を入力" sqref="H60:H79 H249:H269 H207:H226 H186:H205 H165:H184 H144:H163 H123:H142 H102:H121 H81:H100 H39:H58 H228:H247 H28:H37" xr:uid="{606804B8-D790-4175-9913-C971F485AB47}"/>
    <dataValidation imeMode="hiragana" allowBlank="1" showInputMessage="1" showErrorMessage="1" prompt="回、日、泊等の単位を入力。" sqref="J60:J79 J249:J269 J207:J226 J186:J205 J165:J184 J144:J163 J123:J142 J102:J121 J81:J100 J39:J58 J228:J247 J28:J37" xr:uid="{ADEACA18-669F-4872-94EB-43EEC788594A}"/>
    <dataValidation type="decimal" imeMode="off" allowBlank="1" showInputMessage="1" showErrorMessage="1" prompt="消費税、為替レート等を入力" sqref="K61:K79 K250:K269 K208:K226 K187:K205 K166:K184 K145:K163 K124:K142 K103:K121 K82:K100 K40:K58 K229:K247 K29:K37" xr:uid="{A19C8450-9F28-4CFB-96EE-AC8D0D633441}">
      <formula1>0</formula1>
      <formula2>99999999999999</formula2>
    </dataValidation>
    <dataValidation imeMode="halfAlpha" allowBlank="1" showInputMessage="1" showErrorMessage="1" sqref="F270:G65691" xr:uid="{5E3CB400-B6B9-4DA1-8BFC-00EE7ED54E26}"/>
    <dataValidation allowBlank="1" showErrorMessage="1" prompt="_x000a_" sqref="I6" xr:uid="{9F211FC2-B143-4D76-9EBE-7CF736CA4D67}"/>
  </dataValidations>
  <printOptions horizontalCentered="1"/>
  <pageMargins left="0.78740157480314965" right="0.78740157480314965" top="0.39370078740157483" bottom="0.78740157480314965" header="0" footer="0.59055118110236227"/>
  <pageSetup paperSize="9" scale="45" fitToHeight="0" orientation="portrait" r:id="rId1"/>
  <headerFooter scaleWithDoc="0">
    <oddFooter>&amp;R&amp;"ＭＳ ゴシック,標準"整理番号：（事務局記入欄）</oddFooter>
  </headerFooter>
  <rowBreaks count="2" manualBreakCount="2">
    <brk id="79" min="1" max="12" man="1"/>
    <brk id="159" min="1" max="12"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支出予算に記入できない経費です" error="経費一覧表に記載された費目をご記入ください。" xr:uid="{18F853FE-F642-4080-A8A5-35CE5D238995}">
          <x14:formula1>
            <xm:f>INDIRECT(交付申請書総表コピー欄!$C$11&amp;"_作品料")</xm:f>
          </x14:formula1>
          <xm:sqref>D28:D37</xm:sqref>
        </x14:dataValidation>
        <x14:dataValidation type="list" allowBlank="1" showInputMessage="1" showErrorMessage="1" errorTitle="支出予算に記入できない経費です" error="経費一覧表に記載された費目をご記入ください。" xr:uid="{3D08D114-DE62-49A0-80D0-2CC0B3F71857}">
          <x14:formula1>
            <xm:f>INDIRECT(交付申請書総表コピー欄!$C$11&amp;"_文芸費")</xm:f>
          </x14:formula1>
          <xm:sqref>D81:D100</xm:sqref>
        </x14:dataValidation>
        <x14:dataValidation type="list" allowBlank="1" showInputMessage="1" showErrorMessage="1" errorTitle="支出予算に記入できない経費です" error="経費一覧表に記載された費目をご記入ください。" xr:uid="{E84BF7EA-86C1-4CA4-ABAB-59701C10488D}">
          <x14:formula1>
            <xm:f>INDIRECT(交付申請書総表コピー欄!$C$11&amp;"_出演費")</xm:f>
          </x14:formula1>
          <xm:sqref>D39:D58</xm:sqref>
        </x14:dataValidation>
        <x14:dataValidation type="list" allowBlank="1" showInputMessage="1" showErrorMessage="1" xr:uid="{C9F597E7-C23C-4664-B2AB-0CD28BBE0473}">
          <x14:formula1>
            <xm:f>INDIRECT(交付申請書総表コピー欄!$C$11&amp;"_音楽費")</xm:f>
          </x14:formula1>
          <xm:sqref>D60:D79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7A54D-B342-4977-A7EC-A5BC846DACAE}">
  <sheetPr>
    <tabColor rgb="FFC0C0C0"/>
  </sheetPr>
  <dimension ref="A1:C294"/>
  <sheetViews>
    <sheetView zoomScaleNormal="100" zoomScaleSheetLayoutView="85" workbookViewId="0">
      <pane ySplit="1" topLeftCell="A243" activePane="bottomLeft" state="frozen"/>
      <selection activeCell="A153" sqref="A153:XFD153"/>
      <selection pane="bottomLeft" activeCell="J122" sqref="J122"/>
    </sheetView>
  </sheetViews>
  <sheetFormatPr defaultColWidth="9" defaultRowHeight="18"/>
  <cols>
    <col min="1" max="1" width="11.08203125" style="177" customWidth="1"/>
    <col min="2" max="2" width="35.58203125" style="177" bestFit="1" customWidth="1"/>
    <col min="3" max="3" width="39.08203125" style="177" customWidth="1"/>
    <col min="4" max="16384" width="9" style="177"/>
  </cols>
  <sheetData>
    <row r="1" spans="1:3" s="251" customFormat="1">
      <c r="A1" s="1" t="s">
        <v>15</v>
      </c>
      <c r="B1" s="1" t="s">
        <v>289</v>
      </c>
      <c r="C1" s="2" t="s">
        <v>290</v>
      </c>
    </row>
    <row r="2" spans="1:3" s="251" customFormat="1">
      <c r="A2" s="252" t="s">
        <v>291</v>
      </c>
      <c r="B2" s="253" t="s">
        <v>292</v>
      </c>
      <c r="C2" s="253"/>
    </row>
    <row r="3" spans="1:3" s="251" customFormat="1">
      <c r="A3" s="252" t="s">
        <v>291</v>
      </c>
      <c r="B3" s="253" t="s">
        <v>293</v>
      </c>
      <c r="C3" s="253"/>
    </row>
    <row r="4" spans="1:3" s="251" customFormat="1">
      <c r="A4" s="252" t="s">
        <v>291</v>
      </c>
      <c r="B4" s="253" t="s">
        <v>294</v>
      </c>
      <c r="C4" s="253"/>
    </row>
    <row r="5" spans="1:3" s="251" customFormat="1">
      <c r="A5" s="252" t="s">
        <v>291</v>
      </c>
      <c r="B5" s="253" t="s">
        <v>295</v>
      </c>
      <c r="C5" s="253"/>
    </row>
    <row r="6" spans="1:3" s="251" customFormat="1">
      <c r="A6" s="252" t="s">
        <v>291</v>
      </c>
      <c r="B6" s="253" t="s">
        <v>296</v>
      </c>
      <c r="C6" s="253"/>
    </row>
    <row r="7" spans="1:3" s="251" customFormat="1">
      <c r="A7" s="254" t="s">
        <v>297</v>
      </c>
      <c r="B7" s="253" t="s">
        <v>298</v>
      </c>
      <c r="C7" s="255"/>
    </row>
    <row r="8" spans="1:3" s="251" customFormat="1">
      <c r="A8" s="254" t="s">
        <v>297</v>
      </c>
      <c r="B8" s="253" t="s">
        <v>80</v>
      </c>
      <c r="C8" s="255"/>
    </row>
    <row r="9" spans="1:3" s="251" customFormat="1">
      <c r="A9" s="254" t="s">
        <v>297</v>
      </c>
      <c r="B9" s="253" t="s">
        <v>82</v>
      </c>
      <c r="C9" s="255"/>
    </row>
    <row r="10" spans="1:3" s="251" customFormat="1">
      <c r="A10" s="256" t="s">
        <v>299</v>
      </c>
      <c r="B10" s="253" t="s">
        <v>298</v>
      </c>
      <c r="C10" s="255"/>
    </row>
    <row r="11" spans="1:3" s="251" customFormat="1">
      <c r="A11" s="256" t="s">
        <v>299</v>
      </c>
      <c r="B11" s="253" t="s">
        <v>80</v>
      </c>
      <c r="C11" s="255"/>
    </row>
    <row r="12" spans="1:3" s="251" customFormat="1">
      <c r="A12" s="256" t="s">
        <v>299</v>
      </c>
      <c r="B12" s="253" t="s">
        <v>81</v>
      </c>
      <c r="C12" s="255"/>
    </row>
    <row r="13" spans="1:3" s="251" customFormat="1">
      <c r="A13" s="256" t="s">
        <v>299</v>
      </c>
      <c r="B13" s="253" t="s">
        <v>82</v>
      </c>
      <c r="C13" s="255"/>
    </row>
    <row r="14" spans="1:3" s="251" customFormat="1">
      <c r="A14" s="256" t="s">
        <v>299</v>
      </c>
      <c r="B14" s="253" t="s">
        <v>173</v>
      </c>
      <c r="C14" s="255"/>
    </row>
    <row r="15" spans="1:3" s="251" customFormat="1">
      <c r="A15" s="257" t="s">
        <v>300</v>
      </c>
      <c r="B15" s="253" t="s">
        <v>301</v>
      </c>
      <c r="C15" s="255"/>
    </row>
    <row r="16" spans="1:3" s="251" customFormat="1">
      <c r="A16" s="257" t="s">
        <v>300</v>
      </c>
      <c r="B16" s="253" t="s">
        <v>302</v>
      </c>
      <c r="C16" s="255"/>
    </row>
    <row r="17" spans="1:3" s="251" customFormat="1">
      <c r="A17" s="257" t="s">
        <v>300</v>
      </c>
      <c r="B17" s="253" t="s">
        <v>303</v>
      </c>
      <c r="C17" s="255"/>
    </row>
    <row r="18" spans="1:3" s="251" customFormat="1">
      <c r="A18" s="257" t="s">
        <v>300</v>
      </c>
      <c r="B18" s="253" t="s">
        <v>304</v>
      </c>
      <c r="C18" s="255"/>
    </row>
    <row r="19" spans="1:3" s="251" customFormat="1">
      <c r="A19" s="257" t="s">
        <v>300</v>
      </c>
      <c r="B19" s="253" t="s">
        <v>305</v>
      </c>
      <c r="C19" s="255"/>
    </row>
    <row r="20" spans="1:3" s="251" customFormat="1">
      <c r="A20" s="257" t="s">
        <v>300</v>
      </c>
      <c r="B20" s="253" t="s">
        <v>306</v>
      </c>
      <c r="C20" s="255"/>
    </row>
    <row r="21" spans="1:3" s="251" customFormat="1">
      <c r="A21" s="257" t="s">
        <v>300</v>
      </c>
      <c r="B21" s="253" t="s">
        <v>307</v>
      </c>
      <c r="C21" s="255"/>
    </row>
    <row r="22" spans="1:3" s="251" customFormat="1">
      <c r="A22" s="257" t="s">
        <v>300</v>
      </c>
      <c r="B22" s="253" t="s">
        <v>308</v>
      </c>
      <c r="C22" s="255"/>
    </row>
    <row r="23" spans="1:3" s="251" customFormat="1">
      <c r="A23" s="257" t="s">
        <v>300</v>
      </c>
      <c r="B23" s="253" t="s">
        <v>309</v>
      </c>
      <c r="C23" s="255"/>
    </row>
    <row r="24" spans="1:3" s="251" customFormat="1">
      <c r="A24" s="257" t="s">
        <v>300</v>
      </c>
      <c r="B24" s="253" t="s">
        <v>310</v>
      </c>
      <c r="C24" s="255"/>
    </row>
    <row r="25" spans="1:3" s="251" customFormat="1">
      <c r="A25" s="257" t="s">
        <v>300</v>
      </c>
      <c r="B25" s="253" t="s">
        <v>311</v>
      </c>
      <c r="C25" s="255"/>
    </row>
    <row r="26" spans="1:3" s="251" customFormat="1">
      <c r="A26" s="257" t="s">
        <v>300</v>
      </c>
      <c r="B26" s="253" t="s">
        <v>312</v>
      </c>
      <c r="C26" s="255"/>
    </row>
    <row r="27" spans="1:3" s="251" customFormat="1">
      <c r="A27" s="257" t="s">
        <v>300</v>
      </c>
      <c r="B27" s="253" t="s">
        <v>313</v>
      </c>
      <c r="C27" s="255"/>
    </row>
    <row r="28" spans="1:3" s="251" customFormat="1">
      <c r="A28" s="257" t="s">
        <v>300</v>
      </c>
      <c r="B28" s="253" t="s">
        <v>314</v>
      </c>
      <c r="C28" s="255"/>
    </row>
    <row r="29" spans="1:3" s="251" customFormat="1">
      <c r="A29" s="257" t="s">
        <v>300</v>
      </c>
      <c r="B29" s="253" t="s">
        <v>315</v>
      </c>
      <c r="C29" s="255"/>
    </row>
    <row r="30" spans="1:3" s="251" customFormat="1">
      <c r="A30" s="254" t="s">
        <v>316</v>
      </c>
      <c r="B30" s="253" t="s">
        <v>301</v>
      </c>
      <c r="C30" s="255"/>
    </row>
    <row r="31" spans="1:3" s="251" customFormat="1">
      <c r="A31" s="254" t="s">
        <v>316</v>
      </c>
      <c r="B31" s="253" t="s">
        <v>302</v>
      </c>
      <c r="C31" s="255"/>
    </row>
    <row r="32" spans="1:3" s="251" customFormat="1">
      <c r="A32" s="254" t="s">
        <v>316</v>
      </c>
      <c r="B32" s="253" t="s">
        <v>303</v>
      </c>
      <c r="C32" s="255"/>
    </row>
    <row r="33" spans="1:3" s="251" customFormat="1">
      <c r="A33" s="254" t="s">
        <v>316</v>
      </c>
      <c r="B33" s="253" t="s">
        <v>304</v>
      </c>
      <c r="C33" s="255"/>
    </row>
    <row r="34" spans="1:3" s="251" customFormat="1">
      <c r="A34" s="254" t="s">
        <v>316</v>
      </c>
      <c r="B34" s="253" t="s">
        <v>317</v>
      </c>
      <c r="C34" s="255"/>
    </row>
    <row r="35" spans="1:3" s="251" customFormat="1">
      <c r="A35" s="254" t="s">
        <v>316</v>
      </c>
      <c r="B35" s="253" t="s">
        <v>305</v>
      </c>
      <c r="C35" s="255"/>
    </row>
    <row r="36" spans="1:3" s="251" customFormat="1">
      <c r="A36" s="254" t="s">
        <v>316</v>
      </c>
      <c r="B36" s="253" t="s">
        <v>308</v>
      </c>
      <c r="C36" s="255"/>
    </row>
    <row r="37" spans="1:3" s="251" customFormat="1">
      <c r="A37" s="254" t="s">
        <v>316</v>
      </c>
      <c r="B37" s="253" t="s">
        <v>307</v>
      </c>
      <c r="C37" s="255"/>
    </row>
    <row r="38" spans="1:3" s="251" customFormat="1">
      <c r="A38" s="254" t="s">
        <v>316</v>
      </c>
      <c r="B38" s="253" t="s">
        <v>309</v>
      </c>
      <c r="C38" s="255"/>
    </row>
    <row r="39" spans="1:3" s="251" customFormat="1">
      <c r="A39" s="254" t="s">
        <v>316</v>
      </c>
      <c r="B39" s="253" t="s">
        <v>310</v>
      </c>
      <c r="C39" s="255"/>
    </row>
    <row r="40" spans="1:3" s="251" customFormat="1">
      <c r="A40" s="254" t="s">
        <v>316</v>
      </c>
      <c r="B40" s="253" t="s">
        <v>311</v>
      </c>
      <c r="C40" s="255"/>
    </row>
    <row r="41" spans="1:3" s="251" customFormat="1">
      <c r="A41" s="254" t="s">
        <v>316</v>
      </c>
      <c r="B41" s="253" t="s">
        <v>312</v>
      </c>
      <c r="C41" s="255"/>
    </row>
    <row r="42" spans="1:3" s="251" customFormat="1">
      <c r="A42" s="254" t="s">
        <v>316</v>
      </c>
      <c r="B42" s="253" t="s">
        <v>313</v>
      </c>
      <c r="C42" s="255"/>
    </row>
    <row r="43" spans="1:3" s="251" customFormat="1">
      <c r="A43" s="254" t="s">
        <v>316</v>
      </c>
      <c r="B43" s="253" t="s">
        <v>314</v>
      </c>
      <c r="C43" s="255"/>
    </row>
    <row r="44" spans="1:3" s="251" customFormat="1">
      <c r="A44" s="256" t="s">
        <v>318</v>
      </c>
      <c r="B44" s="253" t="s">
        <v>85</v>
      </c>
      <c r="C44" s="255"/>
    </row>
    <row r="45" spans="1:3" s="251" customFormat="1">
      <c r="A45" s="256" t="s">
        <v>318</v>
      </c>
      <c r="B45" s="253" t="s">
        <v>86</v>
      </c>
      <c r="C45" s="255"/>
    </row>
    <row r="46" spans="1:3" s="251" customFormat="1">
      <c r="A46" s="256" t="s">
        <v>318</v>
      </c>
      <c r="B46" s="258" t="s">
        <v>87</v>
      </c>
      <c r="C46" s="255"/>
    </row>
    <row r="47" spans="1:3" s="251" customFormat="1">
      <c r="A47" s="256" t="s">
        <v>318</v>
      </c>
      <c r="B47" s="253" t="s">
        <v>88</v>
      </c>
      <c r="C47" s="255"/>
    </row>
    <row r="48" spans="1:3" s="251" customFormat="1">
      <c r="A48" s="256" t="s">
        <v>318</v>
      </c>
      <c r="B48" s="253" t="s">
        <v>89</v>
      </c>
      <c r="C48" s="255"/>
    </row>
    <row r="49" spans="1:3" s="251" customFormat="1">
      <c r="A49" s="256" t="s">
        <v>318</v>
      </c>
      <c r="B49" s="258" t="s">
        <v>90</v>
      </c>
      <c r="C49" s="255"/>
    </row>
    <row r="50" spans="1:3" s="251" customFormat="1">
      <c r="A50" s="256" t="s">
        <v>318</v>
      </c>
      <c r="B50" s="253" t="s">
        <v>91</v>
      </c>
      <c r="C50" s="255"/>
    </row>
    <row r="51" spans="1:3" s="251" customFormat="1">
      <c r="A51" s="256" t="s">
        <v>318</v>
      </c>
      <c r="B51" s="253" t="s">
        <v>92</v>
      </c>
      <c r="C51" s="255"/>
    </row>
    <row r="52" spans="1:3" s="251" customFormat="1">
      <c r="A52" s="256" t="s">
        <v>318</v>
      </c>
      <c r="B52" s="258" t="s">
        <v>93</v>
      </c>
      <c r="C52" s="255"/>
    </row>
    <row r="53" spans="1:3" s="251" customFormat="1">
      <c r="A53" s="256" t="s">
        <v>318</v>
      </c>
      <c r="B53" s="253" t="s">
        <v>319</v>
      </c>
      <c r="C53" s="255"/>
    </row>
    <row r="54" spans="1:3" s="251" customFormat="1">
      <c r="A54" s="256" t="s">
        <v>318</v>
      </c>
      <c r="B54" s="253" t="s">
        <v>83</v>
      </c>
      <c r="C54" s="255"/>
    </row>
    <row r="55" spans="1:3" s="251" customFormat="1">
      <c r="A55" s="257" t="s">
        <v>320</v>
      </c>
      <c r="B55" s="258" t="s">
        <v>95</v>
      </c>
      <c r="C55" s="255"/>
    </row>
    <row r="56" spans="1:3" s="251" customFormat="1">
      <c r="A56" s="257" t="s">
        <v>320</v>
      </c>
      <c r="B56" s="258" t="s">
        <v>321</v>
      </c>
      <c r="C56" s="255"/>
    </row>
    <row r="57" spans="1:3" s="251" customFormat="1">
      <c r="A57" s="257" t="s">
        <v>320</v>
      </c>
      <c r="B57" s="258" t="s">
        <v>322</v>
      </c>
      <c r="C57" s="255"/>
    </row>
    <row r="58" spans="1:3" s="251" customFormat="1">
      <c r="A58" s="257" t="s">
        <v>320</v>
      </c>
      <c r="B58" s="258" t="s">
        <v>97</v>
      </c>
      <c r="C58" s="255"/>
    </row>
    <row r="59" spans="1:3" s="251" customFormat="1">
      <c r="A59" s="257" t="s">
        <v>320</v>
      </c>
      <c r="B59" s="258" t="s">
        <v>323</v>
      </c>
      <c r="C59" s="255"/>
    </row>
    <row r="60" spans="1:3" s="251" customFormat="1">
      <c r="A60" s="257" t="s">
        <v>320</v>
      </c>
      <c r="B60" s="258" t="s">
        <v>101</v>
      </c>
      <c r="C60" s="255"/>
    </row>
    <row r="61" spans="1:3" s="251" customFormat="1">
      <c r="A61" s="257" t="s">
        <v>320</v>
      </c>
      <c r="B61" s="258" t="s">
        <v>324</v>
      </c>
      <c r="C61" s="255"/>
    </row>
    <row r="62" spans="1:3" s="251" customFormat="1">
      <c r="A62" s="257" t="s">
        <v>320</v>
      </c>
      <c r="B62" s="258" t="s">
        <v>325</v>
      </c>
      <c r="C62" s="255"/>
    </row>
    <row r="63" spans="1:3" s="251" customFormat="1">
      <c r="A63" s="257" t="s">
        <v>320</v>
      </c>
      <c r="B63" s="258" t="s">
        <v>102</v>
      </c>
      <c r="C63" s="255"/>
    </row>
    <row r="64" spans="1:3" s="251" customFormat="1">
      <c r="A64" s="257" t="s">
        <v>320</v>
      </c>
      <c r="B64" s="258" t="s">
        <v>326</v>
      </c>
      <c r="C64" s="255"/>
    </row>
    <row r="65" spans="1:3" s="251" customFormat="1">
      <c r="A65" s="257" t="s">
        <v>320</v>
      </c>
      <c r="B65" s="258" t="s">
        <v>98</v>
      </c>
      <c r="C65" s="255"/>
    </row>
    <row r="66" spans="1:3" s="251" customFormat="1">
      <c r="A66" s="257" t="s">
        <v>320</v>
      </c>
      <c r="B66" s="258" t="s">
        <v>327</v>
      </c>
      <c r="C66" s="255"/>
    </row>
    <row r="67" spans="1:3" s="251" customFormat="1">
      <c r="A67" s="257" t="s">
        <v>320</v>
      </c>
      <c r="B67" s="258" t="s">
        <v>176</v>
      </c>
      <c r="C67" s="255"/>
    </row>
    <row r="68" spans="1:3" s="251" customFormat="1">
      <c r="A68" s="257" t="s">
        <v>320</v>
      </c>
      <c r="B68" s="258" t="s">
        <v>100</v>
      </c>
      <c r="C68" s="255"/>
    </row>
    <row r="69" spans="1:3" s="251" customFormat="1">
      <c r="A69" s="257" t="s">
        <v>320</v>
      </c>
      <c r="B69" s="258" t="s">
        <v>177</v>
      </c>
      <c r="C69" s="255"/>
    </row>
    <row r="70" spans="1:3" s="251" customFormat="1">
      <c r="A70" s="257" t="s">
        <v>320</v>
      </c>
      <c r="B70" s="253" t="s">
        <v>328</v>
      </c>
      <c r="C70" s="255"/>
    </row>
    <row r="71" spans="1:3" s="251" customFormat="1">
      <c r="A71" s="257" t="s">
        <v>320</v>
      </c>
      <c r="B71" s="253" t="s">
        <v>329</v>
      </c>
      <c r="C71" s="255"/>
    </row>
    <row r="72" spans="1:3" s="251" customFormat="1">
      <c r="A72" s="257" t="s">
        <v>320</v>
      </c>
      <c r="B72" s="253" t="s">
        <v>330</v>
      </c>
      <c r="C72" s="255"/>
    </row>
    <row r="73" spans="1:3" s="251" customFormat="1">
      <c r="A73" s="257" t="s">
        <v>320</v>
      </c>
      <c r="B73" s="253" t="s">
        <v>331</v>
      </c>
      <c r="C73" s="255"/>
    </row>
    <row r="74" spans="1:3" s="251" customFormat="1">
      <c r="A74" s="257" t="s">
        <v>320</v>
      </c>
      <c r="B74" s="253" t="s">
        <v>332</v>
      </c>
      <c r="C74" s="255"/>
    </row>
    <row r="75" spans="1:3" s="251" customFormat="1">
      <c r="A75" s="257" t="s">
        <v>320</v>
      </c>
      <c r="B75" s="253" t="s">
        <v>333</v>
      </c>
      <c r="C75" s="255"/>
    </row>
    <row r="76" spans="1:3" s="251" customFormat="1">
      <c r="A76" s="257" t="s">
        <v>320</v>
      </c>
      <c r="B76" s="253" t="s">
        <v>334</v>
      </c>
      <c r="C76" s="255"/>
    </row>
    <row r="77" spans="1:3" s="251" customFormat="1">
      <c r="A77" s="257" t="s">
        <v>320</v>
      </c>
      <c r="B77" s="253" t="s">
        <v>335</v>
      </c>
      <c r="C77" s="255"/>
    </row>
    <row r="78" spans="1:3" s="251" customFormat="1">
      <c r="A78" s="257" t="s">
        <v>320</v>
      </c>
      <c r="B78" s="253" t="s">
        <v>336</v>
      </c>
      <c r="C78" s="255"/>
    </row>
    <row r="79" spans="1:3" s="251" customFormat="1">
      <c r="A79" s="257" t="s">
        <v>320</v>
      </c>
      <c r="B79" s="253" t="s">
        <v>337</v>
      </c>
      <c r="C79" s="255"/>
    </row>
    <row r="80" spans="1:3" s="251" customFormat="1">
      <c r="A80" s="257" t="s">
        <v>320</v>
      </c>
      <c r="B80" s="253" t="s">
        <v>338</v>
      </c>
      <c r="C80" s="255"/>
    </row>
    <row r="81" spans="1:3" s="251" customFormat="1">
      <c r="A81" s="257" t="s">
        <v>320</v>
      </c>
      <c r="B81" s="253" t="s">
        <v>339</v>
      </c>
      <c r="C81" s="255"/>
    </row>
    <row r="82" spans="1:3" s="251" customFormat="1">
      <c r="A82" s="257" t="s">
        <v>320</v>
      </c>
      <c r="B82" s="253" t="s">
        <v>340</v>
      </c>
      <c r="C82" s="255"/>
    </row>
    <row r="83" spans="1:3" s="251" customFormat="1">
      <c r="A83" s="257" t="s">
        <v>320</v>
      </c>
      <c r="B83" s="253" t="s">
        <v>341</v>
      </c>
      <c r="C83" s="255"/>
    </row>
    <row r="84" spans="1:3" s="251" customFormat="1">
      <c r="A84" s="257" t="s">
        <v>320</v>
      </c>
      <c r="B84" s="253" t="s">
        <v>342</v>
      </c>
      <c r="C84" s="255"/>
    </row>
    <row r="85" spans="1:3" s="251" customFormat="1" ht="54">
      <c r="A85" s="257" t="s">
        <v>320</v>
      </c>
      <c r="B85" s="253" t="s">
        <v>343</v>
      </c>
      <c r="C85" s="255" t="s">
        <v>171</v>
      </c>
    </row>
    <row r="86" spans="1:3" s="251" customFormat="1">
      <c r="A86" s="254" t="s">
        <v>344</v>
      </c>
      <c r="B86" s="253" t="s">
        <v>345</v>
      </c>
      <c r="C86" s="255"/>
    </row>
    <row r="87" spans="1:3" s="251" customFormat="1">
      <c r="A87" s="254" t="s">
        <v>344</v>
      </c>
      <c r="B87" s="253" t="s">
        <v>346</v>
      </c>
      <c r="C87" s="255"/>
    </row>
    <row r="88" spans="1:3" s="251" customFormat="1">
      <c r="A88" s="254" t="s">
        <v>344</v>
      </c>
      <c r="B88" s="253" t="s">
        <v>347</v>
      </c>
      <c r="C88" s="255"/>
    </row>
    <row r="89" spans="1:3" s="251" customFormat="1">
      <c r="A89" s="254" t="s">
        <v>344</v>
      </c>
      <c r="B89" s="253" t="s">
        <v>348</v>
      </c>
      <c r="C89" s="255"/>
    </row>
    <row r="90" spans="1:3" s="251" customFormat="1">
      <c r="A90" s="254" t="s">
        <v>344</v>
      </c>
      <c r="B90" s="253" t="s">
        <v>349</v>
      </c>
      <c r="C90" s="255"/>
    </row>
    <row r="91" spans="1:3" s="251" customFormat="1">
      <c r="A91" s="254" t="s">
        <v>344</v>
      </c>
      <c r="B91" s="253" t="s">
        <v>350</v>
      </c>
      <c r="C91" s="255"/>
    </row>
    <row r="92" spans="1:3" s="251" customFormat="1">
      <c r="A92" s="254" t="s">
        <v>344</v>
      </c>
      <c r="B92" s="253" t="s">
        <v>351</v>
      </c>
      <c r="C92" s="255"/>
    </row>
    <row r="93" spans="1:3" s="251" customFormat="1">
      <c r="A93" s="254" t="s">
        <v>344</v>
      </c>
      <c r="B93" s="253" t="s">
        <v>352</v>
      </c>
      <c r="C93" s="255"/>
    </row>
    <row r="94" spans="1:3" s="251" customFormat="1">
      <c r="A94" s="254" t="s">
        <v>344</v>
      </c>
      <c r="B94" s="253" t="s">
        <v>353</v>
      </c>
      <c r="C94" s="255"/>
    </row>
    <row r="95" spans="1:3" s="251" customFormat="1">
      <c r="A95" s="254" t="s">
        <v>344</v>
      </c>
      <c r="B95" s="253" t="s">
        <v>354</v>
      </c>
      <c r="C95" s="255"/>
    </row>
    <row r="96" spans="1:3" s="251" customFormat="1">
      <c r="A96" s="254" t="s">
        <v>344</v>
      </c>
      <c r="B96" s="253" t="s">
        <v>355</v>
      </c>
      <c r="C96" s="255"/>
    </row>
    <row r="97" spans="1:3" s="251" customFormat="1">
      <c r="A97" s="254" t="s">
        <v>344</v>
      </c>
      <c r="B97" s="253" t="s">
        <v>356</v>
      </c>
      <c r="C97" s="255"/>
    </row>
    <row r="98" spans="1:3" s="251" customFormat="1">
      <c r="A98" s="254" t="s">
        <v>344</v>
      </c>
      <c r="B98" s="253" t="s">
        <v>357</v>
      </c>
      <c r="C98" s="255"/>
    </row>
    <row r="99" spans="1:3" s="251" customFormat="1">
      <c r="A99" s="254" t="s">
        <v>344</v>
      </c>
      <c r="B99" s="253" t="s">
        <v>358</v>
      </c>
      <c r="C99" s="255"/>
    </row>
    <row r="100" spans="1:3" s="251" customFormat="1">
      <c r="A100" s="254" t="s">
        <v>344</v>
      </c>
      <c r="B100" s="253" t="s">
        <v>359</v>
      </c>
      <c r="C100" s="255"/>
    </row>
    <row r="101" spans="1:3" s="251" customFormat="1">
      <c r="A101" s="254" t="s">
        <v>344</v>
      </c>
      <c r="B101" s="253" t="s">
        <v>328</v>
      </c>
      <c r="C101" s="255"/>
    </row>
    <row r="102" spans="1:3" s="251" customFormat="1">
      <c r="A102" s="254" t="s">
        <v>344</v>
      </c>
      <c r="B102" s="253" t="s">
        <v>329</v>
      </c>
      <c r="C102" s="255"/>
    </row>
    <row r="103" spans="1:3" s="251" customFormat="1">
      <c r="A103" s="254" t="s">
        <v>344</v>
      </c>
      <c r="B103" s="253" t="s">
        <v>330</v>
      </c>
      <c r="C103" s="255"/>
    </row>
    <row r="104" spans="1:3" s="251" customFormat="1">
      <c r="A104" s="254" t="s">
        <v>344</v>
      </c>
      <c r="B104" s="253" t="s">
        <v>331</v>
      </c>
      <c r="C104" s="255"/>
    </row>
    <row r="105" spans="1:3" s="251" customFormat="1">
      <c r="A105" s="254" t="s">
        <v>344</v>
      </c>
      <c r="B105" s="253" t="s">
        <v>333</v>
      </c>
      <c r="C105" s="255"/>
    </row>
    <row r="106" spans="1:3" s="251" customFormat="1">
      <c r="A106" s="254" t="s">
        <v>344</v>
      </c>
      <c r="B106" s="253" t="s">
        <v>335</v>
      </c>
      <c r="C106" s="255"/>
    </row>
    <row r="107" spans="1:3" s="251" customFormat="1">
      <c r="A107" s="254" t="s">
        <v>344</v>
      </c>
      <c r="B107" s="253" t="s">
        <v>336</v>
      </c>
      <c r="C107" s="255"/>
    </row>
    <row r="108" spans="1:3" s="251" customFormat="1">
      <c r="A108" s="254" t="s">
        <v>344</v>
      </c>
      <c r="B108" s="253" t="s">
        <v>337</v>
      </c>
      <c r="C108" s="255"/>
    </row>
    <row r="109" spans="1:3" s="251" customFormat="1">
      <c r="A109" s="254" t="s">
        <v>344</v>
      </c>
      <c r="B109" s="253" t="s">
        <v>338</v>
      </c>
      <c r="C109" s="255"/>
    </row>
    <row r="110" spans="1:3" s="251" customFormat="1">
      <c r="A110" s="254" t="s">
        <v>344</v>
      </c>
      <c r="B110" s="253" t="s">
        <v>339</v>
      </c>
      <c r="C110" s="255"/>
    </row>
    <row r="111" spans="1:3" s="251" customFormat="1">
      <c r="A111" s="254" t="s">
        <v>344</v>
      </c>
      <c r="B111" s="253" t="s">
        <v>340</v>
      </c>
      <c r="C111" s="255"/>
    </row>
    <row r="112" spans="1:3" s="251" customFormat="1">
      <c r="A112" s="254" t="s">
        <v>344</v>
      </c>
      <c r="B112" s="253" t="s">
        <v>341</v>
      </c>
      <c r="C112" s="255"/>
    </row>
    <row r="113" spans="1:3" s="251" customFormat="1">
      <c r="A113" s="254" t="s">
        <v>344</v>
      </c>
      <c r="B113" s="253" t="s">
        <v>342</v>
      </c>
      <c r="C113" s="255"/>
    </row>
    <row r="114" spans="1:3" s="251" customFormat="1" ht="54">
      <c r="A114" s="254" t="s">
        <v>344</v>
      </c>
      <c r="B114" s="253" t="s">
        <v>343</v>
      </c>
      <c r="C114" s="255" t="s">
        <v>171</v>
      </c>
    </row>
    <row r="115" spans="1:3" s="251" customFormat="1">
      <c r="A115" s="256" t="s">
        <v>360</v>
      </c>
      <c r="B115" s="258" t="s">
        <v>95</v>
      </c>
      <c r="C115" s="255"/>
    </row>
    <row r="116" spans="1:3" s="251" customFormat="1">
      <c r="A116" s="256" t="s">
        <v>360</v>
      </c>
      <c r="B116" s="258" t="s">
        <v>321</v>
      </c>
      <c r="C116" s="255"/>
    </row>
    <row r="117" spans="1:3" s="251" customFormat="1">
      <c r="A117" s="256" t="s">
        <v>360</v>
      </c>
      <c r="B117" s="258" t="s">
        <v>96</v>
      </c>
      <c r="C117" s="255"/>
    </row>
    <row r="118" spans="1:3" s="251" customFormat="1">
      <c r="A118" s="256" t="s">
        <v>360</v>
      </c>
      <c r="B118" s="258" t="s">
        <v>322</v>
      </c>
      <c r="C118" s="255"/>
    </row>
    <row r="119" spans="1:3" s="251" customFormat="1">
      <c r="A119" s="256" t="s">
        <v>360</v>
      </c>
      <c r="B119" s="258" t="s">
        <v>361</v>
      </c>
      <c r="C119" s="255"/>
    </row>
    <row r="120" spans="1:3" s="251" customFormat="1">
      <c r="A120" s="256" t="s">
        <v>360</v>
      </c>
      <c r="B120" s="258" t="s">
        <v>97</v>
      </c>
      <c r="C120" s="255"/>
    </row>
    <row r="121" spans="1:3" s="251" customFormat="1">
      <c r="A121" s="256" t="s">
        <v>360</v>
      </c>
      <c r="B121" s="258" t="s">
        <v>323</v>
      </c>
      <c r="C121" s="255"/>
    </row>
    <row r="122" spans="1:3" s="251" customFormat="1">
      <c r="A122" s="256" t="s">
        <v>360</v>
      </c>
      <c r="B122" s="258" t="s">
        <v>101</v>
      </c>
      <c r="C122" s="255"/>
    </row>
    <row r="123" spans="1:3" s="251" customFormat="1">
      <c r="A123" s="256" t="s">
        <v>360</v>
      </c>
      <c r="B123" s="258" t="s">
        <v>324</v>
      </c>
      <c r="C123" s="255"/>
    </row>
    <row r="124" spans="1:3" s="251" customFormat="1">
      <c r="A124" s="256" t="s">
        <v>360</v>
      </c>
      <c r="B124" s="258" t="s">
        <v>325</v>
      </c>
      <c r="C124" s="255"/>
    </row>
    <row r="125" spans="1:3" s="251" customFormat="1">
      <c r="A125" s="256" t="s">
        <v>360</v>
      </c>
      <c r="B125" s="258" t="s">
        <v>102</v>
      </c>
      <c r="C125" s="255"/>
    </row>
    <row r="126" spans="1:3" s="251" customFormat="1">
      <c r="A126" s="256" t="s">
        <v>360</v>
      </c>
      <c r="B126" s="258" t="s">
        <v>326</v>
      </c>
      <c r="C126" s="255"/>
    </row>
    <row r="127" spans="1:3" s="251" customFormat="1">
      <c r="A127" s="256" t="s">
        <v>360</v>
      </c>
      <c r="B127" s="258" t="s">
        <v>98</v>
      </c>
      <c r="C127" s="255"/>
    </row>
    <row r="128" spans="1:3" s="251" customFormat="1">
      <c r="A128" s="256" t="s">
        <v>360</v>
      </c>
      <c r="B128" s="258" t="s">
        <v>327</v>
      </c>
      <c r="C128" s="255"/>
    </row>
    <row r="129" spans="1:3" s="251" customFormat="1">
      <c r="A129" s="256" t="s">
        <v>360</v>
      </c>
      <c r="B129" s="258" t="s">
        <v>176</v>
      </c>
      <c r="C129" s="255"/>
    </row>
    <row r="130" spans="1:3" s="251" customFormat="1">
      <c r="A130" s="256" t="s">
        <v>360</v>
      </c>
      <c r="B130" s="258" t="s">
        <v>362</v>
      </c>
      <c r="C130" s="255"/>
    </row>
    <row r="131" spans="1:3" s="251" customFormat="1">
      <c r="A131" s="256" t="s">
        <v>360</v>
      </c>
      <c r="B131" s="258" t="s">
        <v>100</v>
      </c>
      <c r="C131" s="255"/>
    </row>
    <row r="132" spans="1:3" s="251" customFormat="1">
      <c r="A132" s="256" t="s">
        <v>360</v>
      </c>
      <c r="B132" s="258" t="s">
        <v>177</v>
      </c>
      <c r="C132" s="255"/>
    </row>
    <row r="133" spans="1:3" s="251" customFormat="1">
      <c r="A133" s="256" t="s">
        <v>360</v>
      </c>
      <c r="B133" s="258" t="s">
        <v>363</v>
      </c>
      <c r="C133" s="255"/>
    </row>
    <row r="134" spans="1:3" s="251" customFormat="1">
      <c r="A134" s="256" t="s">
        <v>360</v>
      </c>
      <c r="B134" s="258" t="s">
        <v>99</v>
      </c>
      <c r="C134" s="255"/>
    </row>
    <row r="135" spans="1:3" s="251" customFormat="1">
      <c r="A135" s="256" t="s">
        <v>360</v>
      </c>
      <c r="B135" s="258" t="s">
        <v>364</v>
      </c>
      <c r="C135" s="255"/>
    </row>
    <row r="136" spans="1:3" s="251" customFormat="1">
      <c r="A136" s="256" t="s">
        <v>360</v>
      </c>
      <c r="B136" s="258" t="s">
        <v>331</v>
      </c>
      <c r="C136" s="255"/>
    </row>
    <row r="137" spans="1:3" s="251" customFormat="1">
      <c r="A137" s="256" t="s">
        <v>360</v>
      </c>
      <c r="B137" s="258" t="s">
        <v>333</v>
      </c>
      <c r="C137" s="255"/>
    </row>
    <row r="138" spans="1:3" s="251" customFormat="1">
      <c r="A138" s="256" t="s">
        <v>360</v>
      </c>
      <c r="B138" s="258" t="s">
        <v>334</v>
      </c>
      <c r="C138" s="255"/>
    </row>
    <row r="139" spans="1:3" s="251" customFormat="1">
      <c r="A139" s="256" t="s">
        <v>360</v>
      </c>
      <c r="B139" s="258" t="s">
        <v>335</v>
      </c>
      <c r="C139" s="255"/>
    </row>
    <row r="140" spans="1:3" s="251" customFormat="1">
      <c r="A140" s="256" t="s">
        <v>360</v>
      </c>
      <c r="B140" s="258" t="s">
        <v>336</v>
      </c>
      <c r="C140" s="255"/>
    </row>
    <row r="141" spans="1:3" s="251" customFormat="1">
      <c r="A141" s="256" t="s">
        <v>360</v>
      </c>
      <c r="B141" s="258" t="s">
        <v>337</v>
      </c>
      <c r="C141" s="255"/>
    </row>
    <row r="142" spans="1:3" s="251" customFormat="1">
      <c r="A142" s="256" t="s">
        <v>360</v>
      </c>
      <c r="B142" s="258" t="s">
        <v>338</v>
      </c>
      <c r="C142" s="255"/>
    </row>
    <row r="143" spans="1:3" s="251" customFormat="1">
      <c r="A143" s="256" t="s">
        <v>360</v>
      </c>
      <c r="B143" s="258" t="s">
        <v>339</v>
      </c>
      <c r="C143" s="255"/>
    </row>
    <row r="144" spans="1:3" s="251" customFormat="1">
      <c r="A144" s="256" t="s">
        <v>360</v>
      </c>
      <c r="B144" s="258" t="s">
        <v>103</v>
      </c>
      <c r="C144" s="255"/>
    </row>
    <row r="145" spans="1:3" s="251" customFormat="1">
      <c r="A145" s="256" t="s">
        <v>360</v>
      </c>
      <c r="B145" s="258" t="s">
        <v>365</v>
      </c>
      <c r="C145" s="255"/>
    </row>
    <row r="146" spans="1:3" s="251" customFormat="1" ht="54">
      <c r="A146" s="256" t="s">
        <v>360</v>
      </c>
      <c r="B146" s="258" t="s">
        <v>45</v>
      </c>
      <c r="C146" s="255" t="s">
        <v>171</v>
      </c>
    </row>
    <row r="147" spans="1:3" s="251" customFormat="1">
      <c r="A147" s="259" t="s">
        <v>46</v>
      </c>
      <c r="B147" s="253" t="s">
        <v>47</v>
      </c>
      <c r="C147" s="255"/>
    </row>
    <row r="148" spans="1:3" s="251" customFormat="1">
      <c r="A148" s="259" t="s">
        <v>46</v>
      </c>
      <c r="B148" s="253" t="s">
        <v>366</v>
      </c>
      <c r="C148" s="255"/>
    </row>
    <row r="149" spans="1:3" s="251" customFormat="1">
      <c r="A149" s="259" t="s">
        <v>65</v>
      </c>
      <c r="B149" s="253" t="s">
        <v>66</v>
      </c>
      <c r="C149" s="255" t="s">
        <v>94</v>
      </c>
    </row>
    <row r="150" spans="1:3">
      <c r="A150" s="260" t="s">
        <v>69</v>
      </c>
      <c r="B150" s="253" t="s">
        <v>72</v>
      </c>
      <c r="C150" s="255"/>
    </row>
    <row r="151" spans="1:3">
      <c r="A151" s="260" t="s">
        <v>69</v>
      </c>
      <c r="B151" s="253" t="s">
        <v>73</v>
      </c>
      <c r="C151" s="255"/>
    </row>
    <row r="152" spans="1:3">
      <c r="A152" s="261" t="s">
        <v>69</v>
      </c>
      <c r="B152" s="262" t="s">
        <v>174</v>
      </c>
      <c r="C152" s="263"/>
    </row>
    <row r="153" spans="1:3">
      <c r="A153" s="261" t="s">
        <v>69</v>
      </c>
      <c r="B153" s="262" t="s">
        <v>461</v>
      </c>
      <c r="C153" s="263" t="s">
        <v>462</v>
      </c>
    </row>
    <row r="154" spans="1:3">
      <c r="A154" s="260" t="s">
        <v>69</v>
      </c>
      <c r="B154" s="253" t="s">
        <v>74</v>
      </c>
      <c r="C154" s="255"/>
    </row>
    <row r="155" spans="1:3">
      <c r="A155" s="260" t="s">
        <v>69</v>
      </c>
      <c r="B155" s="253" t="s">
        <v>367</v>
      </c>
      <c r="C155" s="255"/>
    </row>
    <row r="156" spans="1:3">
      <c r="A156" s="264" t="s">
        <v>69</v>
      </c>
      <c r="B156" s="262" t="s">
        <v>76</v>
      </c>
      <c r="C156" s="263"/>
    </row>
    <row r="157" spans="1:3">
      <c r="A157" s="260" t="s">
        <v>69</v>
      </c>
      <c r="B157" s="253" t="s">
        <v>368</v>
      </c>
      <c r="C157" s="255"/>
    </row>
    <row r="158" spans="1:3">
      <c r="A158" s="260" t="s">
        <v>69</v>
      </c>
      <c r="B158" s="253" t="s">
        <v>75</v>
      </c>
      <c r="C158" s="255" t="s">
        <v>369</v>
      </c>
    </row>
    <row r="159" spans="1:3">
      <c r="A159" s="264" t="s">
        <v>69</v>
      </c>
      <c r="B159" s="262" t="s">
        <v>77</v>
      </c>
      <c r="C159" s="263"/>
    </row>
    <row r="160" spans="1:3">
      <c r="A160" s="264" t="s">
        <v>69</v>
      </c>
      <c r="B160" s="262" t="s">
        <v>370</v>
      </c>
      <c r="C160" s="263"/>
    </row>
    <row r="161" spans="1:3">
      <c r="A161" s="264" t="s">
        <v>69</v>
      </c>
      <c r="B161" s="262" t="s">
        <v>71</v>
      </c>
      <c r="C161" s="263"/>
    </row>
    <row r="162" spans="1:3">
      <c r="A162" s="264" t="s">
        <v>69</v>
      </c>
      <c r="B162" s="262" t="s">
        <v>371</v>
      </c>
      <c r="C162" s="263"/>
    </row>
    <row r="163" spans="1:3">
      <c r="A163" s="261" t="s">
        <v>69</v>
      </c>
      <c r="B163" s="262" t="s">
        <v>70</v>
      </c>
      <c r="C163" s="263"/>
    </row>
    <row r="164" spans="1:3">
      <c r="A164" s="261" t="s">
        <v>69</v>
      </c>
      <c r="B164" s="262" t="s">
        <v>372</v>
      </c>
      <c r="C164" s="263"/>
    </row>
    <row r="165" spans="1:3">
      <c r="A165" s="264" t="s">
        <v>69</v>
      </c>
      <c r="B165" s="262" t="s">
        <v>373</v>
      </c>
      <c r="C165" s="263"/>
    </row>
    <row r="166" spans="1:3">
      <c r="A166" s="261" t="s">
        <v>69</v>
      </c>
      <c r="B166" s="265" t="s">
        <v>48</v>
      </c>
      <c r="C166" s="263" t="s">
        <v>32</v>
      </c>
    </row>
    <row r="167" spans="1:3">
      <c r="A167" s="261" t="s">
        <v>69</v>
      </c>
      <c r="B167" s="262" t="s">
        <v>178</v>
      </c>
      <c r="C167" s="263" t="s">
        <v>32</v>
      </c>
    </row>
    <row r="168" spans="1:3">
      <c r="A168" s="261" t="s">
        <v>69</v>
      </c>
      <c r="B168" s="262" t="s">
        <v>179</v>
      </c>
      <c r="C168" s="263" t="s">
        <v>32</v>
      </c>
    </row>
    <row r="169" spans="1:3" ht="36">
      <c r="A169" s="266" t="s">
        <v>49</v>
      </c>
      <c r="B169" s="267" t="s">
        <v>67</v>
      </c>
      <c r="C169" s="268" t="s">
        <v>107</v>
      </c>
    </row>
    <row r="170" spans="1:3" ht="36">
      <c r="A170" s="269" t="s">
        <v>49</v>
      </c>
      <c r="B170" s="267" t="s">
        <v>68</v>
      </c>
      <c r="C170" s="268" t="s">
        <v>107</v>
      </c>
    </row>
    <row r="171" spans="1:3">
      <c r="A171" s="270" t="s">
        <v>50</v>
      </c>
      <c r="B171" s="267" t="s">
        <v>104</v>
      </c>
      <c r="C171" s="268"/>
    </row>
    <row r="172" spans="1:3">
      <c r="A172" s="270" t="s">
        <v>50</v>
      </c>
      <c r="B172" s="267" t="s">
        <v>105</v>
      </c>
      <c r="C172" s="271" t="s">
        <v>110</v>
      </c>
    </row>
    <row r="173" spans="1:3">
      <c r="A173" s="270" t="s">
        <v>50</v>
      </c>
      <c r="B173" s="267" t="s">
        <v>106</v>
      </c>
      <c r="C173" s="268"/>
    </row>
    <row r="174" spans="1:3">
      <c r="A174" s="270" t="s">
        <v>50</v>
      </c>
      <c r="B174" s="267" t="s">
        <v>51</v>
      </c>
      <c r="C174" s="271" t="s">
        <v>374</v>
      </c>
    </row>
    <row r="175" spans="1:3">
      <c r="A175" s="270" t="s">
        <v>50</v>
      </c>
      <c r="B175" s="267" t="s">
        <v>4</v>
      </c>
      <c r="C175" s="268"/>
    </row>
    <row r="176" spans="1:3">
      <c r="A176" s="270" t="s">
        <v>50</v>
      </c>
      <c r="B176" s="267" t="s">
        <v>52</v>
      </c>
      <c r="C176" s="268"/>
    </row>
    <row r="177" spans="1:3">
      <c r="A177" s="270" t="s">
        <v>50</v>
      </c>
      <c r="B177" s="272" t="s">
        <v>53</v>
      </c>
      <c r="C177" s="268"/>
    </row>
    <row r="178" spans="1:3">
      <c r="A178" s="270" t="s">
        <v>50</v>
      </c>
      <c r="B178" s="272" t="s">
        <v>5</v>
      </c>
      <c r="C178" s="268"/>
    </row>
    <row r="179" spans="1:3" ht="90">
      <c r="A179" s="273" t="s">
        <v>54</v>
      </c>
      <c r="B179" s="272" t="s">
        <v>55</v>
      </c>
      <c r="C179" s="271" t="s">
        <v>375</v>
      </c>
    </row>
    <row r="180" spans="1:3" ht="54">
      <c r="A180" s="273" t="s">
        <v>54</v>
      </c>
      <c r="B180" s="267" t="s">
        <v>376</v>
      </c>
      <c r="C180" s="271" t="s">
        <v>377</v>
      </c>
    </row>
    <row r="181" spans="1:3" ht="54">
      <c r="A181" s="273" t="s">
        <v>54</v>
      </c>
      <c r="B181" s="267" t="s">
        <v>378</v>
      </c>
      <c r="C181" s="271" t="s">
        <v>379</v>
      </c>
    </row>
    <row r="182" spans="1:3" ht="36">
      <c r="A182" s="273" t="s">
        <v>54</v>
      </c>
      <c r="B182" s="267" t="s">
        <v>380</v>
      </c>
      <c r="C182" s="271" t="s">
        <v>381</v>
      </c>
    </row>
    <row r="183" spans="1:3" ht="54">
      <c r="A183" s="273" t="s">
        <v>54</v>
      </c>
      <c r="B183" s="272" t="s">
        <v>56</v>
      </c>
      <c r="C183" s="271" t="s">
        <v>382</v>
      </c>
    </row>
    <row r="184" spans="1:3" ht="54">
      <c r="A184" s="274" t="s">
        <v>278</v>
      </c>
      <c r="B184" s="272" t="s">
        <v>7</v>
      </c>
      <c r="C184" s="271" t="s">
        <v>383</v>
      </c>
    </row>
    <row r="185" spans="1:3">
      <c r="A185" s="274" t="s">
        <v>278</v>
      </c>
      <c r="B185" s="267" t="s">
        <v>172</v>
      </c>
      <c r="C185" s="271" t="s">
        <v>169</v>
      </c>
    </row>
    <row r="186" spans="1:3">
      <c r="A186" s="275" t="s">
        <v>278</v>
      </c>
      <c r="B186" s="272" t="s">
        <v>6</v>
      </c>
      <c r="C186" s="271" t="s">
        <v>168</v>
      </c>
    </row>
    <row r="187" spans="1:3" s="251" customFormat="1">
      <c r="A187" s="274" t="s">
        <v>278</v>
      </c>
      <c r="B187" s="267" t="s">
        <v>108</v>
      </c>
      <c r="C187" s="271" t="s">
        <v>110</v>
      </c>
    </row>
    <row r="188" spans="1:3" s="251" customFormat="1">
      <c r="A188" s="274" t="s">
        <v>278</v>
      </c>
      <c r="B188" s="267" t="s">
        <v>109</v>
      </c>
      <c r="C188" s="271" t="s">
        <v>110</v>
      </c>
    </row>
    <row r="189" spans="1:3" s="251" customFormat="1">
      <c r="A189" s="274" t="s">
        <v>278</v>
      </c>
      <c r="B189" s="267" t="s">
        <v>59</v>
      </c>
      <c r="C189" s="271" t="s">
        <v>110</v>
      </c>
    </row>
    <row r="190" spans="1:3" s="251" customFormat="1">
      <c r="A190" s="274" t="s">
        <v>278</v>
      </c>
      <c r="B190" s="272" t="s">
        <v>57</v>
      </c>
      <c r="C190" s="271" t="s">
        <v>110</v>
      </c>
    </row>
    <row r="191" spans="1:3" s="251" customFormat="1">
      <c r="A191" s="274" t="s">
        <v>278</v>
      </c>
      <c r="B191" s="272" t="s">
        <v>58</v>
      </c>
      <c r="C191" s="268" t="s">
        <v>110</v>
      </c>
    </row>
    <row r="192" spans="1:3" s="251" customFormat="1">
      <c r="A192" s="274" t="s">
        <v>278</v>
      </c>
      <c r="B192" s="272" t="s">
        <v>60</v>
      </c>
      <c r="C192" s="268" t="s">
        <v>110</v>
      </c>
    </row>
    <row r="193" spans="1:3" s="251" customFormat="1">
      <c r="A193" s="276" t="s">
        <v>129</v>
      </c>
      <c r="B193" s="277" t="s">
        <v>8</v>
      </c>
      <c r="C193" s="278" t="s">
        <v>61</v>
      </c>
    </row>
    <row r="194" spans="1:3">
      <c r="A194" s="276" t="s">
        <v>129</v>
      </c>
      <c r="B194" s="277" t="s">
        <v>111</v>
      </c>
      <c r="C194" s="278"/>
    </row>
    <row r="195" spans="1:3">
      <c r="A195" s="276" t="s">
        <v>129</v>
      </c>
      <c r="B195" s="277" t="s">
        <v>9</v>
      </c>
      <c r="C195" s="278"/>
    </row>
    <row r="196" spans="1:3">
      <c r="A196" s="276" t="s">
        <v>129</v>
      </c>
      <c r="B196" s="277" t="s">
        <v>132</v>
      </c>
      <c r="C196" s="278" t="s">
        <v>384</v>
      </c>
    </row>
    <row r="197" spans="1:3">
      <c r="A197" s="276" t="s">
        <v>129</v>
      </c>
      <c r="B197" s="277" t="s">
        <v>130</v>
      </c>
      <c r="C197" s="278" t="s">
        <v>385</v>
      </c>
    </row>
    <row r="198" spans="1:3">
      <c r="A198" s="276" t="s">
        <v>129</v>
      </c>
      <c r="B198" s="277" t="s">
        <v>131</v>
      </c>
      <c r="C198" s="278" t="s">
        <v>385</v>
      </c>
    </row>
    <row r="199" spans="1:3">
      <c r="A199" s="279" t="s">
        <v>386</v>
      </c>
      <c r="B199" s="267" t="s">
        <v>170</v>
      </c>
      <c r="C199" s="268" t="s">
        <v>122</v>
      </c>
    </row>
    <row r="200" spans="1:3">
      <c r="A200" s="280" t="s">
        <v>387</v>
      </c>
      <c r="B200" s="272" t="s">
        <v>121</v>
      </c>
      <c r="C200" s="268" t="s">
        <v>122</v>
      </c>
    </row>
    <row r="201" spans="1:3">
      <c r="A201" s="280" t="s">
        <v>387</v>
      </c>
      <c r="B201" s="272" t="s">
        <v>123</v>
      </c>
      <c r="C201" s="268" t="s">
        <v>124</v>
      </c>
    </row>
    <row r="202" spans="1:3">
      <c r="A202" s="281" t="s">
        <v>387</v>
      </c>
      <c r="B202" s="265" t="s">
        <v>125</v>
      </c>
      <c r="C202" s="265" t="s">
        <v>126</v>
      </c>
    </row>
    <row r="203" spans="1:3">
      <c r="A203" s="281" t="s">
        <v>387</v>
      </c>
      <c r="B203" s="265" t="s">
        <v>127</v>
      </c>
      <c r="C203" s="265" t="s">
        <v>128</v>
      </c>
    </row>
    <row r="204" spans="1:3" s="251" customFormat="1">
      <c r="A204" s="282" t="s">
        <v>389</v>
      </c>
      <c r="B204" s="253" t="s">
        <v>292</v>
      </c>
      <c r="C204" s="253"/>
    </row>
    <row r="205" spans="1:3" s="251" customFormat="1">
      <c r="A205" s="282" t="s">
        <v>389</v>
      </c>
      <c r="B205" s="253" t="s">
        <v>390</v>
      </c>
      <c r="C205" s="253"/>
    </row>
    <row r="206" spans="1:3" s="251" customFormat="1">
      <c r="A206" s="283" t="s">
        <v>391</v>
      </c>
      <c r="B206" s="253" t="s">
        <v>301</v>
      </c>
      <c r="C206" s="255"/>
    </row>
    <row r="207" spans="1:3" s="251" customFormat="1">
      <c r="A207" s="283" t="s">
        <v>391</v>
      </c>
      <c r="B207" s="253" t="s">
        <v>392</v>
      </c>
      <c r="C207" s="255"/>
    </row>
    <row r="208" spans="1:3" s="251" customFormat="1">
      <c r="A208" s="283" t="s">
        <v>391</v>
      </c>
      <c r="B208" s="253" t="s">
        <v>303</v>
      </c>
      <c r="C208" s="255"/>
    </row>
    <row r="209" spans="1:3" s="251" customFormat="1">
      <c r="A209" s="283" t="s">
        <v>391</v>
      </c>
      <c r="B209" s="253" t="s">
        <v>308</v>
      </c>
      <c r="C209" s="255"/>
    </row>
    <row r="210" spans="1:3" s="251" customFormat="1">
      <c r="A210" s="283" t="s">
        <v>391</v>
      </c>
      <c r="B210" s="253" t="s">
        <v>309</v>
      </c>
      <c r="C210" s="255"/>
    </row>
    <row r="211" spans="1:3" s="251" customFormat="1">
      <c r="A211" s="283" t="s">
        <v>391</v>
      </c>
      <c r="B211" s="253" t="s">
        <v>310</v>
      </c>
      <c r="C211" s="255"/>
    </row>
    <row r="212" spans="1:3" s="251" customFormat="1">
      <c r="A212" s="283" t="s">
        <v>393</v>
      </c>
      <c r="B212" s="258" t="s">
        <v>101</v>
      </c>
      <c r="C212" s="255"/>
    </row>
    <row r="213" spans="1:3" s="251" customFormat="1">
      <c r="A213" s="283" t="s">
        <v>393</v>
      </c>
      <c r="B213" s="258" t="s">
        <v>324</v>
      </c>
      <c r="C213" s="255"/>
    </row>
    <row r="214" spans="1:3" s="251" customFormat="1">
      <c r="A214" s="283" t="s">
        <v>393</v>
      </c>
      <c r="B214" s="258" t="s">
        <v>95</v>
      </c>
      <c r="C214" s="255"/>
    </row>
    <row r="215" spans="1:3" s="251" customFormat="1">
      <c r="A215" s="283" t="s">
        <v>393</v>
      </c>
      <c r="B215" s="258" t="s">
        <v>321</v>
      </c>
      <c r="C215" s="255"/>
    </row>
    <row r="216" spans="1:3" s="251" customFormat="1">
      <c r="A216" s="283" t="s">
        <v>393</v>
      </c>
      <c r="B216" s="258" t="s">
        <v>96</v>
      </c>
      <c r="C216" s="255"/>
    </row>
    <row r="217" spans="1:3" s="251" customFormat="1">
      <c r="A217" s="283" t="s">
        <v>393</v>
      </c>
      <c r="B217" s="258" t="s">
        <v>394</v>
      </c>
      <c r="C217" s="255"/>
    </row>
    <row r="218" spans="1:3" s="251" customFormat="1">
      <c r="A218" s="283" t="s">
        <v>393</v>
      </c>
      <c r="B218" s="258" t="s">
        <v>97</v>
      </c>
      <c r="C218" s="255"/>
    </row>
    <row r="219" spans="1:3" s="251" customFormat="1">
      <c r="A219" s="283" t="s">
        <v>393</v>
      </c>
      <c r="B219" s="258" t="s">
        <v>323</v>
      </c>
      <c r="C219" s="255"/>
    </row>
    <row r="220" spans="1:3" s="251" customFormat="1">
      <c r="A220" s="283" t="s">
        <v>393</v>
      </c>
      <c r="B220" s="258" t="s">
        <v>102</v>
      </c>
      <c r="C220" s="255"/>
    </row>
    <row r="221" spans="1:3" s="251" customFormat="1">
      <c r="A221" s="283" t="s">
        <v>393</v>
      </c>
      <c r="B221" s="258" t="s">
        <v>326</v>
      </c>
      <c r="C221" s="255"/>
    </row>
    <row r="222" spans="1:3" s="251" customFormat="1">
      <c r="A222" s="283" t="s">
        <v>393</v>
      </c>
      <c r="B222" s="258" t="s">
        <v>98</v>
      </c>
      <c r="C222" s="255"/>
    </row>
    <row r="223" spans="1:3" s="251" customFormat="1">
      <c r="A223" s="283" t="s">
        <v>393</v>
      </c>
      <c r="B223" s="258" t="s">
        <v>327</v>
      </c>
      <c r="C223" s="255"/>
    </row>
    <row r="224" spans="1:3" s="251" customFormat="1">
      <c r="A224" s="283" t="s">
        <v>393</v>
      </c>
      <c r="B224" s="258" t="s">
        <v>176</v>
      </c>
      <c r="C224" s="255"/>
    </row>
    <row r="225" spans="1:3" s="251" customFormat="1">
      <c r="A225" s="283" t="s">
        <v>393</v>
      </c>
      <c r="B225" s="258" t="s">
        <v>362</v>
      </c>
      <c r="C225" s="255"/>
    </row>
    <row r="226" spans="1:3" s="251" customFormat="1">
      <c r="A226" s="283" t="s">
        <v>393</v>
      </c>
      <c r="B226" s="258" t="s">
        <v>100</v>
      </c>
      <c r="C226" s="255"/>
    </row>
    <row r="227" spans="1:3" s="251" customFormat="1">
      <c r="A227" s="283" t="s">
        <v>393</v>
      </c>
      <c r="B227" s="258" t="s">
        <v>177</v>
      </c>
      <c r="C227" s="255"/>
    </row>
    <row r="228" spans="1:3" s="251" customFormat="1">
      <c r="A228" s="283" t="s">
        <v>393</v>
      </c>
      <c r="B228" s="258" t="s">
        <v>363</v>
      </c>
      <c r="C228" s="255"/>
    </row>
    <row r="229" spans="1:3" s="251" customFormat="1">
      <c r="A229" s="283" t="s">
        <v>393</v>
      </c>
      <c r="B229" s="258" t="s">
        <v>99</v>
      </c>
      <c r="C229" s="255"/>
    </row>
    <row r="230" spans="1:3" s="251" customFormat="1">
      <c r="A230" s="283" t="s">
        <v>393</v>
      </c>
      <c r="B230" s="258" t="s">
        <v>364</v>
      </c>
      <c r="C230" s="255"/>
    </row>
    <row r="231" spans="1:3" s="251" customFormat="1">
      <c r="A231" s="283" t="s">
        <v>393</v>
      </c>
      <c r="B231" s="258" t="s">
        <v>331</v>
      </c>
      <c r="C231" s="255"/>
    </row>
    <row r="232" spans="1:3" s="251" customFormat="1">
      <c r="A232" s="283" t="s">
        <v>393</v>
      </c>
      <c r="B232" s="258" t="s">
        <v>333</v>
      </c>
      <c r="C232" s="255"/>
    </row>
    <row r="233" spans="1:3" s="251" customFormat="1">
      <c r="A233" s="283" t="s">
        <v>393</v>
      </c>
      <c r="B233" s="258" t="s">
        <v>334</v>
      </c>
      <c r="C233" s="255"/>
    </row>
    <row r="234" spans="1:3" s="251" customFormat="1">
      <c r="A234" s="283" t="s">
        <v>393</v>
      </c>
      <c r="B234" s="258" t="s">
        <v>335</v>
      </c>
      <c r="C234" s="255"/>
    </row>
    <row r="235" spans="1:3" s="251" customFormat="1">
      <c r="A235" s="283" t="s">
        <v>393</v>
      </c>
      <c r="B235" s="258" t="s">
        <v>336</v>
      </c>
      <c r="C235" s="255"/>
    </row>
    <row r="236" spans="1:3" s="251" customFormat="1">
      <c r="A236" s="283" t="s">
        <v>393</v>
      </c>
      <c r="B236" s="258" t="s">
        <v>103</v>
      </c>
      <c r="C236" s="255"/>
    </row>
    <row r="237" spans="1:3" s="251" customFormat="1" ht="54">
      <c r="A237" s="283" t="s">
        <v>393</v>
      </c>
      <c r="B237" s="258" t="s">
        <v>45</v>
      </c>
      <c r="C237" s="255" t="s">
        <v>171</v>
      </c>
    </row>
    <row r="238" spans="1:3" s="251" customFormat="1">
      <c r="A238" s="284" t="s">
        <v>395</v>
      </c>
      <c r="B238" s="253" t="s">
        <v>292</v>
      </c>
      <c r="C238" s="253"/>
    </row>
    <row r="239" spans="1:3" s="251" customFormat="1">
      <c r="A239" s="284" t="s">
        <v>395</v>
      </c>
      <c r="B239" s="253" t="s">
        <v>293</v>
      </c>
      <c r="C239" s="253"/>
    </row>
    <row r="240" spans="1:3" s="251" customFormat="1">
      <c r="A240" s="284" t="s">
        <v>395</v>
      </c>
      <c r="B240" s="253" t="s">
        <v>294</v>
      </c>
      <c r="C240" s="253"/>
    </row>
    <row r="241" spans="1:3" s="251" customFormat="1">
      <c r="A241" s="284" t="s">
        <v>395</v>
      </c>
      <c r="B241" s="253" t="s">
        <v>295</v>
      </c>
      <c r="C241" s="253"/>
    </row>
    <row r="242" spans="1:3" s="251" customFormat="1">
      <c r="A242" s="284" t="s">
        <v>395</v>
      </c>
      <c r="B242" s="253" t="s">
        <v>296</v>
      </c>
      <c r="C242" s="253"/>
    </row>
    <row r="243" spans="1:3" s="251" customFormat="1">
      <c r="A243" s="285" t="s">
        <v>396</v>
      </c>
      <c r="B243" s="253" t="s">
        <v>301</v>
      </c>
      <c r="C243" s="255"/>
    </row>
    <row r="244" spans="1:3" s="251" customFormat="1">
      <c r="A244" s="285" t="s">
        <v>396</v>
      </c>
      <c r="B244" s="253" t="s">
        <v>302</v>
      </c>
      <c r="C244" s="255"/>
    </row>
    <row r="245" spans="1:3" s="251" customFormat="1">
      <c r="A245" s="285" t="s">
        <v>396</v>
      </c>
      <c r="B245" s="253" t="s">
        <v>303</v>
      </c>
      <c r="C245" s="255"/>
    </row>
    <row r="246" spans="1:3" s="251" customFormat="1">
      <c r="A246" s="285" t="s">
        <v>396</v>
      </c>
      <c r="B246" s="253" t="s">
        <v>304</v>
      </c>
      <c r="C246" s="255"/>
    </row>
    <row r="247" spans="1:3" s="251" customFormat="1">
      <c r="A247" s="285" t="s">
        <v>396</v>
      </c>
      <c r="B247" s="253" t="s">
        <v>305</v>
      </c>
      <c r="C247" s="255"/>
    </row>
    <row r="248" spans="1:3" s="251" customFormat="1">
      <c r="A248" s="285" t="s">
        <v>396</v>
      </c>
      <c r="B248" s="253" t="s">
        <v>306</v>
      </c>
      <c r="C248" s="255"/>
    </row>
    <row r="249" spans="1:3" s="251" customFormat="1">
      <c r="A249" s="285" t="s">
        <v>396</v>
      </c>
      <c r="B249" s="253" t="s">
        <v>307</v>
      </c>
      <c r="C249" s="255"/>
    </row>
    <row r="250" spans="1:3" s="251" customFormat="1">
      <c r="A250" s="285" t="s">
        <v>396</v>
      </c>
      <c r="B250" s="253" t="s">
        <v>308</v>
      </c>
      <c r="C250" s="255"/>
    </row>
    <row r="251" spans="1:3" s="251" customFormat="1">
      <c r="A251" s="285" t="s">
        <v>396</v>
      </c>
      <c r="B251" s="253" t="s">
        <v>309</v>
      </c>
      <c r="C251" s="255"/>
    </row>
    <row r="252" spans="1:3" s="251" customFormat="1">
      <c r="A252" s="285" t="s">
        <v>396</v>
      </c>
      <c r="B252" s="253" t="s">
        <v>310</v>
      </c>
      <c r="C252" s="255"/>
    </row>
    <row r="253" spans="1:3" s="251" customFormat="1">
      <c r="A253" s="285" t="s">
        <v>396</v>
      </c>
      <c r="B253" s="253" t="s">
        <v>311</v>
      </c>
      <c r="C253" s="255"/>
    </row>
    <row r="254" spans="1:3" s="251" customFormat="1">
      <c r="A254" s="285" t="s">
        <v>396</v>
      </c>
      <c r="B254" s="253" t="s">
        <v>312</v>
      </c>
      <c r="C254" s="255"/>
    </row>
    <row r="255" spans="1:3" s="251" customFormat="1">
      <c r="A255" s="285" t="s">
        <v>396</v>
      </c>
      <c r="B255" s="253" t="s">
        <v>313</v>
      </c>
      <c r="C255" s="255"/>
    </row>
    <row r="256" spans="1:3" s="251" customFormat="1">
      <c r="A256" s="285" t="s">
        <v>396</v>
      </c>
      <c r="B256" s="253" t="s">
        <v>314</v>
      </c>
      <c r="C256" s="255"/>
    </row>
    <row r="257" spans="1:3" s="251" customFormat="1">
      <c r="A257" s="285" t="s">
        <v>396</v>
      </c>
      <c r="B257" s="253" t="s">
        <v>315</v>
      </c>
      <c r="C257" s="255"/>
    </row>
    <row r="258" spans="1:3" s="251" customFormat="1">
      <c r="A258" s="285" t="s">
        <v>397</v>
      </c>
      <c r="B258" s="253" t="s">
        <v>345</v>
      </c>
      <c r="C258" s="255"/>
    </row>
    <row r="259" spans="1:3" s="251" customFormat="1">
      <c r="A259" s="285" t="s">
        <v>397</v>
      </c>
      <c r="B259" s="253" t="s">
        <v>346</v>
      </c>
      <c r="C259" s="255"/>
    </row>
    <row r="260" spans="1:3" s="251" customFormat="1">
      <c r="A260" s="285" t="s">
        <v>397</v>
      </c>
      <c r="B260" s="253" t="s">
        <v>347</v>
      </c>
      <c r="C260" s="255"/>
    </row>
    <row r="261" spans="1:3" s="251" customFormat="1">
      <c r="A261" s="285" t="s">
        <v>397</v>
      </c>
      <c r="B261" s="253" t="s">
        <v>348</v>
      </c>
      <c r="C261" s="255"/>
    </row>
    <row r="262" spans="1:3" s="251" customFormat="1">
      <c r="A262" s="285" t="s">
        <v>397</v>
      </c>
      <c r="B262" s="253" t="s">
        <v>349</v>
      </c>
      <c r="C262" s="255"/>
    </row>
    <row r="263" spans="1:3" s="251" customFormat="1">
      <c r="A263" s="285" t="s">
        <v>397</v>
      </c>
      <c r="B263" s="253" t="s">
        <v>350</v>
      </c>
      <c r="C263" s="255"/>
    </row>
    <row r="264" spans="1:3" s="251" customFormat="1">
      <c r="A264" s="285" t="s">
        <v>397</v>
      </c>
      <c r="B264" s="253" t="s">
        <v>398</v>
      </c>
      <c r="C264" s="255"/>
    </row>
    <row r="265" spans="1:3" s="251" customFormat="1">
      <c r="A265" s="285" t="s">
        <v>397</v>
      </c>
      <c r="B265" s="253" t="s">
        <v>351</v>
      </c>
      <c r="C265" s="255"/>
    </row>
    <row r="266" spans="1:3" s="251" customFormat="1">
      <c r="A266" s="285" t="s">
        <v>397</v>
      </c>
      <c r="B266" s="253" t="s">
        <v>352</v>
      </c>
      <c r="C266" s="255"/>
    </row>
    <row r="267" spans="1:3" s="251" customFormat="1">
      <c r="A267" s="285" t="s">
        <v>397</v>
      </c>
      <c r="B267" s="253" t="s">
        <v>353</v>
      </c>
      <c r="C267" s="255"/>
    </row>
    <row r="268" spans="1:3" s="251" customFormat="1">
      <c r="A268" s="285" t="s">
        <v>397</v>
      </c>
      <c r="B268" s="253" t="s">
        <v>354</v>
      </c>
      <c r="C268" s="255"/>
    </row>
    <row r="269" spans="1:3" s="251" customFormat="1">
      <c r="A269" s="285" t="s">
        <v>397</v>
      </c>
      <c r="B269" s="253" t="s">
        <v>355</v>
      </c>
      <c r="C269" s="255"/>
    </row>
    <row r="270" spans="1:3" s="251" customFormat="1">
      <c r="A270" s="285" t="s">
        <v>397</v>
      </c>
      <c r="B270" s="253" t="s">
        <v>356</v>
      </c>
      <c r="C270" s="255"/>
    </row>
    <row r="271" spans="1:3" s="251" customFormat="1">
      <c r="A271" s="285" t="s">
        <v>397</v>
      </c>
      <c r="B271" s="253" t="s">
        <v>357</v>
      </c>
      <c r="C271" s="255"/>
    </row>
    <row r="272" spans="1:3" s="251" customFormat="1">
      <c r="A272" s="285" t="s">
        <v>397</v>
      </c>
      <c r="B272" s="258" t="s">
        <v>362</v>
      </c>
      <c r="C272" s="255"/>
    </row>
    <row r="273" spans="1:3" s="251" customFormat="1">
      <c r="A273" s="285" t="s">
        <v>397</v>
      </c>
      <c r="B273" s="253" t="s">
        <v>358</v>
      </c>
      <c r="C273" s="255"/>
    </row>
    <row r="274" spans="1:3" s="251" customFormat="1">
      <c r="A274" s="285" t="s">
        <v>397</v>
      </c>
      <c r="B274" s="253" t="s">
        <v>359</v>
      </c>
      <c r="C274" s="255"/>
    </row>
    <row r="275" spans="1:3" s="251" customFormat="1">
      <c r="A275" s="285" t="s">
        <v>397</v>
      </c>
      <c r="B275" s="253" t="s">
        <v>328</v>
      </c>
      <c r="C275" s="255"/>
    </row>
    <row r="276" spans="1:3" s="251" customFormat="1">
      <c r="A276" s="285" t="s">
        <v>397</v>
      </c>
      <c r="B276" s="253" t="s">
        <v>329</v>
      </c>
      <c r="C276" s="255"/>
    </row>
    <row r="277" spans="1:3" s="251" customFormat="1">
      <c r="A277" s="285" t="s">
        <v>397</v>
      </c>
      <c r="B277" s="253" t="s">
        <v>330</v>
      </c>
      <c r="C277" s="255"/>
    </row>
    <row r="278" spans="1:3" s="251" customFormat="1">
      <c r="A278" s="285" t="s">
        <v>397</v>
      </c>
      <c r="B278" s="253" t="s">
        <v>331</v>
      </c>
      <c r="C278" s="255"/>
    </row>
    <row r="279" spans="1:3" s="251" customFormat="1">
      <c r="A279" s="285" t="s">
        <v>397</v>
      </c>
      <c r="B279" s="253" t="s">
        <v>332</v>
      </c>
      <c r="C279" s="255"/>
    </row>
    <row r="280" spans="1:3" s="251" customFormat="1">
      <c r="A280" s="285" t="s">
        <v>397</v>
      </c>
      <c r="B280" s="253" t="s">
        <v>333</v>
      </c>
      <c r="C280" s="255"/>
    </row>
    <row r="281" spans="1:3" s="251" customFormat="1">
      <c r="A281" s="285" t="s">
        <v>397</v>
      </c>
      <c r="B281" s="258" t="s">
        <v>334</v>
      </c>
      <c r="C281" s="255"/>
    </row>
    <row r="282" spans="1:3" s="251" customFormat="1">
      <c r="A282" s="285" t="s">
        <v>397</v>
      </c>
      <c r="B282" s="253" t="s">
        <v>335</v>
      </c>
      <c r="C282" s="255"/>
    </row>
    <row r="283" spans="1:3" s="251" customFormat="1">
      <c r="A283" s="285" t="s">
        <v>397</v>
      </c>
      <c r="B283" s="253" t="s">
        <v>336</v>
      </c>
      <c r="C283" s="255"/>
    </row>
    <row r="284" spans="1:3" s="251" customFormat="1">
      <c r="A284" s="285" t="s">
        <v>397</v>
      </c>
      <c r="B284" s="253" t="s">
        <v>337</v>
      </c>
      <c r="C284" s="255"/>
    </row>
    <row r="285" spans="1:3" s="251" customFormat="1">
      <c r="A285" s="285" t="s">
        <v>397</v>
      </c>
      <c r="B285" s="253" t="s">
        <v>338</v>
      </c>
      <c r="C285" s="255"/>
    </row>
    <row r="286" spans="1:3" s="251" customFormat="1">
      <c r="A286" s="285" t="s">
        <v>397</v>
      </c>
      <c r="B286" s="253" t="s">
        <v>339</v>
      </c>
      <c r="C286" s="255"/>
    </row>
    <row r="287" spans="1:3" s="251" customFormat="1">
      <c r="A287" s="285" t="s">
        <v>397</v>
      </c>
      <c r="B287" s="253" t="s">
        <v>340</v>
      </c>
      <c r="C287" s="255"/>
    </row>
    <row r="288" spans="1:3" s="251" customFormat="1">
      <c r="A288" s="285" t="s">
        <v>397</v>
      </c>
      <c r="B288" s="253" t="s">
        <v>341</v>
      </c>
      <c r="C288" s="255"/>
    </row>
    <row r="289" spans="1:3" s="251" customFormat="1">
      <c r="A289" s="285" t="s">
        <v>397</v>
      </c>
      <c r="B289" s="253" t="s">
        <v>342</v>
      </c>
      <c r="C289" s="255"/>
    </row>
    <row r="290" spans="1:3" s="251" customFormat="1" ht="54">
      <c r="A290" s="285" t="s">
        <v>397</v>
      </c>
      <c r="B290" s="253" t="s">
        <v>343</v>
      </c>
      <c r="C290" s="255" t="s">
        <v>171</v>
      </c>
    </row>
    <row r="291" spans="1:3">
      <c r="A291" s="286" t="s">
        <v>399</v>
      </c>
      <c r="B291" s="262" t="s">
        <v>400</v>
      </c>
      <c r="C291" s="265"/>
    </row>
    <row r="292" spans="1:3">
      <c r="A292" s="286" t="s">
        <v>399</v>
      </c>
      <c r="B292" s="262" t="s">
        <v>401</v>
      </c>
      <c r="C292" s="265"/>
    </row>
    <row r="293" spans="1:3">
      <c r="A293" s="286" t="s">
        <v>399</v>
      </c>
      <c r="B293" s="262" t="s">
        <v>402</v>
      </c>
      <c r="C293" s="265"/>
    </row>
    <row r="294" spans="1:3">
      <c r="A294" s="286" t="s">
        <v>399</v>
      </c>
      <c r="B294" s="262" t="s">
        <v>403</v>
      </c>
      <c r="C294" s="265"/>
    </row>
  </sheetData>
  <sheetProtection autoFilter="0"/>
  <autoFilter ref="A1:C198" xr:uid="{00000000-0009-0000-0000-00000C000000}"/>
  <phoneticPr fontId="7"/>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32</vt:i4>
      </vt:variant>
    </vt:vector>
  </HeadingPairs>
  <TitlesOfParts>
    <vt:vector size="40" baseType="lpstr">
      <vt:lpstr>はじめにお読みください</vt:lpstr>
      <vt:lpstr>交付申請書総表コピー欄</vt:lpstr>
      <vt:lpstr>計画変更承認申請書</vt:lpstr>
      <vt:lpstr>（原則不使用）別紙変更内容</vt:lpstr>
      <vt:lpstr>収入</vt:lpstr>
      <vt:lpstr>別紙　入場料詳細</vt:lpstr>
      <vt:lpstr>支出</vt:lpstr>
      <vt:lpstr>《非表示》記載可能経費一覧</vt:lpstr>
      <vt:lpstr>'（原則不使用）別紙変更内容'!Print_Area</vt:lpstr>
      <vt:lpstr>《非表示》記載可能経費一覧!Print_Area</vt:lpstr>
      <vt:lpstr>計画変更承認申請書!Print_Area</vt:lpstr>
      <vt:lpstr>交付申請書総表コピー欄!Print_Area</vt:lpstr>
      <vt:lpstr>支出!Print_Area</vt:lpstr>
      <vt:lpstr>収入!Print_Area</vt:lpstr>
      <vt:lpstr>'別紙　入場料詳細'!Print_Area</vt:lpstr>
      <vt:lpstr>収入!Print_Titles</vt:lpstr>
      <vt:lpstr>運搬費</vt:lpstr>
      <vt:lpstr>会場費</vt:lpstr>
      <vt:lpstr>感染症対策費</vt:lpstr>
      <vt:lpstr>記録・配信費</vt:lpstr>
      <vt:lpstr>現代舞台芸術創造普及活動・演劇_音楽費</vt:lpstr>
      <vt:lpstr>現代舞台芸術創造普及活動・演劇_出演費</vt:lpstr>
      <vt:lpstr>現代舞台芸術創造普及活動・演劇_文芸費</vt:lpstr>
      <vt:lpstr>現代舞台芸術創造普及活動・音楽_音楽費</vt:lpstr>
      <vt:lpstr>現代舞台芸術創造普及活動・音楽_出演費</vt:lpstr>
      <vt:lpstr>現代舞台芸術創造普及活動・音楽_文芸費</vt:lpstr>
      <vt:lpstr>現代舞台芸術創造普及活動・舞踊_音楽費</vt:lpstr>
      <vt:lpstr>現代舞台芸術創造普及活動・舞踊_出演費</vt:lpstr>
      <vt:lpstr>現代舞台芸術創造普及活動・舞踊_文芸費</vt:lpstr>
      <vt:lpstr>謝金</vt:lpstr>
      <vt:lpstr>宣伝・印刷費</vt:lpstr>
      <vt:lpstr>多分野共同等芸術創造活動_音楽費</vt:lpstr>
      <vt:lpstr>多分野共同等芸術創造活動_作品料</vt:lpstr>
      <vt:lpstr>多分野共同等芸術創造活動_出演費</vt:lpstr>
      <vt:lpstr>多分野共同等芸術創造活動_文芸費</vt:lpstr>
      <vt:lpstr>伝統芸能の公開活動_音楽費</vt:lpstr>
      <vt:lpstr>伝統芸能の公開活動_出演費</vt:lpstr>
      <vt:lpstr>伝統芸能の公開活動_文芸費</vt:lpstr>
      <vt:lpstr>舞台費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ishikura manami</cp:lastModifiedBy>
  <cp:lastPrinted>2021-04-01T05:24:07Z</cp:lastPrinted>
  <dcterms:created xsi:type="dcterms:W3CDTF">2020-08-12T01:57:30Z</dcterms:created>
  <dcterms:modified xsi:type="dcterms:W3CDTF">2022-10-11T23:57:49Z</dcterms:modified>
</cp:coreProperties>
</file>