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4\02_申請書\02_活性化\fukusu-nen\"/>
    </mc:Choice>
  </mc:AlternateContent>
  <xr:revisionPtr revIDLastSave="0" documentId="13_ncr:1_{12D91B08-5D4C-4B6F-9679-5CDEA7232A5C}" xr6:coauthVersionLast="47" xr6:coauthVersionMax="47" xr10:uidLastSave="{00000000-0000-0000-0000-000000000000}"/>
  <bookViews>
    <workbookView xWindow="380" yWindow="380" windowWidth="16120" windowHeight="10020" tabRatio="839" xr2:uid="{00000000-000D-0000-FFFF-FFFF00000000}"/>
  </bookViews>
  <sheets>
    <sheet name="総表" sheetId="60" r:id="rId1"/>
    <sheet name="個表" sheetId="61" r:id="rId2"/>
    <sheet name="支出予算書" sheetId="49" r:id="rId3"/>
    <sheet name="収支計画書" sheetId="43" r:id="rId4"/>
    <sheet name="別紙入場料詳細" sheetId="48" r:id="rId5"/>
    <sheet name="【非表示】経費一覧" sheetId="33" state="hidden" r:id="rId6"/>
    <sheet name="【非表示】分野・ジャンル" sheetId="42" state="hidden" r:id="rId7"/>
  </sheets>
  <definedNames>
    <definedName name="_xlnm._FilterDatabase" localSheetId="5" hidden="1">【非表示】経費一覧!$A$1:$D$1</definedName>
    <definedName name="_xlnm.Print_Area" localSheetId="5">【非表示】経費一覧!$A$1:$D$79</definedName>
    <definedName name="_xlnm.Print_Area" localSheetId="1">個表!$B$1:$M$74</definedName>
    <definedName name="_xlnm.Print_Area" localSheetId="2">支出予算書!$B$1:$P$142</definedName>
    <definedName name="_xlnm.Print_Area" localSheetId="3">収支計画書!$A$1:$N$62</definedName>
    <definedName name="_xlnm.Print_Area" localSheetId="0">総表!$A$1:$J$58</definedName>
    <definedName name="_xlnm.Print_Area" localSheetId="4">別紙入場料詳細!$A$1:$O$311</definedName>
    <definedName name="_xlnm.Print_Titles" localSheetId="2">支出予算書!$21:$21</definedName>
    <definedName name="Z_1931C2DD_0477_40D3_ABFA_7C96E25F8814_.wvu.Cols" localSheetId="0" hidden="1">総表!$M:$S</definedName>
    <definedName name="Z_1931C2DD_0477_40D3_ABFA_7C96E25F8814_.wvu.PrintArea" localSheetId="1" hidden="1">個表!$B$4:$M$74</definedName>
    <definedName name="Z_1931C2DD_0477_40D3_ABFA_7C96E25F8814_.wvu.PrintArea" localSheetId="0" hidden="1">総表!$A$4:$J$58</definedName>
    <definedName name="演劇">【非表示】分野・ジャンル!$C$2:$C$6</definedName>
    <definedName name="応募分野">【非表示】分野・ジャンル!$A$1:$E$1</definedName>
    <definedName name="音楽">【非表示】分野・ジャンル!$A$2:$A$7</definedName>
    <definedName name="音楽費">【非表示】経費一覧!$C$4:$C$15</definedName>
    <definedName name="会場費">【非表示】経費一覧!$C$54:$C$55</definedName>
    <definedName name="感染症対策経費">【非表示】経費一覧!$C$75:$C$79</definedName>
    <definedName name="稽古費">【非表示】経費一覧!$C$2:$C$3</definedName>
    <definedName name="大衆芸能">【非表示】分野・ジャンル!$E$2:$E$8</definedName>
    <definedName name="伝統芸能">【非表示】分野・ジャンル!$D$2:$D$9</definedName>
    <definedName name="舞台費">【非表示】経費一覧!$C$56:$C$74</definedName>
    <definedName name="舞踊">【非表示】分野・ジャンル!$B$2:$B$6</definedName>
    <definedName name="文芸費">【非表示】経費一覧!$C$16:$C$53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35" i="43" l="1"/>
  <c r="N30" i="43"/>
  <c r="N51" i="43"/>
  <c r="K11" i="43" l="1"/>
  <c r="D11" i="43"/>
  <c r="G2" i="49"/>
  <c r="I2" i="49"/>
  <c r="N39" i="43" l="1"/>
  <c r="H52" i="43"/>
  <c r="H39" i="43"/>
  <c r="N24" i="43"/>
  <c r="N20" i="43"/>
  <c r="N17" i="43"/>
  <c r="N13" i="43"/>
  <c r="I3" i="61" l="1"/>
  <c r="E3" i="61"/>
  <c r="E2" i="61"/>
  <c r="G6" i="43"/>
  <c r="E53" i="60" s="1"/>
  <c r="G5" i="43"/>
  <c r="E52" i="60" s="1"/>
  <c r="K138" i="48"/>
  <c r="K137" i="48"/>
  <c r="K113" i="48"/>
  <c r="K112" i="48"/>
  <c r="K88" i="48"/>
  <c r="K87" i="48"/>
  <c r="K63" i="48"/>
  <c r="K62" i="48"/>
  <c r="K38" i="48"/>
  <c r="K37" i="48"/>
  <c r="C138" i="48"/>
  <c r="C137" i="48"/>
  <c r="C113" i="48"/>
  <c r="C112" i="48"/>
  <c r="C88" i="48"/>
  <c r="C87" i="48"/>
  <c r="C63" i="48"/>
  <c r="C62" i="48"/>
  <c r="C38" i="48"/>
  <c r="C37" i="48"/>
  <c r="K13" i="48"/>
  <c r="K12" i="48"/>
  <c r="O430" i="48"/>
  <c r="G430" i="48"/>
  <c r="O330" i="48"/>
  <c r="G330" i="48"/>
  <c r="O273" i="48"/>
  <c r="O283" i="48" s="1"/>
  <c r="O285" i="48" s="1"/>
  <c r="G273" i="48"/>
  <c r="O272" i="48"/>
  <c r="G272" i="48"/>
  <c r="K266" i="48"/>
  <c r="O266" i="48" s="1"/>
  <c r="C266" i="48"/>
  <c r="G266" i="48" s="1"/>
  <c r="O230" i="48"/>
  <c r="G230" i="48"/>
  <c r="O130" i="48"/>
  <c r="G130" i="48"/>
  <c r="O30" i="48"/>
  <c r="G30" i="48"/>
  <c r="C13" i="48"/>
  <c r="C12" i="48"/>
  <c r="D18" i="43"/>
  <c r="G19" i="43" s="1"/>
  <c r="G7" i="43" s="1"/>
  <c r="E54" i="60" s="1"/>
  <c r="G9" i="43"/>
  <c r="E56" i="60" s="1"/>
  <c r="K34" i="61"/>
  <c r="J34" i="61"/>
  <c r="K33" i="61"/>
  <c r="G33" i="61"/>
  <c r="F33" i="61"/>
  <c r="K32" i="61"/>
  <c r="G32" i="61"/>
  <c r="F32" i="61"/>
  <c r="K31" i="61"/>
  <c r="G31" i="61"/>
  <c r="F31" i="61"/>
  <c r="K30" i="61"/>
  <c r="G30" i="61"/>
  <c r="F30" i="61"/>
  <c r="K29" i="61"/>
  <c r="G29" i="61"/>
  <c r="F29" i="61"/>
  <c r="K28" i="61"/>
  <c r="G28" i="61"/>
  <c r="F28" i="61"/>
  <c r="K27" i="61"/>
  <c r="G27" i="61"/>
  <c r="F27" i="61"/>
  <c r="K26" i="61"/>
  <c r="G26" i="61"/>
  <c r="F26" i="61"/>
  <c r="K25" i="61"/>
  <c r="G25" i="61"/>
  <c r="F25" i="61"/>
  <c r="K24" i="61"/>
  <c r="G24" i="61"/>
  <c r="F24" i="61"/>
  <c r="K23" i="61"/>
  <c r="G23" i="61"/>
  <c r="F23" i="61"/>
  <c r="K22" i="61"/>
  <c r="G22" i="61"/>
  <c r="F22" i="61"/>
  <c r="J26" i="60"/>
  <c r="I26" i="60"/>
  <c r="H26" i="60"/>
  <c r="F26" i="60"/>
  <c r="D14" i="43" s="1"/>
  <c r="E26" i="60"/>
  <c r="C26" i="60"/>
  <c r="O457" i="48"/>
  <c r="O456" i="48"/>
  <c r="O455" i="48"/>
  <c r="O454" i="48"/>
  <c r="O453" i="48"/>
  <c r="O452" i="48"/>
  <c r="O451" i="48"/>
  <c r="O450" i="48"/>
  <c r="O449" i="48"/>
  <c r="O448" i="48"/>
  <c r="O458" i="48" s="1"/>
  <c r="O460" i="48" s="1"/>
  <c r="O447" i="48"/>
  <c r="K441" i="48"/>
  <c r="O441" i="48" s="1"/>
  <c r="G457" i="48"/>
  <c r="G456" i="48"/>
  <c r="G455" i="48"/>
  <c r="G454" i="48"/>
  <c r="G453" i="48"/>
  <c r="G452" i="48"/>
  <c r="G451" i="48"/>
  <c r="G450" i="48"/>
  <c r="G449" i="48"/>
  <c r="G448" i="48"/>
  <c r="G447" i="48"/>
  <c r="C441" i="48"/>
  <c r="G441" i="48"/>
  <c r="G443" i="48" s="1"/>
  <c r="O432" i="48"/>
  <c r="O431" i="48"/>
  <c r="O429" i="48"/>
  <c r="O428" i="48"/>
  <c r="O427" i="48"/>
  <c r="O426" i="48"/>
  <c r="O425" i="48"/>
  <c r="O424" i="48"/>
  <c r="O433" i="48" s="1"/>
  <c r="O435" i="48" s="1"/>
  <c r="O423" i="48"/>
  <c r="O422" i="48"/>
  <c r="K416" i="48"/>
  <c r="O416" i="48"/>
  <c r="K419" i="48" s="1"/>
  <c r="G432" i="48"/>
  <c r="G431" i="48"/>
  <c r="G429" i="48"/>
  <c r="G428" i="48"/>
  <c r="G427" i="48"/>
  <c r="G426" i="48"/>
  <c r="G425" i="48"/>
  <c r="G424" i="48"/>
  <c r="G433" i="48" s="1"/>
  <c r="G435" i="48" s="1"/>
  <c r="G423" i="48"/>
  <c r="G422" i="48"/>
  <c r="C416" i="48"/>
  <c r="G416" i="48"/>
  <c r="G419" i="48" s="1"/>
  <c r="O407" i="48"/>
  <c r="O406" i="48"/>
  <c r="O405" i="48"/>
  <c r="O404" i="48"/>
  <c r="O403" i="48"/>
  <c r="O402" i="48"/>
  <c r="O401" i="48"/>
  <c r="O400" i="48"/>
  <c r="O399" i="48"/>
  <c r="O398" i="48"/>
  <c r="O397" i="48"/>
  <c r="K391" i="48"/>
  <c r="O391" i="48" s="1"/>
  <c r="G407" i="48"/>
  <c r="G406" i="48"/>
  <c r="G405" i="48"/>
  <c r="G404" i="48"/>
  <c r="G403" i="48"/>
  <c r="G402" i="48"/>
  <c r="G401" i="48"/>
  <c r="G400" i="48"/>
  <c r="G399" i="48"/>
  <c r="G398" i="48"/>
  <c r="G408" i="48" s="1"/>
  <c r="G410" i="48" s="1"/>
  <c r="G397" i="48"/>
  <c r="C391" i="48"/>
  <c r="G391" i="48" s="1"/>
  <c r="O382" i="48"/>
  <c r="O381" i="48"/>
  <c r="O380" i="48"/>
  <c r="O379" i="48"/>
  <c r="O378" i="48"/>
  <c r="O377" i="48"/>
  <c r="O376" i="48"/>
  <c r="O375" i="48"/>
  <c r="O374" i="48"/>
  <c r="O383" i="48" s="1"/>
  <c r="O385" i="48" s="1"/>
  <c r="O373" i="48"/>
  <c r="O372" i="48"/>
  <c r="K366" i="48"/>
  <c r="O366" i="48"/>
  <c r="K369" i="48" s="1"/>
  <c r="G382" i="48"/>
  <c r="G381" i="48"/>
  <c r="G380" i="48"/>
  <c r="G379" i="48"/>
  <c r="G378" i="48"/>
  <c r="G377" i="48"/>
  <c r="G376" i="48"/>
  <c r="G375" i="48"/>
  <c r="G374" i="48"/>
  <c r="G373" i="48"/>
  <c r="G372" i="48"/>
  <c r="C366" i="48"/>
  <c r="G366" i="48" s="1"/>
  <c r="O357" i="48"/>
  <c r="O356" i="48"/>
  <c r="O355" i="48"/>
  <c r="O354" i="48"/>
  <c r="O353" i="48"/>
  <c r="O352" i="48"/>
  <c r="O351" i="48"/>
  <c r="O350" i="48"/>
  <c r="O349" i="48"/>
  <c r="O348" i="48"/>
  <c r="O347" i="48"/>
  <c r="O358" i="48" s="1"/>
  <c r="O360" i="48" s="1"/>
  <c r="K341" i="48"/>
  <c r="O341" i="48" s="1"/>
  <c r="G357" i="48"/>
  <c r="G356" i="48"/>
  <c r="G355" i="48"/>
  <c r="G354" i="48"/>
  <c r="G353" i="48"/>
  <c r="G352" i="48"/>
  <c r="G351" i="48"/>
  <c r="G350" i="48"/>
  <c r="G349" i="48"/>
  <c r="G348" i="48"/>
  <c r="G347" i="48"/>
  <c r="C341" i="48"/>
  <c r="G341" i="48" s="1"/>
  <c r="O332" i="48"/>
  <c r="O331" i="48"/>
  <c r="O329" i="48"/>
  <c r="O328" i="48"/>
  <c r="O327" i="48"/>
  <c r="O326" i="48"/>
  <c r="O325" i="48"/>
  <c r="O324" i="48"/>
  <c r="O323" i="48"/>
  <c r="O333" i="48" s="1"/>
  <c r="O335" i="48" s="1"/>
  <c r="O322" i="48"/>
  <c r="K316" i="48"/>
  <c r="O316" i="48" s="1"/>
  <c r="G332" i="48"/>
  <c r="G331" i="48"/>
  <c r="G329" i="48"/>
  <c r="G328" i="48"/>
  <c r="G327" i="48"/>
  <c r="G326" i="48"/>
  <c r="G325" i="48"/>
  <c r="G324" i="48"/>
  <c r="G323" i="48"/>
  <c r="G322" i="48"/>
  <c r="C316" i="48"/>
  <c r="G316" i="48" s="1"/>
  <c r="O307" i="48"/>
  <c r="O306" i="48"/>
  <c r="O305" i="48"/>
  <c r="O304" i="48"/>
  <c r="O303" i="48"/>
  <c r="O302" i="48"/>
  <c r="O301" i="48"/>
  <c r="O300" i="48"/>
  <c r="O299" i="48"/>
  <c r="O308" i="48" s="1"/>
  <c r="O310" i="48" s="1"/>
  <c r="O298" i="48"/>
  <c r="O297" i="48"/>
  <c r="K291" i="48"/>
  <c r="O291" i="48"/>
  <c r="K293" i="48" s="1"/>
  <c r="G307" i="48"/>
  <c r="G306" i="48"/>
  <c r="G305" i="48"/>
  <c r="G304" i="48"/>
  <c r="G303" i="48"/>
  <c r="G302" i="48"/>
  <c r="G301" i="48"/>
  <c r="G300" i="48"/>
  <c r="G308" i="48" s="1"/>
  <c r="G310" i="48" s="1"/>
  <c r="G299" i="48"/>
  <c r="G298" i="48"/>
  <c r="G297" i="48"/>
  <c r="C291" i="48"/>
  <c r="G291" i="48" s="1"/>
  <c r="O282" i="48"/>
  <c r="O281" i="48"/>
  <c r="O280" i="48"/>
  <c r="O279" i="48"/>
  <c r="O278" i="48"/>
  <c r="O277" i="48"/>
  <c r="O276" i="48"/>
  <c r="O275" i="48"/>
  <c r="O274" i="48"/>
  <c r="G282" i="48"/>
  <c r="G281" i="48"/>
  <c r="G280" i="48"/>
  <c r="G279" i="48"/>
  <c r="G278" i="48"/>
  <c r="G277" i="48"/>
  <c r="G283" i="48" s="1"/>
  <c r="G285" i="48" s="1"/>
  <c r="G276" i="48"/>
  <c r="G275" i="48"/>
  <c r="G274" i="48"/>
  <c r="O257" i="48"/>
  <c r="O256" i="48"/>
  <c r="O255" i="48"/>
  <c r="O254" i="48"/>
  <c r="O253" i="48"/>
  <c r="O252" i="48"/>
  <c r="O251" i="48"/>
  <c r="O250" i="48"/>
  <c r="O249" i="48"/>
  <c r="O258" i="48" s="1"/>
  <c r="O260" i="48" s="1"/>
  <c r="O248" i="48"/>
  <c r="O247" i="48"/>
  <c r="K241" i="48"/>
  <c r="O241" i="48"/>
  <c r="K244" i="48" s="1"/>
  <c r="G257" i="48"/>
  <c r="G256" i="48"/>
  <c r="G255" i="48"/>
  <c r="G254" i="48"/>
  <c r="G253" i="48"/>
  <c r="G252" i="48"/>
  <c r="G251" i="48"/>
  <c r="G250" i="48"/>
  <c r="G258" i="48" s="1"/>
  <c r="G260" i="48" s="1"/>
  <c r="G249" i="48"/>
  <c r="G248" i="48"/>
  <c r="G247" i="48"/>
  <c r="C241" i="48"/>
  <c r="G241" i="48" s="1"/>
  <c r="O232" i="48"/>
  <c r="O231" i="48"/>
  <c r="O229" i="48"/>
  <c r="O228" i="48"/>
  <c r="O227" i="48"/>
  <c r="O226" i="48"/>
  <c r="O225" i="48"/>
  <c r="O224" i="48"/>
  <c r="O223" i="48"/>
  <c r="O222" i="48"/>
  <c r="K216" i="48"/>
  <c r="O216" i="48" s="1"/>
  <c r="G232" i="48"/>
  <c r="G231" i="48"/>
  <c r="G229" i="48"/>
  <c r="G228" i="48"/>
  <c r="G227" i="48"/>
  <c r="G226" i="48"/>
  <c r="G225" i="48"/>
  <c r="G224" i="48"/>
  <c r="G223" i="48"/>
  <c r="G222" i="48"/>
  <c r="C216" i="48"/>
  <c r="G216" i="48" s="1"/>
  <c r="O207" i="48"/>
  <c r="O206" i="48"/>
  <c r="O205" i="48"/>
  <c r="O204" i="48"/>
  <c r="O203" i="48"/>
  <c r="O202" i="48"/>
  <c r="O201" i="48"/>
  <c r="O200" i="48"/>
  <c r="O199" i="48"/>
  <c r="O198" i="48"/>
  <c r="O197" i="48"/>
  <c r="O208" i="48" s="1"/>
  <c r="O210" i="48" s="1"/>
  <c r="K191" i="48"/>
  <c r="O191" i="48" s="1"/>
  <c r="G207" i="48"/>
  <c r="G206" i="48"/>
  <c r="G205" i="48"/>
  <c r="G204" i="48"/>
  <c r="G203" i="48"/>
  <c r="G202" i="48"/>
  <c r="G201" i="48"/>
  <c r="G200" i="48"/>
  <c r="G199" i="48"/>
  <c r="G198" i="48"/>
  <c r="G208" i="48" s="1"/>
  <c r="G210" i="48" s="1"/>
  <c r="G197" i="48"/>
  <c r="C191" i="48"/>
  <c r="G191" i="48" s="1"/>
  <c r="O182" i="48"/>
  <c r="O181" i="48"/>
  <c r="O180" i="48"/>
  <c r="O179" i="48"/>
  <c r="O178" i="48"/>
  <c r="O177" i="48"/>
  <c r="O176" i="48"/>
  <c r="O175" i="48"/>
  <c r="O174" i="48"/>
  <c r="O183" i="48" s="1"/>
  <c r="O185" i="48" s="1"/>
  <c r="O173" i="48"/>
  <c r="O172" i="48"/>
  <c r="K166" i="48"/>
  <c r="O166" i="48"/>
  <c r="O168" i="48" s="1"/>
  <c r="G182" i="48"/>
  <c r="G181" i="48"/>
  <c r="G180" i="48"/>
  <c r="G179" i="48"/>
  <c r="G178" i="48"/>
  <c r="G177" i="48"/>
  <c r="G176" i="48"/>
  <c r="G175" i="48"/>
  <c r="G183" i="48" s="1"/>
  <c r="G185" i="48" s="1"/>
  <c r="G174" i="48"/>
  <c r="G173" i="48"/>
  <c r="G172" i="48"/>
  <c r="C166" i="48"/>
  <c r="G166" i="48" s="1"/>
  <c r="O157" i="48"/>
  <c r="O156" i="48"/>
  <c r="O155" i="48"/>
  <c r="O154" i="48"/>
  <c r="O153" i="48"/>
  <c r="O152" i="48"/>
  <c r="O151" i="48"/>
  <c r="O150" i="48"/>
  <c r="O149" i="48"/>
  <c r="O148" i="48"/>
  <c r="O147" i="48"/>
  <c r="O158" i="48" s="1"/>
  <c r="O160" i="48" s="1"/>
  <c r="K141" i="48"/>
  <c r="O141" i="48" s="1"/>
  <c r="G157" i="48"/>
  <c r="G156" i="48"/>
  <c r="G155" i="48"/>
  <c r="G154" i="48"/>
  <c r="G153" i="48"/>
  <c r="G152" i="48"/>
  <c r="G151" i="48"/>
  <c r="G150" i="48"/>
  <c r="G149" i="48"/>
  <c r="G148" i="48"/>
  <c r="G158" i="48" s="1"/>
  <c r="G160" i="48" s="1"/>
  <c r="G147" i="48"/>
  <c r="C141" i="48"/>
  <c r="G141" i="48" s="1"/>
  <c r="O132" i="48"/>
  <c r="O131" i="48"/>
  <c r="O129" i="48"/>
  <c r="O128" i="48"/>
  <c r="O127" i="48"/>
  <c r="O126" i="48"/>
  <c r="O125" i="48"/>
  <c r="O124" i="48"/>
  <c r="O123" i="48"/>
  <c r="O122" i="48"/>
  <c r="K116" i="48"/>
  <c r="O116" i="48" s="1"/>
  <c r="G132" i="48"/>
  <c r="G131" i="48"/>
  <c r="G129" i="48"/>
  <c r="G128" i="48"/>
  <c r="G127" i="48"/>
  <c r="G126" i="48"/>
  <c r="G125" i="48"/>
  <c r="G124" i="48"/>
  <c r="G123" i="48"/>
  <c r="G133" i="48" s="1"/>
  <c r="G135" i="48" s="1"/>
  <c r="G122" i="48"/>
  <c r="C116" i="48"/>
  <c r="G116" i="48" s="1"/>
  <c r="O107" i="48"/>
  <c r="O106" i="48"/>
  <c r="O105" i="48"/>
  <c r="O104" i="48"/>
  <c r="O103" i="48"/>
  <c r="O102" i="48"/>
  <c r="O101" i="48"/>
  <c r="O100" i="48"/>
  <c r="O99" i="48"/>
  <c r="O108" i="48" s="1"/>
  <c r="O110" i="48" s="1"/>
  <c r="O98" i="48"/>
  <c r="O97" i="48"/>
  <c r="K91" i="48"/>
  <c r="O91" i="48"/>
  <c r="K94" i="48" s="1"/>
  <c r="G107" i="48"/>
  <c r="G106" i="48"/>
  <c r="G105" i="48"/>
  <c r="G104" i="48"/>
  <c r="G103" i="48"/>
  <c r="G102" i="48"/>
  <c r="G101" i="48"/>
  <c r="G100" i="48"/>
  <c r="G108" i="48" s="1"/>
  <c r="G110" i="48" s="1"/>
  <c r="G99" i="48"/>
  <c r="G98" i="48"/>
  <c r="G97" i="48"/>
  <c r="C91" i="48"/>
  <c r="G91" i="48" s="1"/>
  <c r="O82" i="48"/>
  <c r="O81" i="48"/>
  <c r="O80" i="48"/>
  <c r="O79" i="48"/>
  <c r="O78" i="48"/>
  <c r="O77" i="48"/>
  <c r="O76" i="48"/>
  <c r="O75" i="48"/>
  <c r="O74" i="48"/>
  <c r="O73" i="48"/>
  <c r="O72" i="48"/>
  <c r="O83" i="48" s="1"/>
  <c r="O85" i="48" s="1"/>
  <c r="K66" i="48"/>
  <c r="O66" i="48" s="1"/>
  <c r="G82" i="48"/>
  <c r="G81" i="48"/>
  <c r="G80" i="48"/>
  <c r="G79" i="48"/>
  <c r="G78" i="48"/>
  <c r="G77" i="48"/>
  <c r="G76" i="48"/>
  <c r="G75" i="48"/>
  <c r="G74" i="48"/>
  <c r="G73" i="48"/>
  <c r="G83" i="48" s="1"/>
  <c r="G85" i="48" s="1"/>
  <c r="G72" i="48"/>
  <c r="C66" i="48"/>
  <c r="G66" i="48" s="1"/>
  <c r="O57" i="48"/>
  <c r="O56" i="48"/>
  <c r="O55" i="48"/>
  <c r="O54" i="48"/>
  <c r="O53" i="48"/>
  <c r="O52" i="48"/>
  <c r="O51" i="48"/>
  <c r="O50" i="48"/>
  <c r="O49" i="48"/>
  <c r="O58" i="48" s="1"/>
  <c r="O60" i="48" s="1"/>
  <c r="O48" i="48"/>
  <c r="O47" i="48"/>
  <c r="K41" i="48"/>
  <c r="O41" i="48"/>
  <c r="K44" i="48" s="1"/>
  <c r="G57" i="48"/>
  <c r="G56" i="48"/>
  <c r="G55" i="48"/>
  <c r="G54" i="48"/>
  <c r="G53" i="48"/>
  <c r="G52" i="48"/>
  <c r="G51" i="48"/>
  <c r="G50" i="48"/>
  <c r="G58" i="48" s="1"/>
  <c r="G60" i="48" s="1"/>
  <c r="G49" i="48"/>
  <c r="G48" i="48"/>
  <c r="G47" i="48"/>
  <c r="C41" i="48"/>
  <c r="G41" i="48" s="1"/>
  <c r="O32" i="48"/>
  <c r="O31" i="48"/>
  <c r="O29" i="48"/>
  <c r="O28" i="48"/>
  <c r="O27" i="48"/>
  <c r="O26" i="48"/>
  <c r="O25" i="48"/>
  <c r="O24" i="48"/>
  <c r="O23" i="48"/>
  <c r="O22" i="48"/>
  <c r="K16" i="48"/>
  <c r="O16" i="48" s="1"/>
  <c r="O408" i="48"/>
  <c r="O410" i="48" s="1"/>
  <c r="G358" i="48"/>
  <c r="G360" i="48" s="1"/>
  <c r="G458" i="48"/>
  <c r="G460" i="48" s="1"/>
  <c r="O33" i="48"/>
  <c r="O35" i="48" s="1"/>
  <c r="O133" i="48"/>
  <c r="O135" i="48" s="1"/>
  <c r="O233" i="48"/>
  <c r="G383" i="48"/>
  <c r="G385" i="48" s="1"/>
  <c r="G333" i="48"/>
  <c r="G335" i="48" s="1"/>
  <c r="G233" i="48"/>
  <c r="C444" i="48"/>
  <c r="K418" i="48"/>
  <c r="C419" i="48"/>
  <c r="O369" i="48"/>
  <c r="O294" i="48"/>
  <c r="O244" i="48"/>
  <c r="O169" i="48"/>
  <c r="O94" i="48"/>
  <c r="O44" i="48"/>
  <c r="M5" i="43"/>
  <c r="I56" i="60" s="1"/>
  <c r="M4" i="43"/>
  <c r="F34" i="43"/>
  <c r="D20" i="43"/>
  <c r="D21" i="43"/>
  <c r="G29" i="43"/>
  <c r="G28" i="43"/>
  <c r="G27" i="43"/>
  <c r="G26" i="43"/>
  <c r="G25" i="43"/>
  <c r="G24" i="43"/>
  <c r="G235" i="48"/>
  <c r="G21" i="43"/>
  <c r="O235" i="48"/>
  <c r="G20" i="43"/>
  <c r="R4" i="49"/>
  <c r="N141" i="49" s="1"/>
  <c r="N127" i="49"/>
  <c r="N126" i="49"/>
  <c r="N125" i="49"/>
  <c r="N124" i="49"/>
  <c r="N123" i="49"/>
  <c r="N122" i="49"/>
  <c r="N121" i="49"/>
  <c r="N120" i="49"/>
  <c r="N119" i="49"/>
  <c r="N118" i="49"/>
  <c r="N117" i="49"/>
  <c r="N116" i="49"/>
  <c r="N115" i="49"/>
  <c r="N114" i="49"/>
  <c r="N113" i="49"/>
  <c r="N112" i="49"/>
  <c r="N111" i="49"/>
  <c r="N110" i="49"/>
  <c r="N109" i="49"/>
  <c r="N108" i="49"/>
  <c r="N107" i="49"/>
  <c r="N106" i="49"/>
  <c r="N105" i="49"/>
  <c r="N104" i="49"/>
  <c r="N103" i="49"/>
  <c r="N102" i="49"/>
  <c r="N101" i="49"/>
  <c r="N100" i="49"/>
  <c r="N99" i="49"/>
  <c r="N98" i="49"/>
  <c r="N97" i="49"/>
  <c r="N96" i="49"/>
  <c r="N95" i="49"/>
  <c r="N94" i="49"/>
  <c r="N93" i="49"/>
  <c r="N91" i="49"/>
  <c r="R84" i="49"/>
  <c r="N90" i="49"/>
  <c r="N89" i="49"/>
  <c r="N88" i="49"/>
  <c r="N87" i="49"/>
  <c r="N86" i="49"/>
  <c r="N85" i="49"/>
  <c r="N84" i="49"/>
  <c r="R59" i="49"/>
  <c r="N82" i="49"/>
  <c r="N81" i="49"/>
  <c r="N80" i="49"/>
  <c r="N79" i="49"/>
  <c r="N78" i="49"/>
  <c r="N77" i="49"/>
  <c r="N76" i="49"/>
  <c r="N75" i="49"/>
  <c r="N74" i="49"/>
  <c r="N73" i="49"/>
  <c r="N72" i="49"/>
  <c r="N71" i="49"/>
  <c r="N70" i="49"/>
  <c r="N69" i="49"/>
  <c r="N68" i="49"/>
  <c r="N67" i="49"/>
  <c r="N66" i="49"/>
  <c r="N65" i="49"/>
  <c r="N64" i="49"/>
  <c r="N63" i="49"/>
  <c r="N62" i="49"/>
  <c r="N61" i="49"/>
  <c r="N60" i="49"/>
  <c r="N59" i="49"/>
  <c r="N57" i="49"/>
  <c r="N56" i="49"/>
  <c r="N55" i="49"/>
  <c r="N54" i="49"/>
  <c r="N53" i="49"/>
  <c r="N52" i="49"/>
  <c r="N51" i="49"/>
  <c r="N50" i="49"/>
  <c r="N48" i="49"/>
  <c r="N47" i="49"/>
  <c r="N46" i="49"/>
  <c r="N45" i="49"/>
  <c r="N44" i="49"/>
  <c r="N43" i="49"/>
  <c r="N42" i="49"/>
  <c r="N41" i="49"/>
  <c r="N40" i="49"/>
  <c r="N39" i="49"/>
  <c r="N38" i="49"/>
  <c r="N37" i="49"/>
  <c r="N36" i="49"/>
  <c r="N35" i="49"/>
  <c r="N34" i="49"/>
  <c r="N33" i="49"/>
  <c r="N32" i="49"/>
  <c r="N31" i="49"/>
  <c r="N30" i="49"/>
  <c r="N29" i="49"/>
  <c r="N28" i="49"/>
  <c r="N27" i="49"/>
  <c r="N26" i="49"/>
  <c r="N25" i="49"/>
  <c r="R24" i="49"/>
  <c r="N24" i="49"/>
  <c r="R93" i="49"/>
  <c r="R50" i="49"/>
  <c r="N138" i="49"/>
  <c r="N136" i="49"/>
  <c r="N135" i="49"/>
  <c r="N134" i="49"/>
  <c r="N133" i="49"/>
  <c r="N132" i="49"/>
  <c r="N131" i="49"/>
  <c r="N130" i="49"/>
  <c r="N140" i="49" s="1"/>
  <c r="N129" i="49"/>
  <c r="G31" i="43"/>
  <c r="G32" i="48"/>
  <c r="G31" i="48"/>
  <c r="G29" i="48"/>
  <c r="G28" i="48"/>
  <c r="G27" i="48"/>
  <c r="G26" i="48"/>
  <c r="G25" i="48"/>
  <c r="G24" i="48"/>
  <c r="G23" i="48"/>
  <c r="G22" i="48"/>
  <c r="G33" i="48" s="1"/>
  <c r="G35" i="48" s="1"/>
  <c r="C16" i="48"/>
  <c r="G16" i="48"/>
  <c r="G19" i="48" s="1"/>
  <c r="G32" i="43"/>
  <c r="G30" i="43"/>
  <c r="F36" i="43"/>
  <c r="N139" i="49" l="1"/>
  <c r="C118" i="48"/>
  <c r="C119" i="48"/>
  <c r="G119" i="48"/>
  <c r="G118" i="48"/>
  <c r="C294" i="48"/>
  <c r="C293" i="48"/>
  <c r="G293" i="48"/>
  <c r="G294" i="48"/>
  <c r="K319" i="48"/>
  <c r="O318" i="48"/>
  <c r="O319" i="48"/>
  <c r="K318" i="48"/>
  <c r="G393" i="48"/>
  <c r="C394" i="48"/>
  <c r="G394" i="48"/>
  <c r="C393" i="48"/>
  <c r="O394" i="48"/>
  <c r="K394" i="48"/>
  <c r="O393" i="48"/>
  <c r="K393" i="48"/>
  <c r="K269" i="48"/>
  <c r="O268" i="48"/>
  <c r="O269" i="48"/>
  <c r="K268" i="48"/>
  <c r="C243" i="48"/>
  <c r="C244" i="48"/>
  <c r="G243" i="48"/>
  <c r="G244" i="48"/>
  <c r="C319" i="48"/>
  <c r="G318" i="48"/>
  <c r="G319" i="48"/>
  <c r="C318" i="48"/>
  <c r="O443" i="48"/>
  <c r="K443" i="48"/>
  <c r="O444" i="48"/>
  <c r="K444" i="48"/>
  <c r="C43" i="48"/>
  <c r="C44" i="48"/>
  <c r="G44" i="48"/>
  <c r="G43" i="48"/>
  <c r="C144" i="48"/>
  <c r="C143" i="48"/>
  <c r="G144" i="48"/>
  <c r="G143" i="48"/>
  <c r="K143" i="48"/>
  <c r="K144" i="48"/>
  <c r="O144" i="48"/>
  <c r="O143" i="48"/>
  <c r="C169" i="48"/>
  <c r="C168" i="48"/>
  <c r="G169" i="48"/>
  <c r="G168" i="48"/>
  <c r="O218" i="48"/>
  <c r="K218" i="48"/>
  <c r="O219" i="48"/>
  <c r="K219" i="48"/>
  <c r="K18" i="48"/>
  <c r="K19" i="48"/>
  <c r="O18" i="48"/>
  <c r="O19" i="48"/>
  <c r="G68" i="48"/>
  <c r="C68" i="48"/>
  <c r="G69" i="48"/>
  <c r="C69" i="48"/>
  <c r="K69" i="48"/>
  <c r="O68" i="48"/>
  <c r="O69" i="48"/>
  <c r="K68" i="48"/>
  <c r="C93" i="48"/>
  <c r="C94" i="48"/>
  <c r="G93" i="48"/>
  <c r="G94" i="48"/>
  <c r="K119" i="48"/>
  <c r="K118" i="48"/>
  <c r="O119" i="48"/>
  <c r="O118" i="48"/>
  <c r="C194" i="48"/>
  <c r="G193" i="48"/>
  <c r="C193" i="48"/>
  <c r="G194" i="48"/>
  <c r="K194" i="48"/>
  <c r="O193" i="48"/>
  <c r="O194" i="48"/>
  <c r="K193" i="48"/>
  <c r="C219" i="48"/>
  <c r="G218" i="48"/>
  <c r="C218" i="48"/>
  <c r="G219" i="48"/>
  <c r="G343" i="48"/>
  <c r="C343" i="48"/>
  <c r="G344" i="48"/>
  <c r="C344" i="48"/>
  <c r="O343" i="48"/>
  <c r="O344" i="48"/>
  <c r="K344" i="48"/>
  <c r="K343" i="48"/>
  <c r="G369" i="48"/>
  <c r="C369" i="48"/>
  <c r="C368" i="48"/>
  <c r="G368" i="48"/>
  <c r="C268" i="48"/>
  <c r="G268" i="48"/>
  <c r="G269" i="48"/>
  <c r="C269" i="48"/>
  <c r="O43" i="48"/>
  <c r="O93" i="48"/>
  <c r="K168" i="48"/>
  <c r="K243" i="48"/>
  <c r="O293" i="48"/>
  <c r="K368" i="48"/>
  <c r="G418" i="48"/>
  <c r="O419" i="48"/>
  <c r="G444" i="48"/>
  <c r="C19" i="48"/>
  <c r="G34" i="43"/>
  <c r="G36" i="43" s="1"/>
  <c r="K43" i="48"/>
  <c r="K93" i="48"/>
  <c r="K169" i="48"/>
  <c r="O243" i="48"/>
  <c r="K294" i="48"/>
  <c r="O368" i="48"/>
  <c r="O418" i="48"/>
  <c r="C443" i="48"/>
  <c r="C418" i="48"/>
  <c r="G18" i="48"/>
  <c r="G8" i="48" s="1"/>
  <c r="D5" i="48" s="1"/>
  <c r="C18" i="48"/>
  <c r="I13" i="49"/>
  <c r="O24" i="49"/>
  <c r="I7" i="49" s="1"/>
  <c r="E41" i="60" s="1"/>
  <c r="O50" i="49"/>
  <c r="I8" i="49" s="1"/>
  <c r="E42" i="60" s="1"/>
  <c r="O59" i="49"/>
  <c r="I9" i="49" s="1"/>
  <c r="E43" i="60" s="1"/>
  <c r="O84" i="49"/>
  <c r="I10" i="49" s="1"/>
  <c r="E44" i="60" s="1"/>
  <c r="O93" i="49"/>
  <c r="C9" i="48"/>
  <c r="M3" i="43"/>
  <c r="I55" i="60"/>
  <c r="I57" i="60" s="1"/>
  <c r="E46" i="60" l="1"/>
  <c r="O129" i="49"/>
  <c r="I18" i="49" s="1"/>
  <c r="H49" i="60" s="1"/>
  <c r="N60" i="43"/>
  <c r="E7" i="48"/>
  <c r="H13" i="43"/>
  <c r="G4" i="43" s="1"/>
  <c r="C10" i="48"/>
  <c r="G10" i="48" s="1"/>
  <c r="C8" i="48"/>
  <c r="D3" i="48" s="1"/>
  <c r="I11" i="49"/>
  <c r="E45" i="60" s="1"/>
  <c r="G9" i="48"/>
  <c r="D4" i="48" l="1"/>
  <c r="G8" i="43"/>
  <c r="E51" i="60"/>
  <c r="I12" i="49"/>
  <c r="F47" i="60" l="1"/>
  <c r="E55" i="60"/>
  <c r="E57" i="60" s="1"/>
  <c r="G3" i="43"/>
  <c r="I14" i="49"/>
  <c r="I15" i="49" s="1"/>
  <c r="N59" i="43"/>
  <c r="N61" i="43" l="1"/>
  <c r="N36" i="43" s="1"/>
  <c r="I16" i="49"/>
  <c r="F48" i="60"/>
  <c r="F49" i="60" l="1"/>
  <c r="E49" i="6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26" authorId="0" shapeId="0" xr:uid="{00000000-0006-0000-0000-000001000000}">
      <text>
        <r>
          <rPr>
            <b/>
            <sz val="10"/>
            <color indexed="81"/>
            <rFont val="MS P ゴシック"/>
            <family val="3"/>
            <charset val="128"/>
          </rPr>
          <t>12か所を超える公演地があり、別紙を用いる場合には、当該セルの計算式を消去して、個所数の数値を入力してください。
「外」「件」は自動表示されます。</t>
        </r>
      </text>
    </comment>
    <comment ref="E50" authorId="0" shapeId="0" xr:uid="{00000000-0006-0000-0000-000002000000}">
      <text>
        <r>
          <rPr>
            <b/>
            <sz val="10"/>
            <color indexed="81"/>
            <rFont val="MS P ゴシック"/>
            <family val="3"/>
            <charset val="128"/>
          </rPr>
          <t>①内定額の範囲内②助成対象経費(C)の範囲内　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G13" authorId="0" shapeId="0" xr:uid="{00000000-0006-0000-0300-000001000000}">
      <text>
        <r>
          <rPr>
            <sz val="11"/>
            <color indexed="81"/>
            <rFont val="ＭＳ Ｐゴシック"/>
            <family val="3"/>
            <charset val="128"/>
          </rPr>
          <t>複数会場で公演が行われる場合は「□」を選択し、
シート「別紙　入場料詳細に会場毎に入力してください。
「別紙　入場料詳細」への入力が難しい場合は、
独自の書式で別紙を使用しても構いません。
ただし、その場合はセルI５に入場料収入の合計を入力してください（千円単位、千円未満切捨て）。また、別紙には使用席数など入場料収入内訳欄の各項目について記載してください。</t>
        </r>
      </text>
    </comment>
    <comment ref="F15" authorId="0" shapeId="0" xr:uid="{00000000-0006-0000-0300-000002000000}">
      <text>
        <r>
          <rPr>
            <sz val="9"/>
            <color indexed="81"/>
            <rFont val="MS P ゴシック"/>
            <family val="3"/>
            <charset val="128"/>
          </rPr>
          <t>会場の最大収容人数（いわゆる定員）を入力してください。</t>
        </r>
      </text>
    </comment>
    <comment ref="F24" authorId="0" shapeId="0" xr:uid="{00000000-0006-0000-0300-000003000000}">
      <text>
        <r>
          <rPr>
            <sz val="10"/>
            <color indexed="81"/>
            <rFont val="ＭＳ Ｐゴシック"/>
            <family val="3"/>
            <charset val="128"/>
          </rPr>
          <t>販売枚数（見込み）について、全公演の合計数を入力してください。
招待券についても同様です。
※記入済みの数字に上書きして入力してください。
　ただし、色のついているセルは自動入力となります。</t>
        </r>
      </text>
    </comment>
    <comment ref="G35" authorId="0" shapeId="0" xr:uid="{00000000-0006-0000-0300-000004000000}">
      <text>
        <r>
          <rPr>
            <sz val="11"/>
            <color indexed="81"/>
            <rFont val="ＭＳ Ｐゴシック"/>
            <family val="3"/>
            <charset val="128"/>
          </rPr>
          <t xml:space="preserve">割引販売等により実際の販売価格が小計額と異なる場合は、その差額を入力してください。
</t>
        </r>
        <r>
          <rPr>
            <b/>
            <sz val="11"/>
            <color indexed="81"/>
            <rFont val="ＭＳ Ｐゴシック"/>
            <family val="3"/>
            <charset val="128"/>
          </rPr>
          <t>差額が「1,000,000円」の場合、「-1000000」と入力してください。</t>
        </r>
        <r>
          <rPr>
            <sz val="11"/>
            <color indexed="81"/>
            <rFont val="ＭＳ Ｐゴシック"/>
            <family val="3"/>
            <charset val="128"/>
          </rPr>
          <t xml:space="preserve">
割引のある券種が少なく、上の表中に書ききれる場合は、 
　席種欄に「Ｓ席（学生割引）」等として記入しても構いません</t>
        </r>
      </text>
    </comment>
  </commentList>
</comments>
</file>

<file path=xl/sharedStrings.xml><?xml version="1.0" encoding="utf-8"?>
<sst xmlns="http://schemas.openxmlformats.org/spreadsheetml/2006/main" count="1912" uniqueCount="372">
  <si>
    <t>活動区分</t>
  </si>
  <si>
    <t>代表者氏名</t>
  </si>
  <si>
    <t>活動の目的及び内容</t>
    <rPh sb="0" eb="2">
      <t>カツドウ</t>
    </rPh>
    <rPh sb="3" eb="5">
      <t>モクテキ</t>
    </rPh>
    <rPh sb="5" eb="6">
      <t>オヨ</t>
    </rPh>
    <rPh sb="7" eb="9">
      <t>ナイヨウ</t>
    </rPh>
    <phoneticPr fontId="4"/>
  </si>
  <si>
    <t>実施時期</t>
    <rPh sb="0" eb="2">
      <t>ジッシ</t>
    </rPh>
    <rPh sb="2" eb="4">
      <t>ジキ</t>
    </rPh>
    <phoneticPr fontId="4"/>
  </si>
  <si>
    <t>実施回数</t>
    <phoneticPr fontId="4"/>
  </si>
  <si>
    <t>その他</t>
    <rPh sb="2" eb="3">
      <t>タ</t>
    </rPh>
    <phoneticPr fontId="4"/>
  </si>
  <si>
    <t>小計（千円）</t>
    <phoneticPr fontId="4"/>
  </si>
  <si>
    <t>記入要領</t>
    <phoneticPr fontId="4"/>
  </si>
  <si>
    <t>区分</t>
    <rPh sb="0" eb="2">
      <t>クブン</t>
    </rPh>
    <phoneticPr fontId="4"/>
  </si>
  <si>
    <t>項目</t>
    <rPh sb="0" eb="2">
      <t>コウモク</t>
    </rPh>
    <phoneticPr fontId="4"/>
  </si>
  <si>
    <t>細目</t>
    <rPh sb="0" eb="2">
      <t>サイモク</t>
    </rPh>
    <phoneticPr fontId="4"/>
  </si>
  <si>
    <t>～</t>
    <phoneticPr fontId="4"/>
  </si>
  <si>
    <t>活動名</t>
    <rPh sb="0" eb="2">
      <t>カツドウ</t>
    </rPh>
    <rPh sb="2" eb="3">
      <t>メイ</t>
    </rPh>
    <phoneticPr fontId="4"/>
  </si>
  <si>
    <t>ジャンル</t>
    <phoneticPr fontId="4"/>
  </si>
  <si>
    <t>音楽</t>
    <phoneticPr fontId="4"/>
  </si>
  <si>
    <t>舞踊</t>
    <phoneticPr fontId="4"/>
  </si>
  <si>
    <t>演劇</t>
    <phoneticPr fontId="4"/>
  </si>
  <si>
    <t>伝統芸能</t>
    <phoneticPr fontId="4"/>
  </si>
  <si>
    <t>大衆芸能</t>
    <phoneticPr fontId="4"/>
  </si>
  <si>
    <t>オーケストラ</t>
    <phoneticPr fontId="4"/>
  </si>
  <si>
    <t>バレエ</t>
    <phoneticPr fontId="4"/>
  </si>
  <si>
    <t>現代演劇</t>
    <rPh sb="0" eb="2">
      <t>ゲンダイ</t>
    </rPh>
    <rPh sb="2" eb="4">
      <t>エンゲキ</t>
    </rPh>
    <phoneticPr fontId="4"/>
  </si>
  <si>
    <t>古典演劇（歌舞伎）</t>
    <rPh sb="0" eb="2">
      <t>コテン</t>
    </rPh>
    <rPh sb="2" eb="4">
      <t>エンゲキ</t>
    </rPh>
    <rPh sb="5" eb="8">
      <t>カブキ</t>
    </rPh>
    <phoneticPr fontId="4"/>
  </si>
  <si>
    <t>落語</t>
    <rPh sb="0" eb="2">
      <t>ラクゴ</t>
    </rPh>
    <phoneticPr fontId="4"/>
  </si>
  <si>
    <t>オペラ</t>
    <phoneticPr fontId="4"/>
  </si>
  <si>
    <t>現代舞踊</t>
    <rPh sb="0" eb="2">
      <t>ゲンダイ</t>
    </rPh>
    <rPh sb="2" eb="4">
      <t>ブヨウ</t>
    </rPh>
    <phoneticPr fontId="4"/>
  </si>
  <si>
    <t>児童演劇</t>
    <rPh sb="0" eb="2">
      <t>ジドウ</t>
    </rPh>
    <rPh sb="2" eb="4">
      <t>エンゲキ</t>
    </rPh>
    <phoneticPr fontId="4"/>
  </si>
  <si>
    <t>古典演劇（人形浄瑠璃）</t>
    <rPh sb="0" eb="2">
      <t>コテン</t>
    </rPh>
    <rPh sb="2" eb="4">
      <t>エンゲキ</t>
    </rPh>
    <rPh sb="5" eb="7">
      <t>ニンギョウ</t>
    </rPh>
    <rPh sb="7" eb="10">
      <t>ジョウルリ</t>
    </rPh>
    <phoneticPr fontId="4"/>
  </si>
  <si>
    <t>講談</t>
    <rPh sb="0" eb="2">
      <t>コウダン</t>
    </rPh>
    <phoneticPr fontId="4"/>
  </si>
  <si>
    <t>合唱</t>
    <rPh sb="0" eb="2">
      <t>ガッショウ</t>
    </rPh>
    <phoneticPr fontId="4"/>
  </si>
  <si>
    <t>舞踏</t>
    <rPh sb="0" eb="2">
      <t>ブトウ</t>
    </rPh>
    <phoneticPr fontId="4"/>
  </si>
  <si>
    <t>人形劇</t>
    <rPh sb="0" eb="3">
      <t>ニンギョウゲキ</t>
    </rPh>
    <phoneticPr fontId="4"/>
  </si>
  <si>
    <t>古典演劇（能楽）</t>
    <rPh sb="0" eb="2">
      <t>コテン</t>
    </rPh>
    <rPh sb="2" eb="4">
      <t>エンゲキ</t>
    </rPh>
    <rPh sb="5" eb="7">
      <t>ノウガク</t>
    </rPh>
    <phoneticPr fontId="4"/>
  </si>
  <si>
    <t>浪曲</t>
    <rPh sb="0" eb="2">
      <t>ロウキョク</t>
    </rPh>
    <phoneticPr fontId="4"/>
  </si>
  <si>
    <t>吹奏楽</t>
    <rPh sb="0" eb="3">
      <t>スイソウガク</t>
    </rPh>
    <phoneticPr fontId="4"/>
  </si>
  <si>
    <t>民族舞踊</t>
    <rPh sb="0" eb="2">
      <t>ミンゾク</t>
    </rPh>
    <rPh sb="2" eb="4">
      <t>ブヨウ</t>
    </rPh>
    <phoneticPr fontId="4"/>
  </si>
  <si>
    <t>ミュージカル</t>
    <phoneticPr fontId="4"/>
  </si>
  <si>
    <t>邦楽</t>
    <rPh sb="0" eb="2">
      <t>ホウガク</t>
    </rPh>
    <phoneticPr fontId="4"/>
  </si>
  <si>
    <t>漫才</t>
    <rPh sb="0" eb="2">
      <t>マンザイ</t>
    </rPh>
    <phoneticPr fontId="4"/>
  </si>
  <si>
    <t>室内楽</t>
    <rPh sb="0" eb="3">
      <t>シツナイガク</t>
    </rPh>
    <phoneticPr fontId="4"/>
  </si>
  <si>
    <t>邦舞</t>
    <rPh sb="0" eb="1">
      <t>ホウ</t>
    </rPh>
    <rPh sb="1" eb="2">
      <t>ブ</t>
    </rPh>
    <phoneticPr fontId="4"/>
  </si>
  <si>
    <t>奇術</t>
    <rPh sb="0" eb="2">
      <t>キジュツ</t>
    </rPh>
    <phoneticPr fontId="4"/>
  </si>
  <si>
    <t>雅楽</t>
    <rPh sb="0" eb="2">
      <t>ガガク</t>
    </rPh>
    <phoneticPr fontId="4"/>
  </si>
  <si>
    <t>太神楽</t>
    <rPh sb="0" eb="3">
      <t>ダイカグラ</t>
    </rPh>
    <phoneticPr fontId="4"/>
  </si>
  <si>
    <t>声明</t>
    <rPh sb="0" eb="2">
      <t>ショウミョウ</t>
    </rPh>
    <phoneticPr fontId="4"/>
  </si>
  <si>
    <t>音楽費</t>
    <rPh sb="0" eb="2">
      <t>オンガク</t>
    </rPh>
    <rPh sb="2" eb="3">
      <t>ヒ</t>
    </rPh>
    <phoneticPr fontId="4"/>
  </si>
  <si>
    <t>稽古費</t>
    <rPh sb="0" eb="2">
      <t>ケイコ</t>
    </rPh>
    <rPh sb="2" eb="3">
      <t>ヒ</t>
    </rPh>
    <phoneticPr fontId="4"/>
  </si>
  <si>
    <t>―</t>
  </si>
  <si>
    <t>収支計画書</t>
    <rPh sb="0" eb="2">
      <t>シュウシ</t>
    </rPh>
    <rPh sb="2" eb="5">
      <t>ケイカクショ</t>
    </rPh>
    <phoneticPr fontId="9"/>
  </si>
  <si>
    <t>項　目</t>
    <rPh sb="0" eb="1">
      <t>コウ</t>
    </rPh>
    <rPh sb="2" eb="3">
      <t>モク</t>
    </rPh>
    <phoneticPr fontId="9"/>
  </si>
  <si>
    <t>　内　訳（円）</t>
  </si>
  <si>
    <t>内　訳（円）</t>
  </si>
  <si>
    <t>入場料
収入</t>
    <phoneticPr fontId="9"/>
  </si>
  <si>
    <t>入場料詳細は別紙記載→</t>
    <rPh sb="0" eb="3">
      <t>ニュウジョウリョウ</t>
    </rPh>
    <rPh sb="3" eb="5">
      <t>ショウサイ</t>
    </rPh>
    <rPh sb="6" eb="8">
      <t>ベッシ</t>
    </rPh>
    <rPh sb="8" eb="10">
      <t>キサイ</t>
    </rPh>
    <phoneticPr fontId="9"/>
  </si>
  <si>
    <t>会場名</t>
    <rPh sb="0" eb="2">
      <t>カイジョウ</t>
    </rPh>
    <rPh sb="2" eb="3">
      <t>メイ</t>
    </rPh>
    <phoneticPr fontId="9"/>
  </si>
  <si>
    <t>使用席数</t>
    <phoneticPr fontId="9"/>
  </si>
  <si>
    <t>公演回数</t>
    <rPh sb="0" eb="2">
      <t>コウエン</t>
    </rPh>
    <rPh sb="2" eb="4">
      <t>カイスウ</t>
    </rPh>
    <phoneticPr fontId="9"/>
  </si>
  <si>
    <t>使用席数×公演回数</t>
    <rPh sb="5" eb="7">
      <t>コウエン</t>
    </rPh>
    <rPh sb="7" eb="9">
      <t>カイスウ</t>
    </rPh>
    <phoneticPr fontId="9"/>
  </si>
  <si>
    <t>販売枚数</t>
    <rPh sb="0" eb="2">
      <t>ハンバイ</t>
    </rPh>
    <rPh sb="2" eb="4">
      <t>マイスウ</t>
    </rPh>
    <rPh sb="3" eb="4">
      <t>カズ</t>
    </rPh>
    <phoneticPr fontId="9"/>
  </si>
  <si>
    <t>収入率</t>
    <rPh sb="0" eb="2">
      <t>シュウニュウ</t>
    </rPh>
    <phoneticPr fontId="9"/>
  </si>
  <si>
    <t>公的な
補助金
・
助成金</t>
    <rPh sb="0" eb="2">
      <t>コウテキ</t>
    </rPh>
    <phoneticPr fontId="9"/>
  </si>
  <si>
    <t>入場者数</t>
    <rPh sb="2" eb="3">
      <t>モノ</t>
    </rPh>
    <rPh sb="3" eb="4">
      <t>カズ</t>
    </rPh>
    <phoneticPr fontId="9"/>
  </si>
  <si>
    <t>入場率</t>
    <phoneticPr fontId="9"/>
  </si>
  <si>
    <t>席種</t>
    <rPh sb="0" eb="1">
      <t>セキ</t>
    </rPh>
    <rPh sb="1" eb="2">
      <t>シュ</t>
    </rPh>
    <phoneticPr fontId="9"/>
  </si>
  <si>
    <t>単価</t>
  </si>
  <si>
    <t>×</t>
    <phoneticPr fontId="9"/>
  </si>
  <si>
    <t>枚数</t>
    <phoneticPr fontId="9"/>
  </si>
  <si>
    <t>単価×枚数</t>
    <rPh sb="0" eb="2">
      <t>タンカ</t>
    </rPh>
    <rPh sb="3" eb="5">
      <t>マイスウ</t>
    </rPh>
    <phoneticPr fontId="9"/>
  </si>
  <si>
    <t>その他
収入</t>
    <phoneticPr fontId="9"/>
  </si>
  <si>
    <t>招待券枚数→</t>
    <rPh sb="0" eb="3">
      <t>ショウタイケン</t>
    </rPh>
    <rPh sb="3" eb="5">
      <t>マイスウ</t>
    </rPh>
    <phoneticPr fontId="9"/>
  </si>
  <si>
    <t>小計</t>
    <rPh sb="0" eb="2">
      <t>ショウケイ</t>
    </rPh>
    <phoneticPr fontId="9"/>
  </si>
  <si>
    <t>自己負担金</t>
    <phoneticPr fontId="9"/>
  </si>
  <si>
    <t>合計</t>
    <rPh sb="0" eb="2">
      <t>ゴウケイ</t>
    </rPh>
    <phoneticPr fontId="9"/>
  </si>
  <si>
    <t>合　計</t>
    <rPh sb="0" eb="1">
      <t>ゴウ</t>
    </rPh>
    <phoneticPr fontId="9"/>
  </si>
  <si>
    <t>（支出）</t>
  </si>
  <si>
    <t>項　目</t>
  </si>
  <si>
    <t>助成の対象とならない経費</t>
  </si>
  <si>
    <t>出演費・音楽費・文芸費</t>
    <rPh sb="2" eb="3">
      <t>ヒ</t>
    </rPh>
    <rPh sb="4" eb="5">
      <t>オン</t>
    </rPh>
    <rPh sb="5" eb="6">
      <t>ラク</t>
    </rPh>
    <rPh sb="6" eb="7">
      <t>ヒ</t>
    </rPh>
    <rPh sb="8" eb="10">
      <t>ブンゲイ</t>
    </rPh>
    <rPh sb="10" eb="11">
      <t>ヒ</t>
    </rPh>
    <phoneticPr fontId="9"/>
  </si>
  <si>
    <t>謝金・旅費・宣伝費等</t>
    <rPh sb="0" eb="2">
      <t>シャキン</t>
    </rPh>
    <rPh sb="3" eb="5">
      <t>リョヒ</t>
    </rPh>
    <rPh sb="6" eb="8">
      <t>センデン</t>
    </rPh>
    <rPh sb="8" eb="9">
      <t>ヒ</t>
    </rPh>
    <rPh sb="9" eb="10">
      <t>トウ</t>
    </rPh>
    <phoneticPr fontId="9"/>
  </si>
  <si>
    <t>その他の支出</t>
    <rPh sb="2" eb="3">
      <t>タ</t>
    </rPh>
    <rPh sb="4" eb="6">
      <t>シシュツ</t>
    </rPh>
    <phoneticPr fontId="9"/>
  </si>
  <si>
    <t>会場費・舞台費・運搬費</t>
    <rPh sb="0" eb="2">
      <t>カイジョウ</t>
    </rPh>
    <rPh sb="2" eb="3">
      <t>ヒ</t>
    </rPh>
    <rPh sb="4" eb="6">
      <t>ブタイ</t>
    </rPh>
    <rPh sb="6" eb="7">
      <t>ヒ</t>
    </rPh>
    <rPh sb="8" eb="10">
      <t>ウンパン</t>
    </rPh>
    <rPh sb="10" eb="11">
      <t>ヒ</t>
    </rPh>
    <phoneticPr fontId="9"/>
  </si>
  <si>
    <t>※Ａ４用紙１枚に収まるように作成してください。</t>
    <phoneticPr fontId="9"/>
  </si>
  <si>
    <t>本活動の企画意図及び目標等</t>
    <rPh sb="0" eb="1">
      <t>ホン</t>
    </rPh>
    <rPh sb="1" eb="3">
      <t>カツドウ</t>
    </rPh>
    <rPh sb="4" eb="6">
      <t>キカク</t>
    </rPh>
    <rPh sb="6" eb="8">
      <t>イト</t>
    </rPh>
    <rPh sb="8" eb="9">
      <t>オヨ</t>
    </rPh>
    <rPh sb="10" eb="12">
      <t>モクヒョウ</t>
    </rPh>
    <rPh sb="12" eb="13">
      <t>トウ</t>
    </rPh>
    <phoneticPr fontId="4"/>
  </si>
  <si>
    <t>都道府県</t>
    <rPh sb="0" eb="4">
      <t>トドウフケン</t>
    </rPh>
    <phoneticPr fontId="4"/>
  </si>
  <si>
    <t>開始日</t>
    <rPh sb="0" eb="3">
      <t>カイシビ</t>
    </rPh>
    <phoneticPr fontId="4"/>
  </si>
  <si>
    <t>終了日</t>
    <rPh sb="0" eb="2">
      <t>シュウリョウ</t>
    </rPh>
    <rPh sb="2" eb="3">
      <t>ビ</t>
    </rPh>
    <phoneticPr fontId="4"/>
  </si>
  <si>
    <t>実施会場　</t>
    <rPh sb="0" eb="2">
      <t>ジッシ</t>
    </rPh>
    <rPh sb="2" eb="4">
      <t>カイジョウ</t>
    </rPh>
    <phoneticPr fontId="4"/>
  </si>
  <si>
    <t>合計</t>
    <rPh sb="0" eb="2">
      <t>ゴウケイ</t>
    </rPh>
    <phoneticPr fontId="4"/>
  </si>
  <si>
    <t>公演事業支援（一般枠）</t>
  </si>
  <si>
    <t>×</t>
  </si>
  <si>
    <t>実施場所（所在地）</t>
    <phoneticPr fontId="4"/>
  </si>
  <si>
    <t>仕込み</t>
    <phoneticPr fontId="4"/>
  </si>
  <si>
    <t>ゲネプロ</t>
    <phoneticPr fontId="4"/>
  </si>
  <si>
    <t>公演日（開始日・終了日）</t>
    <rPh sb="4" eb="6">
      <t>カイシ</t>
    </rPh>
    <rPh sb="6" eb="7">
      <t>ビ</t>
    </rPh>
    <rPh sb="8" eb="11">
      <t>シュウリョウビ</t>
    </rPh>
    <phoneticPr fontId="4"/>
  </si>
  <si>
    <t>ばらし</t>
    <phoneticPr fontId="4"/>
  </si>
  <si>
    <t>計</t>
    <rPh sb="0" eb="1">
      <t>ケイ</t>
    </rPh>
    <phoneticPr fontId="4"/>
  </si>
  <si>
    <t>作品内容</t>
    <rPh sb="0" eb="2">
      <t>サクヒン</t>
    </rPh>
    <rPh sb="2" eb="4">
      <t>ナイヨウ</t>
    </rPh>
    <phoneticPr fontId="4"/>
  </si>
  <si>
    <t>その他（</t>
    <rPh sb="2" eb="3">
      <t>タ</t>
    </rPh>
    <phoneticPr fontId="4"/>
  </si>
  <si>
    <t>）</t>
    <phoneticPr fontId="4"/>
  </si>
  <si>
    <t>共催者・共同制作者の役割</t>
    <rPh sb="0" eb="3">
      <t>キョウサイシャ</t>
    </rPh>
    <rPh sb="4" eb="6">
      <t>キョウドウ</t>
    </rPh>
    <rPh sb="6" eb="8">
      <t>セイサク</t>
    </rPh>
    <rPh sb="8" eb="9">
      <t>シャ</t>
    </rPh>
    <rPh sb="10" eb="12">
      <t>ヤクワリ</t>
    </rPh>
    <phoneticPr fontId="4"/>
  </si>
  <si>
    <t>後援・協賛者名等とその役割</t>
    <rPh sb="0" eb="2">
      <t>コウエン</t>
    </rPh>
    <rPh sb="3" eb="5">
      <t>キョウサン</t>
    </rPh>
    <rPh sb="5" eb="6">
      <t>シャ</t>
    </rPh>
    <rPh sb="6" eb="7">
      <t>メイ</t>
    </rPh>
    <rPh sb="7" eb="8">
      <t>トウ</t>
    </rPh>
    <rPh sb="11" eb="13">
      <t>ヤクワリ</t>
    </rPh>
    <phoneticPr fontId="4"/>
  </si>
  <si>
    <t>該当する項目を全てプルダウンで選択してください。</t>
    <rPh sb="0" eb="2">
      <t>ガイトウ</t>
    </rPh>
    <rPh sb="4" eb="6">
      <t>コウモク</t>
    </rPh>
    <rPh sb="7" eb="8">
      <t>スベ</t>
    </rPh>
    <rPh sb="15" eb="17">
      <t>センタク</t>
    </rPh>
    <phoneticPr fontId="4"/>
  </si>
  <si>
    <t>予算(千円)</t>
    <phoneticPr fontId="7"/>
  </si>
  <si>
    <t>会場の席数(定員)</t>
    <rPh sb="0" eb="2">
      <t>カイジョウ</t>
    </rPh>
    <rPh sb="3" eb="5">
      <t>セキスウ</t>
    </rPh>
    <rPh sb="6" eb="8">
      <t>テイイン</t>
    </rPh>
    <phoneticPr fontId="7"/>
  </si>
  <si>
    <t>売止席数</t>
    <rPh sb="0" eb="1">
      <t>ウリ</t>
    </rPh>
    <rPh sb="1" eb="2">
      <t>ドメ</t>
    </rPh>
    <rPh sb="2" eb="4">
      <t>セキスウ</t>
    </rPh>
    <phoneticPr fontId="7"/>
  </si>
  <si>
    <t>感染症対策による売止</t>
    <rPh sb="0" eb="2">
      <t>カンセン</t>
    </rPh>
    <rPh sb="2" eb="3">
      <t>ショウ</t>
    </rPh>
    <rPh sb="3" eb="5">
      <t>タイサク</t>
    </rPh>
    <rPh sb="8" eb="9">
      <t>ウリ</t>
    </rPh>
    <rPh sb="9" eb="10">
      <t>ドメ</t>
    </rPh>
    <phoneticPr fontId="7"/>
  </si>
  <si>
    <t>その他売止</t>
    <rPh sb="2" eb="3">
      <t>タ</t>
    </rPh>
    <rPh sb="3" eb="4">
      <t>ウリ</t>
    </rPh>
    <rPh sb="4" eb="5">
      <t>ドメ</t>
    </rPh>
    <phoneticPr fontId="7"/>
  </si>
  <si>
    <t>割引額の合計額</t>
    <rPh sb="0" eb="2">
      <t>ワリビキ</t>
    </rPh>
    <rPh sb="2" eb="3">
      <t>ガク</t>
    </rPh>
    <rPh sb="4" eb="6">
      <t>ゴウケイ</t>
    </rPh>
    <rPh sb="6" eb="7">
      <t>ガク</t>
    </rPh>
    <phoneticPr fontId="9"/>
  </si>
  <si>
    <t>（別紙　入場料詳細）</t>
  </si>
  <si>
    <t>入場料合計（円）</t>
    <rPh sb="0" eb="3">
      <t>ニュウジョウリョウ</t>
    </rPh>
    <rPh sb="3" eb="5">
      <t>ゴウケイ</t>
    </rPh>
    <rPh sb="6" eb="7">
      <t>エン</t>
    </rPh>
    <phoneticPr fontId="4"/>
  </si>
  <si>
    <t>公演回数合計</t>
    <rPh sb="0" eb="2">
      <t>コウエン</t>
    </rPh>
    <rPh sb="2" eb="4">
      <t>カイスウ</t>
    </rPh>
    <rPh sb="4" eb="6">
      <t>ゴウケイ</t>
    </rPh>
    <phoneticPr fontId="4"/>
  </si>
  <si>
    <t>総使用席数(a)</t>
    <rPh sb="0" eb="1">
      <t>ソウ</t>
    </rPh>
    <rPh sb="1" eb="3">
      <t>シヨウ</t>
    </rPh>
    <rPh sb="3" eb="5">
      <t>セキスウ</t>
    </rPh>
    <phoneticPr fontId="4"/>
  </si>
  <si>
    <t>販売枚数合計(b)</t>
    <rPh sb="4" eb="6">
      <t>ゴウケイ</t>
    </rPh>
    <phoneticPr fontId="4"/>
  </si>
  <si>
    <t>有料入場率(b/a)</t>
    <rPh sb="2" eb="4">
      <t>ニュウジョウ</t>
    </rPh>
    <phoneticPr fontId="4"/>
  </si>
  <si>
    <t>総入場者数合計(c)</t>
    <rPh sb="5" eb="7">
      <t>ゴウケイ</t>
    </rPh>
    <phoneticPr fontId="4"/>
  </si>
  <si>
    <t>総入場率(c/a)</t>
    <phoneticPr fontId="4"/>
  </si>
  <si>
    <t>公演日</t>
    <phoneticPr fontId="4"/>
  </si>
  <si>
    <t>・有料入場率が100%を超えている場合は使用座席数、公演回数、チケットの枚数を再度ご確認ください。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26" eb="28">
      <t>コウエン</t>
    </rPh>
    <rPh sb="28" eb="30">
      <t>カイスウ</t>
    </rPh>
    <rPh sb="36" eb="38">
      <t>マイスウ</t>
    </rPh>
    <rPh sb="39" eb="41">
      <t>サイド</t>
    </rPh>
    <rPh sb="42" eb="44">
      <t>カクニン</t>
    </rPh>
    <rPh sb="62" eb="63">
      <t>エン</t>
    </rPh>
    <rPh sb="66" eb="67">
      <t>マイ</t>
    </rPh>
    <rPh sb="67" eb="69">
      <t>ヨテイ</t>
    </rPh>
    <rPh sb="70" eb="72">
      <t>バアイ</t>
    </rPh>
    <rPh sb="73" eb="75">
      <t>カキ</t>
    </rPh>
    <rPh sb="79" eb="81">
      <t>キサイ</t>
    </rPh>
    <rPh sb="83" eb="84">
      <t>ネガ</t>
    </rPh>
    <rPh sb="107" eb="108">
      <t>エン</t>
    </rPh>
    <rPh sb="111" eb="113">
      <t>タンカ</t>
    </rPh>
    <rPh sb="120" eb="122">
      <t>マイスウ</t>
    </rPh>
    <phoneticPr fontId="4"/>
  </si>
  <si>
    <t>会場名</t>
  </si>
  <si>
    <t>会場の席数(定員)</t>
    <rPh sb="0" eb="2">
      <t>カイジョウ</t>
    </rPh>
    <rPh sb="3" eb="5">
      <t>セキスウ</t>
    </rPh>
    <rPh sb="6" eb="8">
      <t>テイイン</t>
    </rPh>
    <phoneticPr fontId="4"/>
  </si>
  <si>
    <t>売止席数</t>
    <rPh sb="0" eb="1">
      <t>ウリ</t>
    </rPh>
    <rPh sb="1" eb="2">
      <t>ドメ</t>
    </rPh>
    <rPh sb="2" eb="4">
      <t>セキスウ</t>
    </rPh>
    <phoneticPr fontId="4"/>
  </si>
  <si>
    <t>感染症対策</t>
    <rPh sb="0" eb="5">
      <t>カンセンショウタイサク</t>
    </rPh>
    <phoneticPr fontId="4"/>
  </si>
  <si>
    <t>使用席数</t>
    <rPh sb="0" eb="2">
      <t>シヨウ</t>
    </rPh>
    <rPh sb="2" eb="4">
      <t>セキスウ</t>
    </rPh>
    <rPh sb="3" eb="4">
      <t>スウ</t>
    </rPh>
    <phoneticPr fontId="4"/>
  </si>
  <si>
    <t>使用席数×公演回数(a)</t>
    <rPh sb="5" eb="7">
      <t>コウエン</t>
    </rPh>
    <rPh sb="7" eb="9">
      <t>カイスウ</t>
    </rPh>
    <phoneticPr fontId="4"/>
  </si>
  <si>
    <t>公演回数</t>
    <phoneticPr fontId="4"/>
  </si>
  <si>
    <t>販売枚数(b)</t>
    <rPh sb="0" eb="2">
      <t>ハンバイ</t>
    </rPh>
    <rPh sb="2" eb="4">
      <t>マイスウ</t>
    </rPh>
    <phoneticPr fontId="4"/>
  </si>
  <si>
    <t>有料入場率(b/a)</t>
    <rPh sb="0" eb="2">
      <t>ユウリョウ</t>
    </rPh>
    <rPh sb="2" eb="4">
      <t>ニュウジョウ</t>
    </rPh>
    <rPh sb="4" eb="5">
      <t>リツ</t>
    </rPh>
    <phoneticPr fontId="4"/>
  </si>
  <si>
    <t>総入場者数(c)</t>
    <rPh sb="0" eb="1">
      <t>ソウ</t>
    </rPh>
    <rPh sb="1" eb="3">
      <t>ニュウジョウ</t>
    </rPh>
    <rPh sb="3" eb="4">
      <t>シャ</t>
    </rPh>
    <rPh sb="4" eb="5">
      <t>スウ</t>
    </rPh>
    <phoneticPr fontId="4"/>
  </si>
  <si>
    <t>総入場率(c/a)</t>
    <rPh sb="0" eb="1">
      <t>ソウ</t>
    </rPh>
    <rPh sb="1" eb="3">
      <t>ニュウジョウ</t>
    </rPh>
    <rPh sb="3" eb="4">
      <t>リツ</t>
    </rPh>
    <phoneticPr fontId="4"/>
  </si>
  <si>
    <t>券種</t>
  </si>
  <si>
    <t>枚数</t>
  </si>
  <si>
    <t>単価×枚数</t>
  </si>
  <si>
    <t>招待券枚数</t>
    <rPh sb="0" eb="3">
      <t>ショウタイケン</t>
    </rPh>
    <rPh sb="3" eb="5">
      <t>マイスウ</t>
    </rPh>
    <phoneticPr fontId="4"/>
  </si>
  <si>
    <t>小計</t>
    <rPh sb="0" eb="2">
      <t>ショウケイ</t>
    </rPh>
    <phoneticPr fontId="4"/>
  </si>
  <si>
    <t>（千円）</t>
    <rPh sb="1" eb="3">
      <t>センエン</t>
    </rPh>
    <phoneticPr fontId="4"/>
  </si>
  <si>
    <t>【内訳】</t>
    <rPh sb="1" eb="3">
      <t>ウチワケ</t>
    </rPh>
    <phoneticPr fontId="4"/>
  </si>
  <si>
    <t>支払先及び内容</t>
    <rPh sb="0" eb="2">
      <t>シハライ</t>
    </rPh>
    <rPh sb="2" eb="3">
      <t>サキ</t>
    </rPh>
    <rPh sb="3" eb="4">
      <t>オヨ</t>
    </rPh>
    <rPh sb="5" eb="7">
      <t>ナイヨウ</t>
    </rPh>
    <phoneticPr fontId="4"/>
  </si>
  <si>
    <t>単価等(円)</t>
    <rPh sb="0" eb="2">
      <t>タンカ</t>
    </rPh>
    <rPh sb="2" eb="3">
      <t>トウ</t>
    </rPh>
    <rPh sb="4" eb="5">
      <t>エン</t>
    </rPh>
    <phoneticPr fontId="4"/>
  </si>
  <si>
    <t>消費税等</t>
    <rPh sb="0" eb="3">
      <t>ショウヒゼイ</t>
    </rPh>
    <rPh sb="3" eb="4">
      <t>トウ</t>
    </rPh>
    <phoneticPr fontId="4"/>
  </si>
  <si>
    <t>金額（円）</t>
    <rPh sb="3" eb="4">
      <t>エン</t>
    </rPh>
    <phoneticPr fontId="4"/>
  </si>
  <si>
    <t>助成対象経費</t>
    <rPh sb="0" eb="2">
      <t>ジョセイ</t>
    </rPh>
    <rPh sb="2" eb="4">
      <t>タイショウ</t>
    </rPh>
    <rPh sb="4" eb="6">
      <t>ケイヒ</t>
    </rPh>
    <phoneticPr fontId="4"/>
  </si>
  <si>
    <t>文芸費</t>
    <rPh sb="0" eb="2">
      <t>ブンゲイ</t>
    </rPh>
    <rPh sb="2" eb="3">
      <t>ヒ</t>
    </rPh>
    <phoneticPr fontId="7"/>
  </si>
  <si>
    <t>会場費</t>
    <rPh sb="0" eb="2">
      <t>カイジョウ</t>
    </rPh>
    <rPh sb="2" eb="3">
      <t>ヒ</t>
    </rPh>
    <phoneticPr fontId="7"/>
  </si>
  <si>
    <t>舞台費</t>
    <rPh sb="0" eb="2">
      <t>ブタイ</t>
    </rPh>
    <rPh sb="2" eb="3">
      <t>ヒ</t>
    </rPh>
    <phoneticPr fontId="7"/>
  </si>
  <si>
    <t>課税対象外経費</t>
    <rPh sb="0" eb="2">
      <t>カゼイ</t>
    </rPh>
    <rPh sb="2" eb="4">
      <t>タイショウ</t>
    </rPh>
    <rPh sb="4" eb="5">
      <t>ガイ</t>
    </rPh>
    <rPh sb="5" eb="7">
      <t>ケイヒ</t>
    </rPh>
    <phoneticPr fontId="7"/>
  </si>
  <si>
    <t>課税対象経費</t>
    <rPh sb="0" eb="2">
      <t>カゼイ</t>
    </rPh>
    <rPh sb="2" eb="4">
      <t>タイショウ</t>
    </rPh>
    <rPh sb="4" eb="6">
      <t>ケイヒ</t>
    </rPh>
    <phoneticPr fontId="7"/>
  </si>
  <si>
    <t>助成対象経費　小計（A）</t>
    <rPh sb="0" eb="2">
      <t>ジョセイ</t>
    </rPh>
    <rPh sb="2" eb="4">
      <t>タイショウ</t>
    </rPh>
    <rPh sb="4" eb="6">
      <t>ケイヒ</t>
    </rPh>
    <rPh sb="7" eb="9">
      <t>ショウケイ</t>
    </rPh>
    <phoneticPr fontId="7"/>
  </si>
  <si>
    <t>消費税等仕入控除税額計（B）</t>
    <rPh sb="0" eb="3">
      <t>ショウヒゼイ</t>
    </rPh>
    <rPh sb="3" eb="4">
      <t>トウ</t>
    </rPh>
    <rPh sb="4" eb="6">
      <t>シイレ</t>
    </rPh>
    <rPh sb="6" eb="8">
      <t>コウジョ</t>
    </rPh>
    <rPh sb="8" eb="10">
      <t>ゼイガク</t>
    </rPh>
    <rPh sb="10" eb="11">
      <t>ケイ</t>
    </rPh>
    <phoneticPr fontId="7"/>
  </si>
  <si>
    <t>空白</t>
    <rPh sb="0" eb="2">
      <t>クウハク</t>
    </rPh>
    <phoneticPr fontId="4"/>
  </si>
  <si>
    <t>項目</t>
    <rPh sb="0" eb="2">
      <t>コウモク</t>
    </rPh>
    <phoneticPr fontId="7"/>
  </si>
  <si>
    <t>音楽費</t>
    <rPh sb="0" eb="2">
      <t>オンガク</t>
    </rPh>
    <rPh sb="2" eb="3">
      <t>ヒ</t>
    </rPh>
    <phoneticPr fontId="7"/>
  </si>
  <si>
    <t>空白２</t>
    <rPh sb="0" eb="2">
      <t>クウハク</t>
    </rPh>
    <phoneticPr fontId="7"/>
  </si>
  <si>
    <t>助成対象経費</t>
    <rPh sb="0" eb="2">
      <t>ジョセイ</t>
    </rPh>
    <rPh sb="2" eb="4">
      <t>タイショウ</t>
    </rPh>
    <rPh sb="4" eb="6">
      <t>ケイヒ</t>
    </rPh>
    <phoneticPr fontId="7"/>
  </si>
  <si>
    <t>感染症対策経費</t>
    <rPh sb="0" eb="5">
      <t>カンセンショウタイサク</t>
    </rPh>
    <rPh sb="5" eb="7">
      <t>ケイヒ</t>
    </rPh>
    <phoneticPr fontId="7"/>
  </si>
  <si>
    <t>稽古費</t>
    <rPh sb="0" eb="2">
      <t>ケイコ</t>
    </rPh>
    <rPh sb="2" eb="3">
      <t>ヒ</t>
    </rPh>
    <phoneticPr fontId="7"/>
  </si>
  <si>
    <t>稽古料</t>
    <rPh sb="0" eb="2">
      <t>ケイコ</t>
    </rPh>
    <rPh sb="2" eb="3">
      <t>リョウ</t>
    </rPh>
    <phoneticPr fontId="7"/>
  </si>
  <si>
    <t>稽古場借料</t>
    <rPh sb="0" eb="2">
      <t>ケイコ</t>
    </rPh>
    <rPh sb="2" eb="3">
      <t>バ</t>
    </rPh>
    <rPh sb="3" eb="5">
      <t>シャクリョウ</t>
    </rPh>
    <phoneticPr fontId="7"/>
  </si>
  <si>
    <t>作曲料</t>
    <rPh sb="0" eb="2">
      <t>サッキョク</t>
    </rPh>
    <rPh sb="2" eb="3">
      <t>リョウ</t>
    </rPh>
    <phoneticPr fontId="7"/>
  </si>
  <si>
    <t>編曲料</t>
    <rPh sb="0" eb="2">
      <t>ヘンキョク</t>
    </rPh>
    <rPh sb="2" eb="3">
      <t>リョウ</t>
    </rPh>
    <phoneticPr fontId="7"/>
  </si>
  <si>
    <t>音楽制作料</t>
    <rPh sb="0" eb="2">
      <t>オンガク</t>
    </rPh>
    <rPh sb="2" eb="4">
      <t>セイサク</t>
    </rPh>
    <rPh sb="4" eb="5">
      <t>リョウ</t>
    </rPh>
    <phoneticPr fontId="7"/>
  </si>
  <si>
    <t>楽譜借料</t>
    <rPh sb="0" eb="2">
      <t>ガクフ</t>
    </rPh>
    <rPh sb="2" eb="4">
      <t>シャクリョウ</t>
    </rPh>
    <phoneticPr fontId="7"/>
  </si>
  <si>
    <t>写譜料</t>
    <rPh sb="0" eb="2">
      <t>シャフ</t>
    </rPh>
    <rPh sb="2" eb="3">
      <t>リョウ</t>
    </rPh>
    <phoneticPr fontId="7"/>
  </si>
  <si>
    <t>稽古ピアニスト料</t>
    <rPh sb="0" eb="2">
      <t>ケイコ</t>
    </rPh>
    <rPh sb="7" eb="8">
      <t>リョウ</t>
    </rPh>
    <phoneticPr fontId="7"/>
  </si>
  <si>
    <t>調律料</t>
    <rPh sb="0" eb="2">
      <t>チョウリツ</t>
    </rPh>
    <rPh sb="2" eb="3">
      <t>リョウ</t>
    </rPh>
    <phoneticPr fontId="7"/>
  </si>
  <si>
    <t>演出料</t>
    <rPh sb="0" eb="2">
      <t>エンシュツ</t>
    </rPh>
    <rPh sb="2" eb="3">
      <t>リョウ</t>
    </rPh>
    <phoneticPr fontId="7"/>
  </si>
  <si>
    <t>演出助手料</t>
    <rPh sb="0" eb="2">
      <t>エンシュツ</t>
    </rPh>
    <rPh sb="2" eb="4">
      <t>ジョシュ</t>
    </rPh>
    <rPh sb="4" eb="5">
      <t>リョウ</t>
    </rPh>
    <phoneticPr fontId="7"/>
  </si>
  <si>
    <t>構成料</t>
    <rPh sb="0" eb="2">
      <t>コウセイ</t>
    </rPh>
    <rPh sb="2" eb="3">
      <t>リョウ</t>
    </rPh>
    <phoneticPr fontId="7"/>
  </si>
  <si>
    <t>脚色料</t>
    <rPh sb="0" eb="2">
      <t>キャクショク</t>
    </rPh>
    <rPh sb="2" eb="3">
      <t>リョウ</t>
    </rPh>
    <phoneticPr fontId="7"/>
  </si>
  <si>
    <t>振付料</t>
    <rPh sb="0" eb="2">
      <t>フリツケ</t>
    </rPh>
    <rPh sb="2" eb="3">
      <t>リョウ</t>
    </rPh>
    <phoneticPr fontId="7"/>
  </si>
  <si>
    <t>振付助手料</t>
    <rPh sb="0" eb="2">
      <t>フリツケ</t>
    </rPh>
    <rPh sb="2" eb="4">
      <t>ジョシュ</t>
    </rPh>
    <rPh sb="4" eb="5">
      <t>リョウ</t>
    </rPh>
    <phoneticPr fontId="7"/>
  </si>
  <si>
    <t>台本印刷料</t>
    <rPh sb="0" eb="2">
      <t>ダイホン</t>
    </rPh>
    <rPh sb="2" eb="4">
      <t>インサツ</t>
    </rPh>
    <rPh sb="4" eb="5">
      <t>リョウ</t>
    </rPh>
    <phoneticPr fontId="7"/>
  </si>
  <si>
    <t>翻訳料</t>
    <rPh sb="0" eb="2">
      <t>ホンヤク</t>
    </rPh>
    <rPh sb="2" eb="3">
      <t>リョウ</t>
    </rPh>
    <phoneticPr fontId="7"/>
  </si>
  <si>
    <t>通訳料</t>
    <rPh sb="0" eb="2">
      <t>ツウヤク</t>
    </rPh>
    <rPh sb="2" eb="3">
      <t>リョウ</t>
    </rPh>
    <phoneticPr fontId="7"/>
  </si>
  <si>
    <t>音楽プラン料</t>
    <rPh sb="0" eb="2">
      <t>オンガク</t>
    </rPh>
    <rPh sb="5" eb="6">
      <t>リョウ</t>
    </rPh>
    <phoneticPr fontId="7"/>
  </si>
  <si>
    <t>舞台美術デザイン料</t>
    <rPh sb="0" eb="2">
      <t>ブタイ</t>
    </rPh>
    <rPh sb="2" eb="4">
      <t>ビジュツ</t>
    </rPh>
    <rPh sb="8" eb="9">
      <t>リョウ</t>
    </rPh>
    <phoneticPr fontId="7"/>
  </si>
  <si>
    <t>人形美術デザイン料</t>
    <rPh sb="0" eb="2">
      <t>ニンギョウ</t>
    </rPh>
    <rPh sb="2" eb="4">
      <t>ビジュツ</t>
    </rPh>
    <rPh sb="8" eb="9">
      <t>リョウ</t>
    </rPh>
    <phoneticPr fontId="7"/>
  </si>
  <si>
    <t>照明プラン料</t>
    <rPh sb="0" eb="2">
      <t>ショウメイ</t>
    </rPh>
    <rPh sb="5" eb="6">
      <t>リョウ</t>
    </rPh>
    <phoneticPr fontId="7"/>
  </si>
  <si>
    <t>音響プラン料</t>
    <rPh sb="0" eb="2">
      <t>オンキョウ</t>
    </rPh>
    <rPh sb="5" eb="6">
      <t>リョウ</t>
    </rPh>
    <phoneticPr fontId="7"/>
  </si>
  <si>
    <t>衣装デザイン料</t>
    <rPh sb="0" eb="2">
      <t>イショウ</t>
    </rPh>
    <rPh sb="6" eb="7">
      <t>リョウ</t>
    </rPh>
    <phoneticPr fontId="7"/>
  </si>
  <si>
    <t>映像プラン料</t>
    <rPh sb="0" eb="2">
      <t>エイゾウ</t>
    </rPh>
    <rPh sb="5" eb="6">
      <t>リョウ</t>
    </rPh>
    <phoneticPr fontId="7"/>
  </si>
  <si>
    <t>特殊効果プラン料</t>
    <rPh sb="0" eb="2">
      <t>トクシュ</t>
    </rPh>
    <rPh sb="2" eb="4">
      <t>コウカ</t>
    </rPh>
    <rPh sb="7" eb="8">
      <t>リョウ</t>
    </rPh>
    <phoneticPr fontId="7"/>
  </si>
  <si>
    <t>舞台監督料</t>
    <rPh sb="0" eb="2">
      <t>ブタイ</t>
    </rPh>
    <rPh sb="2" eb="4">
      <t>カントク</t>
    </rPh>
    <rPh sb="4" eb="5">
      <t>リョウ</t>
    </rPh>
    <phoneticPr fontId="7"/>
  </si>
  <si>
    <t>舞台監督助手料</t>
    <rPh sb="0" eb="2">
      <t>ブタイ</t>
    </rPh>
    <rPh sb="2" eb="4">
      <t>カントク</t>
    </rPh>
    <rPh sb="4" eb="6">
      <t>ジョシュ</t>
    </rPh>
    <rPh sb="6" eb="7">
      <t>リョウ</t>
    </rPh>
    <phoneticPr fontId="7"/>
  </si>
  <si>
    <t>剣術指導料</t>
    <rPh sb="0" eb="2">
      <t>ケンジュツ</t>
    </rPh>
    <rPh sb="2" eb="4">
      <t>シドウ</t>
    </rPh>
    <rPh sb="4" eb="5">
      <t>リョウ</t>
    </rPh>
    <phoneticPr fontId="7"/>
  </si>
  <si>
    <t>方言指導料</t>
    <rPh sb="0" eb="2">
      <t>ホウゲン</t>
    </rPh>
    <rPh sb="2" eb="4">
      <t>シドウ</t>
    </rPh>
    <rPh sb="4" eb="5">
      <t>リョウ</t>
    </rPh>
    <phoneticPr fontId="7"/>
  </si>
  <si>
    <t>所作指導料</t>
    <rPh sb="0" eb="2">
      <t>ショサ</t>
    </rPh>
    <rPh sb="2" eb="4">
      <t>シドウ</t>
    </rPh>
    <rPh sb="4" eb="5">
      <t>リョウ</t>
    </rPh>
    <phoneticPr fontId="7"/>
  </si>
  <si>
    <t>合唱指導料</t>
    <rPh sb="0" eb="2">
      <t>ガッショウ</t>
    </rPh>
    <rPh sb="2" eb="4">
      <t>シドウ</t>
    </rPh>
    <rPh sb="4" eb="5">
      <t>リョウ</t>
    </rPh>
    <phoneticPr fontId="7"/>
  </si>
  <si>
    <t>歌唱指導料</t>
    <rPh sb="0" eb="2">
      <t>カショウ</t>
    </rPh>
    <rPh sb="2" eb="4">
      <t>シドウ</t>
    </rPh>
    <rPh sb="4" eb="5">
      <t>リョウ</t>
    </rPh>
    <phoneticPr fontId="7"/>
  </si>
  <si>
    <t>言語指導料</t>
    <rPh sb="0" eb="2">
      <t>ゲンゴ</t>
    </rPh>
    <rPh sb="2" eb="4">
      <t>シドウ</t>
    </rPh>
    <rPh sb="4" eb="5">
      <t>リョウ</t>
    </rPh>
    <phoneticPr fontId="7"/>
  </si>
  <si>
    <t>著作権使用料</t>
    <rPh sb="0" eb="3">
      <t>チョサクケン</t>
    </rPh>
    <rPh sb="3" eb="6">
      <t>シヨウリョウ</t>
    </rPh>
    <phoneticPr fontId="7"/>
  </si>
  <si>
    <t>ライセンス料</t>
    <rPh sb="5" eb="6">
      <t>リョウ</t>
    </rPh>
    <phoneticPr fontId="7"/>
  </si>
  <si>
    <t>音楽費</t>
    <rPh sb="0" eb="2">
      <t>オンガク</t>
    </rPh>
    <rPh sb="2" eb="3">
      <t>ヒ</t>
    </rPh>
    <phoneticPr fontId="7"/>
  </si>
  <si>
    <t>文芸費</t>
    <rPh sb="0" eb="2">
      <t>ブンゲイ</t>
    </rPh>
    <rPh sb="2" eb="3">
      <t>ヒ</t>
    </rPh>
    <phoneticPr fontId="7"/>
  </si>
  <si>
    <t>会場費</t>
    <rPh sb="0" eb="2">
      <t>カイジョウ</t>
    </rPh>
    <rPh sb="2" eb="3">
      <t>ヒ</t>
    </rPh>
    <phoneticPr fontId="7"/>
  </si>
  <si>
    <t>会場使用料</t>
    <rPh sb="0" eb="2">
      <t>カイジョウ</t>
    </rPh>
    <rPh sb="2" eb="5">
      <t>シヨウリョウ</t>
    </rPh>
    <phoneticPr fontId="7"/>
  </si>
  <si>
    <t>付帯設備使用料</t>
    <rPh sb="0" eb="2">
      <t>フタイ</t>
    </rPh>
    <rPh sb="2" eb="4">
      <t>セツビ</t>
    </rPh>
    <rPh sb="4" eb="7">
      <t>シヨウリョウ</t>
    </rPh>
    <phoneticPr fontId="7"/>
  </si>
  <si>
    <t>舞台費</t>
    <rPh sb="0" eb="2">
      <t>ブタイ</t>
    </rPh>
    <rPh sb="2" eb="3">
      <t>ヒ</t>
    </rPh>
    <phoneticPr fontId="7"/>
  </si>
  <si>
    <t>大道具費</t>
    <rPh sb="0" eb="3">
      <t>オオドウグ</t>
    </rPh>
    <rPh sb="3" eb="4">
      <t>ヒ</t>
    </rPh>
    <phoneticPr fontId="7"/>
  </si>
  <si>
    <t>小道具費</t>
    <rPh sb="0" eb="3">
      <t>コドウグ</t>
    </rPh>
    <rPh sb="3" eb="4">
      <t>ヒ</t>
    </rPh>
    <phoneticPr fontId="7"/>
  </si>
  <si>
    <t>人形製作費</t>
    <rPh sb="0" eb="2">
      <t>ニンギョウ</t>
    </rPh>
    <rPh sb="2" eb="5">
      <t>セイサクヒ</t>
    </rPh>
    <phoneticPr fontId="7"/>
  </si>
  <si>
    <t>衣装費</t>
    <rPh sb="0" eb="2">
      <t>イショウ</t>
    </rPh>
    <rPh sb="2" eb="3">
      <t>ヒ</t>
    </rPh>
    <phoneticPr fontId="7"/>
  </si>
  <si>
    <t>衣装スタッフ費</t>
    <rPh sb="0" eb="2">
      <t>イショウ</t>
    </rPh>
    <rPh sb="6" eb="7">
      <t>ヒ</t>
    </rPh>
    <phoneticPr fontId="7"/>
  </si>
  <si>
    <t>履物費</t>
    <rPh sb="0" eb="2">
      <t>ハキモノ</t>
    </rPh>
    <rPh sb="2" eb="3">
      <t>ヒ</t>
    </rPh>
    <phoneticPr fontId="7"/>
  </si>
  <si>
    <t>かつら（床山）費</t>
    <rPh sb="4" eb="6">
      <t>トコヤマ</t>
    </rPh>
    <rPh sb="7" eb="8">
      <t>ヒ</t>
    </rPh>
    <phoneticPr fontId="7"/>
  </si>
  <si>
    <t>メイク費</t>
    <rPh sb="3" eb="4">
      <t>ヒ</t>
    </rPh>
    <phoneticPr fontId="7"/>
  </si>
  <si>
    <t>照明費</t>
    <rPh sb="0" eb="2">
      <t>ショウメイ</t>
    </rPh>
    <rPh sb="2" eb="3">
      <t>ヒ</t>
    </rPh>
    <phoneticPr fontId="7"/>
  </si>
  <si>
    <t>照明スタッフ費</t>
    <rPh sb="0" eb="2">
      <t>ショウメイ</t>
    </rPh>
    <rPh sb="6" eb="7">
      <t>ヒ</t>
    </rPh>
    <phoneticPr fontId="7"/>
  </si>
  <si>
    <t>音響費</t>
    <rPh sb="0" eb="2">
      <t>オンキョウ</t>
    </rPh>
    <rPh sb="2" eb="3">
      <t>ヒ</t>
    </rPh>
    <phoneticPr fontId="7"/>
  </si>
  <si>
    <t>音響スタッフ費</t>
    <rPh sb="0" eb="2">
      <t>オンキョウ</t>
    </rPh>
    <rPh sb="6" eb="7">
      <t>ヒ</t>
    </rPh>
    <phoneticPr fontId="7"/>
  </si>
  <si>
    <t>映像費</t>
    <rPh sb="0" eb="2">
      <t>エイゾウ</t>
    </rPh>
    <rPh sb="2" eb="3">
      <t>ヒ</t>
    </rPh>
    <phoneticPr fontId="7"/>
  </si>
  <si>
    <t>映像スタッフ費</t>
    <rPh sb="0" eb="2">
      <t>エイゾウ</t>
    </rPh>
    <rPh sb="6" eb="7">
      <t>ヒ</t>
    </rPh>
    <phoneticPr fontId="7"/>
  </si>
  <si>
    <t>特殊効果費</t>
    <rPh sb="0" eb="2">
      <t>トクシュ</t>
    </rPh>
    <rPh sb="2" eb="4">
      <t>コウカ</t>
    </rPh>
    <rPh sb="4" eb="5">
      <t>ヒ</t>
    </rPh>
    <phoneticPr fontId="7"/>
  </si>
  <si>
    <t>機材借料</t>
    <rPh sb="0" eb="2">
      <t>キザイ</t>
    </rPh>
    <rPh sb="2" eb="4">
      <t>シャクリョウ</t>
    </rPh>
    <phoneticPr fontId="7"/>
  </si>
  <si>
    <t>字幕費</t>
    <rPh sb="0" eb="2">
      <t>ジマク</t>
    </rPh>
    <rPh sb="2" eb="3">
      <t>ヒ</t>
    </rPh>
    <phoneticPr fontId="7"/>
  </si>
  <si>
    <t>細目/内訳</t>
    <rPh sb="0" eb="2">
      <t>サイモク</t>
    </rPh>
    <rPh sb="3" eb="5">
      <t>ウチワケ</t>
    </rPh>
    <phoneticPr fontId="4"/>
  </si>
  <si>
    <t>感染症予防用品購入費</t>
    <rPh sb="0" eb="3">
      <t>カンセンショウ</t>
    </rPh>
    <rPh sb="3" eb="5">
      <t>ヨボウ</t>
    </rPh>
    <rPh sb="5" eb="7">
      <t>ヨウヒン</t>
    </rPh>
    <rPh sb="7" eb="9">
      <t>コウニュウ</t>
    </rPh>
    <rPh sb="9" eb="10">
      <t>ヒ</t>
    </rPh>
    <phoneticPr fontId="7"/>
  </si>
  <si>
    <t>消毒関係消耗品購入費</t>
    <rPh sb="0" eb="2">
      <t>ショウドク</t>
    </rPh>
    <rPh sb="2" eb="4">
      <t>カンケイ</t>
    </rPh>
    <rPh sb="4" eb="6">
      <t>ショウモウ</t>
    </rPh>
    <rPh sb="6" eb="7">
      <t>ヒン</t>
    </rPh>
    <rPh sb="7" eb="9">
      <t>コウニュウ</t>
    </rPh>
    <rPh sb="9" eb="10">
      <t>ヒ</t>
    </rPh>
    <phoneticPr fontId="7"/>
  </si>
  <si>
    <t>消毒作業費</t>
    <rPh sb="0" eb="2">
      <t>ショウドク</t>
    </rPh>
    <rPh sb="2" eb="4">
      <t>サギョウ</t>
    </rPh>
    <rPh sb="4" eb="5">
      <t>ヒ</t>
    </rPh>
    <phoneticPr fontId="7"/>
  </si>
  <si>
    <t>感染症対策機材購入・借用費</t>
    <rPh sb="0" eb="3">
      <t>カンセンショウ</t>
    </rPh>
    <rPh sb="3" eb="5">
      <t>タイサク</t>
    </rPh>
    <rPh sb="5" eb="7">
      <t>キザイ</t>
    </rPh>
    <rPh sb="7" eb="9">
      <t>コウニュウ</t>
    </rPh>
    <rPh sb="10" eb="12">
      <t>シャクヨウ</t>
    </rPh>
    <rPh sb="12" eb="13">
      <t>ヒ</t>
    </rPh>
    <phoneticPr fontId="7"/>
  </si>
  <si>
    <t>検査費</t>
    <rPh sb="0" eb="2">
      <t>ケンサ</t>
    </rPh>
    <rPh sb="2" eb="3">
      <t>ヒ</t>
    </rPh>
    <phoneticPr fontId="7"/>
  </si>
  <si>
    <t>課税区分</t>
    <rPh sb="0" eb="2">
      <t>カゼイ</t>
    </rPh>
    <rPh sb="2" eb="4">
      <t>クブン</t>
    </rPh>
    <phoneticPr fontId="7"/>
  </si>
  <si>
    <t>課税対象外</t>
    <rPh sb="0" eb="2">
      <t>カゼイ</t>
    </rPh>
    <rPh sb="2" eb="4">
      <t>タイショウ</t>
    </rPh>
    <rPh sb="4" eb="5">
      <t>ガイ</t>
    </rPh>
    <phoneticPr fontId="7"/>
  </si>
  <si>
    <t>合唱指揮料</t>
    <rPh sb="0" eb="2">
      <t>ガッショウ</t>
    </rPh>
    <rPh sb="2" eb="4">
      <t>シキ</t>
    </rPh>
    <rPh sb="4" eb="5">
      <t>リョウ</t>
    </rPh>
    <phoneticPr fontId="7"/>
  </si>
  <si>
    <t>コレペティ料</t>
    <rPh sb="5" eb="6">
      <t>リョウ</t>
    </rPh>
    <phoneticPr fontId="7"/>
  </si>
  <si>
    <t>楽譜製作料</t>
    <rPh sb="0" eb="2">
      <t>ガクフ</t>
    </rPh>
    <rPh sb="2" eb="4">
      <t>セイサク</t>
    </rPh>
    <rPh sb="4" eb="5">
      <t>リョウ</t>
    </rPh>
    <phoneticPr fontId="7"/>
  </si>
  <si>
    <t>作詞料</t>
    <rPh sb="0" eb="2">
      <t>サクシ</t>
    </rPh>
    <rPh sb="2" eb="3">
      <t>リョウ</t>
    </rPh>
    <phoneticPr fontId="7"/>
  </si>
  <si>
    <t>脚本料</t>
    <rPh sb="0" eb="2">
      <t>キャクホン</t>
    </rPh>
    <rPh sb="2" eb="3">
      <t>リョウ</t>
    </rPh>
    <phoneticPr fontId="7"/>
  </si>
  <si>
    <t>補綴料</t>
    <rPh sb="0" eb="2">
      <t>ホテツ</t>
    </rPh>
    <rPh sb="2" eb="3">
      <t>リョウ</t>
    </rPh>
    <phoneticPr fontId="7"/>
  </si>
  <si>
    <t>バレエマスター料</t>
    <rPh sb="7" eb="8">
      <t>リョウ</t>
    </rPh>
    <phoneticPr fontId="7"/>
  </si>
  <si>
    <t>バレエミストレス料</t>
    <rPh sb="8" eb="9">
      <t>リョウ</t>
    </rPh>
    <phoneticPr fontId="7"/>
  </si>
  <si>
    <t>原語指導料</t>
    <rPh sb="0" eb="2">
      <t>ゲンゴ</t>
    </rPh>
    <rPh sb="2" eb="4">
      <t>シドウ</t>
    </rPh>
    <rPh sb="4" eb="5">
      <t>リョウ</t>
    </rPh>
    <phoneticPr fontId="7"/>
  </si>
  <si>
    <t>振付指導料</t>
    <rPh sb="0" eb="2">
      <t>フリツケ</t>
    </rPh>
    <rPh sb="2" eb="4">
      <t>シドウ</t>
    </rPh>
    <rPh sb="4" eb="5">
      <t>リョウ</t>
    </rPh>
    <phoneticPr fontId="7"/>
  </si>
  <si>
    <t>字幕原稿作成料</t>
    <rPh sb="0" eb="2">
      <t>ジマク</t>
    </rPh>
    <rPh sb="2" eb="4">
      <t>ゲンコウ</t>
    </rPh>
    <rPh sb="4" eb="7">
      <t>サクセイリョウ</t>
    </rPh>
    <phoneticPr fontId="7"/>
  </si>
  <si>
    <t>字幕原稿翻訳料</t>
    <rPh sb="0" eb="2">
      <t>ジマク</t>
    </rPh>
    <rPh sb="2" eb="4">
      <t>ゲンコウ</t>
    </rPh>
    <rPh sb="4" eb="6">
      <t>ホンヤク</t>
    </rPh>
    <rPh sb="6" eb="7">
      <t>リョウ</t>
    </rPh>
    <phoneticPr fontId="7"/>
  </si>
  <si>
    <t>ロイヤリティ</t>
    <phoneticPr fontId="7"/>
  </si>
  <si>
    <t>舞台スタッフ費</t>
    <rPh sb="0" eb="2">
      <t>ブタイ</t>
    </rPh>
    <rPh sb="6" eb="7">
      <t>ヒ</t>
    </rPh>
    <phoneticPr fontId="7"/>
  </si>
  <si>
    <t>作調料</t>
    <rPh sb="0" eb="2">
      <t>サクチョウ</t>
    </rPh>
    <rPh sb="2" eb="3">
      <t>リョウ</t>
    </rPh>
    <phoneticPr fontId="7"/>
  </si>
  <si>
    <t>台本料</t>
    <rPh sb="0" eb="2">
      <t>ダイホン</t>
    </rPh>
    <rPh sb="2" eb="3">
      <t>リョウ</t>
    </rPh>
    <phoneticPr fontId="7"/>
  </si>
  <si>
    <t>数量(1)</t>
    <rPh sb="0" eb="2">
      <t>スウリョウ</t>
    </rPh>
    <phoneticPr fontId="4"/>
  </si>
  <si>
    <t>数量(2)</t>
    <rPh sb="0" eb="2">
      <t>スウリョウ</t>
    </rPh>
    <phoneticPr fontId="4"/>
  </si>
  <si>
    <t>税区分番号</t>
    <rPh sb="0" eb="1">
      <t>ゼイ</t>
    </rPh>
    <rPh sb="1" eb="3">
      <t>クブン</t>
    </rPh>
    <rPh sb="3" eb="5">
      <t>バンゴウ</t>
    </rPh>
    <phoneticPr fontId="7"/>
  </si>
  <si>
    <t>予算額</t>
    <rPh sb="0" eb="3">
      <t>ヨサンガク</t>
    </rPh>
    <phoneticPr fontId="7"/>
  </si>
  <si>
    <t>※　Ａ４判２枚に収まるように作成してください。</t>
    <phoneticPr fontId="7"/>
  </si>
  <si>
    <t>配信サイト作成・利用料</t>
    <rPh sb="0" eb="2">
      <t>ハイシン</t>
    </rPh>
    <rPh sb="5" eb="7">
      <t>サクセイ</t>
    </rPh>
    <rPh sb="8" eb="10">
      <t>リヨウ</t>
    </rPh>
    <rPh sb="10" eb="11">
      <t>リョウ</t>
    </rPh>
    <phoneticPr fontId="7"/>
  </si>
  <si>
    <t>配信用録音録画・編集費</t>
    <rPh sb="0" eb="3">
      <t>ハイシンヨウ</t>
    </rPh>
    <rPh sb="3" eb="5">
      <t>ロクオン</t>
    </rPh>
    <rPh sb="5" eb="7">
      <t>ロクガ</t>
    </rPh>
    <rPh sb="8" eb="10">
      <t>ヘンシュウ</t>
    </rPh>
    <rPh sb="10" eb="11">
      <t>ヒ</t>
    </rPh>
    <phoneticPr fontId="7"/>
  </si>
  <si>
    <r>
      <t>支出予算書</t>
    </r>
    <r>
      <rPr>
        <b/>
        <sz val="14"/>
        <color theme="1"/>
        <rFont val="ＭＳ ゴシック"/>
        <family val="3"/>
        <charset val="128"/>
      </rPr>
      <t>（兼「消費税等仕入控除税額予算書」）</t>
    </r>
    <rPh sb="0" eb="2">
      <t>シシュツ</t>
    </rPh>
    <rPh sb="2" eb="4">
      <t>ヨサン</t>
    </rPh>
    <rPh sb="4" eb="5">
      <t>ショ</t>
    </rPh>
    <rPh sb="6" eb="7">
      <t>ケン</t>
    </rPh>
    <rPh sb="8" eb="11">
      <t>ショウヒゼイ</t>
    </rPh>
    <rPh sb="11" eb="12">
      <t>トウ</t>
    </rPh>
    <rPh sb="12" eb="14">
      <t>シイレ</t>
    </rPh>
    <rPh sb="14" eb="16">
      <t>コウジョ</t>
    </rPh>
    <rPh sb="16" eb="18">
      <t>ゼイガク</t>
    </rPh>
    <rPh sb="18" eb="21">
      <t>ヨサンショ</t>
    </rPh>
    <phoneticPr fontId="4"/>
  </si>
  <si>
    <t>民間
からの寄付金
・
協賛金
・
助成金等</t>
    <rPh sb="0" eb="2">
      <t>ミンカン</t>
    </rPh>
    <rPh sb="18" eb="20">
      <t>ジョセイ</t>
    </rPh>
    <rPh sb="20" eb="21">
      <t>キン</t>
    </rPh>
    <rPh sb="21" eb="22">
      <t>トウ</t>
    </rPh>
    <phoneticPr fontId="9"/>
  </si>
  <si>
    <r>
      <t>割引販売を行っている場合のみ、割引額の合計をマイナスで記入</t>
    </r>
    <r>
      <rPr>
        <b/>
        <sz val="12"/>
        <rFont val="ＭＳ ゴシック"/>
        <family val="3"/>
        <charset val="128"/>
      </rPr>
      <t>→</t>
    </r>
    <phoneticPr fontId="4"/>
  </si>
  <si>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4"/>
  </si>
  <si>
    <t>消費税等仕入控除税額の取扱</t>
    <phoneticPr fontId="7"/>
  </si>
  <si>
    <t>要入力</t>
    <rPh sb="0" eb="1">
      <t>ヨウ</t>
    </rPh>
    <rPh sb="1" eb="3">
      <t>ニュウリョク</t>
    </rPh>
    <phoneticPr fontId="7"/>
  </si>
  <si>
    <t>助成対象経費　合計（C)</t>
    <rPh sb="0" eb="2">
      <t>ジョセイ</t>
    </rPh>
    <rPh sb="2" eb="4">
      <t>タイショウ</t>
    </rPh>
    <rPh sb="4" eb="6">
      <t>ケイヒ</t>
    </rPh>
    <rPh sb="7" eb="9">
      <t>ゴウケイ</t>
    </rPh>
    <phoneticPr fontId="7"/>
  </si>
  <si>
    <t>様式第４号（第７条関連）</t>
    <rPh sb="0" eb="2">
      <t>ヨウシキ</t>
    </rPh>
    <rPh sb="2" eb="3">
      <t>ダイ</t>
    </rPh>
    <rPh sb="4" eb="5">
      <t>ゴウ</t>
    </rPh>
    <rPh sb="6" eb="7">
      <t>ダイ</t>
    </rPh>
    <rPh sb="8" eb="9">
      <t>ジョウ</t>
    </rPh>
    <rPh sb="9" eb="11">
      <t>カンレン</t>
    </rPh>
    <phoneticPr fontId="4"/>
  </si>
  <si>
    <t>総表</t>
    <rPh sb="0" eb="2">
      <t>ソウヒョウ</t>
    </rPh>
    <phoneticPr fontId="4"/>
  </si>
  <si>
    <t>独立行政法人日本芸術文化振興会理事長　殿</t>
    <phoneticPr fontId="4"/>
  </si>
  <si>
    <t>団体住所郵便番号</t>
    <rPh sb="4" eb="8">
      <t>ユウビンバンゴウ</t>
    </rPh>
    <phoneticPr fontId="4"/>
  </si>
  <si>
    <t>-</t>
  </si>
  <si>
    <t>団体住所（所在地）</t>
  </si>
  <si>
    <t>市区町村～番地</t>
    <rPh sb="0" eb="4">
      <t>シクチョウソン</t>
    </rPh>
    <rPh sb="5" eb="7">
      <t>バンチ</t>
    </rPh>
    <phoneticPr fontId="4"/>
  </si>
  <si>
    <t>左記以外（建物名等）</t>
    <phoneticPr fontId="4"/>
  </si>
  <si>
    <t>団体名（主催者）</t>
  </si>
  <si>
    <t>代表者役職名</t>
  </si>
  <si>
    <t>担当者電話番号</t>
    <rPh sb="0" eb="3">
      <t>タントウシャ</t>
    </rPh>
    <rPh sb="3" eb="5">
      <t>デンワ</t>
    </rPh>
    <rPh sb="5" eb="7">
      <t>バンゴウ</t>
    </rPh>
    <phoneticPr fontId="4"/>
  </si>
  <si>
    <t>時間外連絡先</t>
    <rPh sb="0" eb="6">
      <t>ジカンガイレンラクサキ</t>
    </rPh>
    <phoneticPr fontId="4"/>
  </si>
  <si>
    <t>活動名（フリガナ）</t>
    <rPh sb="0" eb="2">
      <t>カツドウ</t>
    </rPh>
    <rPh sb="2" eb="3">
      <t>メイ</t>
    </rPh>
    <phoneticPr fontId="4"/>
  </si>
  <si>
    <t>チラシ等の広報に使用される具体的な活動名とフリガナを記入してください。</t>
    <phoneticPr fontId="4"/>
  </si>
  <si>
    <t>実施時期及び
実施場所</t>
    <rPh sb="0" eb="2">
      <t>ジッシ</t>
    </rPh>
    <rPh sb="2" eb="4">
      <t>ジキ</t>
    </rPh>
    <rPh sb="4" eb="5">
      <t>オヨ</t>
    </rPh>
    <rPh sb="7" eb="9">
      <t>ジッシ</t>
    </rPh>
    <rPh sb="9" eb="11">
      <t>バショ</t>
    </rPh>
    <phoneticPr fontId="4"/>
  </si>
  <si>
    <t>（都道府県・</t>
    <rPh sb="3" eb="4">
      <t>フ</t>
    </rPh>
    <phoneticPr fontId="4"/>
  </si>
  <si>
    <t>市区町村）</t>
    <rPh sb="0" eb="2">
      <t>シク</t>
    </rPh>
    <rPh sb="2" eb="4">
      <t>チョウソン</t>
    </rPh>
    <phoneticPr fontId="4"/>
  </si>
  <si>
    <t>～</t>
  </si>
  <si>
    <t>練習・仕込み・ばらしの期間は記入せず、公演期間を記入してください。(2021/4/1～2022/3/31）</t>
    <phoneticPr fontId="4"/>
  </si>
  <si>
    <t>活動が1日の場合は同じ日付をご記入ください。</t>
    <phoneticPr fontId="4"/>
  </si>
  <si>
    <t>助成金の額</t>
    <rPh sb="0" eb="3">
      <t>ジョセイキン</t>
    </rPh>
    <rPh sb="4" eb="5">
      <t>ガク</t>
    </rPh>
    <phoneticPr fontId="4"/>
  </si>
  <si>
    <t>団体名</t>
    <rPh sb="0" eb="2">
      <t>ダンタイ</t>
    </rPh>
    <rPh sb="2" eb="3">
      <t>メイ</t>
    </rPh>
    <phoneticPr fontId="7"/>
  </si>
  <si>
    <t>助成対象活動名</t>
    <rPh sb="0" eb="2">
      <t>ジョセイ</t>
    </rPh>
    <rPh sb="2" eb="4">
      <t>タイショウ</t>
    </rPh>
    <rPh sb="4" eb="6">
      <t>カツドウ</t>
    </rPh>
    <rPh sb="6" eb="7">
      <t>メイ</t>
    </rPh>
    <phoneticPr fontId="7"/>
  </si>
  <si>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4"/>
  </si>
  <si>
    <t>本活動の内容</t>
    <rPh sb="0" eb="3">
      <t>ホンカツドウ</t>
    </rPh>
    <rPh sb="4" eb="6">
      <t>ナイヨウ</t>
    </rPh>
    <phoneticPr fontId="4"/>
  </si>
  <si>
    <t>要入力</t>
  </si>
  <si>
    <t>　下記の活動を行いたいので、文化芸術振興費補助金による助成金交付要綱第７条第１項の規定に基づき、
助成金の交付を申請します。</t>
    <rPh sb="14" eb="18">
      <t>ブンカゲイジュツ</t>
    </rPh>
    <rPh sb="18" eb="21">
      <t>シンコウヒ</t>
    </rPh>
    <rPh sb="21" eb="24">
      <t>ホジョキン</t>
    </rPh>
    <phoneticPr fontId="4"/>
  </si>
  <si>
    <t>以下の項目に変更がある場合、「変更理由書」の提出が必要です。
・住所、団体名、代表者職名、代表者氏名
・助成対象活動名</t>
    <rPh sb="32" eb="34">
      <t>ジュウショ</t>
    </rPh>
    <rPh sb="35" eb="37">
      <t>ダンタイ</t>
    </rPh>
    <rPh sb="37" eb="38">
      <t>メイ</t>
    </rPh>
    <rPh sb="39" eb="42">
      <t>ダイヒョウシャ</t>
    </rPh>
    <rPh sb="42" eb="44">
      <t>ショクメイ</t>
    </rPh>
    <rPh sb="45" eb="47">
      <t>ダイヒョウ</t>
    </rPh>
    <rPh sb="47" eb="48">
      <t>シャ</t>
    </rPh>
    <rPh sb="48" eb="50">
      <t>シメイ</t>
    </rPh>
    <rPh sb="52" eb="59">
      <t>ジョセイタイショウカツドウメイ</t>
    </rPh>
    <phoneticPr fontId="4"/>
  </si>
  <si>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7"/>
  </si>
  <si>
    <t>・実施時期（活動日、活動期間）、実施会場、実施回数</t>
    <rPh sb="1" eb="5">
      <t>ジッシジキ</t>
    </rPh>
    <rPh sb="6" eb="9">
      <t>カツドウビ</t>
    </rPh>
    <rPh sb="10" eb="12">
      <t>カツドウ</t>
    </rPh>
    <rPh sb="12" eb="14">
      <t>キカン</t>
    </rPh>
    <rPh sb="16" eb="18">
      <t>ジッシ</t>
    </rPh>
    <rPh sb="18" eb="20">
      <t>カイジョウ</t>
    </rPh>
    <rPh sb="21" eb="23">
      <t>ジッシ</t>
    </rPh>
    <rPh sb="23" eb="25">
      <t>カイスウ</t>
    </rPh>
    <phoneticPr fontId="7"/>
  </si>
  <si>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7"/>
  </si>
  <si>
    <t>・共催者、共同制作者</t>
    <rPh sb="1" eb="4">
      <t>キョウサイシャ</t>
    </rPh>
    <rPh sb="5" eb="7">
      <t>キョウドウ</t>
    </rPh>
    <rPh sb="7" eb="9">
      <t>セイサク</t>
    </rPh>
    <rPh sb="9" eb="10">
      <t>シャ</t>
    </rPh>
    <phoneticPr fontId="7"/>
  </si>
  <si>
    <t>支援区分</t>
    <rPh sb="0" eb="4">
      <t>シエンクブン</t>
    </rPh>
    <phoneticPr fontId="4"/>
  </si>
  <si>
    <t>舞台芸術創造活動活性化事業</t>
    <rPh sb="0" eb="13">
      <t>ブタイゲイジュツソウゾウカツドウカッセイカジギョウ</t>
    </rPh>
    <phoneticPr fontId="7"/>
  </si>
  <si>
    <t>本活動の観客維持及び育成に関する取組</t>
    <phoneticPr fontId="4"/>
  </si>
  <si>
    <t>企画意図等</t>
    <rPh sb="0" eb="5">
      <t>キカクイトトウ</t>
    </rPh>
    <phoneticPr fontId="7"/>
  </si>
  <si>
    <t>目標</t>
    <rPh sb="0" eb="2">
      <t>モクヒョウ</t>
    </rPh>
    <phoneticPr fontId="7"/>
  </si>
  <si>
    <t>個表番号</t>
    <rPh sb="0" eb="4">
      <t>コヒョウバンゴウ</t>
    </rPh>
    <phoneticPr fontId="7"/>
  </si>
  <si>
    <t>空白</t>
    <rPh sb="0" eb="2">
      <t>クウハク</t>
    </rPh>
    <phoneticPr fontId="7"/>
  </si>
  <si>
    <t>共催者
負担金</t>
    <phoneticPr fontId="7"/>
  </si>
  <si>
    <t>配信等収入</t>
    <rPh sb="0" eb="3">
      <t>ハイシントウ</t>
    </rPh>
    <rPh sb="3" eb="5">
      <t>シュウニュウ</t>
    </rPh>
    <phoneticPr fontId="7"/>
  </si>
  <si>
    <t>活動に対する助成対象経費（支出予算書・小計Aより）</t>
    <rPh sb="0" eb="2">
      <t>カツドウ</t>
    </rPh>
    <rPh sb="3" eb="4">
      <t>タイ</t>
    </rPh>
    <rPh sb="6" eb="8">
      <t>ジョセイ</t>
    </rPh>
    <rPh sb="8" eb="10">
      <t>タイショウ</t>
    </rPh>
    <rPh sb="10" eb="12">
      <t>ケイヒ</t>
    </rPh>
    <rPh sb="13" eb="15">
      <t>シシュツ</t>
    </rPh>
    <rPh sb="15" eb="18">
      <t>ヨサンショ</t>
    </rPh>
    <rPh sb="19" eb="21">
      <t>ショウケイ</t>
    </rPh>
    <phoneticPr fontId="9"/>
  </si>
  <si>
    <t>助成金交付申請書　個表</t>
    <rPh sb="0" eb="8">
      <t>ジョセイキンコウフシンセイショ</t>
    </rPh>
    <rPh sb="9" eb="11">
      <t>コヒョウ</t>
    </rPh>
    <phoneticPr fontId="7"/>
  </si>
  <si>
    <t>令和　年　月　日</t>
    <rPh sb="0" eb="2">
      <t>レイワ</t>
    </rPh>
    <rPh sb="3" eb="4">
      <t>ネン</t>
    </rPh>
    <rPh sb="5" eb="6">
      <t>ガツ</t>
    </rPh>
    <rPh sb="7" eb="8">
      <t>ニチ</t>
    </rPh>
    <phoneticPr fontId="4"/>
  </si>
  <si>
    <t>以下の項目に変更がある場合、「変更理由書」の提出が必要です。</t>
  </si>
  <si>
    <t>・会場名、使用席数、公演回数、入場券の基本単価</t>
    <rPh sb="1" eb="3">
      <t>カイジョウ</t>
    </rPh>
    <rPh sb="3" eb="4">
      <t>メイ</t>
    </rPh>
    <rPh sb="5" eb="7">
      <t>シヨウ</t>
    </rPh>
    <rPh sb="7" eb="9">
      <t>セキスウ</t>
    </rPh>
    <rPh sb="10" eb="12">
      <t>コウエン</t>
    </rPh>
    <rPh sb="12" eb="14">
      <t>カイスウ</t>
    </rPh>
    <rPh sb="15" eb="18">
      <t>ニュウジョウケン</t>
    </rPh>
    <rPh sb="19" eb="21">
      <t>キホン</t>
    </rPh>
    <rPh sb="21" eb="23">
      <t>タンカ</t>
    </rPh>
    <phoneticPr fontId="7"/>
  </si>
  <si>
    <t>←文書番号を使用する場合は、こちらのセルに記入</t>
    <phoneticPr fontId="7"/>
  </si>
  <si>
    <t>要望書からの変更はできません。
要望書の記載内容をそのままコピーペーストしてください。</t>
    <rPh sb="0" eb="3">
      <t>ヨウボウショ</t>
    </rPh>
    <rPh sb="6" eb="8">
      <t>ヘンコウ</t>
    </rPh>
    <rPh sb="16" eb="19">
      <t>ヨウボウショ</t>
    </rPh>
    <rPh sb="20" eb="22">
      <t>キサイ</t>
    </rPh>
    <rPh sb="22" eb="24">
      <t>ナイヨウ</t>
    </rPh>
    <phoneticPr fontId="4"/>
  </si>
  <si>
    <t>←「創作初演」など該当する項目を選択してください。該当項目がない場合は、その他の（　　）内に記入してください。</t>
  </si>
  <si>
    <t>入場料等収入</t>
    <rPh sb="0" eb="3">
      <t>ニュウジョウリョウ</t>
    </rPh>
    <rPh sb="3" eb="4">
      <t>トウ</t>
    </rPh>
    <rPh sb="4" eb="6">
      <t>シュウニュウ</t>
    </rPh>
    <phoneticPr fontId="7"/>
  </si>
  <si>
    <t>配信等収入</t>
    <rPh sb="0" eb="2">
      <t>ハイシン</t>
    </rPh>
    <rPh sb="2" eb="3">
      <t>トウ</t>
    </rPh>
    <rPh sb="3" eb="5">
      <t>シュウニュウ</t>
    </rPh>
    <phoneticPr fontId="7"/>
  </si>
  <si>
    <t>寄付金等収入</t>
    <rPh sb="0" eb="4">
      <t>キフキントウ</t>
    </rPh>
    <rPh sb="4" eb="6">
      <t>シュウニュウ</t>
    </rPh>
    <phoneticPr fontId="7"/>
  </si>
  <si>
    <t>民間からの寄付金等</t>
    <rPh sb="0" eb="2">
      <t>ミンカン</t>
    </rPh>
    <rPh sb="5" eb="8">
      <t>キフキン</t>
    </rPh>
    <rPh sb="8" eb="9">
      <t>トウ</t>
    </rPh>
    <phoneticPr fontId="7"/>
  </si>
  <si>
    <t>その他収入</t>
    <rPh sb="2" eb="3">
      <t>タ</t>
    </rPh>
    <rPh sb="3" eb="5">
      <t>シュウニュウ</t>
    </rPh>
    <phoneticPr fontId="7"/>
  </si>
  <si>
    <t>収入</t>
    <rPh sb="0" eb="2">
      <t>シュウニュウ</t>
    </rPh>
    <phoneticPr fontId="7"/>
  </si>
  <si>
    <t>（収入）　</t>
    <phoneticPr fontId="7"/>
  </si>
  <si>
    <t>会場の総席数（定員）</t>
    <rPh sb="0" eb="2">
      <t>カイジョウ</t>
    </rPh>
    <rPh sb="3" eb="4">
      <t>ソウ</t>
    </rPh>
    <rPh sb="4" eb="6">
      <t>セキスウ</t>
    </rPh>
    <rPh sb="7" eb="9">
      <t>テイイン</t>
    </rPh>
    <phoneticPr fontId="7"/>
  </si>
  <si>
    <t>その他売り止め席総数</t>
    <rPh sb="2" eb="4">
      <t>タウ</t>
    </rPh>
    <rPh sb="5" eb="6">
      <t>ド</t>
    </rPh>
    <rPh sb="7" eb="8">
      <t>セキ</t>
    </rPh>
    <rPh sb="8" eb="10">
      <t>ソウスウ</t>
    </rPh>
    <phoneticPr fontId="7"/>
  </si>
  <si>
    <t>総使用席数</t>
    <rPh sb="0" eb="1">
      <t>ソウ</t>
    </rPh>
    <rPh sb="1" eb="3">
      <t>シヨウ</t>
    </rPh>
    <rPh sb="3" eb="5">
      <t>セキスウ</t>
    </rPh>
    <phoneticPr fontId="7"/>
  </si>
  <si>
    <t>入場料収入（A）</t>
    <rPh sb="0" eb="3">
      <t>ニュウジョウリョウ</t>
    </rPh>
    <rPh sb="3" eb="5">
      <t>シュウニュウ</t>
    </rPh>
    <phoneticPr fontId="7"/>
  </si>
  <si>
    <t>会場の席数（定員）（B）</t>
    <rPh sb="0" eb="2">
      <t>カイジョウ</t>
    </rPh>
    <rPh sb="3" eb="5">
      <t>セキスウ</t>
    </rPh>
    <rPh sb="6" eb="8">
      <t>テイイン</t>
    </rPh>
    <phoneticPr fontId="7"/>
  </si>
  <si>
    <t>その他売り止め席（C)</t>
    <rPh sb="2" eb="4">
      <t>タウ</t>
    </rPh>
    <rPh sb="5" eb="6">
      <t>ド</t>
    </rPh>
    <rPh sb="7" eb="8">
      <t>セキ</t>
    </rPh>
    <phoneticPr fontId="7"/>
  </si>
  <si>
    <t>使用席数（D)</t>
    <rPh sb="0" eb="2">
      <t>シヨウ</t>
    </rPh>
    <rPh sb="2" eb="4">
      <t>セキスウ</t>
    </rPh>
    <phoneticPr fontId="7"/>
  </si>
  <si>
    <t>考慮後入場料収入（A*(B-C)/D）</t>
    <rPh sb="0" eb="3">
      <t>コウリョゴ</t>
    </rPh>
    <rPh sb="3" eb="6">
      <t>ニュウジョウリョウ</t>
    </rPh>
    <rPh sb="6" eb="8">
      <t>シュウニュウ</t>
    </rPh>
    <phoneticPr fontId="7"/>
  </si>
  <si>
    <t>入場料等収入（合計）</t>
    <rPh sb="0" eb="4">
      <t>ニュウジョウリョウトウ</t>
    </rPh>
    <rPh sb="4" eb="6">
      <t>シュウニュウ</t>
    </rPh>
    <rPh sb="7" eb="9">
      <t>ゴウケイ</t>
    </rPh>
    <phoneticPr fontId="7"/>
  </si>
  <si>
    <t>考慮後入場料収入
（A*(B-C)/D）</t>
    <rPh sb="0" eb="3">
      <t>コウリョゴ</t>
    </rPh>
    <rPh sb="3" eb="6">
      <t>ニュウジョウリョウ</t>
    </rPh>
    <rPh sb="6" eb="8">
      <t>シュウニュウ</t>
    </rPh>
    <phoneticPr fontId="7"/>
  </si>
  <si>
    <t>配信等収入</t>
    <phoneticPr fontId="7"/>
  </si>
  <si>
    <t>民間からの寄付金・協賛金・助成金等</t>
    <rPh sb="0" eb="2">
      <t>ミンカン</t>
    </rPh>
    <rPh sb="5" eb="8">
      <t>キフキン</t>
    </rPh>
    <rPh sb="9" eb="12">
      <t>キョウサンキン</t>
    </rPh>
    <rPh sb="13" eb="15">
      <t>ジョセイ</t>
    </rPh>
    <rPh sb="15" eb="16">
      <t>キン</t>
    </rPh>
    <rPh sb="16" eb="17">
      <t>ナド</t>
    </rPh>
    <phoneticPr fontId="7"/>
  </si>
  <si>
    <t>寄付金等収入（合計）</t>
    <rPh sb="0" eb="3">
      <t>キフキン</t>
    </rPh>
    <rPh sb="3" eb="4">
      <t>トウ</t>
    </rPh>
    <rPh sb="4" eb="6">
      <t>シュウニュウ</t>
    </rPh>
    <rPh sb="7" eb="9">
      <t>ゴウケイ</t>
    </rPh>
    <phoneticPr fontId="7"/>
  </si>
  <si>
    <t>該当する分野・ジャンルをプルダウンでご選択ください。</t>
    <rPh sb="0" eb="2">
      <t>ガイトウ</t>
    </rPh>
    <rPh sb="4" eb="6">
      <t>ブンヤ</t>
    </rPh>
    <rPh sb="19" eb="21">
      <t>センタク</t>
    </rPh>
    <phoneticPr fontId="7"/>
  </si>
  <si>
    <t>稽古費</t>
  </si>
  <si>
    <t>音楽費</t>
  </si>
  <si>
    <t>文芸費</t>
  </si>
  <si>
    <t>会場費</t>
  </si>
  <si>
    <t>舞台費</t>
  </si>
  <si>
    <t>※非表示</t>
    <rPh sb="1" eb="4">
      <t>ヒヒョウジ</t>
    </rPh>
    <phoneticPr fontId="7"/>
  </si>
  <si>
    <t>(C )=(A)-(B)</t>
    <phoneticPr fontId="7"/>
  </si>
  <si>
    <t>(B )=(A-課税対象外経費)*10/110</t>
    <rPh sb="8" eb="10">
      <t>カゼイ</t>
    </rPh>
    <rPh sb="10" eb="12">
      <t>タイショウ</t>
    </rPh>
    <rPh sb="12" eb="13">
      <t>ガイ</t>
    </rPh>
    <rPh sb="13" eb="15">
      <t>ケイヒ</t>
    </rPh>
    <phoneticPr fontId="7"/>
  </si>
  <si>
    <t>水色のセルは自動で入力されます。</t>
    <rPh sb="0" eb="2">
      <t>ミズイロ</t>
    </rPh>
    <rPh sb="6" eb="8">
      <t>ジドウ</t>
    </rPh>
    <rPh sb="9" eb="11">
      <t>ニュウリョク</t>
    </rPh>
    <phoneticPr fontId="7"/>
  </si>
  <si>
    <t>|</t>
    <phoneticPr fontId="7"/>
  </si>
  <si>
    <t>｜</t>
    <phoneticPr fontId="7"/>
  </si>
  <si>
    <t>※公演事業支援では非表示</t>
    <rPh sb="1" eb="3">
      <t>コウエン</t>
    </rPh>
    <rPh sb="3" eb="5">
      <t>ジギョウ</t>
    </rPh>
    <rPh sb="5" eb="7">
      <t>シエン</t>
    </rPh>
    <rPh sb="9" eb="12">
      <t>ヒヒョウジ</t>
    </rPh>
    <phoneticPr fontId="7"/>
  </si>
  <si>
    <t>※複数年計画支援（音楽分野）以外では非表示。</t>
    <rPh sb="1" eb="4">
      <t>フクスウネン</t>
    </rPh>
    <rPh sb="4" eb="8">
      <t>ケイカクシエン</t>
    </rPh>
    <rPh sb="9" eb="13">
      <t>オンガクブンヤ</t>
    </rPh>
    <rPh sb="14" eb="16">
      <t>イガイ</t>
    </rPh>
    <phoneticPr fontId="7"/>
  </si>
  <si>
    <t>分野</t>
    <rPh sb="0" eb="2">
      <t>ブンヤ</t>
    </rPh>
    <phoneticPr fontId="7"/>
  </si>
  <si>
    <t>※非表示行</t>
    <rPh sb="1" eb="4">
      <t>ヒヒョウジ</t>
    </rPh>
    <rPh sb="4" eb="5">
      <t>ギョウ</t>
    </rPh>
    <phoneticPr fontId="7"/>
  </si>
  <si>
    <t>活動内容</t>
    <rPh sb="0" eb="2">
      <t>カツドウ</t>
    </rPh>
    <rPh sb="2" eb="4">
      <t>ナイヨウ</t>
    </rPh>
    <phoneticPr fontId="4"/>
  </si>
  <si>
    <t>令和4年度　文化芸術振興費補助金による
助　 成　 金　 交　 付　 申　 請　 書
（舞 台 芸 術 創 造 活 動 活 性 化 事 業）</t>
    <rPh sb="6" eb="10">
      <t>ブンカゲイジュツ</t>
    </rPh>
    <rPh sb="10" eb="13">
      <t>シンコウヒ</t>
    </rPh>
    <rPh sb="13" eb="16">
      <t>ホジョキン</t>
    </rPh>
    <rPh sb="44" eb="45">
      <t>マイ</t>
    </rPh>
    <rPh sb="46" eb="47">
      <t>ダイ</t>
    </rPh>
    <rPh sb="48" eb="49">
      <t>ゲイ</t>
    </rPh>
    <rPh sb="50" eb="51">
      <t>ジュツ</t>
    </rPh>
    <rPh sb="52" eb="53">
      <t>ソウ</t>
    </rPh>
    <rPh sb="54" eb="55">
      <t>ヅクリ</t>
    </rPh>
    <rPh sb="56" eb="57">
      <t>カツ</t>
    </rPh>
    <rPh sb="58" eb="59">
      <t>ドウ</t>
    </rPh>
    <rPh sb="60" eb="61">
      <t>カツ</t>
    </rPh>
    <rPh sb="62" eb="63">
      <t>セイ</t>
    </rPh>
    <rPh sb="64" eb="65">
      <t>カ</t>
    </rPh>
    <rPh sb="66" eb="67">
      <t>コト</t>
    </rPh>
    <rPh sb="68" eb="69">
      <t>ギョウ</t>
    </rPh>
    <phoneticPr fontId="4"/>
  </si>
  <si>
    <t>団体情報</t>
    <phoneticPr fontId="7"/>
  </si>
  <si>
    <t>担当者情報</t>
    <rPh sb="0" eb="3">
      <t>タントウシャ</t>
    </rPh>
    <rPh sb="3" eb="5">
      <t>ジョウホウ</t>
    </rPh>
    <phoneticPr fontId="4"/>
  </si>
  <si>
    <t>担当部署・所属</t>
    <rPh sb="0" eb="2">
      <t>タントウ</t>
    </rPh>
    <rPh sb="2" eb="4">
      <t>ブショ</t>
    </rPh>
    <rPh sb="5" eb="7">
      <t>ショゾク</t>
    </rPh>
    <phoneticPr fontId="4"/>
  </si>
  <si>
    <t>（フリガナ）</t>
    <phoneticPr fontId="4"/>
  </si>
  <si>
    <t>氏名</t>
    <phoneticPr fontId="4"/>
  </si>
  <si>
    <t>担当者e-mail</t>
    <rPh sb="0" eb="3">
      <t>タントウシャ</t>
    </rPh>
    <phoneticPr fontId="4"/>
  </si>
  <si>
    <t>助成対象経費(A)</t>
    <rPh sb="0" eb="2">
      <t>ジョセイ</t>
    </rPh>
    <rPh sb="2" eb="4">
      <t>タイショウ</t>
    </rPh>
    <rPh sb="4" eb="6">
      <t>ケイヒ</t>
    </rPh>
    <phoneticPr fontId="4"/>
  </si>
  <si>
    <t>消費税等仕入控除税額小計(B)</t>
    <rPh sb="0" eb="6">
      <t>ショウヒゼイトウシイレ</t>
    </rPh>
    <rPh sb="6" eb="8">
      <t>コウジョ</t>
    </rPh>
    <rPh sb="8" eb="10">
      <t>ゼイガク</t>
    </rPh>
    <rPh sb="10" eb="12">
      <t>ショウケイ</t>
    </rPh>
    <phoneticPr fontId="4"/>
  </si>
  <si>
    <t>助成対象経費(C)　【(C)=(A)-(B)】</t>
    <rPh sb="0" eb="2">
      <t>ジョセイ</t>
    </rPh>
    <rPh sb="2" eb="4">
      <t>タイショウ</t>
    </rPh>
    <rPh sb="4" eb="6">
      <t>ケイヒ</t>
    </rPh>
    <phoneticPr fontId="4"/>
  </si>
  <si>
    <t>団体名</t>
    <rPh sb="0" eb="3">
      <t>ダンタイメイ</t>
    </rPh>
    <phoneticPr fontId="7"/>
  </si>
  <si>
    <t>活動名</t>
    <rPh sb="0" eb="3">
      <t>カツドウメイ</t>
    </rPh>
    <phoneticPr fontId="7"/>
  </si>
  <si>
    <t>入場券内訳</t>
    <phoneticPr fontId="9"/>
  </si>
  <si>
    <t>入場券内訳</t>
    <phoneticPr fontId="7"/>
  </si>
  <si>
    <r>
      <rPr>
        <b/>
        <sz val="14"/>
        <color rgb="FFFF0000"/>
        <rFont val="ＭＳ ゴシック"/>
        <family val="3"/>
        <charset val="128"/>
      </rPr>
      <t>水色のセルは自動で入力されます。</t>
    </r>
    <r>
      <rPr>
        <sz val="14"/>
        <color rgb="FFFF0000"/>
        <rFont val="ＭＳ ゴシック"/>
        <family val="3"/>
        <charset val="128"/>
      </rPr>
      <t xml:space="preserve">
</t>
    </r>
    <r>
      <rPr>
        <sz val="14"/>
        <color theme="1"/>
        <rFont val="ＭＳ ゴシック"/>
        <family val="3"/>
        <charset val="128"/>
      </rPr>
      <t>※27行目以下に記入した情報が反映されます。</t>
    </r>
    <rPh sb="20" eb="22">
      <t>ギョウメ</t>
    </rPh>
    <rPh sb="22" eb="24">
      <t>イカ</t>
    </rPh>
    <phoneticPr fontId="7"/>
  </si>
  <si>
    <t>※助成金額を入力してください。</t>
    <phoneticPr fontId="7"/>
  </si>
  <si>
    <t>水色のセルは自動で入力されます。</t>
    <phoneticPr fontId="7"/>
  </si>
  <si>
    <t>開演時間</t>
    <rPh sb="0" eb="2">
      <t>カイエン</t>
    </rPh>
    <rPh sb="2" eb="4">
      <t>ジカン</t>
    </rPh>
    <phoneticPr fontId="4"/>
  </si>
  <si>
    <t>小計（A）</t>
    <rPh sb="0" eb="2">
      <t>ショウケイ</t>
    </rPh>
    <phoneticPr fontId="7"/>
  </si>
  <si>
    <t>課税対象外小計</t>
    <rPh sb="0" eb="2">
      <t>カゼイ</t>
    </rPh>
    <rPh sb="2" eb="4">
      <t>タイショウ</t>
    </rPh>
    <rPh sb="4" eb="5">
      <t>ガイ</t>
    </rPh>
    <rPh sb="5" eb="7">
      <t>ショウケイ</t>
    </rPh>
    <phoneticPr fontId="7"/>
  </si>
  <si>
    <t>消費税等仕入控除税額計</t>
    <rPh sb="0" eb="3">
      <t>ショウヒゼイ</t>
    </rPh>
    <rPh sb="3" eb="4">
      <t>トウ</t>
    </rPh>
    <rPh sb="4" eb="6">
      <t>シイレ</t>
    </rPh>
    <rPh sb="6" eb="8">
      <t>コウジョ</t>
    </rPh>
    <rPh sb="8" eb="10">
      <t>ゼイガク</t>
    </rPh>
    <rPh sb="10" eb="11">
      <t>ケイ</t>
    </rPh>
    <phoneticPr fontId="7"/>
  </si>
  <si>
    <t>感染症対策助成対象経費（支出予算書・小計Aより）</t>
    <rPh sb="0" eb="2">
      <t>カンセン</t>
    </rPh>
    <rPh sb="2" eb="3">
      <t>ショウ</t>
    </rPh>
    <rPh sb="3" eb="5">
      <t>タイサク</t>
    </rPh>
    <rPh sb="5" eb="9">
      <t>ジョセイタイショウ</t>
    </rPh>
    <rPh sb="9" eb="11">
      <t>ケイヒ</t>
    </rPh>
    <rPh sb="12" eb="14">
      <t>シシュツ</t>
    </rPh>
    <rPh sb="14" eb="17">
      <t>ヨサンショ</t>
    </rPh>
    <rPh sb="18" eb="20">
      <t>ショウケイ</t>
    </rPh>
    <phoneticPr fontId="9"/>
  </si>
  <si>
    <t>①活動に対する予算額</t>
    <rPh sb="1" eb="3">
      <t>カツドウ</t>
    </rPh>
    <rPh sb="4" eb="5">
      <t>タイ</t>
    </rPh>
    <rPh sb="7" eb="10">
      <t>ヨサンガク</t>
    </rPh>
    <phoneticPr fontId="4"/>
  </si>
  <si>
    <t>（単位：千円）</t>
    <rPh sb="1" eb="3">
      <t>タンイ</t>
    </rPh>
    <rPh sb="4" eb="6">
      <t>センエン</t>
    </rPh>
    <phoneticPr fontId="4"/>
  </si>
  <si>
    <t>②感染症対策経費</t>
    <phoneticPr fontId="7"/>
  </si>
  <si>
    <t>※助成金額を入力</t>
    <rPh sb="1" eb="3">
      <t>ジョセイ</t>
    </rPh>
    <rPh sb="3" eb="5">
      <t>キンガク</t>
    </rPh>
    <rPh sb="6" eb="8">
      <t>ニュウリョク</t>
    </rPh>
    <phoneticPr fontId="7"/>
  </si>
  <si>
    <t>合計①＋②</t>
    <rPh sb="0" eb="2">
      <t>ゴウケイ</t>
    </rPh>
    <phoneticPr fontId="4"/>
  </si>
  <si>
    <t>感染症対策費</t>
    <phoneticPr fontId="7"/>
  </si>
  <si>
    <t>感染症対策経費　合計（C)</t>
    <rPh sb="0" eb="7">
      <t>カンセンショウタイサクケイヒ</t>
    </rPh>
    <rPh sb="8" eb="10">
      <t>ゴウケイ</t>
    </rPh>
    <phoneticPr fontId="7"/>
  </si>
  <si>
    <t>Ｃ-４-１</t>
    <phoneticPr fontId="7"/>
  </si>
  <si>
    <t>Ｃ-４-２</t>
    <phoneticPr fontId="7"/>
  </si>
  <si>
    <t>Ｃ-５-１</t>
    <phoneticPr fontId="7"/>
  </si>
  <si>
    <t>Ｃ-５-２</t>
    <phoneticPr fontId="7"/>
  </si>
  <si>
    <t>舞踊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</si>
</sst>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411]ggge&quot;年&quot;m&quot;月&quot;d&quot;日&quot;;@"/>
    <numFmt numFmtId="184" formatCode="m/d;@"/>
    <numFmt numFmtId="185" formatCode="General&quot;回&quot;"/>
    <numFmt numFmtId="186" formatCode="General;;"/>
    <numFmt numFmtId="187" formatCode="General&quot;ヶ所&quot;"/>
    <numFmt numFmtId="188" formatCode="#,##0;&quot;△ &quot;#,##0"/>
    <numFmt numFmtId="189" formatCode="#,##0_ &quot;席&quot;"/>
    <numFmt numFmtId="190" formatCode="#,##0\ &quot;席&quot;\ ;[Red]\-#,##0\ &quot;席&quot;"/>
    <numFmt numFmtId="191" formatCode="#,##0_ &quot;枚&quot;"/>
    <numFmt numFmtId="192" formatCode="0.00_ ;[Red]\-0.00\ "/>
    <numFmt numFmtId="193" formatCode="&quot;外  &quot;#&quot;  件&quot;;;"/>
  </numFmts>
  <fonts count="4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6"/>
      <name val="游ゴシック"/>
      <family val="3"/>
      <charset val="128"/>
      <scheme val="minor"/>
    </font>
    <font>
      <sz val="9"/>
      <color indexed="81"/>
      <name val="MS P ゴシック"/>
      <family val="3"/>
      <charset val="128"/>
    </font>
    <font>
      <sz val="6"/>
      <name val="ＭＳ Ｐゴシック"/>
      <family val="3"/>
      <charset val="128"/>
    </font>
    <font>
      <sz val="11"/>
      <color indexed="81"/>
      <name val="ＭＳ Ｐゴシック"/>
      <family val="3"/>
      <charset val="128"/>
    </font>
    <font>
      <sz val="10"/>
      <color indexed="81"/>
      <name val="ＭＳ Ｐゴシック"/>
      <family val="3"/>
      <charset val="128"/>
    </font>
    <font>
      <b/>
      <sz val="11"/>
      <color indexed="81"/>
      <name val="ＭＳ Ｐゴシック"/>
      <family val="3"/>
      <charset val="128"/>
    </font>
    <font>
      <sz val="11"/>
      <name val="ＭＳ Ｐゴシック"/>
      <family val="3"/>
      <charset val="128"/>
    </font>
    <font>
      <sz val="14"/>
      <color theme="1"/>
      <name val="ＭＳ ゴシック"/>
      <family val="3"/>
      <charset val="128"/>
    </font>
    <font>
      <b/>
      <sz val="14"/>
      <color theme="1"/>
      <name val="ＭＳ ゴシック"/>
      <family val="3"/>
      <charset val="128"/>
    </font>
    <font>
      <b/>
      <sz val="20"/>
      <color theme="1"/>
      <name val="ＭＳ ゴシック"/>
      <family val="3"/>
      <charset val="128"/>
    </font>
    <font>
      <b/>
      <sz val="14"/>
      <color rgb="FFFF0000"/>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2"/>
      <color theme="1"/>
      <name val="ＭＳ ゴシック"/>
      <family val="3"/>
      <charset val="128"/>
    </font>
    <font>
      <sz val="12"/>
      <color theme="0"/>
      <name val="ＭＳ ゴシック"/>
      <family val="3"/>
      <charset val="128"/>
    </font>
    <font>
      <sz val="22"/>
      <name val="ＭＳ ゴシック"/>
      <family val="3"/>
      <charset val="128"/>
    </font>
    <font>
      <sz val="10"/>
      <name val="ＭＳ ゴシック"/>
      <family val="3"/>
      <charset val="128"/>
    </font>
    <font>
      <sz val="12"/>
      <name val="ＭＳ ゴシック"/>
      <family val="3"/>
      <charset val="128"/>
    </font>
    <font>
      <b/>
      <sz val="12"/>
      <name val="ＭＳ ゴシック"/>
      <family val="3"/>
      <charset val="128"/>
    </font>
    <font>
      <sz val="16"/>
      <color theme="1"/>
      <name val="ＭＳ ゴシック"/>
      <family val="3"/>
      <charset val="128"/>
    </font>
    <font>
      <sz val="20"/>
      <color theme="1"/>
      <name val="ＭＳ ゴシック"/>
      <family val="3"/>
      <charset val="128"/>
    </font>
    <font>
      <sz val="22"/>
      <color theme="1"/>
      <name val="ＭＳ ゴシック"/>
      <family val="3"/>
      <charset val="128"/>
    </font>
    <font>
      <sz val="18"/>
      <color theme="1"/>
      <name val="ＭＳ ゴシック"/>
      <family val="3"/>
      <charset val="128"/>
    </font>
    <font>
      <sz val="14"/>
      <name val="ＭＳ ゴシック"/>
      <family val="3"/>
      <charset val="128"/>
    </font>
    <font>
      <b/>
      <sz val="10"/>
      <color indexed="81"/>
      <name val="MS P ゴシック"/>
      <family val="3"/>
      <charset val="128"/>
    </font>
    <font>
      <b/>
      <sz val="11"/>
      <color theme="1"/>
      <name val="ＭＳ ゴシック"/>
      <family val="3"/>
      <charset val="128"/>
    </font>
    <font>
      <b/>
      <sz val="14"/>
      <name val="ＭＳ ゴシック"/>
      <family val="3"/>
      <charset val="128"/>
    </font>
    <font>
      <b/>
      <sz val="12"/>
      <color theme="1"/>
      <name val="ＭＳ ゴシック"/>
      <family val="3"/>
      <charset val="128"/>
    </font>
    <font>
      <b/>
      <sz val="12"/>
      <color rgb="FFFF0000"/>
      <name val="ＭＳ ゴシック"/>
      <family val="3"/>
      <charset val="128"/>
    </font>
    <font>
      <sz val="11"/>
      <name val="游ゴシック"/>
      <family val="3"/>
      <charset val="128"/>
      <scheme val="minor"/>
    </font>
    <font>
      <sz val="11"/>
      <name val="ＭＳ ゴシック"/>
      <family val="3"/>
      <charset val="128"/>
    </font>
    <font>
      <sz val="14"/>
      <color rgb="FFFF0000"/>
      <name val="ＭＳ ゴシック"/>
      <family val="3"/>
      <charset val="128"/>
    </font>
    <font>
      <b/>
      <sz val="16"/>
      <color theme="1"/>
      <name val="ＭＳ ゴシック"/>
      <family val="3"/>
      <charset val="128"/>
    </font>
    <font>
      <sz val="12"/>
      <color theme="1"/>
      <name val="游ゴシック"/>
      <family val="3"/>
      <charset val="128"/>
      <scheme val="minor"/>
    </font>
    <font>
      <sz val="14"/>
      <color theme="0"/>
      <name val="ＭＳ ゴシック"/>
      <family val="3"/>
      <charset val="128"/>
    </font>
    <font>
      <b/>
      <sz val="10"/>
      <color theme="1"/>
      <name val="ＭＳ ゴシック"/>
      <family val="3"/>
      <charset val="128"/>
    </font>
  </fonts>
  <fills count="9">
    <fill>
      <patternFill patternType="none"/>
    </fill>
    <fill>
      <patternFill patternType="gray125"/>
    </fill>
    <fill>
      <patternFill patternType="solid">
        <fgColor rgb="FFC0C0C0"/>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dotted">
        <color indexed="64"/>
      </top>
      <bottom/>
      <diagonal/>
    </border>
    <border>
      <left style="thin">
        <color indexed="64"/>
      </left>
      <right style="hair">
        <color indexed="64"/>
      </right>
      <top/>
      <bottom/>
      <diagonal/>
    </border>
    <border>
      <left style="thin">
        <color indexed="64"/>
      </left>
      <right style="hair">
        <color indexed="64"/>
      </right>
      <top style="dotted">
        <color indexed="64"/>
      </top>
      <bottom/>
      <diagonal/>
    </border>
    <border>
      <left style="hair">
        <color indexed="64"/>
      </left>
      <right style="hair">
        <color indexed="64"/>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right style="thin">
        <color indexed="64"/>
      </right>
      <top style="hair">
        <color indexed="64"/>
      </top>
      <bottom/>
      <diagonal/>
    </border>
    <border>
      <left/>
      <right style="thin">
        <color indexed="64"/>
      </right>
      <top style="dotted">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style="double">
        <color indexed="64"/>
      </left>
      <right/>
      <top/>
      <bottom/>
      <diagonal/>
    </border>
    <border diagonalUp="1">
      <left style="thin">
        <color indexed="64"/>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top/>
      <bottom style="double">
        <color indexed="64"/>
      </bottom>
      <diagonal/>
    </border>
    <border>
      <left style="hair">
        <color indexed="64"/>
      </left>
      <right/>
      <top/>
      <bottom style="thin">
        <color indexed="64"/>
      </bottom>
      <diagonal/>
    </border>
  </borders>
  <cellStyleXfs count="10">
    <xf numFmtId="0" fontId="0"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3" fillId="0" borderId="0"/>
    <xf numFmtId="38" fontId="1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855">
    <xf numFmtId="0" fontId="0" fillId="0" borderId="0" xfId="0">
      <alignment vertical="center"/>
    </xf>
    <xf numFmtId="0" fontId="5" fillId="0" borderId="1" xfId="3" applyFont="1" applyFill="1" applyBorder="1" applyAlignment="1">
      <alignment vertical="top"/>
    </xf>
    <xf numFmtId="0" fontId="5" fillId="0" borderId="0" xfId="3" applyFont="1" applyFill="1">
      <alignment vertical="center"/>
    </xf>
    <xf numFmtId="0" fontId="5" fillId="0" borderId="0" xfId="3" applyFill="1">
      <alignment vertical="center"/>
    </xf>
    <xf numFmtId="0" fontId="5" fillId="0" borderId="1" xfId="3" applyFont="1" applyFill="1" applyBorder="1">
      <alignment vertical="center"/>
    </xf>
    <xf numFmtId="0" fontId="6" fillId="0" borderId="1" xfId="3" applyFont="1" applyFill="1" applyBorder="1" applyAlignment="1">
      <alignment horizontal="center" vertical="center"/>
    </xf>
    <xf numFmtId="0" fontId="0" fillId="0" borderId="1" xfId="3" applyFont="1" applyFill="1" applyBorder="1" applyAlignment="1">
      <alignment vertical="top"/>
    </xf>
    <xf numFmtId="0" fontId="5" fillId="0" borderId="1" xfId="3" applyFont="1" applyFill="1" applyBorder="1" applyAlignment="1">
      <alignment horizontal="center" vertical="center"/>
    </xf>
    <xf numFmtId="0" fontId="6" fillId="0" borderId="1" xfId="3" applyFont="1" applyFill="1" applyBorder="1" applyAlignment="1">
      <alignment horizontal="center" vertical="center" shrinkToFit="1"/>
    </xf>
    <xf numFmtId="0" fontId="0" fillId="0" borderId="1" xfId="3" applyFont="1" applyFill="1" applyBorder="1" applyAlignment="1">
      <alignment vertical="top" shrinkToFit="1"/>
    </xf>
    <xf numFmtId="0" fontId="0" fillId="0" borderId="1" xfId="3" applyFont="1" applyFill="1" applyBorder="1" applyAlignment="1">
      <alignment horizontal="left" vertical="top" shrinkToFit="1"/>
    </xf>
    <xf numFmtId="0" fontId="0" fillId="0" borderId="1" xfId="3" applyFont="1" applyFill="1" applyBorder="1" applyAlignment="1">
      <alignment vertical="center" shrinkToFit="1"/>
    </xf>
    <xf numFmtId="0" fontId="5" fillId="0" borderId="0" xfId="3" applyFont="1" applyFill="1" applyAlignment="1">
      <alignment vertical="center" shrinkToFit="1"/>
    </xf>
    <xf numFmtId="0" fontId="16" fillId="0" borderId="0" xfId="0" applyFont="1" applyBorder="1" applyAlignment="1">
      <alignment vertical="center"/>
    </xf>
    <xf numFmtId="0" fontId="15" fillId="0" borderId="0" xfId="0" applyFont="1" applyFill="1">
      <alignment vertical="center"/>
    </xf>
    <xf numFmtId="0" fontId="14" fillId="0" borderId="0" xfId="0" applyFont="1">
      <alignment vertical="center"/>
    </xf>
    <xf numFmtId="0" fontId="14" fillId="4" borderId="38" xfId="0" applyFont="1" applyFill="1" applyBorder="1" applyAlignment="1">
      <alignment horizontal="center" vertical="center"/>
    </xf>
    <xf numFmtId="0" fontId="14" fillId="4" borderId="1" xfId="0" applyFont="1" applyFill="1" applyBorder="1" applyAlignment="1">
      <alignment horizontal="center" vertical="center"/>
    </xf>
    <xf numFmtId="0" fontId="21" fillId="0" borderId="0" xfId="0" applyFont="1" applyFill="1" applyBorder="1">
      <alignment vertical="center"/>
    </xf>
    <xf numFmtId="0" fontId="21" fillId="0" borderId="0" xfId="0" applyFont="1" applyFill="1" applyBorder="1" applyAlignment="1">
      <alignment vertical="center" shrinkToFit="1"/>
    </xf>
    <xf numFmtId="0" fontId="21" fillId="0" borderId="0" xfId="0" applyFont="1" applyFill="1">
      <alignment vertical="center"/>
    </xf>
    <xf numFmtId="0" fontId="21" fillId="0" borderId="0" xfId="0" applyFont="1" applyFill="1" applyBorder="1" applyAlignment="1">
      <alignment horizontal="center" vertical="center"/>
    </xf>
    <xf numFmtId="0" fontId="21" fillId="0" borderId="0" xfId="0" applyFont="1">
      <alignment vertical="center"/>
    </xf>
    <xf numFmtId="0" fontId="21" fillId="0" borderId="0" xfId="0" applyFont="1" applyFill="1" applyBorder="1" applyAlignment="1">
      <alignment shrinkToFit="1"/>
    </xf>
    <xf numFmtId="0" fontId="21" fillId="0" borderId="0" xfId="0" applyFont="1" applyFill="1" applyBorder="1" applyAlignment="1">
      <alignment horizontal="center" vertical="center" shrinkToFit="1"/>
    </xf>
    <xf numFmtId="0" fontId="21" fillId="4" borderId="45" xfId="0" applyFont="1" applyFill="1" applyBorder="1" applyAlignment="1">
      <alignment horizontal="center" vertical="center" shrinkToFit="1"/>
    </xf>
    <xf numFmtId="0" fontId="22" fillId="0" borderId="0" xfId="0" applyFont="1" applyFill="1" applyProtection="1">
      <alignment vertical="center"/>
      <protection locked="0"/>
    </xf>
    <xf numFmtId="38" fontId="21" fillId="3" borderId="45" xfId="4" applyFont="1" applyFill="1" applyBorder="1" applyAlignment="1">
      <alignment horizontal="right" vertical="center" shrinkToFit="1"/>
    </xf>
    <xf numFmtId="38" fontId="21" fillId="0" borderId="59" xfId="0" applyNumberFormat="1" applyFont="1" applyFill="1" applyBorder="1" applyAlignment="1" applyProtection="1">
      <alignment horizontal="right" vertical="center" shrinkToFit="1"/>
      <protection locked="0"/>
    </xf>
    <xf numFmtId="38" fontId="21" fillId="3" borderId="45" xfId="4" applyNumberFormat="1" applyFont="1" applyFill="1" applyBorder="1" applyAlignment="1">
      <alignment horizontal="right" vertical="center" shrinkToFit="1"/>
    </xf>
    <xf numFmtId="38" fontId="21" fillId="3" borderId="23" xfId="4" applyFont="1" applyFill="1" applyBorder="1" applyAlignment="1">
      <alignment horizontal="right" vertical="center" shrinkToFit="1"/>
    </xf>
    <xf numFmtId="38" fontId="21" fillId="0" borderId="64" xfId="0" applyNumberFormat="1" applyFont="1" applyFill="1" applyBorder="1" applyAlignment="1" applyProtection="1">
      <alignment horizontal="right" vertical="center" shrinkToFit="1"/>
      <protection locked="0"/>
    </xf>
    <xf numFmtId="38" fontId="21" fillId="3" borderId="23" xfId="4" applyNumberFormat="1" applyFont="1" applyFill="1" applyBorder="1" applyAlignment="1">
      <alignment horizontal="right" vertical="center" shrinkToFit="1"/>
    </xf>
    <xf numFmtId="188" fontId="21" fillId="0" borderId="13" xfId="0" applyNumberFormat="1" applyFont="1" applyFill="1" applyBorder="1" applyAlignment="1" applyProtection="1">
      <alignment horizontal="center" vertical="center"/>
      <protection locked="0"/>
    </xf>
    <xf numFmtId="0" fontId="21" fillId="4" borderId="7" xfId="0" applyFont="1" applyFill="1" applyBorder="1" applyAlignment="1">
      <alignment horizontal="center" vertical="center"/>
    </xf>
    <xf numFmtId="188" fontId="21" fillId="0" borderId="54" xfId="0" applyNumberFormat="1" applyFont="1" applyFill="1" applyBorder="1" applyAlignment="1" applyProtection="1">
      <alignment horizontal="center" vertical="center"/>
      <protection locked="0"/>
    </xf>
    <xf numFmtId="188" fontId="21" fillId="0" borderId="53" xfId="0" applyNumberFormat="1" applyFont="1" applyFill="1" applyBorder="1" applyAlignment="1" applyProtection="1">
      <alignment horizontal="center" vertical="center"/>
      <protection locked="0"/>
    </xf>
    <xf numFmtId="188" fontId="21" fillId="0" borderId="4" xfId="0" applyNumberFormat="1" applyFont="1" applyFill="1" applyBorder="1" applyAlignment="1" applyProtection="1">
      <alignment horizontal="center" vertical="center"/>
      <protection locked="0"/>
    </xf>
    <xf numFmtId="0" fontId="21" fillId="3" borderId="23" xfId="0" applyFont="1" applyFill="1" applyBorder="1" applyAlignment="1">
      <alignment horizontal="right" vertical="center" shrinkToFit="1"/>
    </xf>
    <xf numFmtId="38" fontId="21" fillId="0" borderId="64" xfId="4" applyNumberFormat="1" applyFont="1" applyFill="1" applyBorder="1" applyAlignment="1" applyProtection="1">
      <alignment horizontal="right" vertical="center" shrinkToFit="1"/>
      <protection locked="0"/>
    </xf>
    <xf numFmtId="188" fontId="21" fillId="3" borderId="5" xfId="4" applyNumberFormat="1" applyFont="1" applyFill="1" applyBorder="1" applyAlignment="1" applyProtection="1">
      <alignment horizontal="center" vertical="center"/>
    </xf>
    <xf numFmtId="38" fontId="21" fillId="0" borderId="65" xfId="4" applyNumberFormat="1" applyFont="1" applyFill="1" applyBorder="1" applyAlignment="1" applyProtection="1">
      <alignment horizontal="right" vertical="center" shrinkToFit="1"/>
      <protection locked="0"/>
    </xf>
    <xf numFmtId="38" fontId="21" fillId="3" borderId="46" xfId="4" applyNumberFormat="1" applyFont="1" applyFill="1" applyBorder="1" applyAlignment="1">
      <alignment horizontal="right" vertical="center" shrinkToFit="1"/>
    </xf>
    <xf numFmtId="180" fontId="21" fillId="3" borderId="5" xfId="0" applyNumberFormat="1" applyFont="1" applyFill="1" applyBorder="1" applyAlignment="1" applyProtection="1">
      <alignment horizontal="right" vertical="center"/>
    </xf>
    <xf numFmtId="38" fontId="21" fillId="0" borderId="59" xfId="4" applyNumberFormat="1" applyFont="1" applyFill="1" applyBorder="1" applyAlignment="1" applyProtection="1">
      <alignment horizontal="right" vertical="center" shrinkToFit="1"/>
      <protection locked="0"/>
    </xf>
    <xf numFmtId="180" fontId="21" fillId="3" borderId="7" xfId="4" applyNumberFormat="1" applyFont="1" applyFill="1" applyBorder="1" applyAlignment="1" applyProtection="1">
      <alignment horizontal="right" vertical="center"/>
    </xf>
    <xf numFmtId="181" fontId="21" fillId="0" borderId="20" xfId="0" applyNumberFormat="1" applyFont="1" applyFill="1" applyBorder="1" applyAlignment="1" applyProtection="1">
      <alignment horizontal="center" vertical="center" shrinkToFit="1"/>
      <protection locked="0"/>
    </xf>
    <xf numFmtId="188" fontId="21" fillId="0" borderId="12" xfId="4" applyNumberFormat="1" applyFont="1" applyFill="1" applyBorder="1" applyAlignment="1" applyProtection="1">
      <alignment horizontal="right" vertical="center"/>
      <protection locked="0"/>
    </xf>
    <xf numFmtId="188" fontId="21" fillId="3" borderId="5" xfId="4" applyNumberFormat="1" applyFont="1" applyFill="1" applyBorder="1" applyAlignment="1" applyProtection="1">
      <alignment horizontal="right" vertical="center"/>
    </xf>
    <xf numFmtId="38" fontId="21" fillId="3" borderId="23" xfId="0" applyNumberFormat="1" applyFont="1" applyFill="1" applyBorder="1" applyAlignment="1">
      <alignment horizontal="right" vertical="center" shrinkToFit="1"/>
    </xf>
    <xf numFmtId="38" fontId="21" fillId="3" borderId="16" xfId="4" applyFont="1" applyFill="1" applyBorder="1" applyAlignment="1">
      <alignment horizontal="right" vertical="center" shrinkToFit="1"/>
    </xf>
    <xf numFmtId="0" fontId="21" fillId="3" borderId="16" xfId="0" applyFont="1" applyFill="1" applyBorder="1" applyAlignment="1">
      <alignment horizontal="right" vertical="center" shrinkToFit="1"/>
    </xf>
    <xf numFmtId="188" fontId="21" fillId="3" borderId="12" xfId="4" applyNumberFormat="1" applyFont="1" applyFill="1" applyBorder="1" applyAlignment="1" applyProtection="1">
      <alignment horizontal="right" vertical="center"/>
    </xf>
    <xf numFmtId="38" fontId="21" fillId="0" borderId="5" xfId="4" applyFont="1" applyFill="1" applyBorder="1" applyAlignment="1" applyProtection="1">
      <alignment horizontal="right" vertical="center"/>
      <protection locked="0"/>
    </xf>
    <xf numFmtId="38" fontId="21" fillId="3" borderId="1" xfId="4" applyNumberFormat="1" applyFont="1" applyFill="1" applyBorder="1" applyAlignment="1">
      <alignment horizontal="right" vertical="center" shrinkToFit="1"/>
    </xf>
    <xf numFmtId="188" fontId="21" fillId="3" borderId="13" xfId="4" applyNumberFormat="1" applyFont="1" applyFill="1" applyBorder="1" applyAlignment="1" applyProtection="1">
      <alignment horizontal="right" vertical="center"/>
    </xf>
    <xf numFmtId="188" fontId="21" fillId="3" borderId="7" xfId="4" applyNumberFormat="1" applyFont="1" applyFill="1" applyBorder="1" applyAlignment="1" applyProtection="1">
      <alignment horizontal="right" vertical="center"/>
    </xf>
    <xf numFmtId="38" fontId="21" fillId="3" borderId="46" xfId="4" applyFont="1" applyFill="1" applyBorder="1" applyAlignment="1">
      <alignment horizontal="right" vertical="center" shrinkToFit="1"/>
    </xf>
    <xf numFmtId="0" fontId="21" fillId="0" borderId="0" xfId="0" applyFont="1" applyFill="1" applyAlignment="1">
      <alignment vertical="center" shrinkToFit="1"/>
    </xf>
    <xf numFmtId="0" fontId="21" fillId="4" borderId="1" xfId="0" applyFont="1" applyFill="1" applyBorder="1" applyAlignment="1">
      <alignment horizontal="center" vertical="center"/>
    </xf>
    <xf numFmtId="38" fontId="21" fillId="0" borderId="59" xfId="4" applyFont="1" applyFill="1" applyBorder="1" applyAlignment="1" applyProtection="1">
      <alignment horizontal="right" vertical="center" shrinkToFit="1"/>
      <protection locked="0"/>
    </xf>
    <xf numFmtId="38" fontId="21" fillId="0" borderId="64" xfId="4" applyFont="1" applyFill="1" applyBorder="1" applyAlignment="1" applyProtection="1">
      <alignment horizontal="right" vertical="center" shrinkToFit="1"/>
      <protection locked="0"/>
    </xf>
    <xf numFmtId="38" fontId="21" fillId="0" borderId="65" xfId="4" applyFont="1" applyFill="1" applyBorder="1" applyAlignment="1" applyProtection="1">
      <alignment horizontal="right" vertical="center" shrinkToFit="1"/>
      <protection locked="0"/>
    </xf>
    <xf numFmtId="38" fontId="21" fillId="3" borderId="30" xfId="4" applyFont="1" applyFill="1" applyBorder="1" applyAlignment="1">
      <alignment horizontal="right" vertical="center" shrinkToFit="1"/>
    </xf>
    <xf numFmtId="38" fontId="21" fillId="3" borderId="0" xfId="4" applyFont="1" applyFill="1" applyBorder="1" applyAlignment="1">
      <alignment horizontal="right" vertical="center" shrinkToFit="1"/>
    </xf>
    <xf numFmtId="38" fontId="21" fillId="3" borderId="1" xfId="4" applyFont="1" applyFill="1" applyBorder="1" applyAlignment="1">
      <alignment horizontal="right" vertical="center" shrinkToFit="1"/>
    </xf>
    <xf numFmtId="38" fontId="21" fillId="3" borderId="24" xfId="4" applyFont="1" applyFill="1" applyBorder="1" applyAlignment="1">
      <alignment horizontal="right" vertical="center" shrinkToFit="1"/>
    </xf>
    <xf numFmtId="0" fontId="21" fillId="0" borderId="15" xfId="0" applyFont="1" applyFill="1" applyBorder="1" applyAlignment="1">
      <alignment horizontal="center" vertical="center" wrapText="1"/>
    </xf>
    <xf numFmtId="0" fontId="21" fillId="0" borderId="15" xfId="0" applyFont="1" applyFill="1" applyBorder="1" applyAlignment="1">
      <alignment horizontal="center" vertical="center" shrinkToFit="1"/>
    </xf>
    <xf numFmtId="0" fontId="21" fillId="0" borderId="0" xfId="0" applyFont="1" applyAlignment="1">
      <alignment vertical="center" shrinkToFit="1"/>
    </xf>
    <xf numFmtId="0" fontId="21" fillId="4" borderId="2" xfId="0" applyFont="1" applyFill="1" applyBorder="1" applyAlignment="1" applyProtection="1">
      <alignment horizontal="center" vertical="center" shrinkToFit="1"/>
    </xf>
    <xf numFmtId="0" fontId="21" fillId="4" borderId="8"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20" xfId="0" applyFont="1" applyFill="1" applyBorder="1" applyAlignment="1" applyProtection="1">
      <alignment horizontal="center" vertical="center" shrinkToFit="1"/>
    </xf>
    <xf numFmtId="0" fontId="21" fillId="4" borderId="6" xfId="0" applyFont="1" applyFill="1" applyBorder="1" applyAlignment="1" applyProtection="1">
      <alignment horizontal="center" vertical="center" shrinkToFit="1"/>
    </xf>
    <xf numFmtId="38" fontId="21" fillId="4" borderId="5" xfId="4" applyFont="1" applyFill="1" applyBorder="1" applyAlignment="1" applyProtection="1">
      <alignment horizontal="center" vertical="center" shrinkToFit="1"/>
    </xf>
    <xf numFmtId="38" fontId="21" fillId="4" borderId="12" xfId="4" applyFont="1" applyFill="1" applyBorder="1" applyAlignment="1" applyProtection="1">
      <alignment horizontal="center" vertical="center" shrinkToFit="1"/>
    </xf>
    <xf numFmtId="0" fontId="21" fillId="0" borderId="24" xfId="0" applyFont="1" applyFill="1" applyBorder="1" applyAlignment="1">
      <alignment shrinkToFit="1"/>
    </xf>
    <xf numFmtId="0" fontId="21" fillId="0" borderId="24" xfId="0" applyFont="1" applyFill="1" applyBorder="1" applyAlignment="1">
      <alignment horizontal="center" vertical="center" shrinkToFit="1"/>
    </xf>
    <xf numFmtId="0" fontId="23" fillId="0" borderId="0" xfId="5" applyFont="1" applyFill="1" applyBorder="1" applyAlignment="1">
      <alignment vertical="center"/>
    </xf>
    <xf numFmtId="0" fontId="24" fillId="0" borderId="0" xfId="5" applyFont="1" applyFill="1" applyBorder="1" applyAlignment="1">
      <alignment vertical="center"/>
    </xf>
    <xf numFmtId="0" fontId="24" fillId="0" borderId="0" xfId="5" applyFont="1" applyAlignment="1">
      <alignment vertical="center"/>
    </xf>
    <xf numFmtId="0" fontId="24" fillId="0" borderId="0" xfId="5" applyFont="1"/>
    <xf numFmtId="0" fontId="19" fillId="0" borderId="0" xfId="5" applyFont="1" applyFill="1" applyBorder="1" applyAlignment="1" applyProtection="1">
      <alignment horizontal="center" vertical="center"/>
    </xf>
    <xf numFmtId="38" fontId="19" fillId="0" borderId="0" xfId="6" applyFont="1" applyFill="1" applyBorder="1" applyAlignment="1">
      <alignment horizontal="center" vertical="center"/>
    </xf>
    <xf numFmtId="0" fontId="24" fillId="0" borderId="0" xfId="5" applyFont="1" applyAlignment="1">
      <alignment horizontal="center"/>
    </xf>
    <xf numFmtId="178" fontId="25" fillId="3" borderId="64" xfId="5" applyNumberFormat="1" applyFont="1" applyFill="1" applyBorder="1" applyAlignment="1">
      <alignment vertical="center" shrinkToFit="1"/>
    </xf>
    <xf numFmtId="180" fontId="25" fillId="3" borderId="14" xfId="5" applyNumberFormat="1" applyFont="1" applyFill="1" applyBorder="1" applyAlignment="1">
      <alignment vertical="center" shrinkToFit="1"/>
    </xf>
    <xf numFmtId="180" fontId="25" fillId="3" borderId="65" xfId="5" applyNumberFormat="1" applyFont="1" applyFill="1" applyBorder="1" applyAlignment="1">
      <alignment vertical="center" shrinkToFit="1"/>
    </xf>
    <xf numFmtId="38" fontId="25" fillId="0" borderId="0" xfId="5" applyNumberFormat="1" applyFont="1" applyFill="1" applyBorder="1" applyAlignment="1">
      <alignment vertical="center" shrinkToFit="1"/>
    </xf>
    <xf numFmtId="0" fontId="21" fillId="0" borderId="0" xfId="5" applyFont="1" applyFill="1" applyBorder="1" applyAlignment="1">
      <alignment horizontal="right" vertical="center" shrinkToFit="1"/>
    </xf>
    <xf numFmtId="38" fontId="21" fillId="0" borderId="0" xfId="5" applyNumberFormat="1" applyFont="1" applyFill="1" applyBorder="1" applyAlignment="1">
      <alignment vertical="center" shrinkToFit="1"/>
    </xf>
    <xf numFmtId="0" fontId="25" fillId="0" borderId="0" xfId="5" applyFont="1" applyFill="1" applyBorder="1" applyAlignment="1">
      <alignment vertical="center" shrinkToFit="1"/>
    </xf>
    <xf numFmtId="0" fontId="25" fillId="0" borderId="0" xfId="5" applyFont="1" applyAlignment="1">
      <alignment shrinkToFit="1"/>
    </xf>
    <xf numFmtId="189" fontId="25" fillId="0" borderId="0" xfId="5" applyNumberFormat="1" applyFont="1" applyFill="1" applyBorder="1" applyAlignment="1">
      <alignment vertical="center" shrinkToFit="1"/>
    </xf>
    <xf numFmtId="0" fontId="21" fillId="0" borderId="0" xfId="5" applyFont="1" applyFill="1" applyBorder="1" applyAlignment="1">
      <alignment horizontal="center" vertical="center" shrinkToFit="1"/>
    </xf>
    <xf numFmtId="180" fontId="25" fillId="0" borderId="0" xfId="5" applyNumberFormat="1" applyFont="1" applyFill="1" applyBorder="1" applyAlignment="1">
      <alignment vertical="center" shrinkToFit="1"/>
    </xf>
    <xf numFmtId="0" fontId="25" fillId="0" borderId="0" xfId="5" applyFont="1" applyAlignment="1">
      <alignment vertical="center" shrinkToFit="1"/>
    </xf>
    <xf numFmtId="0" fontId="21" fillId="0" borderId="0" xfId="5" applyFont="1" applyFill="1" applyBorder="1" applyAlignment="1" applyProtection="1">
      <alignment vertical="center" shrinkToFit="1"/>
    </xf>
    <xf numFmtId="0" fontId="25" fillId="4" borderId="32" xfId="5" applyFont="1" applyFill="1" applyBorder="1" applyAlignment="1" applyProtection="1">
      <alignment horizontal="center" vertical="center" shrinkToFit="1"/>
    </xf>
    <xf numFmtId="186" fontId="25" fillId="4" borderId="33" xfId="5" applyNumberFormat="1" applyFont="1" applyFill="1" applyBorder="1" applyAlignment="1">
      <alignment horizontal="left" vertical="center" shrinkToFit="1"/>
    </xf>
    <xf numFmtId="178" fontId="25" fillId="0" borderId="14" xfId="5" applyNumberFormat="1" applyFont="1" applyFill="1" applyBorder="1" applyAlignment="1" applyProtection="1">
      <alignment vertical="center" shrinkToFit="1"/>
      <protection locked="0"/>
    </xf>
    <xf numFmtId="0" fontId="25" fillId="0" borderId="0" xfId="5" applyNumberFormat="1" applyFont="1" applyFill="1" applyBorder="1" applyAlignment="1">
      <alignment vertical="center" shrinkToFit="1"/>
    </xf>
    <xf numFmtId="176" fontId="25" fillId="3" borderId="4" xfId="4" applyNumberFormat="1" applyFont="1" applyFill="1" applyBorder="1" applyAlignment="1">
      <alignment vertical="center" shrinkToFit="1"/>
    </xf>
    <xf numFmtId="186" fontId="25" fillId="4" borderId="48" xfId="5" applyNumberFormat="1" applyFont="1" applyFill="1" applyBorder="1" applyAlignment="1">
      <alignment vertical="center" shrinkToFit="1"/>
    </xf>
    <xf numFmtId="186" fontId="25" fillId="4" borderId="49" xfId="5" applyNumberFormat="1" applyFont="1" applyFill="1" applyBorder="1" applyAlignment="1">
      <alignment vertical="center" shrinkToFit="1"/>
    </xf>
    <xf numFmtId="176" fontId="25" fillId="4" borderId="53" xfId="4" applyNumberFormat="1" applyFont="1" applyFill="1" applyBorder="1" applyAlignment="1">
      <alignment vertical="center" shrinkToFit="1"/>
    </xf>
    <xf numFmtId="180" fontId="25" fillId="3" borderId="14" xfId="4" applyNumberFormat="1" applyFont="1" applyFill="1" applyBorder="1" applyAlignment="1">
      <alignment vertical="center" shrinkToFit="1"/>
    </xf>
    <xf numFmtId="180" fontId="25" fillId="3" borderId="65" xfId="4" applyNumberFormat="1" applyFont="1" applyFill="1" applyBorder="1" applyAlignment="1">
      <alignment vertical="center" shrinkToFit="1"/>
    </xf>
    <xf numFmtId="0" fontId="25" fillId="4" borderId="33" xfId="5" applyFont="1" applyFill="1" applyBorder="1" applyAlignment="1" applyProtection="1">
      <alignment horizontal="center" vertical="center" shrinkToFit="1"/>
    </xf>
    <xf numFmtId="38" fontId="25" fillId="4" borderId="14" xfId="6" applyFont="1" applyFill="1" applyBorder="1" applyAlignment="1" applyProtection="1">
      <alignment horizontal="center" vertical="center" shrinkToFit="1"/>
    </xf>
    <xf numFmtId="38" fontId="25" fillId="0" borderId="11" xfId="4" applyFont="1" applyBorder="1" applyAlignment="1" applyProtection="1">
      <alignment horizontal="right" vertical="center" shrinkToFit="1"/>
      <protection locked="0"/>
    </xf>
    <xf numFmtId="38" fontId="25" fillId="4" borderId="11" xfId="6" applyFont="1" applyFill="1" applyBorder="1" applyAlignment="1" applyProtection="1">
      <alignment horizontal="center" vertical="center" shrinkToFit="1"/>
    </xf>
    <xf numFmtId="38" fontId="25" fillId="0" borderId="11" xfId="4" applyFont="1" applyFill="1" applyBorder="1" applyAlignment="1" applyProtection="1">
      <alignment horizontal="right" vertical="center" shrinkToFit="1"/>
      <protection locked="0"/>
    </xf>
    <xf numFmtId="38" fontId="25" fillId="3" borderId="72" xfId="6" applyFont="1" applyFill="1" applyBorder="1" applyAlignment="1" applyProtection="1">
      <alignment horizontal="right" vertical="center" shrinkToFit="1"/>
    </xf>
    <xf numFmtId="38" fontId="25" fillId="0" borderId="12" xfId="4" applyFont="1" applyBorder="1" applyAlignment="1" applyProtection="1">
      <alignment horizontal="right" vertical="center" shrinkToFit="1"/>
      <protection locked="0"/>
    </xf>
    <xf numFmtId="38" fontId="25" fillId="4" borderId="12" xfId="6" applyFont="1" applyFill="1" applyBorder="1" applyAlignment="1" applyProtection="1">
      <alignment horizontal="center" vertical="center" shrinkToFit="1"/>
    </xf>
    <xf numFmtId="38" fontId="25" fillId="3" borderId="5" xfId="6" applyFont="1" applyFill="1" applyBorder="1" applyAlignment="1" applyProtection="1">
      <alignment horizontal="right" vertical="center" shrinkToFit="1"/>
    </xf>
    <xf numFmtId="0" fontId="25" fillId="4" borderId="57" xfId="5" applyFont="1" applyFill="1" applyBorder="1" applyAlignment="1" applyProtection="1">
      <alignment vertical="center" shrinkToFit="1"/>
    </xf>
    <xf numFmtId="38" fontId="25" fillId="4" borderId="18" xfId="6" applyFont="1" applyFill="1" applyBorder="1" applyAlignment="1" applyProtection="1">
      <alignment horizontal="center" vertical="center" shrinkToFit="1"/>
    </xf>
    <xf numFmtId="38" fontId="25" fillId="0" borderId="18" xfId="4" applyFont="1" applyBorder="1" applyAlignment="1" applyProtection="1">
      <alignment horizontal="right" vertical="center" shrinkToFit="1"/>
      <protection locked="0"/>
    </xf>
    <xf numFmtId="38" fontId="25" fillId="3" borderId="58" xfId="6" applyFont="1" applyFill="1" applyBorder="1" applyAlignment="1" applyProtection="1">
      <alignment horizontal="right" vertical="center" shrinkToFit="1"/>
    </xf>
    <xf numFmtId="38" fontId="25" fillId="3" borderId="14" xfId="6" applyFont="1" applyFill="1" applyBorder="1" applyAlignment="1" applyProtection="1">
      <alignment horizontal="right" vertical="center" shrinkToFit="1"/>
    </xf>
    <xf numFmtId="0" fontId="21" fillId="0" borderId="0" xfId="3" applyFont="1" applyFill="1" applyBorder="1" applyAlignment="1">
      <alignment horizontal="left" vertical="top" shrinkToFit="1"/>
    </xf>
    <xf numFmtId="38" fontId="25" fillId="0" borderId="64" xfId="6" applyFont="1" applyFill="1" applyBorder="1" applyAlignment="1" applyProtection="1">
      <alignment horizontal="right" vertical="center" shrinkToFit="1"/>
      <protection locked="0"/>
    </xf>
    <xf numFmtId="0" fontId="21" fillId="0" borderId="0" xfId="3" applyFont="1" applyFill="1" applyBorder="1" applyAlignment="1">
      <alignment vertical="top" shrinkToFit="1"/>
    </xf>
    <xf numFmtId="0" fontId="14" fillId="4" borderId="13" xfId="0" applyFont="1" applyFill="1" applyBorder="1" applyAlignment="1">
      <alignment horizontal="center" vertical="center"/>
    </xf>
    <xf numFmtId="14" fontId="14" fillId="3" borderId="11" xfId="0" applyNumberFormat="1" applyFont="1" applyFill="1" applyBorder="1" applyAlignment="1">
      <alignment horizontal="center" vertical="top" shrinkToFit="1"/>
    </xf>
    <xf numFmtId="186" fontId="14" fillId="3" borderId="49" xfId="0" applyNumberFormat="1" applyFont="1" applyFill="1" applyBorder="1" applyAlignment="1">
      <alignment horizontal="left" vertical="center"/>
    </xf>
    <xf numFmtId="0" fontId="18" fillId="0" borderId="0" xfId="0" applyFont="1" applyBorder="1" applyAlignment="1">
      <alignment vertical="center"/>
    </xf>
    <xf numFmtId="0" fontId="28" fillId="0" borderId="0" xfId="0" applyFont="1" applyBorder="1" applyAlignment="1">
      <alignment vertical="center"/>
    </xf>
    <xf numFmtId="0" fontId="18" fillId="0" borderId="0" xfId="0" applyFont="1" applyBorder="1" applyAlignment="1">
      <alignment vertical="center" shrinkToFit="1"/>
    </xf>
    <xf numFmtId="178" fontId="18" fillId="0" borderId="0" xfId="0" applyNumberFormat="1" applyFont="1" applyBorder="1" applyAlignment="1">
      <alignment vertical="center"/>
    </xf>
    <xf numFmtId="178" fontId="14" fillId="0" borderId="1" xfId="4" applyNumberFormat="1" applyFont="1" applyBorder="1" applyAlignment="1">
      <alignment horizontal="center" vertical="center"/>
    </xf>
    <xf numFmtId="178" fontId="14" fillId="0" borderId="0" xfId="4" applyNumberFormat="1" applyFont="1" applyBorder="1" applyAlignment="1">
      <alignment horizontal="center" vertical="center"/>
    </xf>
    <xf numFmtId="0" fontId="14" fillId="0" borderId="1" xfId="0" applyFont="1" applyBorder="1" applyAlignment="1">
      <alignment horizontal="center" vertical="center" shrinkToFit="1"/>
    </xf>
    <xf numFmtId="178" fontId="14" fillId="0" borderId="0" xfId="2" applyNumberFormat="1" applyFont="1" applyFill="1" applyBorder="1" applyAlignment="1">
      <alignment vertical="center" shrinkToFit="1"/>
    </xf>
    <xf numFmtId="178" fontId="14" fillId="0" borderId="0" xfId="4" applyNumberFormat="1"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3" applyFont="1" applyBorder="1" applyAlignment="1">
      <alignment vertical="center"/>
    </xf>
    <xf numFmtId="0" fontId="14" fillId="2" borderId="60" xfId="3" applyFont="1" applyFill="1" applyBorder="1" applyAlignment="1">
      <alignment vertical="center"/>
    </xf>
    <xf numFmtId="0" fontId="14" fillId="2" borderId="75" xfId="3" applyFont="1" applyFill="1" applyBorder="1" applyAlignment="1">
      <alignment vertical="center" shrinkToFit="1"/>
    </xf>
    <xf numFmtId="0" fontId="14" fillId="2" borderId="29" xfId="3" applyFont="1" applyFill="1" applyBorder="1" applyAlignment="1">
      <alignment vertical="center"/>
    </xf>
    <xf numFmtId="0" fontId="14" fillId="0" borderId="0" xfId="0" applyFont="1" applyBorder="1" applyAlignment="1">
      <alignment vertical="center"/>
    </xf>
    <xf numFmtId="0" fontId="14" fillId="2" borderId="23" xfId="3" applyFont="1" applyFill="1" applyBorder="1" applyAlignment="1">
      <alignment vertical="center"/>
    </xf>
    <xf numFmtId="0" fontId="14" fillId="5" borderId="8" xfId="0" applyFont="1" applyFill="1" applyBorder="1" applyAlignment="1">
      <alignment vertical="center" shrinkToFit="1"/>
    </xf>
    <xf numFmtId="0" fontId="14" fillId="5" borderId="54" xfId="3" applyFont="1" applyFill="1" applyBorder="1" applyAlignment="1">
      <alignment horizontal="left" vertical="center"/>
    </xf>
    <xf numFmtId="178" fontId="14" fillId="0" borderId="0" xfId="2" applyNumberFormat="1" applyFont="1" applyBorder="1" applyAlignment="1">
      <alignment horizontal="left" vertical="center"/>
    </xf>
    <xf numFmtId="192" fontId="14" fillId="0" borderId="0" xfId="2" applyNumberFormat="1" applyFont="1" applyBorder="1" applyAlignment="1">
      <alignment horizontal="left" vertical="center" shrinkToFit="1"/>
    </xf>
    <xf numFmtId="178" fontId="14" fillId="0" borderId="0" xfId="4" applyNumberFormat="1" applyFont="1" applyBorder="1" applyAlignment="1">
      <alignment vertical="center"/>
    </xf>
    <xf numFmtId="0" fontId="14" fillId="5" borderId="9" xfId="0" applyFont="1" applyFill="1" applyBorder="1" applyAlignment="1">
      <alignment vertical="center" shrinkToFit="1"/>
    </xf>
    <xf numFmtId="0" fontId="14" fillId="5" borderId="63" xfId="3" applyFont="1" applyFill="1" applyBorder="1" applyAlignment="1">
      <alignment horizontal="left" vertical="center"/>
    </xf>
    <xf numFmtId="0" fontId="14" fillId="5" borderId="53" xfId="3" applyFont="1" applyFill="1" applyBorder="1" applyAlignment="1">
      <alignment horizontal="left" vertical="center"/>
    </xf>
    <xf numFmtId="0" fontId="14" fillId="5" borderId="29" xfId="3" applyFont="1" applyFill="1" applyBorder="1" applyAlignment="1">
      <alignment horizontal="left" vertical="center"/>
    </xf>
    <xf numFmtId="0" fontId="14" fillId="0" borderId="0" xfId="3" applyFont="1" applyBorder="1" applyAlignment="1">
      <alignment vertical="center" shrinkToFit="1"/>
    </xf>
    <xf numFmtId="0" fontId="14" fillId="0" borderId="0" xfId="3" applyFont="1" applyBorder="1" applyAlignment="1">
      <alignment horizontal="left" vertical="center"/>
    </xf>
    <xf numFmtId="178" fontId="14" fillId="0" borderId="0" xfId="4" applyNumberFormat="1" applyFont="1" applyFill="1" applyBorder="1" applyAlignment="1">
      <alignment horizontal="right" vertical="center" shrinkToFit="1"/>
    </xf>
    <xf numFmtId="178" fontId="14" fillId="0" borderId="0" xfId="2" applyNumberFormat="1" applyFont="1" applyFill="1" applyBorder="1" applyAlignment="1">
      <alignment horizontal="left" vertical="center"/>
    </xf>
    <xf numFmtId="192" fontId="14" fillId="0" borderId="0" xfId="2" applyNumberFormat="1" applyFont="1" applyFill="1" applyBorder="1" applyAlignment="1">
      <alignment horizontal="left" vertical="center" shrinkToFit="1"/>
    </xf>
    <xf numFmtId="178" fontId="14" fillId="0" borderId="0" xfId="4" applyNumberFormat="1" applyFont="1" applyFill="1" applyBorder="1" applyAlignment="1">
      <alignment vertical="center"/>
    </xf>
    <xf numFmtId="0" fontId="20" fillId="0" borderId="0" xfId="3" applyFont="1" applyBorder="1" applyAlignment="1">
      <alignment vertical="center"/>
    </xf>
    <xf numFmtId="0" fontId="21" fillId="0" borderId="0" xfId="3" applyFont="1" applyBorder="1" applyAlignment="1">
      <alignment horizontal="left" vertical="center"/>
    </xf>
    <xf numFmtId="0" fontId="21" fillId="0" borderId="0" xfId="3" applyFont="1" applyBorder="1" applyAlignment="1">
      <alignment horizontal="left" vertical="center" shrinkToFit="1"/>
    </xf>
    <xf numFmtId="177" fontId="19" fillId="0" borderId="0" xfId="2" applyNumberFormat="1" applyFont="1" applyBorder="1" applyAlignment="1">
      <alignment horizontal="left" vertical="center" wrapText="1"/>
    </xf>
    <xf numFmtId="178" fontId="19" fillId="0" borderId="0" xfId="2" applyNumberFormat="1" applyFont="1" applyBorder="1" applyAlignment="1">
      <alignment horizontal="left" vertical="center" shrinkToFit="1"/>
    </xf>
    <xf numFmtId="178" fontId="19" fillId="0" borderId="0" xfId="2" applyNumberFormat="1" applyFont="1" applyBorder="1" applyAlignment="1">
      <alignment horizontal="left" vertical="center" wrapText="1"/>
    </xf>
    <xf numFmtId="192" fontId="18" fillId="0" borderId="0" xfId="0" applyNumberFormat="1" applyFont="1" applyBorder="1" applyAlignment="1">
      <alignment vertical="center" shrinkToFit="1"/>
    </xf>
    <xf numFmtId="178" fontId="18" fillId="0" borderId="0" xfId="4" applyNumberFormat="1" applyFont="1" applyFill="1" applyBorder="1" applyAlignment="1">
      <alignment vertical="center"/>
    </xf>
    <xf numFmtId="0" fontId="14" fillId="2" borderId="15" xfId="0" applyFont="1" applyFill="1" applyBorder="1" applyAlignment="1">
      <alignment horizontal="center" vertical="center" shrinkToFit="1"/>
    </xf>
    <xf numFmtId="178" fontId="14" fillId="2" borderId="15" xfId="0" applyNumberFormat="1" applyFont="1" applyFill="1" applyBorder="1" applyAlignment="1">
      <alignment horizontal="center" vertical="center" shrinkToFit="1"/>
    </xf>
    <xf numFmtId="192" fontId="14" fillId="2" borderId="15" xfId="0" applyNumberFormat="1" applyFont="1" applyFill="1" applyBorder="1" applyAlignment="1">
      <alignment horizontal="right" vertical="center" shrinkToFit="1"/>
    </xf>
    <xf numFmtId="178" fontId="14" fillId="2" borderId="15" xfId="0" applyNumberFormat="1" applyFont="1" applyFill="1" applyBorder="1" applyAlignment="1">
      <alignment horizontal="right" vertical="center" shrinkToFit="1"/>
    </xf>
    <xf numFmtId="178" fontId="14" fillId="2" borderId="15" xfId="4" applyNumberFormat="1" applyFont="1" applyFill="1" applyBorder="1" applyAlignment="1">
      <alignment horizontal="right" vertical="center" shrinkToFit="1"/>
    </xf>
    <xf numFmtId="0" fontId="14" fillId="2" borderId="29" xfId="0" applyFont="1" applyFill="1" applyBorder="1" applyAlignment="1">
      <alignment horizontal="center" vertical="center" shrinkToFit="1"/>
    </xf>
    <xf numFmtId="0" fontId="14" fillId="2" borderId="16" xfId="0" applyFont="1" applyFill="1" applyBorder="1" applyAlignment="1">
      <alignment vertical="center"/>
    </xf>
    <xf numFmtId="0" fontId="14" fillId="4" borderId="15" xfId="0" applyFont="1" applyFill="1" applyBorder="1" applyAlignment="1">
      <alignment vertical="center"/>
    </xf>
    <xf numFmtId="0" fontId="14" fillId="4" borderId="15" xfId="0" applyFont="1" applyFill="1" applyBorder="1" applyAlignment="1">
      <alignment vertical="center" shrinkToFit="1"/>
    </xf>
    <xf numFmtId="178" fontId="14" fillId="4" borderId="15" xfId="0" applyNumberFormat="1" applyFont="1" applyFill="1" applyBorder="1" applyAlignment="1">
      <alignment vertical="center" shrinkToFit="1"/>
    </xf>
    <xf numFmtId="178" fontId="14" fillId="4" borderId="15" xfId="0" applyNumberFormat="1" applyFont="1" applyFill="1" applyBorder="1" applyAlignment="1">
      <alignment vertical="center"/>
    </xf>
    <xf numFmtId="192" fontId="14" fillId="4" borderId="15" xfId="0" applyNumberFormat="1" applyFont="1" applyFill="1" applyBorder="1" applyAlignment="1">
      <alignment horizontal="right" vertical="center" shrinkToFit="1"/>
    </xf>
    <xf numFmtId="178" fontId="14" fillId="4" borderId="15" xfId="0" applyNumberFormat="1" applyFont="1" applyFill="1" applyBorder="1" applyAlignment="1">
      <alignment horizontal="right" vertical="center"/>
    </xf>
    <xf numFmtId="178" fontId="14" fillId="4" borderId="15" xfId="4" applyNumberFormat="1" applyFont="1" applyFill="1" applyBorder="1" applyAlignment="1">
      <alignment horizontal="right" vertical="center"/>
    </xf>
    <xf numFmtId="0" fontId="14" fillId="4" borderId="29" xfId="0" applyFont="1" applyFill="1" applyBorder="1" applyAlignment="1">
      <alignment vertical="center"/>
    </xf>
    <xf numFmtId="0" fontId="14" fillId="0" borderId="0" xfId="0" applyFont="1" applyBorder="1" applyAlignment="1">
      <alignment horizontal="center" vertical="center"/>
    </xf>
    <xf numFmtId="0" fontId="14" fillId="4" borderId="16" xfId="0" applyFont="1" applyFill="1" applyBorder="1" applyAlignment="1">
      <alignment vertical="center"/>
    </xf>
    <xf numFmtId="0" fontId="14" fillId="0" borderId="2"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178" fontId="14" fillId="0" borderId="3" xfId="0" applyNumberFormat="1" applyFont="1" applyBorder="1" applyAlignment="1" applyProtection="1">
      <alignment horizontal="right" vertical="center" shrinkToFit="1"/>
      <protection locked="0"/>
    </xf>
    <xf numFmtId="178" fontId="14" fillId="0" borderId="3" xfId="0" applyNumberFormat="1" applyFont="1" applyBorder="1" applyAlignment="1" applyProtection="1">
      <alignment horizontal="right" vertical="center"/>
      <protection locked="0"/>
    </xf>
    <xf numFmtId="178" fontId="14" fillId="0" borderId="3" xfId="0" applyNumberFormat="1" applyFont="1" applyBorder="1" applyAlignment="1" applyProtection="1">
      <alignment vertical="center"/>
      <protection locked="0"/>
    </xf>
    <xf numFmtId="192" fontId="14" fillId="0" borderId="3" xfId="0" applyNumberFormat="1" applyFont="1" applyBorder="1" applyAlignment="1" applyProtection="1">
      <alignment horizontal="right" vertical="center" shrinkToFit="1"/>
      <protection locked="0"/>
    </xf>
    <xf numFmtId="178" fontId="14" fillId="3" borderId="8" xfId="0" applyNumberFormat="1" applyFont="1" applyFill="1" applyBorder="1" applyAlignment="1">
      <alignment horizontal="right" vertical="center"/>
    </xf>
    <xf numFmtId="0" fontId="14" fillId="0" borderId="54" xfId="0" applyFont="1" applyBorder="1" applyAlignment="1" applyProtection="1">
      <alignment horizontal="center" vertical="center" shrinkToFit="1"/>
      <protection locked="0"/>
    </xf>
    <xf numFmtId="178" fontId="14" fillId="3" borderId="1" xfId="0" applyNumberFormat="1" applyFont="1" applyFill="1" applyBorder="1" applyAlignment="1">
      <alignment vertical="center"/>
    </xf>
    <xf numFmtId="0" fontId="14" fillId="0" borderId="20" xfId="0" applyFont="1" applyBorder="1" applyAlignment="1" applyProtection="1">
      <alignment vertical="center" shrinkToFit="1"/>
      <protection locked="0"/>
    </xf>
    <xf numFmtId="0" fontId="14" fillId="0" borderId="12" xfId="0" applyFont="1" applyBorder="1" applyAlignment="1" applyProtection="1">
      <alignment vertical="center" shrinkToFit="1"/>
      <protection locked="0"/>
    </xf>
    <xf numFmtId="178" fontId="14" fillId="0" borderId="12" xfId="0" applyNumberFormat="1" applyFont="1" applyBorder="1" applyAlignment="1" applyProtection="1">
      <alignment horizontal="right" vertical="center" shrinkToFit="1"/>
      <protection locked="0"/>
    </xf>
    <xf numFmtId="178" fontId="14" fillId="0" borderId="12" xfId="0" applyNumberFormat="1" applyFont="1" applyBorder="1" applyAlignment="1" applyProtection="1">
      <alignment horizontal="right" vertical="center"/>
      <protection locked="0"/>
    </xf>
    <xf numFmtId="178" fontId="14" fillId="0" borderId="12" xfId="0" applyNumberFormat="1" applyFont="1" applyBorder="1" applyAlignment="1" applyProtection="1">
      <alignment vertical="center"/>
      <protection locked="0"/>
    </xf>
    <xf numFmtId="192" fontId="14" fillId="0" borderId="12" xfId="0" applyNumberFormat="1" applyFont="1" applyBorder="1" applyAlignment="1" applyProtection="1">
      <alignment horizontal="right" vertical="center" shrinkToFit="1"/>
      <protection locked="0"/>
    </xf>
    <xf numFmtId="178" fontId="14" fillId="3" borderId="9" xfId="0" applyNumberFormat="1" applyFont="1" applyFill="1" applyBorder="1" applyAlignment="1">
      <alignment horizontal="right" vertical="center"/>
    </xf>
    <xf numFmtId="178" fontId="14" fillId="3" borderId="23" xfId="4" applyNumberFormat="1" applyFont="1" applyFill="1" applyBorder="1" applyAlignment="1">
      <alignment horizontal="right" vertical="center"/>
    </xf>
    <xf numFmtId="0" fontId="14" fillId="0" borderId="63" xfId="0" applyFont="1" applyBorder="1" applyAlignment="1" applyProtection="1">
      <alignment horizontal="center" vertical="center" shrinkToFit="1"/>
      <protection locked="0"/>
    </xf>
    <xf numFmtId="178" fontId="14" fillId="0" borderId="0" xfId="0" applyNumberFormat="1" applyFont="1" applyBorder="1" applyAlignment="1">
      <alignment vertical="center"/>
    </xf>
    <xf numFmtId="0" fontId="14" fillId="4" borderId="17" xfId="0" applyFont="1" applyFill="1" applyBorder="1" applyAlignment="1">
      <alignment vertical="center"/>
    </xf>
    <xf numFmtId="0" fontId="14" fillId="0" borderId="6"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178" fontId="14" fillId="0" borderId="13" xfId="0" applyNumberFormat="1" applyFont="1" applyBorder="1" applyAlignment="1" applyProtection="1">
      <alignment horizontal="right" vertical="center" shrinkToFit="1"/>
      <protection locked="0"/>
    </xf>
    <xf numFmtId="178" fontId="14" fillId="0" borderId="13" xfId="0" applyNumberFormat="1" applyFont="1" applyBorder="1" applyAlignment="1" applyProtection="1">
      <alignment horizontal="right" vertical="center"/>
      <protection locked="0"/>
    </xf>
    <xf numFmtId="178" fontId="14" fillId="0" borderId="13" xfId="0" applyNumberFormat="1" applyFont="1" applyBorder="1" applyAlignment="1" applyProtection="1">
      <alignment vertical="center"/>
      <protection locked="0"/>
    </xf>
    <xf numFmtId="192" fontId="14" fillId="0" borderId="13" xfId="0" applyNumberFormat="1" applyFont="1" applyBorder="1" applyAlignment="1" applyProtection="1">
      <alignment horizontal="right" vertical="center" shrinkToFit="1"/>
      <protection locked="0"/>
    </xf>
    <xf numFmtId="178" fontId="14" fillId="3" borderId="10" xfId="0" applyNumberFormat="1" applyFont="1" applyFill="1" applyBorder="1" applyAlignment="1">
      <alignment horizontal="right" vertical="center"/>
    </xf>
    <xf numFmtId="178" fontId="14" fillId="3" borderId="46" xfId="4" applyNumberFormat="1" applyFont="1" applyFill="1" applyBorder="1" applyAlignment="1">
      <alignment horizontal="right" vertical="center"/>
    </xf>
    <xf numFmtId="0" fontId="14" fillId="0" borderId="53" xfId="0" applyFont="1" applyBorder="1" applyAlignment="1" applyProtection="1">
      <alignment horizontal="center" vertical="center" shrinkToFit="1"/>
      <protection locked="0"/>
    </xf>
    <xf numFmtId="178" fontId="14" fillId="4" borderId="15" xfId="0" applyNumberFormat="1" applyFont="1" applyFill="1" applyBorder="1" applyAlignment="1">
      <alignment horizontal="right" vertical="center" shrinkToFit="1"/>
    </xf>
    <xf numFmtId="0" fontId="14" fillId="4" borderId="29" xfId="0" applyFont="1" applyFill="1" applyBorder="1" applyAlignment="1" applyProtection="1">
      <alignment vertical="center"/>
      <protection locked="0"/>
    </xf>
    <xf numFmtId="178" fontId="14" fillId="0" borderId="0" xfId="0" applyNumberFormat="1" applyFont="1" applyBorder="1" applyAlignment="1">
      <alignment horizontal="center" vertical="center"/>
    </xf>
    <xf numFmtId="0" fontId="14" fillId="0" borderId="0" xfId="0" applyFont="1" applyFill="1" applyBorder="1" applyAlignment="1">
      <alignment vertical="center"/>
    </xf>
    <xf numFmtId="0" fontId="14" fillId="4" borderId="29" xfId="0" applyFont="1" applyFill="1" applyBorder="1" applyAlignment="1" applyProtection="1">
      <alignment vertical="center" shrinkToFit="1"/>
      <protection locked="0"/>
    </xf>
    <xf numFmtId="0" fontId="14" fillId="4" borderId="16" xfId="0" applyFont="1" applyFill="1" applyBorder="1" applyAlignment="1">
      <alignment vertical="center" textRotation="255"/>
    </xf>
    <xf numFmtId="0" fontId="14" fillId="4" borderId="16" xfId="0" applyFont="1" applyFill="1" applyBorder="1" applyAlignment="1">
      <alignment vertical="center" wrapText="1" shrinkToFit="1"/>
    </xf>
    <xf numFmtId="0" fontId="14" fillId="0" borderId="0" xfId="0" applyFont="1" applyBorder="1" applyAlignment="1">
      <alignment vertical="center" shrinkToFit="1"/>
    </xf>
    <xf numFmtId="0" fontId="14" fillId="0" borderId="2" xfId="0" applyFont="1" applyFill="1" applyBorder="1" applyAlignment="1" applyProtection="1">
      <alignment vertical="center" shrinkToFit="1"/>
      <protection locked="0"/>
    </xf>
    <xf numFmtId="0" fontId="14" fillId="0" borderId="20" xfId="0" applyFont="1" applyFill="1" applyBorder="1" applyAlignment="1" applyProtection="1">
      <alignment vertical="center" shrinkToFit="1"/>
      <protection locked="0"/>
    </xf>
    <xf numFmtId="178" fontId="14" fillId="0" borderId="0" xfId="0" applyNumberFormat="1" applyFont="1" applyBorder="1" applyAlignment="1">
      <alignment vertical="center" shrinkToFit="1"/>
    </xf>
    <xf numFmtId="192" fontId="14" fillId="0" borderId="0" xfId="0" applyNumberFormat="1" applyFont="1" applyBorder="1" applyAlignment="1">
      <alignment vertical="center" shrinkToFit="1"/>
    </xf>
    <xf numFmtId="178" fontId="18" fillId="0" borderId="0" xfId="0" applyNumberFormat="1" applyFont="1" applyBorder="1" applyAlignment="1">
      <alignment vertical="center" shrinkToFit="1"/>
    </xf>
    <xf numFmtId="178" fontId="18" fillId="0" borderId="0" xfId="4" applyNumberFormat="1" applyFont="1" applyBorder="1" applyAlignment="1">
      <alignment vertical="center"/>
    </xf>
    <xf numFmtId="178" fontId="14" fillId="0" borderId="1" xfId="2" applyNumberFormat="1" applyFont="1" applyFill="1" applyBorder="1" applyAlignment="1">
      <alignment horizontal="left" vertical="center" wrapText="1"/>
    </xf>
    <xf numFmtId="0" fontId="18" fillId="6" borderId="0" xfId="0" applyFont="1" applyFill="1" applyBorder="1" applyAlignment="1">
      <alignment vertical="center"/>
    </xf>
    <xf numFmtId="0" fontId="14" fillId="6" borderId="60" xfId="3" applyFont="1" applyFill="1" applyBorder="1" applyAlignment="1">
      <alignment vertical="center"/>
    </xf>
    <xf numFmtId="0" fontId="14" fillId="6" borderId="3" xfId="3" applyFont="1" applyFill="1" applyBorder="1" applyAlignment="1">
      <alignment vertical="center"/>
    </xf>
    <xf numFmtId="0" fontId="14" fillId="6" borderId="12" xfId="3" applyFont="1" applyFill="1" applyBorder="1" applyAlignment="1">
      <alignment vertical="center"/>
    </xf>
    <xf numFmtId="0" fontId="14" fillId="6" borderId="13" xfId="3" applyFont="1" applyFill="1" applyBorder="1" applyAlignment="1">
      <alignment vertical="center"/>
    </xf>
    <xf numFmtId="0" fontId="14" fillId="6" borderId="9" xfId="0" applyFont="1" applyFill="1" applyBorder="1" applyAlignment="1">
      <alignment vertical="center"/>
    </xf>
    <xf numFmtId="0" fontId="14" fillId="6" borderId="0" xfId="3" applyFont="1" applyFill="1" applyBorder="1" applyAlignment="1">
      <alignment vertical="center"/>
    </xf>
    <xf numFmtId="0" fontId="21" fillId="6" borderId="0" xfId="3" applyFont="1" applyFill="1" applyBorder="1" applyAlignment="1">
      <alignment horizontal="left" vertical="center"/>
    </xf>
    <xf numFmtId="0" fontId="14" fillId="6" borderId="15" xfId="0" applyFont="1" applyFill="1" applyBorder="1" applyAlignment="1">
      <alignment horizontal="center" vertical="center" shrinkToFit="1"/>
    </xf>
    <xf numFmtId="0" fontId="14" fillId="6" borderId="15" xfId="0" applyFont="1" applyFill="1" applyBorder="1" applyAlignment="1">
      <alignment vertical="center"/>
    </xf>
    <xf numFmtId="0" fontId="14" fillId="6" borderId="0" xfId="0" applyFont="1" applyFill="1" applyBorder="1" applyAlignment="1" applyProtection="1">
      <alignment vertical="center" shrinkToFit="1"/>
      <protection locked="0"/>
    </xf>
    <xf numFmtId="0" fontId="14" fillId="6" borderId="24" xfId="0" applyFont="1" applyFill="1" applyBorder="1" applyAlignment="1" applyProtection="1">
      <alignment vertical="center" shrinkToFit="1"/>
      <protection locked="0"/>
    </xf>
    <xf numFmtId="0" fontId="14" fillId="6" borderId="0" xfId="0" applyFont="1" applyFill="1" applyBorder="1" applyAlignment="1">
      <alignment vertical="center"/>
    </xf>
    <xf numFmtId="0" fontId="18" fillId="6" borderId="0" xfId="0" applyFont="1" applyFill="1" applyBorder="1" applyAlignment="1">
      <alignment vertical="center" shrinkToFit="1"/>
    </xf>
    <xf numFmtId="0" fontId="18" fillId="6" borderId="1" xfId="0" applyFont="1" applyFill="1" applyBorder="1" applyAlignment="1">
      <alignment vertical="center"/>
    </xf>
    <xf numFmtId="0" fontId="14" fillId="6" borderId="15" xfId="3" applyFont="1" applyFill="1" applyBorder="1" applyAlignment="1">
      <alignment vertical="center"/>
    </xf>
    <xf numFmtId="0" fontId="14" fillId="6" borderId="40" xfId="3" applyFont="1" applyFill="1" applyBorder="1" applyAlignment="1">
      <alignment horizontal="left" vertical="center"/>
    </xf>
    <xf numFmtId="0" fontId="14" fillId="6" borderId="28" xfId="3" applyFont="1" applyFill="1" applyBorder="1" applyAlignment="1">
      <alignment horizontal="left" vertical="center"/>
    </xf>
    <xf numFmtId="0" fontId="14" fillId="6" borderId="49" xfId="3" applyFont="1" applyFill="1" applyBorder="1" applyAlignment="1">
      <alignment horizontal="left" vertical="center"/>
    </xf>
    <xf numFmtId="0" fontId="14" fillId="6" borderId="15" xfId="3" applyFont="1" applyFill="1" applyBorder="1" applyAlignment="1">
      <alignment horizontal="left" vertical="center"/>
    </xf>
    <xf numFmtId="178" fontId="18" fillId="6" borderId="0" xfId="2" applyNumberFormat="1" applyFont="1" applyFill="1" applyBorder="1" applyAlignment="1">
      <alignment vertical="center"/>
    </xf>
    <xf numFmtId="0" fontId="14" fillId="6" borderId="3" xfId="0" applyFont="1" applyFill="1" applyBorder="1" applyAlignment="1">
      <alignment vertical="center" shrinkToFit="1"/>
    </xf>
    <xf numFmtId="0" fontId="14" fillId="6" borderId="12" xfId="0" applyFont="1" applyFill="1" applyBorder="1" applyAlignment="1">
      <alignment vertical="center" shrinkToFit="1"/>
    </xf>
    <xf numFmtId="0" fontId="14" fillId="6" borderId="13" xfId="0" applyFont="1" applyFill="1" applyBorder="1" applyAlignment="1">
      <alignment vertical="center" shrinkToFit="1"/>
    </xf>
    <xf numFmtId="0" fontId="14" fillId="6" borderId="15" xfId="0" applyFont="1" applyFill="1" applyBorder="1" applyAlignment="1">
      <alignment vertical="center" shrinkToFit="1"/>
    </xf>
    <xf numFmtId="0" fontId="14" fillId="6" borderId="3" xfId="0" applyFont="1" applyFill="1" applyBorder="1" applyAlignment="1" applyProtection="1">
      <alignment vertical="center" shrinkToFit="1"/>
      <protection locked="0"/>
    </xf>
    <xf numFmtId="0" fontId="14" fillId="6" borderId="12" xfId="0" applyFont="1" applyFill="1" applyBorder="1" applyAlignment="1" applyProtection="1">
      <alignment vertical="center" shrinkToFit="1"/>
      <protection locked="0"/>
    </xf>
    <xf numFmtId="0" fontId="14" fillId="6" borderId="0" xfId="0" applyFont="1" applyFill="1" applyBorder="1" applyAlignment="1">
      <alignment vertical="center" shrinkToFit="1"/>
    </xf>
    <xf numFmtId="0" fontId="18" fillId="0" borderId="0" xfId="0" applyFont="1">
      <alignment vertical="center"/>
    </xf>
    <xf numFmtId="0" fontId="27" fillId="0" borderId="0" xfId="0" applyFont="1">
      <alignment vertical="center"/>
    </xf>
    <xf numFmtId="0" fontId="18" fillId="0" borderId="0" xfId="0" applyFont="1" applyAlignment="1">
      <alignment vertical="center" wrapText="1"/>
    </xf>
    <xf numFmtId="0" fontId="30" fillId="0" borderId="0" xfId="0" applyFont="1" applyAlignment="1">
      <alignment vertical="center" wrapText="1"/>
    </xf>
    <xf numFmtId="0" fontId="30" fillId="0" borderId="0" xfId="0" applyFont="1">
      <alignment vertical="center"/>
    </xf>
    <xf numFmtId="0" fontId="28" fillId="0" borderId="0" xfId="0" applyFont="1" applyAlignment="1">
      <alignment horizontal="center" vertical="top" wrapText="1"/>
    </xf>
    <xf numFmtId="0" fontId="14" fillId="0" borderId="0" xfId="0" applyFont="1" applyAlignment="1">
      <alignment vertical="top"/>
    </xf>
    <xf numFmtId="49" fontId="30" fillId="0" borderId="0" xfId="0" applyNumberFormat="1" applyFont="1">
      <alignment vertical="center"/>
    </xf>
    <xf numFmtId="0" fontId="14" fillId="0" borderId="0" xfId="0" applyFont="1" applyAlignment="1">
      <alignment vertical="top" wrapText="1"/>
    </xf>
    <xf numFmtId="49" fontId="18" fillId="0" borderId="0" xfId="0" applyNumberFormat="1" applyFont="1">
      <alignment vertical="center"/>
    </xf>
    <xf numFmtId="49" fontId="14" fillId="0" borderId="1" xfId="0" applyNumberFormat="1" applyFont="1" applyBorder="1" applyAlignment="1" applyProtection="1">
      <alignment horizontal="center" vertical="center"/>
      <protection locked="0"/>
    </xf>
    <xf numFmtId="179" fontId="19" fillId="4" borderId="1" xfId="0" applyNumberFormat="1" applyFont="1" applyFill="1" applyBorder="1" applyAlignment="1">
      <alignment horizontal="center" vertical="center"/>
    </xf>
    <xf numFmtId="0" fontId="31" fillId="0" borderId="1" xfId="0" applyFont="1" applyBorder="1" applyAlignment="1" applyProtection="1">
      <alignment vertical="center" wrapText="1"/>
      <protection locked="0"/>
    </xf>
    <xf numFmtId="0" fontId="18" fillId="0" borderId="0" xfId="0" applyFont="1" applyAlignment="1">
      <alignment vertical="top" wrapText="1"/>
    </xf>
    <xf numFmtId="0" fontId="18" fillId="4" borderId="36"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7" xfId="0" applyFont="1" applyFill="1" applyBorder="1" applyAlignment="1">
      <alignment horizontal="center" vertical="center"/>
    </xf>
    <xf numFmtId="0" fontId="14" fillId="4" borderId="33" xfId="0" applyFont="1" applyFill="1" applyBorder="1" applyAlignment="1">
      <alignment horizontal="center" vertical="center"/>
    </xf>
    <xf numFmtId="0" fontId="20" fillId="4" borderId="37" xfId="0" applyFont="1" applyFill="1" applyBorder="1" applyAlignment="1">
      <alignment horizontal="right" vertical="center"/>
    </xf>
    <xf numFmtId="0" fontId="20" fillId="4" borderId="31" xfId="0" applyFont="1" applyFill="1" applyBorder="1" applyAlignment="1">
      <alignment horizontal="left" vertical="center"/>
    </xf>
    <xf numFmtId="0" fontId="14" fillId="4" borderId="38" xfId="0" applyFont="1" applyFill="1" applyBorder="1">
      <alignment vertical="center"/>
    </xf>
    <xf numFmtId="182" fontId="14" fillId="3" borderId="37" xfId="0" applyNumberFormat="1" applyFont="1" applyFill="1" applyBorder="1" applyAlignment="1">
      <alignment horizontal="center" vertical="center"/>
    </xf>
    <xf numFmtId="182" fontId="14" fillId="3" borderId="38" xfId="0" applyNumberFormat="1" applyFont="1" applyFill="1" applyBorder="1" applyAlignment="1">
      <alignment horizontal="center" vertical="center"/>
    </xf>
    <xf numFmtId="0" fontId="14" fillId="3" borderId="37" xfId="0" applyFont="1" applyFill="1" applyBorder="1" applyAlignment="1">
      <alignment horizontal="right" vertical="center" wrapText="1" shrinkToFit="1"/>
    </xf>
    <xf numFmtId="0" fontId="14" fillId="3" borderId="31" xfId="0" applyFont="1" applyFill="1" applyBorder="1" applyAlignment="1">
      <alignment vertical="center" wrapText="1" shrinkToFit="1"/>
    </xf>
    <xf numFmtId="14" fontId="14" fillId="0" borderId="26" xfId="0" applyNumberFormat="1" applyFont="1" applyBorder="1" applyAlignment="1" applyProtection="1">
      <alignment horizontal="center" vertical="center"/>
      <protection locked="0"/>
    </xf>
    <xf numFmtId="0" fontId="14" fillId="0" borderId="40" xfId="0" applyFont="1" applyBorder="1" applyAlignment="1">
      <alignment horizontal="center" vertical="center"/>
    </xf>
    <xf numFmtId="14" fontId="14" fillId="0" borderId="54" xfId="0" applyNumberFormat="1" applyFont="1" applyBorder="1" applyAlignment="1" applyProtection="1">
      <alignment horizontal="center" vertical="center"/>
      <protection locked="0"/>
    </xf>
    <xf numFmtId="0" fontId="31" fillId="0" borderId="2" xfId="0" applyFont="1" applyBorder="1" applyAlignment="1" applyProtection="1">
      <alignment vertical="center" wrapText="1"/>
      <protection locked="0"/>
    </xf>
    <xf numFmtId="14" fontId="14" fillId="0" borderId="27" xfId="0" applyNumberFormat="1" applyFont="1" applyBorder="1" applyAlignment="1" applyProtection="1">
      <alignment horizontal="center" vertical="center"/>
      <protection locked="0"/>
    </xf>
    <xf numFmtId="0" fontId="14" fillId="0" borderId="28" xfId="0" applyFont="1" applyBorder="1" applyAlignment="1">
      <alignment horizontal="center" vertical="center"/>
    </xf>
    <xf numFmtId="14" fontId="14" fillId="0" borderId="63" xfId="0" applyNumberFormat="1" applyFont="1" applyBorder="1" applyAlignment="1" applyProtection="1">
      <alignment horizontal="center" vertical="center"/>
      <protection locked="0"/>
    </xf>
    <xf numFmtId="0" fontId="14" fillId="0" borderId="20" xfId="0" applyFont="1" applyBorder="1" applyProtection="1">
      <alignment vertical="center"/>
      <protection locked="0"/>
    </xf>
    <xf numFmtId="0" fontId="17" fillId="0" borderId="0" xfId="0" applyFont="1">
      <alignment vertical="center"/>
    </xf>
    <xf numFmtId="0" fontId="15" fillId="0" borderId="0" xfId="0" applyFont="1" applyAlignment="1">
      <alignment vertical="center" wrapText="1"/>
    </xf>
    <xf numFmtId="0" fontId="18" fillId="4" borderId="13" xfId="0" applyFont="1" applyFill="1" applyBorder="1" applyAlignment="1">
      <alignment horizontal="center" vertical="center"/>
    </xf>
    <xf numFmtId="184" fontId="14" fillId="0" borderId="11" xfId="0" applyNumberFormat="1" applyFont="1" applyBorder="1" applyAlignment="1" applyProtection="1">
      <alignment horizontal="center" vertical="top" shrinkToFit="1"/>
      <protection locked="0"/>
    </xf>
    <xf numFmtId="49" fontId="14" fillId="0" borderId="11" xfId="0" applyNumberFormat="1" applyFont="1" applyBorder="1" applyAlignment="1" applyProtection="1">
      <alignment horizontal="center" vertical="top" shrinkToFit="1"/>
      <protection locked="0"/>
    </xf>
    <xf numFmtId="185" fontId="14" fillId="0" borderId="11" xfId="0" applyNumberFormat="1" applyFont="1" applyBorder="1" applyAlignment="1" applyProtection="1">
      <alignment horizontal="center" vertical="center" shrinkToFit="1"/>
      <protection locked="0"/>
    </xf>
    <xf numFmtId="184" fontId="14" fillId="0" borderId="12" xfId="0" applyNumberFormat="1" applyFont="1" applyBorder="1" applyAlignment="1" applyProtection="1">
      <alignment horizontal="center" vertical="top" shrinkToFit="1"/>
      <protection locked="0"/>
    </xf>
    <xf numFmtId="49" fontId="14" fillId="0" borderId="12"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center" shrinkToFit="1"/>
      <protection locked="0"/>
    </xf>
    <xf numFmtId="185" fontId="14" fillId="0" borderId="12" xfId="0" applyNumberFormat="1" applyFont="1" applyBorder="1" applyAlignment="1" applyProtection="1">
      <alignment horizontal="center" vertical="center" shrinkToFit="1"/>
      <protection locked="0"/>
    </xf>
    <xf numFmtId="184" fontId="14" fillId="4" borderId="13" xfId="0" applyNumberFormat="1" applyFont="1" applyFill="1" applyBorder="1" applyAlignment="1">
      <alignment horizontal="center" vertical="center" shrinkToFit="1"/>
    </xf>
    <xf numFmtId="185" fontId="14" fillId="3" borderId="13" xfId="0" applyNumberFormat="1" applyFont="1" applyFill="1" applyBorder="1" applyAlignment="1">
      <alignment horizontal="center" vertical="center" shrinkToFit="1"/>
    </xf>
    <xf numFmtId="187" fontId="14" fillId="3" borderId="10" xfId="0" applyNumberFormat="1" applyFont="1" applyFill="1" applyBorder="1" applyAlignment="1">
      <alignment horizontal="center" vertical="center"/>
    </xf>
    <xf numFmtId="186" fontId="14" fillId="3" borderId="53" xfId="0" applyNumberFormat="1" applyFont="1" applyFill="1" applyBorder="1" applyAlignment="1">
      <alignment horizontal="left" vertical="center"/>
    </xf>
    <xf numFmtId="184" fontId="14" fillId="4" borderId="32" xfId="0" applyNumberFormat="1" applyFont="1" applyFill="1" applyBorder="1" applyAlignment="1" applyProtection="1">
      <alignment horizontal="center" vertical="center" shrinkToFit="1"/>
      <protection locked="0"/>
    </xf>
    <xf numFmtId="184" fontId="14" fillId="0" borderId="0" xfId="0" applyNumberFormat="1" applyFont="1" applyAlignment="1" applyProtection="1">
      <alignment horizontal="center" vertical="center" shrinkToFit="1"/>
      <protection locked="0"/>
    </xf>
    <xf numFmtId="184" fontId="14" fillId="0" borderId="0" xfId="0" applyNumberFormat="1" applyFont="1" applyAlignment="1" applyProtection="1">
      <alignment horizontal="right" vertical="center" shrinkToFit="1"/>
      <protection locked="0"/>
    </xf>
    <xf numFmtId="186" fontId="14" fillId="0" borderId="30" xfId="0" applyNumberFormat="1" applyFont="1" applyBorder="1" applyAlignment="1">
      <alignment horizontal="left" vertical="center"/>
    </xf>
    <xf numFmtId="0" fontId="15" fillId="0" borderId="0" xfId="0" applyFont="1" applyAlignment="1">
      <alignment vertical="top" wrapText="1"/>
    </xf>
    <xf numFmtId="0" fontId="34" fillId="0" borderId="0" xfId="0" applyFont="1">
      <alignment vertical="center"/>
    </xf>
    <xf numFmtId="0" fontId="15" fillId="0" borderId="16" xfId="0" applyFont="1" applyBorder="1" applyAlignment="1"/>
    <xf numFmtId="0" fontId="15" fillId="0" borderId="0" xfId="0" applyFont="1" applyAlignment="1">
      <alignment vertical="top"/>
    </xf>
    <xf numFmtId="0" fontId="14" fillId="4" borderId="23" xfId="0" applyFont="1" applyFill="1" applyBorder="1" applyAlignment="1">
      <alignment horizontal="center" vertical="center" wrapText="1"/>
    </xf>
    <xf numFmtId="0" fontId="14" fillId="0" borderId="1" xfId="0" applyFont="1" applyBorder="1" applyAlignment="1" applyProtection="1">
      <alignment horizontal="center" vertical="center" wrapText="1"/>
      <protection locked="0"/>
    </xf>
    <xf numFmtId="0" fontId="14" fillId="5" borderId="31" xfId="0" applyFont="1" applyFill="1" applyBorder="1" applyAlignment="1" applyProtection="1">
      <alignment horizontal="center" vertical="center" wrapText="1"/>
      <protection locked="0"/>
    </xf>
    <xf numFmtId="0" fontId="14" fillId="5" borderId="31" xfId="0" applyFont="1" applyFill="1" applyBorder="1" applyAlignment="1" applyProtection="1">
      <alignment horizontal="left" vertical="center" wrapText="1"/>
      <protection locked="0"/>
    </xf>
    <xf numFmtId="0" fontId="14" fillId="5" borderId="38" xfId="0" applyFont="1" applyFill="1" applyBorder="1" applyAlignment="1" applyProtection="1">
      <alignment horizontal="center" vertical="center" wrapText="1"/>
      <protection locked="0"/>
    </xf>
    <xf numFmtId="0" fontId="14" fillId="0" borderId="0" xfId="0" applyFont="1" applyFill="1" applyBorder="1" applyAlignment="1">
      <alignment vertical="center" wrapText="1"/>
    </xf>
    <xf numFmtId="0" fontId="17" fillId="0" borderId="0" xfId="0" applyFont="1" applyFill="1" applyBorder="1" applyAlignment="1">
      <alignment vertical="center" wrapText="1"/>
    </xf>
    <xf numFmtId="0" fontId="17" fillId="0" borderId="0" xfId="0" applyFont="1" applyAlignment="1">
      <alignment vertical="center" wrapText="1"/>
    </xf>
    <xf numFmtId="0" fontId="18" fillId="0" borderId="16" xfId="0" applyFont="1" applyBorder="1" applyAlignment="1">
      <alignment vertical="center" wrapText="1"/>
    </xf>
    <xf numFmtId="178" fontId="34" fillId="3" borderId="26" xfId="0" applyNumberFormat="1" applyFont="1" applyFill="1" applyBorder="1" applyAlignment="1">
      <alignment vertical="center"/>
    </xf>
    <xf numFmtId="178" fontId="34" fillId="3" borderId="27" xfId="0" applyNumberFormat="1" applyFont="1" applyFill="1" applyBorder="1" applyAlignment="1">
      <alignment vertical="center"/>
    </xf>
    <xf numFmtId="178" fontId="34" fillId="3" borderId="63" xfId="0" applyNumberFormat="1" applyFont="1" applyFill="1" applyBorder="1" applyAlignment="1">
      <alignment vertical="center"/>
    </xf>
    <xf numFmtId="178" fontId="34" fillId="3" borderId="48" xfId="0" applyNumberFormat="1" applyFont="1" applyFill="1" applyBorder="1" applyAlignment="1">
      <alignment vertical="center"/>
    </xf>
    <xf numFmtId="0" fontId="14" fillId="0" borderId="0" xfId="0" applyFont="1" applyAlignment="1">
      <alignment vertical="center" wrapText="1"/>
    </xf>
    <xf numFmtId="0" fontId="15" fillId="0" borderId="0" xfId="0" applyFont="1">
      <alignment vertical="center"/>
    </xf>
    <xf numFmtId="0" fontId="14" fillId="0" borderId="1" xfId="0" applyFont="1" applyBorder="1" applyAlignment="1">
      <alignment horizontal="center" vertical="center"/>
    </xf>
    <xf numFmtId="178" fontId="14" fillId="0" borderId="1" xfId="4" applyNumberFormat="1" applyFont="1" applyBorder="1" applyAlignment="1">
      <alignment horizontal="center" vertical="center" shrinkToFit="1"/>
    </xf>
    <xf numFmtId="178" fontId="34" fillId="3" borderId="73" xfId="0" applyNumberFormat="1" applyFont="1" applyFill="1" applyBorder="1" applyAlignment="1">
      <alignment vertical="center"/>
    </xf>
    <xf numFmtId="178" fontId="34" fillId="3" borderId="53" xfId="0" applyNumberFormat="1" applyFont="1" applyFill="1" applyBorder="1" applyAlignment="1">
      <alignment vertical="center"/>
    </xf>
    <xf numFmtId="178" fontId="34" fillId="3" borderId="37" xfId="0" applyNumberFormat="1" applyFont="1" applyFill="1" applyBorder="1" applyAlignment="1">
      <alignment vertical="center"/>
    </xf>
    <xf numFmtId="178" fontId="34" fillId="3" borderId="38" xfId="0" applyNumberFormat="1" applyFont="1" applyFill="1" applyBorder="1" applyAlignment="1">
      <alignment vertical="center"/>
    </xf>
    <xf numFmtId="178" fontId="34" fillId="3" borderId="17" xfId="0" applyNumberFormat="1" applyFont="1" applyFill="1" applyBorder="1" applyAlignment="1">
      <alignment vertical="center"/>
    </xf>
    <xf numFmtId="193" fontId="14" fillId="3" borderId="38" xfId="0" applyNumberFormat="1" applyFont="1" applyFill="1" applyBorder="1" applyAlignment="1" applyProtection="1">
      <alignment horizontal="center" vertical="center" shrinkToFit="1"/>
      <protection locked="0"/>
    </xf>
    <xf numFmtId="0" fontId="21" fillId="0" borderId="0" xfId="0" applyFont="1" applyFill="1" applyBorder="1" applyAlignment="1">
      <alignment horizontal="center" vertical="center"/>
    </xf>
    <xf numFmtId="0" fontId="35" fillId="0" borderId="0" xfId="0" applyFont="1">
      <alignment vertical="center"/>
    </xf>
    <xf numFmtId="0" fontId="33" fillId="4" borderId="1" xfId="0" applyFont="1" applyFill="1" applyBorder="1" applyAlignment="1">
      <alignment horizontal="center" vertical="center" shrinkToFit="1"/>
    </xf>
    <xf numFmtId="178" fontId="14" fillId="0" borderId="0" xfId="4" applyNumberFormat="1" applyFont="1" applyBorder="1" applyAlignment="1">
      <alignment horizontal="center" vertical="center" shrinkToFit="1"/>
    </xf>
    <xf numFmtId="0" fontId="21" fillId="2" borderId="25" xfId="0" applyFont="1" applyFill="1" applyBorder="1">
      <alignment vertical="center"/>
    </xf>
    <xf numFmtId="0" fontId="21" fillId="2" borderId="23" xfId="0" applyFont="1" applyFill="1" applyBorder="1">
      <alignment vertical="center"/>
    </xf>
    <xf numFmtId="0" fontId="21" fillId="2" borderId="46" xfId="0" applyFont="1" applyFill="1" applyBorder="1">
      <alignment vertical="center"/>
    </xf>
    <xf numFmtId="0" fontId="21" fillId="2" borderId="31" xfId="0" applyFont="1" applyFill="1" applyBorder="1">
      <alignment vertical="center"/>
    </xf>
    <xf numFmtId="0" fontId="21" fillId="5" borderId="26" xfId="0" applyFont="1" applyFill="1" applyBorder="1">
      <alignment vertical="center"/>
    </xf>
    <xf numFmtId="0" fontId="21" fillId="5" borderId="40" xfId="0" applyFont="1" applyFill="1" applyBorder="1">
      <alignment vertical="center"/>
    </xf>
    <xf numFmtId="0" fontId="21" fillId="5" borderId="27" xfId="0" applyFont="1" applyFill="1" applyBorder="1">
      <alignment vertical="center"/>
    </xf>
    <xf numFmtId="0" fontId="21" fillId="5" borderId="28" xfId="0" applyFont="1" applyFill="1" applyBorder="1">
      <alignment vertical="center"/>
    </xf>
    <xf numFmtId="0" fontId="21" fillId="5" borderId="48" xfId="0" applyFont="1" applyFill="1" applyBorder="1">
      <alignment vertical="center"/>
    </xf>
    <xf numFmtId="0" fontId="21" fillId="5" borderId="49" xfId="0" applyFont="1" applyFill="1" applyBorder="1">
      <alignment vertical="center"/>
    </xf>
    <xf numFmtId="0" fontId="21" fillId="5" borderId="24" xfId="0" applyFont="1" applyFill="1" applyBorder="1">
      <alignment vertical="center"/>
    </xf>
    <xf numFmtId="0" fontId="21" fillId="5" borderId="47" xfId="0" applyFont="1" applyFill="1" applyBorder="1">
      <alignment vertical="center"/>
    </xf>
    <xf numFmtId="0" fontId="21" fillId="5" borderId="54" xfId="0" applyFont="1" applyFill="1" applyBorder="1">
      <alignment vertical="center"/>
    </xf>
    <xf numFmtId="0" fontId="21" fillId="5" borderId="63" xfId="0" applyFont="1" applyFill="1" applyBorder="1">
      <alignment vertical="center"/>
    </xf>
    <xf numFmtId="0" fontId="21" fillId="5" borderId="53" xfId="0" applyFont="1" applyFill="1" applyBorder="1">
      <alignment vertical="center"/>
    </xf>
    <xf numFmtId="0" fontId="21" fillId="5" borderId="37" xfId="0" applyFont="1" applyFill="1" applyBorder="1">
      <alignment vertical="center"/>
    </xf>
    <xf numFmtId="0" fontId="21" fillId="5" borderId="31" xfId="0" applyFont="1" applyFill="1" applyBorder="1">
      <alignment vertical="center"/>
    </xf>
    <xf numFmtId="0" fontId="21" fillId="5" borderId="38" xfId="0" applyFont="1" applyFill="1" applyBorder="1">
      <alignment vertical="center"/>
    </xf>
    <xf numFmtId="0" fontId="36" fillId="0" borderId="0" xfId="0" applyFont="1">
      <alignment vertical="center"/>
    </xf>
    <xf numFmtId="0" fontId="19" fillId="5" borderId="24" xfId="5" applyFont="1" applyFill="1" applyBorder="1" applyAlignment="1" applyProtection="1">
      <alignment horizontal="center" vertical="center"/>
    </xf>
    <xf numFmtId="0" fontId="19" fillId="5" borderId="15" xfId="5" applyFont="1" applyFill="1" applyBorder="1" applyAlignment="1" applyProtection="1">
      <alignment horizontal="center" vertical="center"/>
    </xf>
    <xf numFmtId="0" fontId="21" fillId="5" borderId="25" xfId="5" applyFont="1" applyFill="1" applyBorder="1" applyAlignment="1" applyProtection="1">
      <alignment vertical="center"/>
    </xf>
    <xf numFmtId="0" fontId="21" fillId="5" borderId="17" xfId="5" applyFont="1" applyFill="1" applyBorder="1" applyAlignment="1" applyProtection="1">
      <alignment vertical="center"/>
    </xf>
    <xf numFmtId="0" fontId="21" fillId="5" borderId="27" xfId="5" applyFont="1" applyFill="1" applyBorder="1" applyAlignment="1" applyProtection="1">
      <alignment vertical="center"/>
    </xf>
    <xf numFmtId="0" fontId="19" fillId="5" borderId="28" xfId="5" applyFont="1" applyFill="1" applyBorder="1" applyAlignment="1" applyProtection="1">
      <alignment horizontal="center" vertical="center"/>
    </xf>
    <xf numFmtId="0" fontId="19" fillId="5" borderId="29" xfId="5" applyFont="1" applyFill="1" applyBorder="1" applyAlignment="1" applyProtection="1">
      <alignment horizontal="center" vertical="center"/>
    </xf>
    <xf numFmtId="0" fontId="19" fillId="5" borderId="63" xfId="5" applyFont="1" applyFill="1" applyBorder="1" applyAlignment="1" applyProtection="1">
      <alignment horizontal="center" vertical="center"/>
    </xf>
    <xf numFmtId="0" fontId="19" fillId="5" borderId="47" xfId="5" applyFont="1" applyFill="1" applyBorder="1" applyAlignment="1" applyProtection="1">
      <alignment horizontal="center" vertical="center"/>
    </xf>
    <xf numFmtId="0" fontId="19" fillId="0" borderId="16" xfId="5" applyFont="1" applyFill="1" applyBorder="1" applyAlignment="1" applyProtection="1">
      <alignment vertical="center"/>
    </xf>
    <xf numFmtId="38" fontId="21" fillId="3" borderId="36" xfId="0" applyNumberFormat="1" applyFont="1" applyFill="1" applyBorder="1">
      <alignment vertical="center"/>
    </xf>
    <xf numFmtId="38" fontId="21" fillId="3" borderId="46" xfId="0" applyNumberFormat="1" applyFont="1" applyFill="1" applyBorder="1">
      <alignment vertical="center"/>
    </xf>
    <xf numFmtId="38" fontId="21" fillId="3" borderId="35" xfId="0" applyNumberFormat="1" applyFont="1" applyFill="1" applyBorder="1">
      <alignment vertical="center"/>
    </xf>
    <xf numFmtId="38" fontId="21" fillId="3" borderId="21" xfId="0" applyNumberFormat="1" applyFont="1" applyFill="1" applyBorder="1">
      <alignment vertical="center"/>
    </xf>
    <xf numFmtId="38" fontId="36" fillId="0" borderId="0" xfId="6" applyFont="1" applyFill="1" applyBorder="1" applyAlignment="1">
      <alignment vertical="center"/>
    </xf>
    <xf numFmtId="38" fontId="21" fillId="2" borderId="38" xfId="0" applyNumberFormat="1" applyFont="1" applyFill="1" applyBorder="1">
      <alignment vertical="center"/>
    </xf>
    <xf numFmtId="178" fontId="34" fillId="4" borderId="0" xfId="0" applyNumberFormat="1" applyFont="1" applyFill="1" applyBorder="1" applyAlignment="1">
      <alignment vertical="center"/>
    </xf>
    <xf numFmtId="0" fontId="34" fillId="0" borderId="0" xfId="0" applyFont="1" applyAlignment="1">
      <alignment vertical="center" wrapText="1"/>
    </xf>
    <xf numFmtId="0" fontId="14" fillId="0" borderId="16" xfId="0" applyFont="1" applyBorder="1" applyAlignment="1">
      <alignment vertical="top" wrapText="1"/>
    </xf>
    <xf numFmtId="178" fontId="34" fillId="4" borderId="0" xfId="0" applyNumberFormat="1" applyFont="1" applyFill="1" applyBorder="1" applyAlignment="1">
      <alignment horizontal="right" vertical="center"/>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48" xfId="0" applyFont="1" applyFill="1" applyBorder="1" applyAlignment="1">
      <alignment horizontal="center" vertical="center" wrapText="1"/>
    </xf>
    <xf numFmtId="0" fontId="25" fillId="5" borderId="37" xfId="0" applyFont="1" applyFill="1" applyBorder="1" applyAlignment="1">
      <alignment horizontal="center" vertical="center" wrapText="1"/>
    </xf>
    <xf numFmtId="178" fontId="34" fillId="4" borderId="30" xfId="0" quotePrefix="1" applyNumberFormat="1" applyFont="1" applyFill="1" applyBorder="1" applyAlignment="1">
      <alignment horizontal="right" vertical="center"/>
    </xf>
    <xf numFmtId="178" fontId="34" fillId="3" borderId="47" xfId="0" quotePrefix="1" applyNumberFormat="1" applyFont="1" applyFill="1" applyBorder="1" applyAlignment="1">
      <alignment horizontal="right" vertical="center"/>
    </xf>
    <xf numFmtId="178" fontId="34" fillId="3" borderId="38" xfId="0" quotePrefix="1" applyNumberFormat="1" applyFont="1" applyFill="1" applyBorder="1" applyAlignment="1">
      <alignment horizontal="right" vertical="center"/>
    </xf>
    <xf numFmtId="38" fontId="21" fillId="3" borderId="1" xfId="0" applyNumberFormat="1" applyFont="1" applyFill="1" applyBorder="1">
      <alignment vertical="center"/>
    </xf>
    <xf numFmtId="178" fontId="34" fillId="5" borderId="24" xfId="0" applyNumberFormat="1" applyFont="1" applyFill="1" applyBorder="1" applyAlignment="1">
      <alignment vertical="center"/>
    </xf>
    <xf numFmtId="0" fontId="14" fillId="0" borderId="0" xfId="0" applyFont="1" applyBorder="1" applyAlignment="1">
      <alignment vertical="center" wrapText="1"/>
    </xf>
    <xf numFmtId="176" fontId="24" fillId="5" borderId="16" xfId="0" applyNumberFormat="1" applyFont="1" applyFill="1" applyBorder="1" applyAlignment="1">
      <alignment horizontal="center" vertical="center"/>
    </xf>
    <xf numFmtId="176" fontId="24" fillId="5" borderId="0" xfId="0" applyNumberFormat="1" applyFont="1" applyFill="1" applyBorder="1" applyAlignment="1">
      <alignment horizontal="center" vertical="center"/>
    </xf>
    <xf numFmtId="176" fontId="24" fillId="5" borderId="30" xfId="0" applyNumberFormat="1" applyFont="1" applyFill="1" applyBorder="1" applyAlignment="1">
      <alignment vertical="center"/>
    </xf>
    <xf numFmtId="0" fontId="14" fillId="3" borderId="26" xfId="0" applyFont="1" applyFill="1" applyBorder="1" applyAlignment="1">
      <alignment vertical="center"/>
    </xf>
    <xf numFmtId="0" fontId="14" fillId="3" borderId="27" xfId="0" applyFont="1" applyFill="1" applyBorder="1" applyAlignment="1">
      <alignment vertical="center"/>
    </xf>
    <xf numFmtId="0" fontId="14" fillId="3" borderId="43" xfId="0" applyFont="1" applyFill="1" applyBorder="1" applyAlignment="1">
      <alignment vertical="center"/>
    </xf>
    <xf numFmtId="0" fontId="14" fillId="3" borderId="74" xfId="0" applyFont="1" applyFill="1" applyBorder="1" applyAlignment="1">
      <alignment vertical="center"/>
    </xf>
    <xf numFmtId="0" fontId="14" fillId="3" borderId="37" xfId="0" applyFont="1" applyFill="1" applyBorder="1" applyAlignment="1">
      <alignment vertical="center"/>
    </xf>
    <xf numFmtId="0" fontId="14" fillId="0" borderId="0" xfId="0" applyFont="1" applyBorder="1" applyAlignment="1">
      <alignment horizontal="right" vertical="center"/>
    </xf>
    <xf numFmtId="0" fontId="15" fillId="0" borderId="0" xfId="0" applyFont="1" applyBorder="1" applyAlignment="1">
      <alignment vertical="center"/>
    </xf>
    <xf numFmtId="0" fontId="14" fillId="0" borderId="15" xfId="0" applyFont="1" applyBorder="1">
      <alignment vertical="center"/>
    </xf>
    <xf numFmtId="0" fontId="31" fillId="4" borderId="45" xfId="0" applyFont="1" applyFill="1" applyBorder="1" applyAlignment="1" applyProtection="1">
      <alignment horizontal="center" vertical="center"/>
    </xf>
    <xf numFmtId="0" fontId="31" fillId="4" borderId="45" xfId="0" applyFont="1" applyFill="1" applyBorder="1" applyAlignment="1" applyProtection="1">
      <alignment horizontal="center" vertical="center" wrapText="1"/>
    </xf>
    <xf numFmtId="0" fontId="33" fillId="0" borderId="0" xfId="0" applyFont="1" applyFill="1" applyBorder="1" applyAlignment="1" applyProtection="1">
      <alignment vertical="top"/>
    </xf>
    <xf numFmtId="0" fontId="18" fillId="0" borderId="0" xfId="0" applyFont="1" applyFill="1" applyProtection="1">
      <alignment vertical="center"/>
    </xf>
    <xf numFmtId="0" fontId="38" fillId="4" borderId="45" xfId="0" applyFont="1" applyFill="1" applyBorder="1" applyAlignment="1" applyProtection="1">
      <alignment horizontal="center" vertical="center" wrapText="1"/>
    </xf>
    <xf numFmtId="0" fontId="18" fillId="0" borderId="0" xfId="0" applyFont="1" applyFill="1" applyBorder="1" applyAlignment="1" applyProtection="1">
      <alignment vertical="top"/>
    </xf>
    <xf numFmtId="0" fontId="31" fillId="4" borderId="21" xfId="0" applyFont="1" applyFill="1" applyBorder="1" applyAlignment="1" applyProtection="1">
      <alignment horizontal="center" vertical="center" wrapText="1"/>
    </xf>
    <xf numFmtId="0" fontId="39" fillId="0" borderId="0" xfId="0" applyFont="1" applyFill="1" applyBorder="1" applyAlignment="1">
      <alignment vertical="center"/>
    </xf>
    <xf numFmtId="176" fontId="24" fillId="4" borderId="0" xfId="0" applyNumberFormat="1" applyFont="1" applyFill="1" applyBorder="1" applyAlignment="1" applyProtection="1">
      <alignment horizontal="center" vertical="center"/>
    </xf>
    <xf numFmtId="176" fontId="24" fillId="4" borderId="30" xfId="0" applyNumberFormat="1" applyFont="1" applyFill="1" applyBorder="1" applyAlignment="1" applyProtection="1">
      <alignment horizontal="center" vertical="center"/>
    </xf>
    <xf numFmtId="0" fontId="14" fillId="5" borderId="16" xfId="0" applyFont="1" applyFill="1" applyBorder="1" applyAlignment="1">
      <alignment vertical="center"/>
    </xf>
    <xf numFmtId="178" fontId="14" fillId="5" borderId="31" xfId="0" applyNumberFormat="1" applyFont="1" applyFill="1" applyBorder="1" applyAlignment="1">
      <alignment horizontal="right" vertical="center" shrinkToFit="1"/>
    </xf>
    <xf numFmtId="178" fontId="14" fillId="5" borderId="31" xfId="0" applyNumberFormat="1" applyFont="1" applyFill="1" applyBorder="1" applyAlignment="1">
      <alignment horizontal="right" vertical="center"/>
    </xf>
    <xf numFmtId="178" fontId="14" fillId="5" borderId="31" xfId="0" applyNumberFormat="1" applyFont="1" applyFill="1" applyBorder="1" applyAlignment="1">
      <alignment vertical="center"/>
    </xf>
    <xf numFmtId="192" fontId="14" fillId="5" borderId="31" xfId="0" applyNumberFormat="1" applyFont="1" applyFill="1" applyBorder="1" applyAlignment="1">
      <alignment horizontal="right" vertical="center" shrinkToFit="1"/>
    </xf>
    <xf numFmtId="178" fontId="14" fillId="5" borderId="31" xfId="4" applyNumberFormat="1" applyFont="1" applyFill="1" applyBorder="1" applyAlignment="1">
      <alignment horizontal="right" vertical="center"/>
    </xf>
    <xf numFmtId="0" fontId="14" fillId="5" borderId="38" xfId="0" applyFont="1" applyFill="1" applyBorder="1" applyAlignment="1" applyProtection="1">
      <alignment vertical="center" shrinkToFit="1"/>
      <protection locked="0"/>
    </xf>
    <xf numFmtId="0" fontId="14" fillId="5" borderId="68" xfId="0" applyFont="1" applyFill="1" applyBorder="1" applyAlignment="1">
      <alignment vertical="center"/>
    </xf>
    <xf numFmtId="0" fontId="15" fillId="2" borderId="34" xfId="3" applyFont="1" applyFill="1" applyBorder="1" applyAlignment="1">
      <alignment vertical="center"/>
    </xf>
    <xf numFmtId="0" fontId="14" fillId="5" borderId="76" xfId="3" applyFont="1" applyFill="1" applyBorder="1" applyAlignment="1">
      <alignment horizontal="left" vertical="center"/>
    </xf>
    <xf numFmtId="0" fontId="15" fillId="5" borderId="2" xfId="3" applyFont="1" applyFill="1" applyBorder="1" applyAlignment="1">
      <alignment horizontal="left" vertical="center"/>
    </xf>
    <xf numFmtId="0" fontId="15" fillId="5" borderId="20" xfId="3" applyFont="1" applyFill="1" applyBorder="1" applyAlignment="1">
      <alignment horizontal="left" vertical="center"/>
    </xf>
    <xf numFmtId="0" fontId="15" fillId="5" borderId="22" xfId="3" applyFont="1" applyFill="1" applyBorder="1" applyAlignment="1">
      <alignment horizontal="left" vertical="center"/>
    </xf>
    <xf numFmtId="0" fontId="15" fillId="5" borderId="34" xfId="3" applyFont="1" applyFill="1" applyBorder="1" applyAlignment="1">
      <alignment horizontal="left" vertical="center"/>
    </xf>
    <xf numFmtId="0" fontId="15" fillId="6" borderId="3" xfId="3" applyFont="1" applyFill="1" applyBorder="1" applyAlignment="1">
      <alignment vertical="center"/>
    </xf>
    <xf numFmtId="0" fontId="15" fillId="5" borderId="75" xfId="0" applyFont="1" applyFill="1" applyBorder="1" applyAlignment="1">
      <alignment vertical="center" shrinkToFit="1"/>
    </xf>
    <xf numFmtId="0" fontId="15" fillId="5" borderId="68" xfId="3" applyFont="1" applyFill="1" applyBorder="1" applyAlignment="1">
      <alignment horizontal="left" vertical="center"/>
    </xf>
    <xf numFmtId="0" fontId="15" fillId="6" borderId="9" xfId="0" applyFont="1" applyFill="1" applyBorder="1" applyAlignment="1">
      <alignment vertical="center"/>
    </xf>
    <xf numFmtId="0" fontId="15" fillId="5" borderId="26" xfId="3" applyFont="1" applyFill="1" applyBorder="1" applyAlignment="1">
      <alignment vertical="center" shrinkToFit="1"/>
    </xf>
    <xf numFmtId="0" fontId="15" fillId="5" borderId="50" xfId="3" applyFont="1" applyFill="1" applyBorder="1" applyAlignment="1">
      <alignment horizontal="left" vertical="center"/>
    </xf>
    <xf numFmtId="0" fontId="15" fillId="6" borderId="10" xfId="0" applyFont="1" applyFill="1" applyBorder="1" applyAlignment="1">
      <alignment vertical="center"/>
    </xf>
    <xf numFmtId="0" fontId="15" fillId="5" borderId="48" xfId="3" applyFont="1" applyFill="1" applyBorder="1" applyAlignment="1">
      <alignment vertical="center" shrinkToFit="1"/>
    </xf>
    <xf numFmtId="178" fontId="15" fillId="0" borderId="0" xfId="0" applyNumberFormat="1" applyFont="1" applyBorder="1" applyAlignment="1">
      <alignment horizontal="right" vertical="center"/>
    </xf>
    <xf numFmtId="178" fontId="15" fillId="3" borderId="54" xfId="4" applyNumberFormat="1" applyFont="1" applyFill="1" applyBorder="1" applyAlignment="1">
      <alignment horizontal="right" vertical="center" shrinkToFit="1"/>
    </xf>
    <xf numFmtId="178" fontId="15" fillId="3" borderId="63" xfId="4" applyNumberFormat="1" applyFont="1" applyFill="1" applyBorder="1" applyAlignment="1">
      <alignment horizontal="right" vertical="center" shrinkToFit="1"/>
    </xf>
    <xf numFmtId="178" fontId="15" fillId="3" borderId="29" xfId="4" applyNumberFormat="1" applyFont="1" applyFill="1" applyBorder="1" applyAlignment="1">
      <alignment horizontal="right" vertical="center" shrinkToFit="1"/>
    </xf>
    <xf numFmtId="178" fontId="15" fillId="3" borderId="53" xfId="4" applyNumberFormat="1" applyFont="1" applyFill="1" applyBorder="1" applyAlignment="1">
      <alignment horizontal="right" vertical="center" shrinkToFit="1"/>
    </xf>
    <xf numFmtId="0" fontId="40" fillId="0" borderId="0" xfId="3" applyFont="1" applyBorder="1" applyAlignment="1">
      <alignment vertical="center"/>
    </xf>
    <xf numFmtId="0" fontId="15" fillId="2" borderId="1" xfId="0" applyFont="1" applyFill="1" applyBorder="1" applyAlignment="1">
      <alignment horizontal="center" vertical="center" shrinkToFit="1"/>
    </xf>
    <xf numFmtId="0" fontId="15" fillId="6" borderId="1" xfId="0" applyFont="1" applyFill="1" applyBorder="1" applyAlignment="1">
      <alignment horizontal="center" vertical="center" shrinkToFit="1"/>
    </xf>
    <xf numFmtId="178" fontId="15" fillId="2" borderId="1" xfId="0" applyNumberFormat="1" applyFont="1" applyFill="1" applyBorder="1" applyAlignment="1">
      <alignment horizontal="center" vertical="center" shrinkToFit="1"/>
    </xf>
    <xf numFmtId="192" fontId="15" fillId="2" borderId="1" xfId="0" applyNumberFormat="1" applyFont="1" applyFill="1" applyBorder="1" applyAlignment="1">
      <alignment horizontal="center" vertical="center" shrinkToFit="1"/>
    </xf>
    <xf numFmtId="178" fontId="15" fillId="2" borderId="1" xfId="4" applyNumberFormat="1" applyFont="1" applyFill="1" applyBorder="1" applyAlignment="1">
      <alignment horizontal="center" vertical="center" shrinkToFit="1"/>
    </xf>
    <xf numFmtId="0" fontId="15" fillId="2" borderId="25" xfId="0" applyFont="1" applyFill="1" applyBorder="1" applyAlignment="1">
      <alignment vertical="center"/>
    </xf>
    <xf numFmtId="0" fontId="15" fillId="4" borderId="25" xfId="0" applyFont="1" applyFill="1" applyBorder="1" applyAlignment="1">
      <alignment vertical="center"/>
    </xf>
    <xf numFmtId="0" fontId="15" fillId="5" borderId="25" xfId="0" applyFont="1" applyFill="1" applyBorder="1" applyAlignment="1">
      <alignment vertical="center"/>
    </xf>
    <xf numFmtId="0" fontId="15" fillId="7" borderId="40" xfId="0" applyFont="1" applyFill="1" applyBorder="1" applyAlignment="1">
      <alignment vertical="center"/>
    </xf>
    <xf numFmtId="0" fontId="15" fillId="5" borderId="31" xfId="0" applyFont="1" applyFill="1" applyBorder="1" applyAlignment="1">
      <alignment vertical="center" shrinkToFit="1"/>
    </xf>
    <xf numFmtId="0" fontId="15" fillId="5" borderId="31" xfId="0" applyFont="1" applyFill="1" applyBorder="1" applyAlignment="1">
      <alignment vertical="center"/>
    </xf>
    <xf numFmtId="178" fontId="15" fillId="3" borderId="45" xfId="4" applyNumberFormat="1" applyFont="1" applyFill="1" applyBorder="1" applyAlignment="1">
      <alignment horizontal="right" vertical="center"/>
    </xf>
    <xf numFmtId="0" fontId="21" fillId="0" borderId="20" xfId="0" applyFont="1" applyFill="1" applyBorder="1" applyAlignment="1" applyProtection="1">
      <alignment horizontal="center" vertical="center" shrinkToFit="1"/>
      <protection locked="0"/>
    </xf>
    <xf numFmtId="0" fontId="14" fillId="0" borderId="0" xfId="0" applyFont="1" applyBorder="1" applyAlignment="1" applyProtection="1">
      <alignment vertical="center"/>
    </xf>
    <xf numFmtId="0" fontId="14" fillId="0" borderId="0" xfId="0" applyFont="1" applyBorder="1" applyAlignment="1" applyProtection="1">
      <alignment horizontal="right" vertical="center" shrinkToFit="1"/>
    </xf>
    <xf numFmtId="0" fontId="14" fillId="0" borderId="0" xfId="0" applyFont="1" applyBorder="1" applyAlignment="1" applyProtection="1">
      <alignment vertical="center" shrinkToFit="1"/>
    </xf>
    <xf numFmtId="0" fontId="14" fillId="3" borderId="24" xfId="0" applyFont="1" applyFill="1" applyBorder="1" applyAlignment="1" applyProtection="1">
      <alignment vertical="center" wrapText="1" shrinkToFit="1"/>
    </xf>
    <xf numFmtId="178" fontId="14" fillId="0" borderId="0" xfId="0" applyNumberFormat="1" applyFont="1" applyBorder="1" applyAlignment="1" applyProtection="1">
      <alignment horizontal="right" vertical="center" shrinkToFit="1"/>
    </xf>
    <xf numFmtId="0" fontId="15" fillId="0" borderId="0" xfId="0" applyFont="1" applyBorder="1" applyAlignment="1" applyProtection="1">
      <alignment vertical="center"/>
    </xf>
    <xf numFmtId="0" fontId="17" fillId="0" borderId="0" xfId="0" applyFont="1" applyBorder="1" applyAlignment="1">
      <alignment vertical="center"/>
    </xf>
    <xf numFmtId="0" fontId="33" fillId="0" borderId="0" xfId="0" applyFont="1" applyBorder="1" applyAlignment="1" applyProtection="1">
      <alignment vertical="center"/>
    </xf>
    <xf numFmtId="0" fontId="18" fillId="0" borderId="0" xfId="0" applyFont="1" applyBorder="1" applyAlignment="1" applyProtection="1">
      <alignment vertical="center"/>
    </xf>
    <xf numFmtId="0" fontId="41" fillId="0" borderId="0" xfId="0" applyFont="1" applyAlignment="1" applyProtection="1">
      <alignment vertical="center" wrapText="1"/>
    </xf>
    <xf numFmtId="0" fontId="14" fillId="3" borderId="25" xfId="0" applyFont="1" applyFill="1" applyBorder="1" applyAlignment="1">
      <alignment vertical="center"/>
    </xf>
    <xf numFmtId="0" fontId="14" fillId="2" borderId="9" xfId="0" applyFont="1" applyFill="1" applyBorder="1">
      <alignment vertical="center"/>
    </xf>
    <xf numFmtId="0" fontId="14" fillId="4" borderId="32" xfId="0" applyFont="1" applyFill="1" applyBorder="1">
      <alignment vertical="center"/>
    </xf>
    <xf numFmtId="0" fontId="14" fillId="4" borderId="33" xfId="0" applyFont="1" applyFill="1" applyBorder="1" applyAlignment="1">
      <alignment vertical="center" shrinkToFit="1"/>
    </xf>
    <xf numFmtId="0" fontId="14" fillId="4" borderId="33" xfId="0" applyFont="1" applyFill="1" applyBorder="1" applyAlignment="1">
      <alignment horizontal="center" vertical="center" shrinkToFit="1"/>
    </xf>
    <xf numFmtId="178" fontId="14" fillId="4" borderId="33" xfId="0" applyNumberFormat="1" applyFont="1" applyFill="1" applyBorder="1" applyAlignment="1">
      <alignment horizontal="right" vertical="center" shrinkToFit="1"/>
    </xf>
    <xf numFmtId="178" fontId="14" fillId="4" borderId="33" xfId="0" applyNumberFormat="1" applyFont="1" applyFill="1" applyBorder="1" applyAlignment="1">
      <alignment horizontal="right" vertical="center"/>
    </xf>
    <xf numFmtId="178" fontId="14" fillId="4" borderId="33" xfId="0" applyNumberFormat="1" applyFont="1" applyFill="1" applyBorder="1">
      <alignment vertical="center"/>
    </xf>
    <xf numFmtId="192" fontId="14" fillId="4" borderId="33" xfId="0" applyNumberFormat="1" applyFont="1" applyFill="1" applyBorder="1" applyAlignment="1">
      <alignment horizontal="right" vertical="center" shrinkToFit="1"/>
    </xf>
    <xf numFmtId="178" fontId="14" fillId="3" borderId="23" xfId="4" applyNumberFormat="1" applyFont="1" applyFill="1" applyBorder="1" applyAlignment="1" applyProtection="1">
      <alignment horizontal="right" vertical="center"/>
    </xf>
    <xf numFmtId="0" fontId="6" fillId="0" borderId="0" xfId="0" applyFont="1">
      <alignment vertical="center"/>
    </xf>
    <xf numFmtId="178" fontId="14" fillId="3" borderId="46" xfId="4" applyNumberFormat="1" applyFont="1" applyFill="1" applyBorder="1" applyAlignment="1" applyProtection="1">
      <alignment horizontal="right" vertical="center"/>
    </xf>
    <xf numFmtId="0" fontId="14" fillId="2" borderId="49" xfId="0" applyFont="1" applyFill="1" applyBorder="1">
      <alignment vertical="center"/>
    </xf>
    <xf numFmtId="0" fontId="14" fillId="5" borderId="46" xfId="0" applyFont="1" applyFill="1" applyBorder="1" applyAlignment="1">
      <alignment vertical="center"/>
    </xf>
    <xf numFmtId="0" fontId="42" fillId="8" borderId="38" xfId="0" applyFont="1" applyFill="1" applyBorder="1">
      <alignment vertical="center"/>
    </xf>
    <xf numFmtId="0" fontId="42" fillId="8" borderId="47" xfId="0" applyFont="1" applyFill="1" applyBorder="1">
      <alignment vertical="center"/>
    </xf>
    <xf numFmtId="178" fontId="15" fillId="3" borderId="23" xfId="4" applyNumberFormat="1" applyFont="1" applyFill="1" applyBorder="1" applyAlignment="1">
      <alignment horizontal="right" vertical="center"/>
    </xf>
    <xf numFmtId="178" fontId="15" fillId="3" borderId="42" xfId="0" applyNumberFormat="1" applyFont="1" applyFill="1" applyBorder="1" applyAlignment="1">
      <alignment horizontal="right" vertical="center" shrinkToFit="1"/>
    </xf>
    <xf numFmtId="178" fontId="15" fillId="3" borderId="14" xfId="0" applyNumberFormat="1" applyFont="1" applyFill="1" applyBorder="1" applyAlignment="1">
      <alignment horizontal="right" vertical="center" shrinkToFit="1"/>
    </xf>
    <xf numFmtId="176" fontId="24" fillId="5" borderId="17" xfId="0" applyNumberFormat="1" applyFont="1" applyFill="1" applyBorder="1" applyAlignment="1">
      <alignment horizontal="center" vertical="center"/>
    </xf>
    <xf numFmtId="176" fontId="24" fillId="5" borderId="25" xfId="0" applyNumberFormat="1" applyFont="1" applyFill="1" applyBorder="1" applyAlignment="1">
      <alignment horizontal="center" vertical="center"/>
    </xf>
    <xf numFmtId="176" fontId="24" fillId="4" borderId="23" xfId="0" applyNumberFormat="1" applyFont="1" applyFill="1" applyBorder="1" applyAlignment="1" applyProtection="1">
      <alignment horizontal="center" vertical="center"/>
    </xf>
    <xf numFmtId="176" fontId="31" fillId="4" borderId="23" xfId="0" applyNumberFormat="1" applyFont="1" applyFill="1" applyBorder="1" applyAlignment="1" applyProtection="1">
      <alignment vertical="center"/>
    </xf>
    <xf numFmtId="178" fontId="34" fillId="4" borderId="23" xfId="0" applyNumberFormat="1" applyFont="1" applyFill="1" applyBorder="1" applyAlignment="1" applyProtection="1">
      <alignment vertical="center"/>
    </xf>
    <xf numFmtId="176" fontId="31" fillId="4" borderId="45" xfId="0" applyNumberFormat="1" applyFont="1" applyFill="1" applyBorder="1" applyAlignment="1" applyProtection="1">
      <alignment vertical="center"/>
    </xf>
    <xf numFmtId="178" fontId="34" fillId="8" borderId="78" xfId="0" applyNumberFormat="1" applyFont="1" applyFill="1" applyBorder="1" applyAlignment="1">
      <alignment vertical="center"/>
    </xf>
    <xf numFmtId="178" fontId="34" fillId="8" borderId="79" xfId="0" applyNumberFormat="1" applyFont="1" applyFill="1" applyBorder="1" applyAlignment="1">
      <alignment vertical="center"/>
    </xf>
    <xf numFmtId="178" fontId="34" fillId="4" borderId="0" xfId="0" quotePrefix="1" applyNumberFormat="1" applyFont="1" applyFill="1" applyBorder="1" applyAlignment="1" applyProtection="1">
      <alignment vertical="center"/>
    </xf>
    <xf numFmtId="178" fontId="34" fillId="4" borderId="82" xfId="0" applyNumberFormat="1" applyFont="1" applyFill="1" applyBorder="1" applyAlignment="1" applyProtection="1">
      <alignment vertical="center"/>
    </xf>
    <xf numFmtId="178" fontId="34" fillId="4" borderId="15" xfId="0" applyNumberFormat="1" applyFont="1" applyFill="1" applyBorder="1" applyAlignment="1" applyProtection="1">
      <alignment vertical="center"/>
    </xf>
    <xf numFmtId="176" fontId="24" fillId="5" borderId="0" xfId="0" applyNumberFormat="1" applyFont="1" applyFill="1" applyBorder="1" applyAlignment="1">
      <alignment vertical="center"/>
    </xf>
    <xf numFmtId="176" fontId="24" fillId="5" borderId="15" xfId="0" applyNumberFormat="1" applyFont="1" applyFill="1" applyBorder="1" applyAlignment="1">
      <alignment horizontal="center" vertical="center"/>
    </xf>
    <xf numFmtId="176" fontId="24" fillId="5" borderId="15" xfId="0" applyNumberFormat="1" applyFont="1" applyFill="1" applyBorder="1" applyAlignment="1">
      <alignment vertical="center"/>
    </xf>
    <xf numFmtId="176" fontId="24" fillId="5" borderId="24" xfId="0" applyNumberFormat="1" applyFont="1" applyFill="1" applyBorder="1" applyAlignment="1">
      <alignment vertical="center"/>
    </xf>
    <xf numFmtId="176" fontId="24" fillId="5" borderId="24" xfId="0" applyNumberFormat="1" applyFont="1" applyFill="1" applyBorder="1" applyAlignment="1">
      <alignment horizontal="center" vertical="center"/>
    </xf>
    <xf numFmtId="178" fontId="34" fillId="5" borderId="30" xfId="0" quotePrefix="1" applyNumberFormat="1" applyFont="1" applyFill="1" applyBorder="1" applyAlignment="1">
      <alignment horizontal="right" vertical="center"/>
    </xf>
    <xf numFmtId="178" fontId="34" fillId="8" borderId="29" xfId="0" quotePrefix="1" applyNumberFormat="1" applyFont="1" applyFill="1" applyBorder="1" applyAlignment="1">
      <alignment horizontal="right" vertical="center"/>
    </xf>
    <xf numFmtId="178" fontId="18" fillId="0" borderId="0" xfId="0" applyNumberFormat="1" applyFont="1" applyBorder="1" applyAlignment="1" applyProtection="1">
      <alignment vertical="center"/>
    </xf>
    <xf numFmtId="178" fontId="34" fillId="3" borderId="45" xfId="4" applyNumberFormat="1" applyFont="1" applyFill="1" applyBorder="1" applyAlignment="1">
      <alignment horizontal="right" vertical="center"/>
    </xf>
    <xf numFmtId="0" fontId="43" fillId="0" borderId="0" xfId="0" applyFont="1">
      <alignment vertical="center"/>
    </xf>
    <xf numFmtId="0" fontId="14" fillId="6" borderId="85" xfId="3" applyFont="1" applyFill="1" applyBorder="1" applyAlignment="1">
      <alignment horizontal="left" vertical="center"/>
    </xf>
    <xf numFmtId="0" fontId="14" fillId="5" borderId="86" xfId="3" applyFont="1" applyFill="1" applyBorder="1" applyAlignment="1">
      <alignment horizontal="left" vertical="center"/>
    </xf>
    <xf numFmtId="0" fontId="14" fillId="3" borderId="87" xfId="0" applyFont="1" applyFill="1" applyBorder="1" applyAlignment="1">
      <alignment vertical="center"/>
    </xf>
    <xf numFmtId="178" fontId="15" fillId="3" borderId="88" xfId="4" applyNumberFormat="1" applyFont="1" applyFill="1" applyBorder="1" applyAlignment="1">
      <alignment horizontal="right" vertical="center" shrinkToFit="1"/>
    </xf>
    <xf numFmtId="0" fontId="14" fillId="2" borderId="17" xfId="3" applyFont="1" applyFill="1" applyBorder="1" applyAlignment="1">
      <alignment vertical="center"/>
    </xf>
    <xf numFmtId="0" fontId="15" fillId="5" borderId="89" xfId="0" applyFont="1" applyFill="1" applyBorder="1" applyAlignment="1">
      <alignment vertical="center" shrinkToFit="1"/>
    </xf>
    <xf numFmtId="0" fontId="14" fillId="6" borderId="90" xfId="3" applyFont="1" applyFill="1" applyBorder="1" applyAlignment="1">
      <alignment horizontal="left" vertical="center"/>
    </xf>
    <xf numFmtId="0" fontId="15" fillId="5" borderId="91" xfId="3" applyFont="1" applyFill="1" applyBorder="1" applyAlignment="1">
      <alignment horizontal="left" vertical="center"/>
    </xf>
    <xf numFmtId="0" fontId="15" fillId="6" borderId="92" xfId="3" applyFont="1" applyFill="1" applyBorder="1" applyAlignment="1">
      <alignment vertical="center"/>
    </xf>
    <xf numFmtId="0" fontId="15" fillId="5" borderId="93" xfId="0" applyFont="1" applyFill="1" applyBorder="1" applyAlignment="1">
      <alignment vertical="center" shrinkToFit="1"/>
    </xf>
    <xf numFmtId="0" fontId="14" fillId="2" borderId="16" xfId="3" applyFont="1" applyFill="1" applyBorder="1" applyAlignment="1">
      <alignment vertical="center"/>
    </xf>
    <xf numFmtId="0" fontId="15" fillId="6" borderId="60" xfId="3" applyFont="1" applyFill="1" applyBorder="1" applyAlignment="1">
      <alignment vertical="center"/>
    </xf>
    <xf numFmtId="0" fontId="15" fillId="6" borderId="94" xfId="3" applyFont="1" applyFill="1" applyBorder="1" applyAlignment="1">
      <alignment vertical="center"/>
    </xf>
    <xf numFmtId="0" fontId="14" fillId="0" borderId="85" xfId="3" applyFont="1" applyBorder="1" applyAlignment="1">
      <alignment vertical="center" shrinkToFit="1"/>
    </xf>
    <xf numFmtId="0" fontId="14" fillId="5" borderId="95" xfId="3" applyFont="1" applyFill="1" applyBorder="1" applyAlignment="1">
      <alignment horizontal="left" vertical="center"/>
    </xf>
    <xf numFmtId="0" fontId="14" fillId="2" borderId="0" xfId="3" applyFont="1" applyFill="1" applyBorder="1" applyAlignment="1">
      <alignment vertical="center"/>
    </xf>
    <xf numFmtId="178" fontId="34" fillId="0" borderId="96" xfId="0" applyNumberFormat="1" applyFont="1" applyFill="1" applyBorder="1" applyAlignment="1">
      <alignment horizontal="right" vertical="center"/>
    </xf>
    <xf numFmtId="178" fontId="34" fillId="3" borderId="21" xfId="0" applyNumberFormat="1" applyFont="1" applyFill="1" applyBorder="1" applyAlignment="1">
      <alignment horizontal="right" vertical="center" indent="1"/>
    </xf>
    <xf numFmtId="0" fontId="31" fillId="5" borderId="46" xfId="0" applyFont="1" applyFill="1" applyBorder="1" applyAlignment="1">
      <alignment vertical="center" wrapText="1"/>
    </xf>
    <xf numFmtId="38" fontId="21" fillId="0" borderId="97" xfId="4" applyNumberFormat="1" applyFont="1" applyFill="1" applyBorder="1" applyAlignment="1" applyProtection="1">
      <alignment horizontal="right" vertical="center" shrinkToFit="1"/>
      <protection locked="0"/>
    </xf>
    <xf numFmtId="38" fontId="21" fillId="3" borderId="16" xfId="4" applyNumberFormat="1" applyFont="1" applyFill="1" applyBorder="1" applyAlignment="1">
      <alignment horizontal="right" vertical="center" shrinkToFit="1"/>
    </xf>
    <xf numFmtId="0" fontId="31" fillId="5" borderId="45" xfId="0" applyFont="1" applyFill="1" applyBorder="1" applyAlignment="1">
      <alignment horizontal="center" vertical="center" wrapText="1"/>
    </xf>
    <xf numFmtId="0" fontId="31" fillId="5" borderId="23" xfId="0" applyFont="1" applyFill="1" applyBorder="1" applyAlignment="1">
      <alignment horizontal="center" vertical="center" wrapText="1"/>
    </xf>
    <xf numFmtId="0" fontId="31" fillId="5" borderId="46" xfId="0" applyFont="1" applyFill="1" applyBorder="1" applyAlignment="1">
      <alignment horizontal="center" vertical="center" wrapText="1"/>
    </xf>
    <xf numFmtId="178" fontId="25" fillId="4" borderId="37" xfId="0" applyNumberFormat="1" applyFont="1" applyFill="1" applyBorder="1" applyAlignment="1">
      <alignment horizontal="center" vertical="center"/>
    </xf>
    <xf numFmtId="178" fontId="25" fillId="4" borderId="31" xfId="0" applyNumberFormat="1" applyFont="1" applyFill="1" applyBorder="1" applyAlignment="1">
      <alignment horizontal="center" vertical="center"/>
    </xf>
    <xf numFmtId="0" fontId="31" fillId="5" borderId="1" xfId="0" applyFont="1" applyFill="1" applyBorder="1" applyAlignment="1">
      <alignment horizontal="center" vertical="center" wrapText="1"/>
    </xf>
    <xf numFmtId="178" fontId="25" fillId="5" borderId="17" xfId="0" applyNumberFormat="1" applyFont="1" applyFill="1" applyBorder="1" applyAlignment="1">
      <alignment horizontal="center" vertical="center"/>
    </xf>
    <xf numFmtId="178" fontId="25" fillId="5" borderId="24" xfId="0" applyNumberFormat="1" applyFont="1" applyFill="1" applyBorder="1" applyAlignment="1">
      <alignment horizontal="center" vertical="center"/>
    </xf>
    <xf numFmtId="0" fontId="25" fillId="5" borderId="25" xfId="0" applyFont="1" applyFill="1" applyBorder="1" applyAlignment="1">
      <alignment horizontal="center" vertical="center"/>
    </xf>
    <xf numFmtId="0" fontId="25" fillId="5" borderId="15" xfId="0" applyFont="1" applyFill="1" applyBorder="1" applyAlignment="1">
      <alignment horizontal="center" vertical="center"/>
    </xf>
    <xf numFmtId="0" fontId="25" fillId="5" borderId="17" xfId="0" applyFont="1" applyFill="1" applyBorder="1" applyAlignment="1">
      <alignment horizontal="center" vertical="center"/>
    </xf>
    <xf numFmtId="0" fontId="25" fillId="5" borderId="24" xfId="0" applyFont="1" applyFill="1" applyBorder="1" applyAlignment="1">
      <alignment horizontal="center" vertical="center"/>
    </xf>
    <xf numFmtId="0" fontId="25" fillId="5" borderId="37" xfId="0" applyFont="1" applyFill="1" applyBorder="1" applyAlignment="1">
      <alignment horizontal="center" vertical="center" wrapText="1"/>
    </xf>
    <xf numFmtId="0" fontId="25" fillId="5" borderId="38" xfId="0" applyFont="1" applyFill="1" applyBorder="1" applyAlignment="1">
      <alignment horizontal="center" vertical="center" wrapText="1"/>
    </xf>
    <xf numFmtId="0" fontId="25" fillId="5" borderId="29" xfId="0" applyFont="1" applyFill="1" applyBorder="1" applyAlignment="1">
      <alignment horizontal="center" vertical="center"/>
    </xf>
    <xf numFmtId="0" fontId="25" fillId="5" borderId="16" xfId="0" applyFont="1" applyFill="1" applyBorder="1" applyAlignment="1">
      <alignment horizontal="center" vertical="center"/>
    </xf>
    <xf numFmtId="0" fontId="25" fillId="5" borderId="30" xfId="0" applyFont="1" applyFill="1" applyBorder="1" applyAlignment="1">
      <alignment horizontal="center" vertical="center"/>
    </xf>
    <xf numFmtId="0" fontId="25" fillId="5" borderId="47" xfId="0" applyFont="1" applyFill="1" applyBorder="1" applyAlignment="1">
      <alignment horizontal="center" vertical="center"/>
    </xf>
    <xf numFmtId="0" fontId="25" fillId="5" borderId="31" xfId="0" applyFont="1" applyFill="1" applyBorder="1" applyAlignment="1">
      <alignment horizontal="center" vertical="center" wrapText="1"/>
    </xf>
    <xf numFmtId="178" fontId="34" fillId="8" borderId="80" xfId="0" applyNumberFormat="1" applyFont="1" applyFill="1" applyBorder="1" applyAlignment="1" applyProtection="1">
      <alignment horizontal="center" vertical="center"/>
    </xf>
    <xf numFmtId="178" fontId="34" fillId="8" borderId="81" xfId="0" applyNumberFormat="1" applyFont="1" applyFill="1" applyBorder="1" applyAlignment="1" applyProtection="1">
      <alignment horizontal="center" vertical="center"/>
    </xf>
    <xf numFmtId="0" fontId="31" fillId="4" borderId="45" xfId="0" applyFont="1" applyFill="1" applyBorder="1" applyAlignment="1" applyProtection="1">
      <alignment horizontal="center" vertical="center" textRotation="255"/>
    </xf>
    <xf numFmtId="0" fontId="37" fillId="0" borderId="23" xfId="0" applyFont="1" applyBorder="1" applyAlignment="1" applyProtection="1">
      <alignment horizontal="center" vertical="center" textRotation="255"/>
    </xf>
    <xf numFmtId="0" fontId="37" fillId="0" borderId="46" xfId="0" applyFont="1" applyBorder="1" applyAlignment="1" applyProtection="1">
      <alignment horizontal="center" vertical="center" textRotation="255"/>
    </xf>
    <xf numFmtId="0" fontId="31" fillId="0" borderId="37" xfId="0" applyFont="1" applyFill="1" applyBorder="1" applyAlignment="1" applyProtection="1">
      <alignment horizontal="left" vertical="center" wrapText="1"/>
      <protection locked="0"/>
    </xf>
    <xf numFmtId="0" fontId="37" fillId="0" borderId="38" xfId="0" applyFont="1" applyBorder="1" applyAlignment="1" applyProtection="1">
      <alignment horizontal="left" vertical="center" wrapText="1"/>
      <protection locked="0"/>
    </xf>
    <xf numFmtId="0" fontId="37" fillId="0" borderId="31" xfId="0" applyFont="1" applyBorder="1" applyAlignment="1" applyProtection="1">
      <alignment vertical="center" wrapText="1"/>
      <protection locked="0"/>
    </xf>
    <xf numFmtId="0" fontId="37" fillId="0" borderId="38" xfId="0" applyFont="1" applyBorder="1" applyAlignment="1" applyProtection="1">
      <alignment vertical="center" wrapText="1"/>
      <protection locked="0"/>
    </xf>
    <xf numFmtId="0" fontId="31" fillId="0" borderId="26" xfId="0" applyFont="1" applyFill="1" applyBorder="1" applyAlignment="1" applyProtection="1">
      <alignment horizontal="left" vertical="center" wrapText="1"/>
      <protection locked="0"/>
    </xf>
    <xf numFmtId="0" fontId="31" fillId="0" borderId="54"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47"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textRotation="255"/>
    </xf>
    <xf numFmtId="0" fontId="14" fillId="0" borderId="36"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shrinkToFit="1"/>
      <protection locked="0"/>
    </xf>
    <xf numFmtId="0" fontId="14" fillId="0" borderId="63" xfId="0" applyFont="1" applyBorder="1" applyAlignment="1" applyProtection="1">
      <alignment horizontal="left" vertical="center" shrinkToFit="1"/>
      <protection locked="0"/>
    </xf>
    <xf numFmtId="0" fontId="14" fillId="0" borderId="2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14" fillId="4" borderId="37" xfId="0" applyFont="1" applyFill="1" applyBorder="1" applyAlignment="1">
      <alignment horizontal="center" vertical="center"/>
    </xf>
    <xf numFmtId="0" fontId="14" fillId="4" borderId="38" xfId="0" applyFont="1" applyFill="1" applyBorder="1" applyAlignment="1">
      <alignment horizontal="center" vertical="center"/>
    </xf>
    <xf numFmtId="0" fontId="14" fillId="3" borderId="1" xfId="0" applyFont="1" applyFill="1" applyBorder="1" applyAlignment="1">
      <alignment horizontal="left" vertical="center" wrapText="1"/>
    </xf>
    <xf numFmtId="0" fontId="14" fillId="0" borderId="36" xfId="0" applyFont="1" applyBorder="1" applyAlignment="1" applyProtection="1">
      <alignment horizontal="left" vertical="center" shrinkToFit="1"/>
      <protection locked="0"/>
    </xf>
    <xf numFmtId="0" fontId="14" fillId="0" borderId="54" xfId="0" applyFont="1" applyBorder="1" applyAlignment="1" applyProtection="1">
      <alignment horizontal="left" vertical="center" shrinkToFit="1"/>
      <protection locked="0"/>
    </xf>
    <xf numFmtId="178" fontId="25" fillId="4" borderId="37" xfId="0" applyNumberFormat="1" applyFont="1" applyFill="1" applyBorder="1" applyAlignment="1">
      <alignment horizontal="center" vertical="center" wrapText="1"/>
    </xf>
    <xf numFmtId="178" fontId="25" fillId="4" borderId="31" xfId="0" applyNumberFormat="1" applyFont="1" applyFill="1" applyBorder="1" applyAlignment="1">
      <alignment horizontal="center" vertical="center" wrapText="1"/>
    </xf>
    <xf numFmtId="176" fontId="24" fillId="4" borderId="25" xfId="0" applyNumberFormat="1" applyFont="1" applyFill="1" applyBorder="1" applyAlignment="1" applyProtection="1">
      <alignment horizontal="center" vertical="center"/>
    </xf>
    <xf numFmtId="176" fontId="24" fillId="4" borderId="29" xfId="0" applyNumberFormat="1" applyFont="1" applyFill="1" applyBorder="1" applyAlignment="1" applyProtection="1">
      <alignment horizontal="center" vertical="center"/>
    </xf>
    <xf numFmtId="176" fontId="24" fillId="5" borderId="17" xfId="0" applyNumberFormat="1" applyFont="1" applyFill="1" applyBorder="1" applyAlignment="1">
      <alignment horizontal="center" vertical="center"/>
    </xf>
    <xf numFmtId="176" fontId="24" fillId="5" borderId="47" xfId="0" applyNumberFormat="1" applyFont="1" applyFill="1" applyBorder="1" applyAlignment="1">
      <alignment horizontal="center" vertical="center"/>
    </xf>
    <xf numFmtId="0" fontId="24" fillId="5" borderId="25" xfId="0" applyFont="1" applyFill="1" applyBorder="1" applyAlignment="1">
      <alignment horizontal="center" vertical="center"/>
    </xf>
    <xf numFmtId="0" fontId="24" fillId="5" borderId="29" xfId="0" applyFont="1" applyFill="1" applyBorder="1" applyAlignment="1">
      <alignment horizontal="center" vertical="center"/>
    </xf>
    <xf numFmtId="178" fontId="34" fillId="3" borderId="48" xfId="0" applyNumberFormat="1" applyFont="1" applyFill="1" applyBorder="1" applyAlignment="1">
      <alignment horizontal="right" vertical="center" indent="1"/>
    </xf>
    <xf numFmtId="178" fontId="34" fillId="3" borderId="53" xfId="0" applyNumberFormat="1" applyFont="1" applyFill="1" applyBorder="1" applyAlignment="1">
      <alignment horizontal="right" vertical="center" indent="1"/>
    </xf>
    <xf numFmtId="178" fontId="34" fillId="3" borderId="26" xfId="0" applyNumberFormat="1" applyFont="1" applyFill="1" applyBorder="1" applyAlignment="1">
      <alignment horizontal="right" vertical="center"/>
    </xf>
    <xf numFmtId="178" fontId="34" fillId="3" borderId="54" xfId="0" applyNumberFormat="1" applyFont="1" applyFill="1" applyBorder="1" applyAlignment="1">
      <alignment horizontal="right" vertical="center"/>
    </xf>
    <xf numFmtId="178" fontId="34" fillId="3" borderId="27" xfId="0" applyNumberFormat="1" applyFont="1" applyFill="1" applyBorder="1" applyAlignment="1">
      <alignment horizontal="right" vertical="center"/>
    </xf>
    <xf numFmtId="178" fontId="34" fillId="3" borderId="63" xfId="0" applyNumberFormat="1" applyFont="1" applyFill="1" applyBorder="1" applyAlignment="1">
      <alignment horizontal="right" vertical="center"/>
    </xf>
    <xf numFmtId="178" fontId="34" fillId="3" borderId="48" xfId="0" applyNumberFormat="1" applyFont="1" applyFill="1" applyBorder="1" applyAlignment="1">
      <alignment horizontal="right" vertical="center"/>
    </xf>
    <xf numFmtId="178" fontId="34" fillId="3" borderId="53" xfId="0" applyNumberFormat="1" applyFont="1" applyFill="1" applyBorder="1" applyAlignment="1">
      <alignment horizontal="right" vertical="center"/>
    </xf>
    <xf numFmtId="176" fontId="24" fillId="8" borderId="83" xfId="0" applyNumberFormat="1" applyFont="1" applyFill="1" applyBorder="1" applyAlignment="1" applyProtection="1">
      <alignment horizontal="center" vertical="center"/>
    </xf>
    <xf numFmtId="176" fontId="24" fillId="8" borderId="84" xfId="0" applyNumberFormat="1" applyFont="1" applyFill="1" applyBorder="1" applyAlignment="1" applyProtection="1">
      <alignment horizontal="center" vertical="center"/>
    </xf>
    <xf numFmtId="0" fontId="15" fillId="0" borderId="0" xfId="0" applyFont="1" applyAlignment="1">
      <alignment vertical="top" wrapText="1"/>
    </xf>
    <xf numFmtId="0" fontId="18" fillId="4" borderId="1" xfId="0" applyFont="1" applyFill="1" applyBorder="1" applyAlignment="1">
      <alignment horizontal="center" vertical="center"/>
    </xf>
    <xf numFmtId="0" fontId="19" fillId="4" borderId="1" xfId="0" applyFont="1" applyFill="1" applyBorder="1" applyAlignment="1">
      <alignment horizontal="center" vertical="center"/>
    </xf>
    <xf numFmtId="0" fontId="14" fillId="0" borderId="1" xfId="0" applyFont="1" applyBorder="1" applyAlignment="1" applyProtection="1">
      <alignment horizontal="left" vertical="center" wrapText="1"/>
      <protection locked="0"/>
    </xf>
    <xf numFmtId="0" fontId="29" fillId="0" borderId="0" xfId="0" applyFont="1" applyAlignment="1">
      <alignment horizontal="center" vertical="top" wrapText="1"/>
    </xf>
    <xf numFmtId="0" fontId="28" fillId="0" borderId="0" xfId="0" applyFont="1" applyAlignment="1">
      <alignment horizontal="center" vertical="top" wrapText="1"/>
    </xf>
    <xf numFmtId="183" fontId="27" fillId="0" borderId="0" xfId="0" applyNumberFormat="1" applyFont="1" applyAlignment="1">
      <alignment horizontal="center" vertical="center"/>
    </xf>
    <xf numFmtId="0" fontId="27" fillId="0" borderId="0" xfId="0" applyFont="1" applyAlignment="1">
      <alignment horizontal="left" vertical="top" wrapText="1"/>
    </xf>
    <xf numFmtId="0" fontId="30" fillId="0" borderId="0" xfId="0" applyFont="1">
      <alignment vertical="center"/>
    </xf>
    <xf numFmtId="0" fontId="14" fillId="4" borderId="1" xfId="0" applyFont="1" applyFill="1" applyBorder="1" applyAlignment="1">
      <alignment horizontal="center" vertical="center"/>
    </xf>
    <xf numFmtId="0" fontId="27" fillId="0" borderId="1" xfId="0" applyFont="1" applyBorder="1" applyAlignment="1">
      <alignment horizontal="left" vertical="center"/>
    </xf>
    <xf numFmtId="0" fontId="14" fillId="0" borderId="1" xfId="0" applyFont="1" applyBorder="1" applyAlignment="1" applyProtection="1">
      <alignment horizontal="center" vertical="center"/>
      <protection locked="0"/>
    </xf>
    <xf numFmtId="0" fontId="14" fillId="4" borderId="1" xfId="0" applyFont="1" applyFill="1" applyBorder="1" applyAlignment="1">
      <alignment horizontal="left" vertical="center"/>
    </xf>
    <xf numFmtId="0" fontId="14" fillId="0" borderId="1" xfId="0" applyFont="1" applyBorder="1" applyAlignment="1" applyProtection="1">
      <alignment vertical="center" shrinkToFit="1"/>
      <protection locked="0"/>
    </xf>
    <xf numFmtId="49" fontId="14" fillId="0" borderId="1" xfId="0" applyNumberFormat="1" applyFont="1" applyBorder="1" applyAlignment="1" applyProtection="1">
      <alignment horizontal="left" vertical="center" wrapText="1"/>
      <protection locked="0"/>
    </xf>
    <xf numFmtId="0" fontId="14" fillId="4" borderId="45" xfId="0" applyFont="1" applyFill="1" applyBorder="1" applyAlignment="1">
      <alignment horizontal="center" vertical="center" textRotation="255"/>
    </xf>
    <xf numFmtId="0" fontId="14" fillId="4" borderId="23" xfId="0" applyFont="1" applyFill="1" applyBorder="1" applyAlignment="1">
      <alignment horizontal="center" vertical="center" textRotation="255"/>
    </xf>
    <xf numFmtId="0" fontId="15" fillId="5" borderId="1" xfId="0" applyFont="1" applyFill="1" applyBorder="1" applyAlignment="1">
      <alignment horizontal="center" vertical="center"/>
    </xf>
    <xf numFmtId="0" fontId="14" fillId="0" borderId="16"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4" fillId="0" borderId="47" xfId="0" applyFont="1" applyBorder="1" applyAlignment="1" applyProtection="1">
      <alignment horizontal="left" vertical="top" wrapText="1"/>
      <protection locked="0"/>
    </xf>
    <xf numFmtId="0" fontId="15" fillId="0" borderId="16" xfId="0" applyFont="1" applyBorder="1" applyAlignment="1">
      <alignment vertical="top" wrapText="1"/>
    </xf>
    <xf numFmtId="0" fontId="14" fillId="0" borderId="67" xfId="0" applyFont="1" applyBorder="1" applyAlignment="1" applyProtection="1">
      <alignment horizontal="left" vertical="top" wrapText="1"/>
      <protection locked="0"/>
    </xf>
    <xf numFmtId="0" fontId="14" fillId="0" borderId="7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44" xfId="0" applyFont="1" applyBorder="1" applyAlignment="1" applyProtection="1">
      <alignment horizontal="left" vertical="top" wrapText="1"/>
      <protection locked="0"/>
    </xf>
    <xf numFmtId="0" fontId="14" fillId="0" borderId="76" xfId="0" applyFont="1" applyBorder="1" applyAlignment="1" applyProtection="1">
      <alignment horizontal="left" vertical="top" wrapText="1"/>
      <protection locked="0"/>
    </xf>
    <xf numFmtId="0" fontId="15" fillId="5" borderId="69" xfId="0" applyFont="1" applyFill="1" applyBorder="1" applyAlignment="1" applyProtection="1">
      <alignment horizontal="center" vertical="center" textRotation="255" wrapText="1"/>
      <protection locked="0"/>
    </xf>
    <xf numFmtId="0" fontId="15" fillId="5" borderId="68" xfId="0" applyFont="1" applyFill="1" applyBorder="1" applyAlignment="1" applyProtection="1">
      <alignment horizontal="center" vertical="center" textRotation="255" wrapText="1"/>
      <protection locked="0"/>
    </xf>
    <xf numFmtId="0" fontId="15" fillId="5" borderId="50" xfId="0" applyFont="1" applyFill="1" applyBorder="1" applyAlignment="1" applyProtection="1">
      <alignment horizontal="center" vertical="center" textRotation="255" wrapText="1"/>
      <protection locked="0"/>
    </xf>
    <xf numFmtId="0" fontId="15" fillId="5" borderId="22" xfId="0" applyFont="1" applyFill="1" applyBorder="1" applyAlignment="1" applyProtection="1">
      <alignment horizontal="center" vertical="center" textRotation="255" shrinkToFit="1"/>
      <protection locked="0"/>
    </xf>
    <xf numFmtId="0" fontId="15" fillId="5" borderId="68" xfId="0" applyFont="1" applyFill="1" applyBorder="1" applyAlignment="1" applyProtection="1">
      <alignment horizontal="center" vertical="center" textRotation="255" shrinkToFit="1"/>
      <protection locked="0"/>
    </xf>
    <xf numFmtId="0" fontId="15" fillId="4" borderId="25" xfId="0" applyFont="1" applyFill="1" applyBorder="1" applyAlignment="1">
      <alignment horizontal="left" vertical="top" indent="1"/>
    </xf>
    <xf numFmtId="0" fontId="15" fillId="0" borderId="15" xfId="0" applyFont="1" applyBorder="1" applyAlignment="1">
      <alignment horizontal="left" vertical="center" indent="1"/>
    </xf>
    <xf numFmtId="0" fontId="15" fillId="0" borderId="29" xfId="0" applyFont="1" applyBorder="1" applyAlignment="1">
      <alignment horizontal="left" vertical="center" indent="1"/>
    </xf>
    <xf numFmtId="0" fontId="14" fillId="0" borderId="43" xfId="0" applyFont="1" applyBorder="1" applyAlignment="1" applyProtection="1">
      <alignment horizontal="left" vertical="top" wrapText="1"/>
      <protection locked="0"/>
    </xf>
    <xf numFmtId="0" fontId="14" fillId="0" borderId="44" xfId="0" applyFont="1" applyBorder="1">
      <alignment vertical="center"/>
    </xf>
    <xf numFmtId="0" fontId="14" fillId="0" borderId="76" xfId="0" applyFont="1" applyBorder="1">
      <alignment vertical="center"/>
    </xf>
    <xf numFmtId="0" fontId="14" fillId="0" borderId="16" xfId="0" applyFont="1" applyBorder="1">
      <alignment vertical="center"/>
    </xf>
    <xf numFmtId="0" fontId="14" fillId="0" borderId="0" xfId="0" applyFont="1">
      <alignment vertical="center"/>
    </xf>
    <xf numFmtId="0" fontId="14" fillId="0" borderId="30" xfId="0" applyFont="1" applyBorder="1">
      <alignment vertical="center"/>
    </xf>
    <xf numFmtId="0" fontId="14" fillId="0" borderId="17" xfId="0" applyFont="1" applyBorder="1">
      <alignment vertical="center"/>
    </xf>
    <xf numFmtId="0" fontId="14" fillId="0" borderId="24" xfId="0" applyFont="1" applyBorder="1">
      <alignment vertical="center"/>
    </xf>
    <xf numFmtId="0" fontId="14" fillId="0" borderId="47" xfId="0" applyFont="1" applyBorder="1">
      <alignment vertical="center"/>
    </xf>
    <xf numFmtId="0" fontId="15" fillId="4" borderId="26" xfId="0" applyFont="1" applyFill="1" applyBorder="1" applyAlignment="1" applyProtection="1">
      <alignment horizontal="left" vertical="top" wrapText="1" indent="1"/>
      <protection locked="0"/>
    </xf>
    <xf numFmtId="0" fontId="15" fillId="0" borderId="40" xfId="0" applyFont="1" applyBorder="1" applyAlignment="1">
      <alignment horizontal="left" vertical="center" indent="1"/>
    </xf>
    <xf numFmtId="0" fontId="15" fillId="0" borderId="54" xfId="0" applyFont="1" applyBorder="1" applyAlignment="1">
      <alignment horizontal="left" vertical="center" indent="1"/>
    </xf>
    <xf numFmtId="0" fontId="14" fillId="4" borderId="25"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16" xfId="0" applyFont="1" applyFill="1" applyBorder="1" applyAlignment="1">
      <alignment horizontal="center" vertical="center"/>
    </xf>
    <xf numFmtId="0" fontId="14" fillId="4" borderId="0" xfId="0" applyFont="1" applyFill="1" applyAlignment="1">
      <alignment horizontal="center" vertical="center"/>
    </xf>
    <xf numFmtId="0" fontId="14" fillId="4" borderId="30" xfId="0" applyFont="1" applyFill="1" applyBorder="1" applyAlignment="1">
      <alignment horizontal="center" vertical="center"/>
    </xf>
    <xf numFmtId="0" fontId="14" fillId="4" borderId="17"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47" xfId="0" applyFont="1" applyFill="1" applyBorder="1" applyAlignment="1">
      <alignment horizontal="center" vertical="center"/>
    </xf>
    <xf numFmtId="0" fontId="21" fillId="0" borderId="8"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184" fontId="14" fillId="0" borderId="39" xfId="0" applyNumberFormat="1" applyFont="1" applyBorder="1" applyAlignment="1" applyProtection="1">
      <alignment horizontal="center" vertical="top" shrinkToFit="1"/>
      <protection locked="0"/>
    </xf>
    <xf numFmtId="184" fontId="14" fillId="0" borderId="12" xfId="0" applyNumberFormat="1" applyFont="1" applyBorder="1" applyAlignment="1" applyProtection="1">
      <alignment horizontal="center" vertical="top" shrinkToFit="1"/>
      <protection locked="0"/>
    </xf>
    <xf numFmtId="186" fontId="14" fillId="3" borderId="11" xfId="0" applyNumberFormat="1" applyFont="1" applyFill="1" applyBorder="1" applyAlignment="1">
      <alignment horizontal="left" vertical="center" shrinkToFit="1"/>
    </xf>
    <xf numFmtId="186" fontId="14" fillId="3" borderId="72" xfId="0" applyNumberFormat="1" applyFont="1" applyFill="1" applyBorder="1" applyAlignment="1">
      <alignment horizontal="left" vertical="center" shrinkToFit="1"/>
    </xf>
    <xf numFmtId="0" fontId="21" fillId="0" borderId="54" xfId="0" applyFont="1" applyBorder="1" applyAlignment="1" applyProtection="1">
      <alignment horizontal="center" vertical="center"/>
      <protection locked="0"/>
    </xf>
    <xf numFmtId="184" fontId="14" fillId="4" borderId="48" xfId="0" applyNumberFormat="1" applyFont="1" applyFill="1" applyBorder="1" applyAlignment="1" applyProtection="1">
      <alignment horizontal="center" vertical="top" shrinkToFit="1"/>
      <protection locked="0"/>
    </xf>
    <xf numFmtId="184" fontId="14" fillId="4" borderId="49" xfId="0" applyNumberFormat="1" applyFont="1" applyFill="1" applyBorder="1" applyAlignment="1" applyProtection="1">
      <alignment horizontal="center" vertical="top" shrinkToFit="1"/>
      <protection locked="0"/>
    </xf>
    <xf numFmtId="184" fontId="14" fillId="4" borderId="57" xfId="0" applyNumberFormat="1" applyFont="1" applyFill="1" applyBorder="1" applyAlignment="1" applyProtection="1">
      <alignment horizontal="center" vertical="top" shrinkToFit="1"/>
      <protection locked="0"/>
    </xf>
    <xf numFmtId="0" fontId="15" fillId="4" borderId="45" xfId="0" applyFont="1" applyFill="1" applyBorder="1" applyAlignment="1">
      <alignment horizontal="center" vertical="center" textRotation="255" shrinkToFit="1"/>
    </xf>
    <xf numFmtId="0" fontId="14" fillId="0" borderId="23" xfId="0" applyFont="1" applyBorder="1" applyAlignment="1">
      <alignment horizontal="center" vertical="center" textRotation="255" shrinkToFit="1"/>
    </xf>
    <xf numFmtId="184" fontId="14" fillId="0" borderId="31" xfId="0" applyNumberFormat="1" applyFont="1" applyBorder="1" applyAlignment="1" applyProtection="1">
      <alignment horizontal="center" vertical="center" shrinkToFit="1"/>
      <protection locked="0"/>
    </xf>
    <xf numFmtId="0" fontId="14" fillId="0" borderId="15"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0" fontId="21" fillId="0" borderId="26" xfId="0" applyFont="1" applyBorder="1" applyAlignment="1" applyProtection="1">
      <alignment horizontal="center" vertical="center"/>
      <protection locked="0"/>
    </xf>
    <xf numFmtId="0" fontId="21" fillId="0" borderId="40" xfId="0" applyFont="1" applyBorder="1" applyAlignment="1" applyProtection="1">
      <alignment horizontal="center" vertical="center"/>
      <protection locked="0"/>
    </xf>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5" fillId="4" borderId="54" xfId="0" applyFont="1" applyFill="1" applyBorder="1" applyAlignment="1">
      <alignment horizontal="left" vertical="center" indent="1"/>
    </xf>
    <xf numFmtId="0" fontId="15" fillId="4" borderId="36" xfId="0" applyFont="1" applyFill="1" applyBorder="1" applyAlignment="1">
      <alignment horizontal="left" vertical="center" indent="1"/>
    </xf>
    <xf numFmtId="0" fontId="15" fillId="4" borderId="2" xfId="0" applyFont="1" applyFill="1" applyBorder="1" applyAlignment="1">
      <alignment horizontal="left" vertical="center" indent="1"/>
    </xf>
    <xf numFmtId="0" fontId="15" fillId="4" borderId="3" xfId="0" applyFont="1" applyFill="1" applyBorder="1" applyAlignment="1">
      <alignment horizontal="left" vertical="center" indent="1"/>
    </xf>
    <xf numFmtId="0" fontId="15" fillId="4" borderId="3"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7"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13" xfId="0" applyFont="1" applyFill="1" applyBorder="1" applyAlignment="1">
      <alignment horizontal="center" vertical="center"/>
    </xf>
    <xf numFmtId="0" fontId="15" fillId="4" borderId="54" xfId="0" applyFont="1" applyFill="1" applyBorder="1" applyAlignment="1">
      <alignment horizontal="left" vertical="top" indent="1"/>
    </xf>
    <xf numFmtId="0" fontId="15" fillId="4" borderId="36" xfId="0" applyFont="1" applyFill="1" applyBorder="1" applyAlignment="1">
      <alignment horizontal="left" vertical="top" indent="1"/>
    </xf>
    <xf numFmtId="184" fontId="14" fillId="0" borderId="71" xfId="0" applyNumberFormat="1" applyFont="1" applyBorder="1" applyAlignment="1" applyProtection="1">
      <alignment horizontal="center" vertical="top" shrinkToFit="1"/>
      <protection locked="0"/>
    </xf>
    <xf numFmtId="184" fontId="14" fillId="0" borderId="11" xfId="0" applyNumberFormat="1" applyFont="1" applyBorder="1" applyAlignment="1" applyProtection="1">
      <alignment horizontal="center" vertical="top" shrinkToFit="1"/>
      <protection locked="0"/>
    </xf>
    <xf numFmtId="178" fontId="14" fillId="3" borderId="24" xfId="0" applyNumberFormat="1" applyFont="1" applyFill="1" applyBorder="1" applyAlignment="1" applyProtection="1">
      <alignment vertical="center" wrapText="1" shrinkToFit="1"/>
    </xf>
    <xf numFmtId="0" fontId="14" fillId="3" borderId="24" xfId="0" applyFont="1" applyFill="1" applyBorder="1" applyAlignment="1" applyProtection="1">
      <alignment vertical="center" wrapText="1" shrinkToFit="1"/>
    </xf>
    <xf numFmtId="0" fontId="21" fillId="0" borderId="0" xfId="0" applyFont="1" applyBorder="1" applyAlignment="1" applyProtection="1">
      <alignment vertical="center" wrapText="1"/>
    </xf>
    <xf numFmtId="0" fontId="41" fillId="0" borderId="0" xfId="0" applyFont="1" applyAlignment="1" applyProtection="1">
      <alignment vertical="center" wrapText="1"/>
    </xf>
    <xf numFmtId="178" fontId="14" fillId="0" borderId="0" xfId="2" applyNumberFormat="1" applyFont="1" applyFill="1" applyBorder="1" applyAlignment="1">
      <alignment horizontal="center" vertical="center" shrinkToFit="1"/>
    </xf>
    <xf numFmtId="178" fontId="14" fillId="2" borderId="37" xfId="4" applyNumberFormat="1" applyFont="1" applyFill="1" applyBorder="1" applyAlignment="1">
      <alignment horizontal="center" vertical="center" shrinkToFit="1"/>
    </xf>
    <xf numFmtId="178" fontId="14" fillId="2" borderId="38" xfId="4" applyNumberFormat="1" applyFont="1" applyFill="1" applyBorder="1" applyAlignment="1">
      <alignment horizontal="center" vertical="center" shrinkToFit="1"/>
    </xf>
    <xf numFmtId="0" fontId="14" fillId="2" borderId="23" xfId="0" applyFont="1" applyFill="1" applyBorder="1" applyAlignment="1">
      <alignment horizontal="center" vertical="center"/>
    </xf>
    <xf numFmtId="0" fontId="14" fillId="2" borderId="46" xfId="0" applyFont="1" applyFill="1" applyBorder="1" applyAlignment="1">
      <alignment horizontal="center" vertical="center"/>
    </xf>
    <xf numFmtId="0" fontId="15" fillId="0" borderId="1" xfId="0" applyFont="1" applyBorder="1" applyAlignment="1">
      <alignment horizontal="center" vertical="center" wrapText="1"/>
    </xf>
    <xf numFmtId="178" fontId="15" fillId="2" borderId="1" xfId="0" applyNumberFormat="1" applyFont="1" applyFill="1" applyBorder="1" applyAlignment="1">
      <alignment horizontal="center" vertical="center" shrinkToFit="1"/>
    </xf>
    <xf numFmtId="178" fontId="14" fillId="4" borderId="0" xfId="2" applyNumberFormat="1" applyFont="1" applyFill="1" applyBorder="1" applyAlignment="1" applyProtection="1">
      <alignment horizontal="center" vertical="center" shrinkToFit="1"/>
    </xf>
    <xf numFmtId="178" fontId="14" fillId="3" borderId="0" xfId="4" applyNumberFormat="1" applyFont="1" applyFill="1" applyBorder="1" applyAlignment="1" applyProtection="1">
      <alignment horizontal="center" vertical="center"/>
    </xf>
    <xf numFmtId="0" fontId="21" fillId="0" borderId="25" xfId="0" applyFont="1" applyFill="1" applyBorder="1" applyAlignment="1" applyProtection="1">
      <alignment vertical="center" shrinkToFit="1"/>
      <protection locked="0"/>
    </xf>
    <xf numFmtId="0" fontId="21" fillId="0" borderId="66" xfId="0" applyFont="1" applyFill="1" applyBorder="1" applyAlignment="1" applyProtection="1">
      <alignment vertical="center" shrinkToFit="1"/>
      <protection locked="0"/>
    </xf>
    <xf numFmtId="0" fontId="21" fillId="0" borderId="16" xfId="0" applyFont="1" applyFill="1" applyBorder="1" applyAlignment="1" applyProtection="1">
      <alignment vertical="center" shrinkToFit="1"/>
      <protection locked="0"/>
    </xf>
    <xf numFmtId="0" fontId="21" fillId="0" borderId="61" xfId="0" applyFont="1" applyFill="1" applyBorder="1" applyAlignment="1" applyProtection="1">
      <alignment vertical="center" shrinkToFit="1"/>
      <protection locked="0"/>
    </xf>
    <xf numFmtId="0" fontId="21" fillId="0" borderId="15" xfId="0" applyFont="1" applyFill="1" applyBorder="1" applyAlignment="1">
      <alignment horizontal="justify" vertical="center" wrapText="1"/>
    </xf>
    <xf numFmtId="0" fontId="21" fillId="4" borderId="25" xfId="0" applyFont="1" applyFill="1" applyBorder="1" applyAlignment="1">
      <alignment horizontal="center" vertical="distributed" textRotation="255" shrinkToFit="1"/>
    </xf>
    <xf numFmtId="0" fontId="21" fillId="4" borderId="16" xfId="0" applyFont="1" applyFill="1" applyBorder="1" applyAlignment="1">
      <alignment horizontal="center" vertical="distributed" textRotation="255" shrinkToFit="1"/>
    </xf>
    <xf numFmtId="0" fontId="21" fillId="4" borderId="17" xfId="0" applyFont="1" applyFill="1" applyBorder="1" applyAlignment="1">
      <alignment horizontal="center" vertical="distributed" textRotation="255" shrinkToFit="1"/>
    </xf>
    <xf numFmtId="0" fontId="21" fillId="4" borderId="45" xfId="0" applyFont="1" applyFill="1" applyBorder="1" applyAlignment="1">
      <alignment horizontal="center" vertical="center" textRotation="255" shrinkToFit="1"/>
    </xf>
    <xf numFmtId="0" fontId="21" fillId="4" borderId="23" xfId="0" applyFont="1" applyFill="1" applyBorder="1" applyAlignment="1">
      <alignment horizontal="center" vertical="center" textRotation="255" shrinkToFit="1"/>
    </xf>
    <xf numFmtId="0" fontId="21" fillId="4" borderId="45" xfId="0" applyFont="1" applyFill="1" applyBorder="1" applyAlignment="1">
      <alignment horizontal="center" vertical="distributed" textRotation="255" shrinkToFit="1"/>
    </xf>
    <xf numFmtId="0" fontId="21" fillId="4" borderId="23" xfId="0" applyFont="1" applyFill="1" applyBorder="1" applyAlignment="1">
      <alignment horizontal="center" vertical="distributed" textRotation="255" shrinkToFit="1"/>
    </xf>
    <xf numFmtId="0" fontId="21" fillId="0" borderId="0" xfId="0" applyFont="1" applyFill="1" applyBorder="1" applyAlignment="1" applyProtection="1">
      <alignment vertical="center" shrinkToFit="1"/>
      <protection locked="0"/>
    </xf>
    <xf numFmtId="0" fontId="21" fillId="0" borderId="15" xfId="0" applyFont="1" applyFill="1" applyBorder="1" applyAlignment="1" applyProtection="1">
      <alignment vertical="center" shrinkToFit="1"/>
      <protection locked="0"/>
    </xf>
    <xf numFmtId="0" fontId="21" fillId="0" borderId="17" xfId="0" applyFont="1" applyFill="1" applyBorder="1" applyAlignment="1" applyProtection="1">
      <alignment vertical="center" shrinkToFit="1"/>
      <protection locked="0"/>
    </xf>
    <xf numFmtId="0" fontId="21" fillId="0" borderId="24" xfId="0" applyFont="1" applyFill="1" applyBorder="1" applyAlignment="1" applyProtection="1">
      <alignment vertical="center" shrinkToFit="1"/>
      <protection locked="0"/>
    </xf>
    <xf numFmtId="0" fontId="21" fillId="0" borderId="55" xfId="0" applyFont="1" applyFill="1" applyBorder="1" applyAlignment="1" applyProtection="1">
      <alignment vertical="center" shrinkToFit="1"/>
      <protection locked="0"/>
    </xf>
    <xf numFmtId="0" fontId="21" fillId="4" borderId="37" xfId="0" applyFont="1" applyFill="1" applyBorder="1" applyAlignment="1">
      <alignment horizontal="center" vertical="center" shrinkToFit="1"/>
    </xf>
    <xf numFmtId="0" fontId="21" fillId="4" borderId="31" xfId="0" applyFont="1" applyFill="1" applyBorder="1" applyAlignment="1">
      <alignment horizontal="center" vertical="center" shrinkToFit="1"/>
    </xf>
    <xf numFmtId="0" fontId="21" fillId="4" borderId="38" xfId="0" applyFont="1" applyFill="1" applyBorder="1" applyAlignment="1">
      <alignment horizontal="center" vertical="center" shrinkToFit="1"/>
    </xf>
    <xf numFmtId="0" fontId="21" fillId="4" borderId="1" xfId="0" applyFont="1" applyFill="1" applyBorder="1" applyAlignment="1">
      <alignment horizontal="center" vertical="center"/>
    </xf>
    <xf numFmtId="0" fontId="21" fillId="4" borderId="16" xfId="0" applyFont="1" applyFill="1" applyBorder="1" applyAlignment="1">
      <alignment horizontal="center" vertical="center" textRotation="255" shrinkToFit="1"/>
    </xf>
    <xf numFmtId="0" fontId="21" fillId="4" borderId="46" xfId="0" applyFont="1" applyFill="1" applyBorder="1" applyAlignment="1">
      <alignment horizontal="center" vertical="center" textRotation="255" shrinkToFit="1"/>
    </xf>
    <xf numFmtId="0" fontId="21" fillId="4" borderId="46" xfId="0" applyFont="1" applyFill="1" applyBorder="1" applyAlignment="1">
      <alignment horizontal="center" vertical="distributed" textRotation="255" shrinkToFit="1"/>
    </xf>
    <xf numFmtId="0" fontId="21" fillId="4" borderId="17" xfId="0" applyFont="1" applyFill="1" applyBorder="1" applyAlignment="1">
      <alignment horizontal="center" vertical="center" shrinkToFit="1"/>
    </xf>
    <xf numFmtId="0" fontId="21" fillId="4" borderId="24" xfId="0" applyFont="1" applyFill="1" applyBorder="1" applyAlignment="1">
      <alignment horizontal="center" vertical="center" shrinkToFit="1"/>
    </xf>
    <xf numFmtId="0" fontId="21" fillId="4" borderId="47" xfId="0" applyFont="1" applyFill="1" applyBorder="1" applyAlignment="1">
      <alignment horizontal="center" vertical="center" shrinkToFit="1"/>
    </xf>
    <xf numFmtId="0" fontId="18"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31" xfId="0" applyFont="1" applyFill="1" applyBorder="1">
      <alignment vertical="center"/>
    </xf>
    <xf numFmtId="0" fontId="21" fillId="4" borderId="25"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16"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21" fillId="4" borderId="47" xfId="0" applyFont="1" applyFill="1" applyBorder="1" applyAlignment="1">
      <alignment horizontal="center" vertical="center" wrapText="1"/>
    </xf>
    <xf numFmtId="0" fontId="21" fillId="4" borderId="25" xfId="0" applyFont="1" applyFill="1" applyBorder="1" applyAlignment="1">
      <alignment horizontal="center" vertical="center" shrinkToFit="1"/>
    </xf>
    <xf numFmtId="0" fontId="21" fillId="4" borderId="15" xfId="0" applyFont="1" applyFill="1" applyBorder="1" applyAlignment="1">
      <alignment horizontal="center" vertical="center" shrinkToFit="1"/>
    </xf>
    <xf numFmtId="0" fontId="21" fillId="4" borderId="66" xfId="0" applyFont="1" applyFill="1" applyBorder="1" applyAlignment="1">
      <alignment horizontal="center" vertical="center" shrinkToFit="1"/>
    </xf>
    <xf numFmtId="0" fontId="21" fillId="3" borderId="40" xfId="0" applyFont="1" applyFill="1" applyBorder="1" applyAlignment="1">
      <alignment horizontal="center" vertical="center" shrinkToFit="1"/>
    </xf>
    <xf numFmtId="0" fontId="21" fillId="3" borderId="54" xfId="0" applyFont="1" applyFill="1" applyBorder="1" applyAlignment="1">
      <alignment horizontal="center" vertical="center" shrinkToFit="1"/>
    </xf>
    <xf numFmtId="188" fontId="21" fillId="3" borderId="8" xfId="4" applyNumberFormat="1" applyFont="1" applyFill="1" applyBorder="1" applyAlignment="1">
      <alignment horizontal="center" vertical="center"/>
    </xf>
    <xf numFmtId="188" fontId="21" fillId="3" borderId="41" xfId="4" applyNumberFormat="1" applyFont="1" applyFill="1" applyBorder="1" applyAlignment="1">
      <alignment horizontal="center" vertical="center"/>
    </xf>
    <xf numFmtId="0" fontId="21" fillId="4" borderId="20" xfId="0" applyFont="1" applyFill="1" applyBorder="1" applyAlignment="1" applyProtection="1">
      <alignment horizontal="center" vertical="center" shrinkToFit="1"/>
    </xf>
    <xf numFmtId="0" fontId="21" fillId="4" borderId="12" xfId="0" applyFont="1" applyFill="1" applyBorder="1" applyAlignment="1" applyProtection="1">
      <alignment horizontal="center" vertical="center" shrinkToFit="1"/>
    </xf>
    <xf numFmtId="188" fontId="21" fillId="3" borderId="12" xfId="4" applyNumberFormat="1" applyFont="1" applyFill="1" applyBorder="1" applyAlignment="1" applyProtection="1">
      <alignment horizontal="center" vertical="center"/>
    </xf>
    <xf numFmtId="0" fontId="21" fillId="4" borderId="29" xfId="0" applyFont="1" applyFill="1" applyBorder="1" applyAlignment="1">
      <alignment vertical="center"/>
    </xf>
    <xf numFmtId="0" fontId="21" fillId="4" borderId="16" xfId="0" applyFont="1" applyFill="1" applyBorder="1" applyAlignment="1">
      <alignment vertical="center"/>
    </xf>
    <xf numFmtId="0" fontId="21" fillId="4" borderId="30" xfId="0" applyFont="1" applyFill="1" applyBorder="1" applyAlignment="1">
      <alignment vertical="center"/>
    </xf>
    <xf numFmtId="0" fontId="21" fillId="4" borderId="17" xfId="0" applyFont="1" applyFill="1" applyBorder="1" applyAlignment="1">
      <alignment vertical="center"/>
    </xf>
    <xf numFmtId="0" fontId="21" fillId="4" borderId="47" xfId="0" applyFont="1" applyFill="1" applyBorder="1" applyAlignment="1">
      <alignment vertical="center"/>
    </xf>
    <xf numFmtId="188" fontId="21" fillId="3" borderId="13" xfId="4" applyNumberFormat="1" applyFont="1" applyFill="1" applyBorder="1" applyAlignment="1" applyProtection="1">
      <alignment horizontal="center" vertical="center"/>
    </xf>
    <xf numFmtId="0" fontId="21" fillId="4" borderId="29" xfId="0" applyFont="1" applyFill="1" applyBorder="1" applyAlignment="1">
      <alignment vertical="center" wrapText="1"/>
    </xf>
    <xf numFmtId="0" fontId="21" fillId="4" borderId="16" xfId="0" applyFont="1" applyFill="1" applyBorder="1" applyAlignment="1">
      <alignment vertical="center" wrapText="1"/>
    </xf>
    <xf numFmtId="0" fontId="21" fillId="4" borderId="30" xfId="0" applyFont="1" applyFill="1" applyBorder="1" applyAlignment="1">
      <alignment vertical="center" wrapText="1"/>
    </xf>
    <xf numFmtId="0" fontId="21" fillId="4" borderId="17" xfId="0" applyFont="1" applyFill="1" applyBorder="1" applyAlignment="1">
      <alignment vertical="center" wrapText="1"/>
    </xf>
    <xf numFmtId="0" fontId="21" fillId="4" borderId="47" xfId="0" applyFont="1" applyFill="1" applyBorder="1" applyAlignment="1">
      <alignment vertical="center" wrapText="1"/>
    </xf>
    <xf numFmtId="0" fontId="21" fillId="4" borderId="74" xfId="0" applyFont="1" applyFill="1" applyBorder="1" applyAlignment="1" applyProtection="1">
      <alignment horizontal="center" vertical="center" shrinkToFit="1"/>
    </xf>
    <xf numFmtId="0" fontId="21" fillId="4" borderId="62" xfId="0" applyFont="1" applyFill="1" applyBorder="1" applyAlignment="1" applyProtection="1">
      <alignment horizontal="center" vertical="center" shrinkToFit="1"/>
    </xf>
    <xf numFmtId="0" fontId="21" fillId="4" borderId="73" xfId="0" applyFont="1" applyFill="1" applyBorder="1" applyAlignment="1" applyProtection="1">
      <alignment horizontal="center" vertical="center" shrinkToFit="1"/>
    </xf>
    <xf numFmtId="38" fontId="21" fillId="0" borderId="25" xfId="4" applyFont="1" applyFill="1" applyBorder="1" applyAlignment="1" applyProtection="1">
      <alignment vertical="center" shrinkToFit="1"/>
      <protection locked="0"/>
    </xf>
    <xf numFmtId="38" fontId="21" fillId="0" borderId="66" xfId="4" applyFont="1" applyFill="1" applyBorder="1" applyAlignment="1" applyProtection="1">
      <alignment vertical="center" shrinkToFit="1"/>
      <protection locked="0"/>
    </xf>
    <xf numFmtId="38" fontId="21" fillId="0" borderId="16" xfId="4" applyFont="1" applyFill="1" applyBorder="1" applyAlignment="1" applyProtection="1">
      <alignment vertical="center" shrinkToFit="1"/>
      <protection locked="0"/>
    </xf>
    <xf numFmtId="38" fontId="21" fillId="0" borderId="61" xfId="4" applyFont="1" applyFill="1" applyBorder="1" applyAlignment="1" applyProtection="1">
      <alignment vertical="center" shrinkToFit="1"/>
      <protection locked="0"/>
    </xf>
    <xf numFmtId="38" fontId="21" fillId="0" borderId="17" xfId="4" applyFont="1" applyFill="1" applyBorder="1" applyAlignment="1" applyProtection="1">
      <alignment vertical="center" shrinkToFit="1"/>
      <protection locked="0"/>
    </xf>
    <xf numFmtId="38" fontId="21" fillId="0" borderId="55" xfId="4" applyFont="1" applyFill="1" applyBorder="1" applyAlignment="1" applyProtection="1">
      <alignment vertical="center" shrinkToFit="1"/>
      <protection locked="0"/>
    </xf>
    <xf numFmtId="0" fontId="18" fillId="0" borderId="0" xfId="0" applyFont="1" applyFill="1" applyBorder="1" applyAlignment="1"/>
    <xf numFmtId="0" fontId="21" fillId="4" borderId="38" xfId="0" applyFont="1" applyFill="1" applyBorder="1" applyAlignment="1">
      <alignment vertical="center" shrinkToFit="1"/>
    </xf>
    <xf numFmtId="0" fontId="21" fillId="4" borderId="31" xfId="0" applyFont="1" applyFill="1" applyBorder="1" applyAlignment="1">
      <alignment vertical="center" shrinkToFit="1"/>
    </xf>
    <xf numFmtId="0" fontId="21" fillId="4" borderId="6" xfId="0" applyFont="1" applyFill="1" applyBorder="1" applyAlignment="1" applyProtection="1">
      <alignment horizontal="center" vertical="center" shrinkToFit="1"/>
    </xf>
    <xf numFmtId="0" fontId="21" fillId="4" borderId="13" xfId="0" applyFont="1" applyFill="1" applyBorder="1" applyAlignment="1" applyProtection="1">
      <alignment horizontal="center" vertical="center" shrinkToFit="1"/>
    </xf>
    <xf numFmtId="0" fontId="21" fillId="4" borderId="34" xfId="0" applyFont="1" applyFill="1" applyBorder="1" applyAlignment="1" applyProtection="1">
      <alignment horizontal="center" vertical="center" shrinkToFit="1"/>
    </xf>
    <xf numFmtId="0" fontId="21" fillId="4" borderId="50" xfId="0" applyFont="1" applyFill="1" applyBorder="1" applyAlignment="1" applyProtection="1">
      <alignment horizontal="center" vertical="center" shrinkToFit="1"/>
    </xf>
    <xf numFmtId="0" fontId="21" fillId="4" borderId="8" xfId="0" applyFont="1" applyFill="1" applyBorder="1" applyAlignment="1">
      <alignment horizontal="center" vertical="center" shrinkToFit="1"/>
    </xf>
    <xf numFmtId="0" fontId="21" fillId="4" borderId="40" xfId="0" applyFont="1" applyFill="1" applyBorder="1" applyAlignment="1">
      <alignment horizontal="center" vertical="center" shrinkToFit="1"/>
    </xf>
    <xf numFmtId="0" fontId="21" fillId="4" borderId="41" xfId="0" applyFont="1" applyFill="1" applyBorder="1" applyAlignment="1">
      <alignment horizontal="center" vertical="center" shrinkToFit="1"/>
    </xf>
    <xf numFmtId="0" fontId="21" fillId="4" borderId="10" xfId="0" applyFont="1" applyFill="1" applyBorder="1" applyAlignment="1">
      <alignment horizontal="center" vertical="center" shrinkToFit="1"/>
    </xf>
    <xf numFmtId="0" fontId="21" fillId="4" borderId="49" xfId="0" applyFont="1" applyFill="1" applyBorder="1" applyAlignment="1">
      <alignment horizontal="center" vertical="center" shrinkToFit="1"/>
    </xf>
    <xf numFmtId="0" fontId="21" fillId="4" borderId="57" xfId="0" applyFont="1" applyFill="1" applyBorder="1" applyAlignment="1">
      <alignment horizontal="center" vertical="center" shrinkToFit="1"/>
    </xf>
    <xf numFmtId="0" fontId="21" fillId="5" borderId="1" xfId="0" applyFont="1" applyFill="1" applyBorder="1" applyAlignment="1">
      <alignment horizontal="center" vertical="center"/>
    </xf>
    <xf numFmtId="0" fontId="21" fillId="3" borderId="1" xfId="0" applyFont="1" applyFill="1" applyBorder="1" applyAlignment="1">
      <alignment vertical="center" shrinkToFit="1"/>
    </xf>
    <xf numFmtId="0" fontId="21" fillId="4" borderId="27" xfId="0" applyFont="1" applyFill="1" applyBorder="1" applyAlignment="1" applyProtection="1">
      <alignment horizontal="center" vertical="center" shrinkToFit="1"/>
    </xf>
    <xf numFmtId="0" fontId="21" fillId="4" borderId="28" xfId="0" applyFont="1" applyFill="1" applyBorder="1" applyAlignment="1" applyProtection="1">
      <alignment horizontal="center" vertical="center" shrinkToFit="1"/>
    </xf>
    <xf numFmtId="0" fontId="21" fillId="4" borderId="39" xfId="0" applyFont="1" applyFill="1" applyBorder="1" applyAlignment="1" applyProtection="1">
      <alignment horizontal="center" vertical="center" shrinkToFit="1"/>
    </xf>
    <xf numFmtId="0" fontId="21" fillId="4" borderId="1" xfId="0" applyFont="1" applyFill="1" applyBorder="1" applyAlignment="1">
      <alignment horizontal="center" vertical="center" wrapText="1"/>
    </xf>
    <xf numFmtId="0" fontId="21" fillId="4" borderId="48" xfId="0" applyFont="1" applyFill="1" applyBorder="1" applyAlignment="1" applyProtection="1">
      <alignment horizontal="center" vertical="center" shrinkToFit="1"/>
    </xf>
    <xf numFmtId="0" fontId="21" fillId="4" borderId="49" xfId="0" applyFont="1" applyFill="1" applyBorder="1" applyAlignment="1" applyProtection="1">
      <alignment horizontal="center" vertical="center" shrinkToFit="1"/>
    </xf>
    <xf numFmtId="0" fontId="21" fillId="4" borderId="57" xfId="0" applyFont="1" applyFill="1" applyBorder="1" applyAlignment="1" applyProtection="1">
      <alignment horizontal="center" vertical="center" shrinkToFit="1"/>
    </xf>
    <xf numFmtId="0" fontId="21" fillId="4" borderId="46" xfId="0" applyFont="1" applyFill="1" applyBorder="1" applyAlignment="1">
      <alignment horizontal="center" vertical="center"/>
    </xf>
    <xf numFmtId="0" fontId="21" fillId="4" borderId="46" xfId="0" applyFont="1" applyFill="1" applyBorder="1">
      <alignment vertical="center"/>
    </xf>
    <xf numFmtId="181" fontId="25" fillId="0" borderId="20" xfId="5" applyNumberFormat="1" applyFont="1" applyFill="1" applyBorder="1" applyAlignment="1" applyProtection="1">
      <alignment horizontal="center" vertical="center" shrinkToFit="1"/>
      <protection locked="0"/>
    </xf>
    <xf numFmtId="181" fontId="25" fillId="0" borderId="12" xfId="5" applyNumberFormat="1" applyFont="1" applyFill="1" applyBorder="1" applyAlignment="1" applyProtection="1">
      <alignment horizontal="center" vertical="center" shrinkToFit="1"/>
      <protection locked="0"/>
    </xf>
    <xf numFmtId="0" fontId="25" fillId="4" borderId="32" xfId="5" applyFont="1" applyFill="1" applyBorder="1" applyAlignment="1" applyProtection="1">
      <alignment horizontal="center" vertical="center" shrinkToFit="1"/>
    </xf>
    <xf numFmtId="0" fontId="25" fillId="4" borderId="33" xfId="5" applyFont="1" applyFill="1" applyBorder="1" applyAlignment="1" applyProtection="1">
      <alignment horizontal="center" vertical="center" shrinkToFit="1"/>
    </xf>
    <xf numFmtId="0" fontId="25" fillId="4" borderId="22" xfId="5" applyFont="1" applyFill="1" applyBorder="1" applyAlignment="1" applyProtection="1">
      <alignment horizontal="right" vertical="center" shrinkToFit="1"/>
    </xf>
    <xf numFmtId="0" fontId="25" fillId="4" borderId="18" xfId="5" applyFont="1" applyFill="1" applyBorder="1" applyAlignment="1" applyProtection="1">
      <alignment horizontal="right" vertical="center" shrinkToFit="1"/>
    </xf>
    <xf numFmtId="0" fontId="25" fillId="4" borderId="19" xfId="5" applyFont="1" applyFill="1" applyBorder="1" applyAlignment="1" applyProtection="1">
      <alignment horizontal="right" vertical="center" shrinkToFit="1"/>
    </xf>
    <xf numFmtId="0" fontId="25" fillId="4" borderId="37" xfId="5" applyFont="1" applyFill="1" applyBorder="1" applyAlignment="1" applyProtection="1">
      <alignment horizontal="center" vertical="center" shrinkToFit="1"/>
    </xf>
    <xf numFmtId="0" fontId="25" fillId="4" borderId="31" xfId="5" applyFont="1" applyFill="1" applyBorder="1" applyAlignment="1" applyProtection="1">
      <alignment horizontal="center" vertical="center" shrinkToFit="1"/>
    </xf>
    <xf numFmtId="0" fontId="25" fillId="4" borderId="52" xfId="5" applyFont="1" applyFill="1" applyBorder="1" applyAlignment="1" applyProtection="1">
      <alignment horizontal="center" vertical="center" shrinkToFit="1"/>
    </xf>
    <xf numFmtId="0" fontId="25" fillId="4" borderId="68" xfId="5" applyFont="1" applyFill="1" applyBorder="1" applyAlignment="1" applyProtection="1">
      <alignment horizontal="right" vertical="center" shrinkToFit="1"/>
    </xf>
    <xf numFmtId="0" fontId="25" fillId="4" borderId="70" xfId="5" applyFont="1" applyFill="1" applyBorder="1" applyAlignment="1" applyProtection="1">
      <alignment horizontal="right" vertical="center" shrinkToFit="1"/>
    </xf>
    <xf numFmtId="0" fontId="25" fillId="4" borderId="6" xfId="5" applyFont="1" applyFill="1" applyBorder="1" applyAlignment="1" applyProtection="1">
      <alignment horizontal="center" vertical="center" shrinkToFit="1"/>
    </xf>
    <xf numFmtId="0" fontId="25" fillId="4" borderId="13" xfId="5" applyFont="1" applyFill="1" applyBorder="1" applyAlignment="1" applyProtection="1">
      <alignment horizontal="center" vertical="center" shrinkToFit="1"/>
    </xf>
    <xf numFmtId="178" fontId="25" fillId="0" borderId="13" xfId="5" applyNumberFormat="1" applyFont="1" applyFill="1" applyBorder="1" applyAlignment="1" applyProtection="1">
      <alignment vertical="center" shrinkToFit="1"/>
      <protection locked="0"/>
    </xf>
    <xf numFmtId="178" fontId="25" fillId="0" borderId="10" xfId="5" applyNumberFormat="1" applyFont="1" applyFill="1" applyBorder="1" applyAlignment="1" applyProtection="1">
      <alignment vertical="center" shrinkToFit="1"/>
      <protection locked="0"/>
    </xf>
    <xf numFmtId="191" fontId="25" fillId="3" borderId="33" xfId="5" applyNumberFormat="1" applyFont="1" applyFill="1" applyBorder="1" applyAlignment="1" applyProtection="1">
      <alignment vertical="center" shrinkToFit="1"/>
      <protection locked="0"/>
    </xf>
    <xf numFmtId="191" fontId="25" fillId="3" borderId="14" xfId="5" applyNumberFormat="1" applyFont="1" applyFill="1" applyBorder="1" applyAlignment="1" applyProtection="1">
      <alignment vertical="center" shrinkToFit="1"/>
      <protection locked="0"/>
    </xf>
    <xf numFmtId="186" fontId="25" fillId="4" borderId="52" xfId="5" applyNumberFormat="1" applyFont="1" applyFill="1" applyBorder="1" applyAlignment="1">
      <alignment horizontal="center" vertical="center" shrinkToFit="1"/>
    </xf>
    <xf numFmtId="186" fontId="25" fillId="4" borderId="33" xfId="5" applyNumberFormat="1" applyFont="1" applyFill="1" applyBorder="1" applyAlignment="1">
      <alignment horizontal="center" vertical="center" shrinkToFit="1"/>
    </xf>
    <xf numFmtId="0" fontId="25" fillId="4" borderId="34" xfId="5" applyFont="1" applyFill="1" applyBorder="1" applyAlignment="1" applyProtection="1">
      <alignment horizontal="center" vertical="center" shrinkToFit="1"/>
    </xf>
    <xf numFmtId="0" fontId="25" fillId="4" borderId="60" xfId="5" applyFont="1" applyFill="1" applyBorder="1" applyAlignment="1" applyProtection="1">
      <alignment horizontal="center" vertical="center" shrinkToFit="1"/>
    </xf>
    <xf numFmtId="0" fontId="25" fillId="4" borderId="59" xfId="5" applyFont="1" applyFill="1" applyBorder="1" applyAlignment="1" applyProtection="1">
      <alignment horizontal="center" vertical="center" shrinkToFit="1"/>
    </xf>
    <xf numFmtId="181" fontId="25" fillId="0" borderId="56" xfId="5" applyNumberFormat="1" applyFont="1" applyFill="1" applyBorder="1" applyAlignment="1" applyProtection="1">
      <alignment horizontal="center" vertical="center" shrinkToFit="1"/>
      <protection locked="0"/>
    </xf>
    <xf numFmtId="181" fontId="25" fillId="0" borderId="11" xfId="5" applyNumberFormat="1" applyFont="1" applyFill="1" applyBorder="1" applyAlignment="1" applyProtection="1">
      <alignment horizontal="center" vertical="center" shrinkToFit="1"/>
      <protection locked="0"/>
    </xf>
    <xf numFmtId="0" fontId="25" fillId="4" borderId="50" xfId="5" applyFont="1" applyFill="1" applyBorder="1" applyAlignment="1" applyProtection="1">
      <alignment horizontal="center" vertical="center" shrinkToFit="1"/>
    </xf>
    <xf numFmtId="0" fontId="25" fillId="4" borderId="51" xfId="5" applyFont="1" applyFill="1" applyBorder="1" applyAlignment="1" applyProtection="1">
      <alignment horizontal="center" vertical="center" shrinkToFit="1"/>
    </xf>
    <xf numFmtId="191" fontId="25" fillId="3" borderId="51" xfId="5" applyNumberFormat="1" applyFont="1" applyFill="1" applyBorder="1" applyAlignment="1" applyProtection="1">
      <alignment vertical="center" shrinkToFit="1"/>
      <protection locked="0"/>
    </xf>
    <xf numFmtId="191" fontId="25" fillId="3" borderId="65" xfId="5" applyNumberFormat="1" applyFont="1" applyFill="1" applyBorder="1" applyAlignment="1" applyProtection="1">
      <alignment vertical="center" shrinkToFit="1"/>
      <protection locked="0"/>
    </xf>
    <xf numFmtId="186" fontId="25" fillId="4" borderId="55" xfId="5" applyNumberFormat="1" applyFont="1" applyFill="1" applyBorder="1" applyAlignment="1">
      <alignment horizontal="center" vertical="center" shrinkToFit="1"/>
    </xf>
    <xf numFmtId="186" fontId="25" fillId="4" borderId="51" xfId="5" applyNumberFormat="1" applyFont="1" applyFill="1" applyBorder="1" applyAlignment="1">
      <alignment horizontal="center" vertical="center" shrinkToFit="1"/>
    </xf>
    <xf numFmtId="0" fontId="25" fillId="4" borderId="20" xfId="5" applyFont="1" applyFill="1" applyBorder="1" applyAlignment="1" applyProtection="1">
      <alignment horizontal="center" vertical="center" shrinkToFit="1"/>
    </xf>
    <xf numFmtId="0" fontId="25" fillId="4" borderId="12" xfId="5" applyFont="1" applyFill="1" applyBorder="1" applyAlignment="1" applyProtection="1">
      <alignment horizontal="center" vertical="center" shrinkToFit="1"/>
    </xf>
    <xf numFmtId="186" fontId="25" fillId="0" borderId="12" xfId="5" applyNumberFormat="1" applyFont="1" applyFill="1" applyBorder="1" applyAlignment="1" applyProtection="1">
      <alignment horizontal="center" vertical="center" shrinkToFit="1"/>
      <protection locked="0"/>
    </xf>
    <xf numFmtId="186" fontId="25" fillId="0" borderId="5" xfId="5" applyNumberFormat="1" applyFont="1" applyFill="1" applyBorder="1" applyAlignment="1" applyProtection="1">
      <alignment horizontal="center" vertical="center" shrinkToFit="1"/>
      <protection locked="0"/>
    </xf>
    <xf numFmtId="190" fontId="25" fillId="0" borderId="13" xfId="5" applyNumberFormat="1" applyFont="1" applyFill="1" applyBorder="1" applyAlignment="1" applyProtection="1">
      <alignment vertical="center" shrinkToFit="1"/>
      <protection locked="0"/>
    </xf>
    <xf numFmtId="186" fontId="25" fillId="0" borderId="13" xfId="5" applyNumberFormat="1" applyFont="1" applyFill="1" applyBorder="1" applyAlignment="1" applyProtection="1">
      <alignment horizontal="left" vertical="center" shrinkToFit="1"/>
      <protection locked="0"/>
    </xf>
    <xf numFmtId="186" fontId="25" fillId="0" borderId="7" xfId="5" applyNumberFormat="1" applyFont="1" applyFill="1" applyBorder="1" applyAlignment="1" applyProtection="1">
      <alignment horizontal="left" vertical="center" shrinkToFit="1"/>
      <protection locked="0"/>
    </xf>
    <xf numFmtId="178" fontId="25" fillId="0" borderId="33" xfId="5" applyNumberFormat="1" applyFont="1" applyFill="1" applyBorder="1" applyAlignment="1" applyProtection="1">
      <alignment vertical="center" shrinkToFit="1"/>
      <protection locked="0"/>
    </xf>
    <xf numFmtId="0" fontId="25" fillId="4" borderId="2" xfId="5" applyFont="1" applyFill="1" applyBorder="1" applyAlignment="1" applyProtection="1">
      <alignment horizontal="center" vertical="center" shrinkToFit="1"/>
    </xf>
    <xf numFmtId="0" fontId="25" fillId="4" borderId="3" xfId="5" applyFont="1" applyFill="1" applyBorder="1" applyAlignment="1" applyProtection="1">
      <alignment horizontal="center" vertical="center" shrinkToFit="1"/>
    </xf>
    <xf numFmtId="178" fontId="25" fillId="3" borderId="3" xfId="5" applyNumberFormat="1" applyFont="1" applyFill="1" applyBorder="1" applyAlignment="1">
      <alignment vertical="center" shrinkToFit="1"/>
    </xf>
    <xf numFmtId="178" fontId="25" fillId="3" borderId="8" xfId="5" applyNumberFormat="1" applyFont="1" applyFill="1" applyBorder="1" applyAlignment="1">
      <alignment vertical="center" shrinkToFit="1"/>
    </xf>
    <xf numFmtId="186" fontId="25" fillId="4" borderId="26" xfId="5" applyNumberFormat="1" applyFont="1" applyFill="1" applyBorder="1" applyAlignment="1">
      <alignment horizontal="center" vertical="center" shrinkToFit="1"/>
    </xf>
    <xf numFmtId="186" fontId="25" fillId="4" borderId="41" xfId="5" applyNumberFormat="1" applyFont="1" applyFill="1" applyBorder="1" applyAlignment="1">
      <alignment horizontal="center" vertical="center" shrinkToFit="1"/>
    </xf>
    <xf numFmtId="182" fontId="25" fillId="0" borderId="3" xfId="5" applyNumberFormat="1" applyFont="1" applyFill="1" applyBorder="1" applyAlignment="1" applyProtection="1">
      <alignment horizontal="center" vertical="center" shrinkToFit="1"/>
      <protection locked="0"/>
    </xf>
    <xf numFmtId="182" fontId="25" fillId="0" borderId="4" xfId="5" applyNumberFormat="1" applyFont="1" applyFill="1" applyBorder="1" applyAlignment="1" applyProtection="1">
      <alignment horizontal="center" vertical="center" shrinkToFit="1"/>
      <protection locked="0"/>
    </xf>
    <xf numFmtId="182" fontId="25" fillId="3" borderId="3" xfId="5" applyNumberFormat="1" applyFont="1" applyFill="1" applyBorder="1" applyAlignment="1" applyProtection="1">
      <alignment horizontal="center" vertical="center" shrinkToFit="1"/>
      <protection locked="0"/>
    </xf>
    <xf numFmtId="182" fontId="25" fillId="3" borderId="4" xfId="5" applyNumberFormat="1" applyFont="1" applyFill="1" applyBorder="1" applyAlignment="1" applyProtection="1">
      <alignment horizontal="center" vertical="center" shrinkToFit="1"/>
      <protection locked="0"/>
    </xf>
    <xf numFmtId="186" fontId="25" fillId="3" borderId="12" xfId="5" applyNumberFormat="1" applyFont="1" applyFill="1" applyBorder="1" applyAlignment="1" applyProtection="1">
      <alignment horizontal="center" vertical="center" shrinkToFit="1"/>
      <protection locked="0"/>
    </xf>
    <xf numFmtId="186" fontId="25" fillId="3" borderId="5" xfId="5" applyNumberFormat="1" applyFont="1" applyFill="1" applyBorder="1" applyAlignment="1" applyProtection="1">
      <alignment horizontal="center" vertical="center" shrinkToFit="1"/>
      <protection locked="0"/>
    </xf>
    <xf numFmtId="0" fontId="21" fillId="0" borderId="0" xfId="3" applyFont="1" applyFill="1" applyBorder="1" applyAlignment="1">
      <alignment horizontal="left" vertical="top" wrapText="1"/>
    </xf>
    <xf numFmtId="0" fontId="25" fillId="4" borderId="32" xfId="5" applyFont="1" applyFill="1" applyBorder="1" applyAlignment="1">
      <alignment horizontal="center" vertical="center" shrinkToFit="1"/>
    </xf>
    <xf numFmtId="0" fontId="25" fillId="4" borderId="33" xfId="5" applyFont="1" applyFill="1" applyBorder="1" applyAlignment="1">
      <alignment horizontal="center" vertical="center" shrinkToFit="1"/>
    </xf>
    <xf numFmtId="38" fontId="25" fillId="3" borderId="33" xfId="5" applyNumberFormat="1" applyFont="1" applyFill="1" applyBorder="1" applyAlignment="1">
      <alignment horizontal="center" vertical="center" shrinkToFit="1"/>
    </xf>
    <xf numFmtId="38" fontId="25" fillId="3" borderId="14" xfId="5" applyNumberFormat="1" applyFont="1" applyFill="1" applyBorder="1" applyAlignment="1">
      <alignment horizontal="center" vertical="center" shrinkToFit="1"/>
    </xf>
    <xf numFmtId="0" fontId="21" fillId="0" borderId="0" xfId="5" applyFont="1" applyFill="1" applyBorder="1" applyAlignment="1">
      <alignment horizontal="center" vertical="center" shrinkToFit="1"/>
    </xf>
    <xf numFmtId="0" fontId="25" fillId="4" borderId="34" xfId="5" applyFont="1" applyFill="1" applyBorder="1" applyAlignment="1">
      <alignment horizontal="center" vertical="center" shrinkToFit="1"/>
    </xf>
    <xf numFmtId="0" fontId="25" fillId="4" borderId="60" xfId="5" applyFont="1" applyFill="1" applyBorder="1" applyAlignment="1">
      <alignment horizontal="center" vertical="center" shrinkToFit="1"/>
    </xf>
    <xf numFmtId="178" fontId="25" fillId="3" borderId="60" xfId="5" applyNumberFormat="1" applyFont="1" applyFill="1" applyBorder="1" applyAlignment="1">
      <alignment vertical="center" shrinkToFit="1"/>
    </xf>
    <xf numFmtId="178" fontId="25" fillId="3" borderId="59" xfId="5" applyNumberFormat="1" applyFont="1" applyFill="1" applyBorder="1" applyAlignment="1">
      <alignment vertical="center" shrinkToFit="1"/>
    </xf>
    <xf numFmtId="0" fontId="25" fillId="4" borderId="61" xfId="5" applyFont="1" applyFill="1" applyBorder="1" applyAlignment="1">
      <alignment horizontal="center" vertical="center" shrinkToFit="1"/>
    </xf>
    <xf numFmtId="0" fontId="25" fillId="4" borderId="70" xfId="5" applyFont="1" applyFill="1" applyBorder="1" applyAlignment="1">
      <alignment horizontal="center" vertical="center" shrinkToFit="1"/>
    </xf>
    <xf numFmtId="178" fontId="25" fillId="3" borderId="33" xfId="5" applyNumberFormat="1" applyFont="1" applyFill="1" applyBorder="1" applyAlignment="1">
      <alignment vertical="center" shrinkToFit="1"/>
    </xf>
    <xf numFmtId="178" fontId="25" fillId="3" borderId="14" xfId="5" applyNumberFormat="1" applyFont="1" applyFill="1" applyBorder="1" applyAlignment="1">
      <alignment vertical="center" shrinkToFit="1"/>
    </xf>
    <xf numFmtId="0" fontId="25" fillId="4" borderId="52" xfId="5" applyFont="1" applyFill="1" applyBorder="1" applyAlignment="1">
      <alignment horizontal="center" vertical="center" shrinkToFit="1"/>
    </xf>
    <xf numFmtId="0" fontId="25" fillId="4" borderId="50" xfId="5" applyFont="1" applyFill="1" applyBorder="1" applyAlignment="1">
      <alignment horizontal="center" vertical="center" shrinkToFit="1"/>
    </xf>
    <xf numFmtId="0" fontId="25" fillId="4" borderId="51" xfId="5" applyFont="1" applyFill="1" applyBorder="1" applyAlignment="1">
      <alignment horizontal="center" vertical="center" shrinkToFit="1"/>
    </xf>
    <xf numFmtId="178" fontId="25" fillId="3" borderId="51" xfId="5" applyNumberFormat="1" applyFont="1" applyFill="1" applyBorder="1" applyAlignment="1">
      <alignment vertical="center" shrinkToFit="1"/>
    </xf>
    <xf numFmtId="178" fontId="25" fillId="3" borderId="65" xfId="5" applyNumberFormat="1" applyFont="1" applyFill="1" applyBorder="1" applyAlignment="1">
      <alignment vertical="center" shrinkToFit="1"/>
    </xf>
    <xf numFmtId="0" fontId="25" fillId="4" borderId="55" xfId="5" applyFont="1" applyFill="1" applyBorder="1" applyAlignment="1">
      <alignment horizontal="center" vertical="center" shrinkToFit="1"/>
    </xf>
    <xf numFmtId="178" fontId="21" fillId="3" borderId="26" xfId="5" applyNumberFormat="1" applyFont="1" applyFill="1" applyBorder="1" applyAlignment="1" applyProtection="1">
      <alignment vertical="center"/>
    </xf>
    <xf numFmtId="178" fontId="21" fillId="3" borderId="54" xfId="5" applyNumberFormat="1" applyFont="1" applyFill="1" applyBorder="1" applyAlignment="1" applyProtection="1">
      <alignment vertical="center"/>
    </xf>
    <xf numFmtId="178" fontId="21" fillId="3" borderId="27" xfId="5" applyNumberFormat="1" applyFont="1" applyFill="1" applyBorder="1" applyAlignment="1" applyProtection="1">
      <alignment vertical="center"/>
    </xf>
    <xf numFmtId="178" fontId="21" fillId="3" borderId="63" xfId="5" applyNumberFormat="1" applyFont="1" applyFill="1" applyBorder="1" applyAlignment="1" applyProtection="1">
      <alignment vertical="center"/>
    </xf>
    <xf numFmtId="178" fontId="21" fillId="3" borderId="48" xfId="5" applyNumberFormat="1" applyFont="1" applyFill="1" applyBorder="1" applyAlignment="1" applyProtection="1">
      <alignment vertical="center"/>
    </xf>
    <xf numFmtId="178" fontId="21" fillId="3" borderId="53" xfId="5" applyNumberFormat="1" applyFont="1" applyFill="1" applyBorder="1" applyAlignment="1" applyProtection="1">
      <alignment vertical="center"/>
    </xf>
  </cellXfs>
  <cellStyles count="10">
    <cellStyle name="パーセント 2" xfId="1" xr:uid="{00000000-0005-0000-0000-000000000000}"/>
    <cellStyle name="桁区切り" xfId="4" builtinId="6"/>
    <cellStyle name="桁区切り 2" xfId="2" xr:uid="{00000000-0005-0000-0000-000002000000}"/>
    <cellStyle name="桁区切り 3" xfId="6" xr:uid="{00000000-0005-0000-0000-000003000000}"/>
    <cellStyle name="標準" xfId="0" builtinId="0"/>
    <cellStyle name="標準 2" xfId="3" xr:uid="{00000000-0005-0000-0000-000005000000}"/>
    <cellStyle name="標準 3" xfId="5" xr:uid="{00000000-0005-0000-0000-000006000000}"/>
    <cellStyle name="標準 4" xfId="7" xr:uid="{00000000-0005-0000-0000-000007000000}"/>
    <cellStyle name="標準 5" xfId="8" xr:uid="{00000000-0005-0000-0000-000008000000}"/>
    <cellStyle name="標準 5 2" xfId="9" xr:uid="{00000000-0005-0000-0000-000009000000}"/>
  </cellStyles>
  <dxfs count="47">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border>
        <top style="thin">
          <color indexed="64"/>
        </top>
        <bottom style="thin">
          <color indexed="64"/>
        </bottom>
      </border>
    </dxf>
    <dxf>
      <font>
        <color theme="0"/>
      </font>
      <fill>
        <patternFill>
          <fgColor theme="0"/>
          <bgColor theme="0"/>
        </patternFill>
      </fill>
      <border>
        <left/>
        <right/>
        <top/>
        <bottom style="thin">
          <color indexed="64"/>
        </bottom>
      </border>
    </dxf>
    <dxf>
      <font>
        <color theme="0"/>
      </font>
      <fill>
        <patternFill patternType="solid">
          <bgColor theme="0"/>
        </patternFill>
      </fill>
      <border>
        <left/>
        <right/>
        <top/>
        <bottom/>
      </border>
    </dxf>
    <dxf>
      <fill>
        <patternFill>
          <bgColor rgb="FFFFC000"/>
        </patternFill>
      </fill>
    </dxf>
    <dxf>
      <font>
        <strike val="0"/>
      </font>
      <fill>
        <patternFill>
          <bgColor theme="2"/>
        </patternFill>
      </fill>
    </dxf>
    <dxf>
      <fill>
        <patternFill>
          <bgColor rgb="FFFFC000"/>
        </patternFill>
      </fill>
    </dxf>
    <dxf>
      <fill>
        <patternFill>
          <bgColor theme="7"/>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6"/>
    </tableStyle>
    <tableStyle name="ピボットテーブル スタイル 1" table="0" count="2" xr9:uid="{00000000-0011-0000-FFFF-FFFF01000000}">
      <tableStyleElement type="wholeTable" dxfId="45"/>
      <tableStyleElement type="headerRow" dxfId="44"/>
    </tableStyle>
  </tableStyles>
  <colors>
    <mruColors>
      <color rgb="FFC0C0C0"/>
      <color rgb="FF969696"/>
      <color rgb="FFCCFFFF"/>
      <color rgb="FFEAEAEA"/>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G$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279400</xdr:colOff>
          <xdr:row>11</xdr:row>
          <xdr:rowOff>228600</xdr:rowOff>
        </xdr:from>
        <xdr:to>
          <xdr:col>6</xdr:col>
          <xdr:colOff>571500</xdr:colOff>
          <xdr:row>13</xdr:row>
          <xdr:rowOff>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3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3"/>
  <sheetViews>
    <sheetView tabSelected="1" view="pageBreakPreview" zoomScale="80" zoomScaleNormal="80" zoomScaleSheetLayoutView="80" workbookViewId="0">
      <selection activeCell="D14" sqref="D14:F14"/>
    </sheetView>
  </sheetViews>
  <sheetFormatPr defaultColWidth="9" defaultRowHeight="13"/>
  <cols>
    <col min="1" max="1" width="5.83203125" style="258" customWidth="1"/>
    <col min="2" max="2" width="19.5" style="258" customWidth="1"/>
    <col min="3" max="3" width="25.5" style="258" customWidth="1"/>
    <col min="4" max="4" width="14.6640625" style="258" customWidth="1"/>
    <col min="5" max="5" width="25.5" style="258" customWidth="1"/>
    <col min="6" max="6" width="18" style="258" customWidth="1"/>
    <col min="7" max="7" width="8.33203125" style="258" customWidth="1"/>
    <col min="8" max="8" width="13.5" style="258" customWidth="1"/>
    <col min="9" max="9" width="12.1640625" style="258" customWidth="1"/>
    <col min="10" max="10" width="12.6640625" style="258" customWidth="1"/>
    <col min="11" max="11" width="70" style="260" customWidth="1"/>
    <col min="12" max="12" width="9" style="258"/>
    <col min="13" max="19" width="9" style="258" customWidth="1"/>
    <col min="20" max="16384" width="9" style="258"/>
  </cols>
  <sheetData>
    <row r="1" spans="1:18" ht="16.5">
      <c r="J1" s="328" t="s">
        <v>367</v>
      </c>
    </row>
    <row r="2" spans="1:18" ht="18" hidden="1" customHeight="1">
      <c r="B2" s="259" t="s">
        <v>252</v>
      </c>
    </row>
    <row r="3" spans="1:18" ht="18" hidden="1" customHeight="1">
      <c r="B3" s="259" t="s">
        <v>253</v>
      </c>
      <c r="J3" s="130"/>
    </row>
    <row r="4" spans="1:18" s="262" customFormat="1" ht="80" hidden="1" customHeight="1">
      <c r="A4" s="587" t="s">
        <v>338</v>
      </c>
      <c r="B4" s="587"/>
      <c r="C4" s="587"/>
      <c r="D4" s="587"/>
      <c r="E4" s="587"/>
      <c r="F4" s="587"/>
      <c r="G4" s="587"/>
      <c r="H4" s="587"/>
      <c r="I4" s="587"/>
      <c r="J4" s="587"/>
      <c r="K4" s="261"/>
      <c r="N4" s="258"/>
      <c r="O4" s="258"/>
      <c r="P4" s="258"/>
      <c r="Q4" s="258"/>
      <c r="R4" s="258"/>
    </row>
    <row r="5" spans="1:18" s="262" customFormat="1" ht="21.75" hidden="1" customHeight="1">
      <c r="A5" s="263"/>
      <c r="B5" s="263"/>
      <c r="C5" s="263"/>
      <c r="D5" s="263"/>
      <c r="E5" s="263"/>
      <c r="F5" s="263"/>
      <c r="G5" s="263"/>
      <c r="H5" s="588"/>
      <c r="I5" s="588"/>
      <c r="J5" s="588"/>
      <c r="K5" s="376" t="s">
        <v>298</v>
      </c>
      <c r="N5" s="258"/>
      <c r="O5" s="258"/>
      <c r="P5" s="258"/>
      <c r="Q5" s="258"/>
      <c r="R5" s="258"/>
    </row>
    <row r="6" spans="1:18" s="262" customFormat="1" ht="21" hidden="1">
      <c r="A6" s="264"/>
      <c r="H6" s="589" t="s">
        <v>295</v>
      </c>
      <c r="I6" s="589"/>
      <c r="J6" s="589"/>
      <c r="K6" s="376"/>
      <c r="N6" s="258"/>
      <c r="O6" s="258"/>
      <c r="P6" s="258"/>
      <c r="Q6" s="258"/>
      <c r="R6" s="258"/>
    </row>
    <row r="7" spans="1:18" s="262" customFormat="1" ht="21" hidden="1">
      <c r="A7" s="264"/>
      <c r="B7" s="259" t="s">
        <v>254</v>
      </c>
      <c r="K7" s="261"/>
      <c r="R7" s="265"/>
    </row>
    <row r="8" spans="1:18" s="262" customFormat="1" ht="11.25" hidden="1" customHeight="1">
      <c r="A8" s="264"/>
      <c r="K8" s="261"/>
      <c r="R8" s="265"/>
    </row>
    <row r="9" spans="1:18" s="262" customFormat="1" ht="44.25" hidden="1" customHeight="1">
      <c r="A9" s="266"/>
      <c r="B9" s="590" t="s">
        <v>278</v>
      </c>
      <c r="C9" s="590"/>
      <c r="D9" s="590"/>
      <c r="E9" s="590"/>
      <c r="F9" s="590"/>
      <c r="G9" s="590"/>
      <c r="H9" s="590"/>
      <c r="I9" s="590"/>
      <c r="J9" s="590"/>
      <c r="K9" s="261"/>
      <c r="R9" s="265"/>
    </row>
    <row r="10" spans="1:18" s="262" customFormat="1" ht="12.75" customHeight="1">
      <c r="A10" s="591"/>
      <c r="B10" s="591"/>
      <c r="C10" s="591"/>
      <c r="D10" s="591"/>
      <c r="E10" s="591"/>
      <c r="F10" s="591"/>
      <c r="G10" s="591"/>
      <c r="H10" s="591"/>
      <c r="I10" s="591"/>
      <c r="J10" s="591"/>
      <c r="K10" s="261"/>
      <c r="R10" s="265"/>
    </row>
    <row r="11" spans="1:18" ht="57.75" customHeight="1">
      <c r="A11" s="592" t="s">
        <v>0</v>
      </c>
      <c r="B11" s="592"/>
      <c r="C11" s="593" t="s">
        <v>285</v>
      </c>
      <c r="D11" s="593"/>
      <c r="E11" s="593"/>
      <c r="F11" s="17" t="s">
        <v>284</v>
      </c>
      <c r="G11" s="594" t="s">
        <v>88</v>
      </c>
      <c r="H11" s="594"/>
      <c r="I11" s="594"/>
      <c r="J11" s="594"/>
      <c r="K11" s="321"/>
      <c r="R11" s="267"/>
    </row>
    <row r="12" spans="1:18" ht="57.75" customHeight="1">
      <c r="A12" s="592" t="s">
        <v>335</v>
      </c>
      <c r="B12" s="592"/>
      <c r="C12" s="593" t="s">
        <v>371</v>
      </c>
      <c r="D12" s="593"/>
      <c r="E12" s="593"/>
      <c r="F12" s="17" t="s">
        <v>13</v>
      </c>
      <c r="G12" s="594"/>
      <c r="H12" s="594"/>
      <c r="I12" s="594"/>
      <c r="J12" s="594"/>
      <c r="K12" s="388" t="s">
        <v>321</v>
      </c>
      <c r="R12" s="267"/>
    </row>
    <row r="13" spans="1:18" ht="24.75" customHeight="1">
      <c r="A13" s="598" t="s">
        <v>339</v>
      </c>
      <c r="B13" s="59" t="s">
        <v>255</v>
      </c>
      <c r="C13" s="268"/>
      <c r="D13" s="17" t="s">
        <v>256</v>
      </c>
      <c r="E13" s="268"/>
      <c r="F13" s="595"/>
      <c r="G13" s="595"/>
      <c r="H13" s="595"/>
      <c r="I13" s="595"/>
      <c r="J13" s="595"/>
      <c r="K13" s="583" t="s">
        <v>279</v>
      </c>
    </row>
    <row r="14" spans="1:18" ht="12" customHeight="1">
      <c r="A14" s="599"/>
      <c r="B14" s="584" t="s">
        <v>257</v>
      </c>
      <c r="C14" s="269" t="s">
        <v>83</v>
      </c>
      <c r="D14" s="585" t="s">
        <v>258</v>
      </c>
      <c r="E14" s="585"/>
      <c r="F14" s="585"/>
      <c r="G14" s="585" t="s">
        <v>259</v>
      </c>
      <c r="H14" s="585"/>
      <c r="I14" s="585"/>
      <c r="J14" s="585"/>
      <c r="K14" s="583"/>
    </row>
    <row r="15" spans="1:18" ht="33.75" customHeight="1">
      <c r="A15" s="599"/>
      <c r="B15" s="584"/>
      <c r="C15" s="270"/>
      <c r="D15" s="596"/>
      <c r="E15" s="596"/>
      <c r="F15" s="596"/>
      <c r="G15" s="597"/>
      <c r="H15" s="597"/>
      <c r="I15" s="597"/>
      <c r="J15" s="597"/>
      <c r="K15" s="583"/>
    </row>
    <row r="16" spans="1:18" ht="35.25" customHeight="1">
      <c r="A16" s="599"/>
      <c r="B16" s="59" t="s">
        <v>260</v>
      </c>
      <c r="C16" s="586"/>
      <c r="D16" s="586"/>
      <c r="E16" s="586"/>
      <c r="F16" s="586"/>
      <c r="G16" s="586"/>
      <c r="H16" s="586"/>
      <c r="I16" s="586"/>
      <c r="J16" s="586"/>
      <c r="K16" s="583"/>
    </row>
    <row r="17" spans="1:19" ht="35.25" customHeight="1">
      <c r="A17" s="599"/>
      <c r="B17" s="17" t="s">
        <v>261</v>
      </c>
      <c r="C17" s="586"/>
      <c r="D17" s="586"/>
      <c r="E17" s="586"/>
      <c r="F17" s="586"/>
      <c r="G17" s="586"/>
      <c r="H17" s="586"/>
      <c r="I17" s="586"/>
      <c r="J17" s="586"/>
      <c r="K17" s="583"/>
    </row>
    <row r="18" spans="1:19" ht="35.25" customHeight="1">
      <c r="A18" s="599"/>
      <c r="B18" s="17" t="s">
        <v>1</v>
      </c>
      <c r="C18" s="586"/>
      <c r="D18" s="586"/>
      <c r="E18" s="586"/>
      <c r="F18" s="586"/>
      <c r="G18" s="586"/>
      <c r="H18" s="586"/>
      <c r="I18" s="586"/>
      <c r="J18" s="586"/>
      <c r="K18" s="583"/>
    </row>
    <row r="19" spans="1:19" s="403" customFormat="1" ht="35.25" customHeight="1">
      <c r="A19" s="543" t="s">
        <v>340</v>
      </c>
      <c r="B19" s="400" t="s">
        <v>341</v>
      </c>
      <c r="C19" s="546"/>
      <c r="D19" s="547"/>
      <c r="E19" s="401" t="s">
        <v>262</v>
      </c>
      <c r="F19" s="546"/>
      <c r="G19" s="548"/>
      <c r="H19" s="548"/>
      <c r="I19" s="548"/>
      <c r="J19" s="549"/>
      <c r="K19" s="402"/>
    </row>
    <row r="20" spans="1:19" s="403" customFormat="1" ht="35.25" customHeight="1">
      <c r="A20" s="544"/>
      <c r="B20" s="404" t="s">
        <v>342</v>
      </c>
      <c r="C20" s="550"/>
      <c r="D20" s="551"/>
      <c r="E20" s="401" t="s">
        <v>263</v>
      </c>
      <c r="F20" s="546"/>
      <c r="G20" s="548"/>
      <c r="H20" s="548"/>
      <c r="I20" s="548"/>
      <c r="J20" s="549"/>
      <c r="K20" s="405"/>
    </row>
    <row r="21" spans="1:19" s="403" customFormat="1" ht="35.25" customHeight="1">
      <c r="A21" s="545"/>
      <c r="B21" s="406" t="s">
        <v>343</v>
      </c>
      <c r="C21" s="552"/>
      <c r="D21" s="553"/>
      <c r="E21" s="401" t="s">
        <v>344</v>
      </c>
      <c r="F21" s="546"/>
      <c r="G21" s="548"/>
      <c r="H21" s="548"/>
      <c r="I21" s="548"/>
      <c r="J21" s="549"/>
      <c r="K21" s="405"/>
    </row>
    <row r="22" spans="1:19" ht="35.25" hidden="1" customHeight="1">
      <c r="A22" s="554" t="s">
        <v>337</v>
      </c>
      <c r="B22" s="313" t="s">
        <v>289</v>
      </c>
      <c r="C22" s="314"/>
      <c r="D22" s="315"/>
      <c r="E22" s="316"/>
      <c r="F22" s="316"/>
      <c r="G22" s="315"/>
      <c r="H22" s="315"/>
      <c r="I22" s="315"/>
      <c r="J22" s="317"/>
      <c r="K22" s="320" t="s">
        <v>333</v>
      </c>
    </row>
    <row r="23" spans="1:19" ht="21.75" customHeight="1">
      <c r="A23" s="554"/>
      <c r="B23" s="272" t="s">
        <v>264</v>
      </c>
      <c r="C23" s="555"/>
      <c r="D23" s="555"/>
      <c r="E23" s="555"/>
      <c r="F23" s="555"/>
      <c r="G23" s="555"/>
      <c r="H23" s="555"/>
      <c r="I23" s="555"/>
      <c r="J23" s="555"/>
      <c r="K23" s="326"/>
    </row>
    <row r="24" spans="1:19" ht="55.5" customHeight="1">
      <c r="A24" s="554"/>
      <c r="B24" s="273" t="s">
        <v>12</v>
      </c>
      <c r="C24" s="558"/>
      <c r="D24" s="558"/>
      <c r="E24" s="558"/>
      <c r="F24" s="558"/>
      <c r="G24" s="558"/>
      <c r="H24" s="558"/>
      <c r="I24" s="558"/>
      <c r="J24" s="558"/>
      <c r="K24" s="326" t="s">
        <v>265</v>
      </c>
    </row>
    <row r="25" spans="1:19" ht="16.5">
      <c r="A25" s="554"/>
      <c r="B25" s="559" t="s">
        <v>266</v>
      </c>
      <c r="C25" s="274" t="s">
        <v>84</v>
      </c>
      <c r="D25" s="275"/>
      <c r="E25" s="16" t="s">
        <v>85</v>
      </c>
      <c r="F25" s="560" t="s">
        <v>86</v>
      </c>
      <c r="G25" s="561"/>
      <c r="H25" s="276" t="s">
        <v>267</v>
      </c>
      <c r="I25" s="277" t="s">
        <v>268</v>
      </c>
      <c r="J25" s="278"/>
      <c r="K25" s="326"/>
    </row>
    <row r="26" spans="1:19" ht="57" customHeight="1">
      <c r="A26" s="554"/>
      <c r="B26" s="559"/>
      <c r="C26" s="279" t="str">
        <f>IF(MIN(C27:C38),MIN(C27:C38),"")</f>
        <v/>
      </c>
      <c r="D26" s="275" t="s">
        <v>11</v>
      </c>
      <c r="E26" s="280" t="str">
        <f>IF(MAX(E27:E38),MAX(E27:E38),"")</f>
        <v/>
      </c>
      <c r="F26" s="562" t="str">
        <f>IF(F27="","",F27)</f>
        <v/>
      </c>
      <c r="G26" s="562"/>
      <c r="H26" s="281" t="str">
        <f>IF(H27="","","("&amp;H27)</f>
        <v/>
      </c>
      <c r="I26" s="282" t="str">
        <f>IF(I27="","",I27&amp;")")</f>
        <v/>
      </c>
      <c r="J26" s="335">
        <f>IF(ISBLANK(F28:G38),"",COUNTA(F28:G38))</f>
        <v>0</v>
      </c>
      <c r="K26" s="326" t="s">
        <v>352</v>
      </c>
    </row>
    <row r="27" spans="1:19" ht="18.75" customHeight="1">
      <c r="A27" s="554"/>
      <c r="B27" s="559"/>
      <c r="C27" s="283"/>
      <c r="D27" s="284" t="s">
        <v>269</v>
      </c>
      <c r="E27" s="285"/>
      <c r="F27" s="563"/>
      <c r="G27" s="563"/>
      <c r="H27" s="286"/>
      <c r="I27" s="564"/>
      <c r="J27" s="563"/>
      <c r="K27" s="264" t="s">
        <v>270</v>
      </c>
      <c r="L27" s="260"/>
      <c r="M27" s="260"/>
      <c r="N27" s="260"/>
      <c r="O27" s="260"/>
      <c r="P27" s="260"/>
      <c r="Q27" s="260"/>
      <c r="S27" s="260"/>
    </row>
    <row r="28" spans="1:19" ht="18.75" customHeight="1">
      <c r="A28" s="554"/>
      <c r="B28" s="559"/>
      <c r="C28" s="287"/>
      <c r="D28" s="288" t="s">
        <v>269</v>
      </c>
      <c r="E28" s="289"/>
      <c r="F28" s="556"/>
      <c r="G28" s="556"/>
      <c r="H28" s="290"/>
      <c r="I28" s="557"/>
      <c r="J28" s="556"/>
      <c r="K28" s="266" t="s">
        <v>271</v>
      </c>
      <c r="L28" s="260"/>
      <c r="M28" s="260"/>
      <c r="N28" s="260"/>
      <c r="O28" s="260"/>
      <c r="P28" s="260"/>
      <c r="Q28" s="260"/>
      <c r="R28" s="260"/>
      <c r="S28" s="260"/>
    </row>
    <row r="29" spans="1:19" ht="16.5">
      <c r="A29" s="554"/>
      <c r="B29" s="559"/>
      <c r="C29" s="287"/>
      <c r="D29" s="288" t="s">
        <v>11</v>
      </c>
      <c r="E29" s="289"/>
      <c r="F29" s="556"/>
      <c r="G29" s="556"/>
      <c r="H29" s="290"/>
      <c r="I29" s="557"/>
      <c r="J29" s="556"/>
      <c r="K29" s="266"/>
      <c r="L29" s="260"/>
      <c r="M29" s="260"/>
      <c r="N29" s="260"/>
      <c r="O29" s="260"/>
      <c r="P29" s="260"/>
      <c r="Q29" s="260"/>
      <c r="R29" s="260"/>
      <c r="S29" s="260"/>
    </row>
    <row r="30" spans="1:19" ht="16.5">
      <c r="A30" s="554"/>
      <c r="B30" s="559"/>
      <c r="C30" s="287"/>
      <c r="D30" s="288" t="s">
        <v>11</v>
      </c>
      <c r="E30" s="289"/>
      <c r="F30" s="556"/>
      <c r="G30" s="556"/>
      <c r="H30" s="290"/>
      <c r="I30" s="557"/>
      <c r="J30" s="556"/>
      <c r="K30" s="377"/>
      <c r="L30" s="260"/>
      <c r="M30" s="260"/>
      <c r="N30" s="260"/>
      <c r="O30" s="260"/>
      <c r="P30" s="260"/>
      <c r="Q30" s="260"/>
      <c r="R30" s="260"/>
      <c r="S30" s="260"/>
    </row>
    <row r="31" spans="1:19" ht="16.5">
      <c r="A31" s="554"/>
      <c r="B31" s="559"/>
      <c r="C31" s="287"/>
      <c r="D31" s="288" t="s">
        <v>11</v>
      </c>
      <c r="E31" s="289"/>
      <c r="F31" s="556"/>
      <c r="G31" s="556"/>
      <c r="H31" s="290"/>
      <c r="I31" s="557"/>
      <c r="J31" s="556"/>
      <c r="K31" s="377"/>
      <c r="L31" s="260"/>
      <c r="M31" s="260"/>
      <c r="N31" s="260"/>
      <c r="O31" s="260"/>
      <c r="P31" s="260"/>
      <c r="Q31" s="260"/>
      <c r="R31" s="260"/>
      <c r="S31" s="260"/>
    </row>
    <row r="32" spans="1:19" ht="16.5">
      <c r="A32" s="554"/>
      <c r="B32" s="559"/>
      <c r="C32" s="287"/>
      <c r="D32" s="288" t="s">
        <v>11</v>
      </c>
      <c r="E32" s="289"/>
      <c r="F32" s="556"/>
      <c r="G32" s="556"/>
      <c r="H32" s="290"/>
      <c r="I32" s="557"/>
      <c r="J32" s="556"/>
      <c r="K32" s="377"/>
      <c r="L32" s="260"/>
      <c r="M32" s="260"/>
      <c r="N32" s="260"/>
      <c r="O32" s="260"/>
      <c r="P32" s="260"/>
      <c r="Q32" s="260"/>
      <c r="R32" s="260"/>
      <c r="S32" s="260"/>
    </row>
    <row r="33" spans="1:19" ht="16.5">
      <c r="A33" s="554"/>
      <c r="B33" s="559"/>
      <c r="C33" s="287"/>
      <c r="D33" s="288" t="s">
        <v>11</v>
      </c>
      <c r="E33" s="289"/>
      <c r="F33" s="556"/>
      <c r="G33" s="556"/>
      <c r="H33" s="290"/>
      <c r="I33" s="557"/>
      <c r="J33" s="556"/>
      <c r="K33" s="377"/>
      <c r="L33" s="260"/>
      <c r="M33" s="260"/>
      <c r="N33" s="260"/>
      <c r="O33" s="260"/>
      <c r="P33" s="260"/>
      <c r="Q33" s="260"/>
      <c r="R33" s="260"/>
      <c r="S33" s="260"/>
    </row>
    <row r="34" spans="1:19" ht="16.5">
      <c r="A34" s="554"/>
      <c r="B34" s="559"/>
      <c r="C34" s="287"/>
      <c r="D34" s="288" t="s">
        <v>11</v>
      </c>
      <c r="E34" s="289"/>
      <c r="F34" s="556"/>
      <c r="G34" s="556"/>
      <c r="H34" s="290"/>
      <c r="I34" s="557"/>
      <c r="J34" s="556"/>
      <c r="K34" s="377"/>
      <c r="L34" s="260"/>
      <c r="M34" s="260"/>
      <c r="N34" s="260"/>
      <c r="O34" s="260"/>
      <c r="P34" s="260"/>
      <c r="Q34" s="260"/>
      <c r="R34" s="260"/>
      <c r="S34" s="260"/>
    </row>
    <row r="35" spans="1:19" ht="16.5">
      <c r="A35" s="554"/>
      <c r="B35" s="559"/>
      <c r="C35" s="287"/>
      <c r="D35" s="288" t="s">
        <v>11</v>
      </c>
      <c r="E35" s="289"/>
      <c r="F35" s="556"/>
      <c r="G35" s="556"/>
      <c r="H35" s="290"/>
      <c r="I35" s="557"/>
      <c r="J35" s="556"/>
      <c r="K35" s="377"/>
      <c r="L35" s="260"/>
      <c r="M35" s="260"/>
      <c r="N35" s="260"/>
      <c r="O35" s="260"/>
      <c r="P35" s="260"/>
      <c r="Q35" s="260"/>
      <c r="R35" s="260"/>
      <c r="S35" s="260"/>
    </row>
    <row r="36" spans="1:19" ht="16.5">
      <c r="A36" s="554"/>
      <c r="B36" s="559"/>
      <c r="C36" s="287"/>
      <c r="D36" s="288" t="s">
        <v>11</v>
      </c>
      <c r="E36" s="289"/>
      <c r="F36" s="556"/>
      <c r="G36" s="556"/>
      <c r="H36" s="290"/>
      <c r="I36" s="557"/>
      <c r="J36" s="556"/>
      <c r="K36" s="377"/>
      <c r="L36" s="260"/>
      <c r="M36" s="260"/>
      <c r="N36" s="260"/>
      <c r="O36" s="260"/>
      <c r="P36" s="260"/>
      <c r="Q36" s="260"/>
      <c r="R36" s="260"/>
      <c r="S36" s="260"/>
    </row>
    <row r="37" spans="1:19" ht="16.5">
      <c r="A37" s="554"/>
      <c r="B37" s="559"/>
      <c r="C37" s="287"/>
      <c r="D37" s="288" t="s">
        <v>11</v>
      </c>
      <c r="E37" s="289"/>
      <c r="F37" s="556"/>
      <c r="G37" s="556"/>
      <c r="H37" s="290"/>
      <c r="I37" s="557"/>
      <c r="J37" s="556"/>
      <c r="K37" s="377"/>
      <c r="L37" s="260"/>
      <c r="M37" s="260"/>
      <c r="N37" s="260"/>
      <c r="O37" s="260"/>
      <c r="P37" s="260"/>
      <c r="Q37" s="260"/>
      <c r="R37" s="260"/>
      <c r="S37" s="260"/>
    </row>
    <row r="38" spans="1:19" ht="16.5">
      <c r="A38" s="554"/>
      <c r="B38" s="559"/>
      <c r="C38" s="287"/>
      <c r="D38" s="288" t="s">
        <v>11</v>
      </c>
      <c r="E38" s="289"/>
      <c r="F38" s="556"/>
      <c r="G38" s="556"/>
      <c r="H38" s="290"/>
      <c r="I38" s="557"/>
      <c r="J38" s="556"/>
      <c r="K38" s="377"/>
      <c r="L38" s="260"/>
      <c r="M38" s="260"/>
      <c r="S38" s="260"/>
    </row>
    <row r="39" spans="1:19" s="218" customFormat="1" ht="15" customHeight="1">
      <c r="A39" s="554"/>
      <c r="B39" s="522" t="s">
        <v>140</v>
      </c>
      <c r="C39" s="530" t="s">
        <v>9</v>
      </c>
      <c r="D39" s="531"/>
      <c r="E39" s="481" t="s">
        <v>364</v>
      </c>
      <c r="F39" s="571" t="s">
        <v>360</v>
      </c>
      <c r="G39" s="572"/>
      <c r="H39" s="567" t="s">
        <v>362</v>
      </c>
      <c r="I39" s="568"/>
      <c r="J39" s="485"/>
      <c r="K39" s="318"/>
    </row>
    <row r="40" spans="1:19" s="218" customFormat="1" ht="15" customHeight="1">
      <c r="A40" s="554"/>
      <c r="B40" s="523"/>
      <c r="C40" s="532"/>
      <c r="D40" s="533"/>
      <c r="E40" s="480" t="s">
        <v>361</v>
      </c>
      <c r="F40" s="569" t="s">
        <v>361</v>
      </c>
      <c r="G40" s="570"/>
      <c r="H40" s="569" t="s">
        <v>361</v>
      </c>
      <c r="I40" s="570"/>
      <c r="J40" s="483"/>
      <c r="K40" s="318"/>
    </row>
    <row r="41" spans="1:19" s="218" customFormat="1" ht="15" hidden="1" customHeight="1">
      <c r="A41" s="554"/>
      <c r="B41" s="523"/>
      <c r="C41" s="530" t="s">
        <v>322</v>
      </c>
      <c r="D41" s="536"/>
      <c r="E41" s="391">
        <f>支出予算書!I7</f>
        <v>0</v>
      </c>
      <c r="F41" s="389"/>
      <c r="G41" s="492"/>
      <c r="H41" s="493"/>
      <c r="I41" s="408"/>
      <c r="J41" s="409"/>
      <c r="K41" s="319" t="s">
        <v>327</v>
      </c>
    </row>
    <row r="42" spans="1:19" s="218" customFormat="1" ht="15" hidden="1" customHeight="1">
      <c r="A42" s="554"/>
      <c r="B42" s="523"/>
      <c r="C42" s="537" t="s">
        <v>323</v>
      </c>
      <c r="D42" s="538"/>
      <c r="E42" s="391">
        <f>支出予算書!I8</f>
        <v>0</v>
      </c>
      <c r="F42" s="389"/>
      <c r="G42" s="390"/>
      <c r="H42" s="491"/>
      <c r="I42" s="408"/>
      <c r="J42" s="409"/>
      <c r="K42" s="319" t="s">
        <v>327</v>
      </c>
    </row>
    <row r="43" spans="1:19" s="218" customFormat="1" ht="15" hidden="1" customHeight="1">
      <c r="A43" s="554"/>
      <c r="B43" s="523"/>
      <c r="C43" s="537" t="s">
        <v>324</v>
      </c>
      <c r="D43" s="538"/>
      <c r="E43" s="391">
        <f>支出予算書!I9</f>
        <v>0</v>
      </c>
      <c r="F43" s="389"/>
      <c r="G43" s="390"/>
      <c r="H43" s="491"/>
      <c r="I43" s="408"/>
      <c r="J43" s="409"/>
      <c r="K43" s="319" t="s">
        <v>327</v>
      </c>
    </row>
    <row r="44" spans="1:19" s="218" customFormat="1" ht="15" hidden="1" customHeight="1">
      <c r="A44" s="554"/>
      <c r="B44" s="523"/>
      <c r="C44" s="537" t="s">
        <v>325</v>
      </c>
      <c r="D44" s="538"/>
      <c r="E44" s="391">
        <f>支出予算書!I10</f>
        <v>0</v>
      </c>
      <c r="F44" s="389"/>
      <c r="G44" s="390"/>
      <c r="H44" s="491"/>
      <c r="I44" s="408"/>
      <c r="J44" s="409"/>
      <c r="K44" s="319" t="s">
        <v>327</v>
      </c>
    </row>
    <row r="45" spans="1:19" s="218" customFormat="1" ht="15" hidden="1" customHeight="1">
      <c r="A45" s="554"/>
      <c r="B45" s="523"/>
      <c r="C45" s="537" t="s">
        <v>326</v>
      </c>
      <c r="D45" s="538"/>
      <c r="E45" s="391">
        <f>支出予算書!I11</f>
        <v>0</v>
      </c>
      <c r="F45" s="389"/>
      <c r="G45" s="390"/>
      <c r="H45" s="491"/>
      <c r="I45" s="408"/>
      <c r="J45" s="409"/>
      <c r="K45" s="319" t="s">
        <v>327</v>
      </c>
    </row>
    <row r="46" spans="1:19" s="218" customFormat="1" ht="15" hidden="1" customHeight="1">
      <c r="A46" s="554"/>
      <c r="B46" s="523"/>
      <c r="C46" s="532" t="s">
        <v>153</v>
      </c>
      <c r="D46" s="539"/>
      <c r="E46" s="391">
        <f>支出予算書!N139</f>
        <v>0</v>
      </c>
      <c r="F46" s="389"/>
      <c r="G46" s="495"/>
      <c r="H46" s="494"/>
      <c r="I46" s="408"/>
      <c r="J46" s="409"/>
      <c r="K46" s="319" t="s">
        <v>327</v>
      </c>
    </row>
    <row r="47" spans="1:19" s="218" customFormat="1" ht="30" customHeight="1">
      <c r="A47" s="554"/>
      <c r="B47" s="523"/>
      <c r="C47" s="534" t="s">
        <v>345</v>
      </c>
      <c r="D47" s="535"/>
      <c r="E47" s="487"/>
      <c r="F47" s="575">
        <f>支出予算書!I12</f>
        <v>0</v>
      </c>
      <c r="G47" s="576"/>
      <c r="H47" s="581"/>
      <c r="I47" s="582"/>
      <c r="J47" s="482"/>
      <c r="K47" s="319" t="s">
        <v>330</v>
      </c>
    </row>
    <row r="48" spans="1:19" s="218" customFormat="1" ht="30" customHeight="1">
      <c r="A48" s="554"/>
      <c r="B48" s="523"/>
      <c r="C48" s="534" t="s">
        <v>346</v>
      </c>
      <c r="D48" s="540"/>
      <c r="E48" s="486"/>
      <c r="F48" s="577">
        <f>支出予算書!I15</f>
        <v>0</v>
      </c>
      <c r="G48" s="578"/>
      <c r="H48" s="541"/>
      <c r="I48" s="542"/>
      <c r="J48" s="484"/>
      <c r="K48" s="318"/>
    </row>
    <row r="49" spans="1:19" s="218" customFormat="1" ht="30" customHeight="1">
      <c r="A49" s="554"/>
      <c r="B49" s="524"/>
      <c r="C49" s="534" t="s">
        <v>347</v>
      </c>
      <c r="D49" s="540"/>
      <c r="E49" s="518">
        <f>F49+H49</f>
        <v>0</v>
      </c>
      <c r="F49" s="579">
        <f>支出予算書!I16</f>
        <v>0</v>
      </c>
      <c r="G49" s="580"/>
      <c r="H49" s="573">
        <f>支出予算書!I18</f>
        <v>0</v>
      </c>
      <c r="I49" s="574"/>
      <c r="J49" s="484"/>
      <c r="K49" s="319"/>
    </row>
    <row r="50" spans="1:19" s="218" customFormat="1" ht="30" hidden="1" customHeight="1" thickBot="1">
      <c r="A50" s="554"/>
      <c r="B50" s="519"/>
      <c r="C50" s="534" t="s">
        <v>272</v>
      </c>
      <c r="D50" s="540"/>
      <c r="E50" s="517" t="s">
        <v>363</v>
      </c>
      <c r="F50" s="489"/>
      <c r="G50" s="490"/>
      <c r="H50" s="490"/>
      <c r="I50" s="488"/>
      <c r="J50" s="488"/>
      <c r="K50" s="291" t="s">
        <v>353</v>
      </c>
      <c r="L50" s="407"/>
      <c r="M50" s="407"/>
      <c r="N50" s="407"/>
    </row>
    <row r="51" spans="1:19" s="218" customFormat="1" ht="30" hidden="1" customHeight="1" thickTop="1">
      <c r="A51" s="554"/>
      <c r="B51" s="527" t="s">
        <v>306</v>
      </c>
      <c r="C51" s="379" t="s">
        <v>311</v>
      </c>
      <c r="D51" s="322"/>
      <c r="E51" s="330">
        <f>収支計画書!G4</f>
        <v>0</v>
      </c>
      <c r="F51" s="375"/>
      <c r="G51" s="375"/>
      <c r="H51" s="378"/>
      <c r="I51" s="375"/>
      <c r="J51" s="383"/>
      <c r="K51" s="319" t="s">
        <v>334</v>
      </c>
    </row>
    <row r="52" spans="1:19" s="218" customFormat="1" ht="30" hidden="1" customHeight="1">
      <c r="A52" s="554"/>
      <c r="B52" s="527"/>
      <c r="C52" s="380" t="s">
        <v>312</v>
      </c>
      <c r="D52" s="323"/>
      <c r="E52" s="324">
        <f>収支計画書!G5</f>
        <v>0</v>
      </c>
      <c r="F52" s="375"/>
      <c r="G52" s="375"/>
      <c r="H52" s="378"/>
      <c r="I52" s="375"/>
      <c r="J52" s="383"/>
      <c r="K52" s="319" t="s">
        <v>331</v>
      </c>
    </row>
    <row r="53" spans="1:19" s="218" customFormat="1" ht="30" hidden="1" customHeight="1">
      <c r="A53" s="554"/>
      <c r="B53" s="527"/>
      <c r="C53" s="380" t="s">
        <v>313</v>
      </c>
      <c r="D53" s="323"/>
      <c r="E53" s="324">
        <f>収支計画書!G6</f>
        <v>0</v>
      </c>
      <c r="F53" s="375"/>
      <c r="G53" s="375"/>
      <c r="H53" s="378"/>
      <c r="I53" s="375"/>
      <c r="J53" s="383"/>
      <c r="K53" s="319" t="s">
        <v>331</v>
      </c>
    </row>
    <row r="54" spans="1:19" s="218" customFormat="1" ht="30" hidden="1" customHeight="1">
      <c r="A54" s="554"/>
      <c r="B54" s="527"/>
      <c r="C54" s="380" t="s">
        <v>314</v>
      </c>
      <c r="D54" s="323"/>
      <c r="E54" s="324">
        <f>収支計画書!G7</f>
        <v>0</v>
      </c>
      <c r="F54" s="528"/>
      <c r="G54" s="529"/>
      <c r="H54" s="529"/>
      <c r="I54" s="387"/>
      <c r="J54" s="496"/>
      <c r="K54" s="319" t="s">
        <v>331</v>
      </c>
    </row>
    <row r="55" spans="1:19" s="218" customFormat="1" ht="30" hidden="1" customHeight="1">
      <c r="A55" s="554"/>
      <c r="B55" s="527"/>
      <c r="C55" s="381" t="s">
        <v>317</v>
      </c>
      <c r="D55" s="325"/>
      <c r="E55" s="331">
        <f>収支計画書!G8</f>
        <v>0</v>
      </c>
      <c r="F55" s="565" t="s">
        <v>319</v>
      </c>
      <c r="G55" s="566"/>
      <c r="H55" s="332"/>
      <c r="I55" s="385">
        <f>収支計画書!M4</f>
        <v>0</v>
      </c>
      <c r="J55" s="488"/>
      <c r="K55" s="319" t="s">
        <v>331</v>
      </c>
    </row>
    <row r="56" spans="1:19" s="218" customFormat="1" ht="30" hidden="1" customHeight="1">
      <c r="A56" s="554"/>
      <c r="B56" s="527"/>
      <c r="C56" s="382" t="s">
        <v>318</v>
      </c>
      <c r="D56" s="332"/>
      <c r="E56" s="333">
        <f>収支計画書!G9</f>
        <v>0</v>
      </c>
      <c r="F56" s="525" t="s">
        <v>305</v>
      </c>
      <c r="G56" s="526"/>
      <c r="H56" s="332"/>
      <c r="I56" s="385">
        <f>収支計画書!M5</f>
        <v>0</v>
      </c>
      <c r="J56" s="383"/>
      <c r="K56" s="319" t="s">
        <v>331</v>
      </c>
    </row>
    <row r="57" spans="1:19" s="218" customFormat="1" ht="30" hidden="1" customHeight="1">
      <c r="A57" s="554"/>
      <c r="B57" s="527"/>
      <c r="C57" s="382" t="s">
        <v>316</v>
      </c>
      <c r="D57" s="332"/>
      <c r="E57" s="333">
        <f>SUM(E55:E56)</f>
        <v>0</v>
      </c>
      <c r="F57" s="525" t="s">
        <v>320</v>
      </c>
      <c r="G57" s="526"/>
      <c r="H57" s="334"/>
      <c r="I57" s="384">
        <f>SUM(J54:J56)</f>
        <v>0</v>
      </c>
      <c r="J57" s="383"/>
      <c r="K57" s="319" t="s">
        <v>334</v>
      </c>
    </row>
    <row r="58" spans="1:19" ht="24.75" customHeight="1">
      <c r="A58" s="399"/>
      <c r="B58" s="15"/>
      <c r="C58" s="15"/>
      <c r="D58" s="15"/>
      <c r="E58" s="15"/>
      <c r="F58" s="399"/>
      <c r="G58" s="399"/>
      <c r="H58" s="399"/>
      <c r="I58" s="399"/>
      <c r="J58" s="497"/>
      <c r="K58" s="271"/>
      <c r="L58" s="260"/>
      <c r="M58" s="260"/>
      <c r="N58" s="260"/>
      <c r="O58" s="260"/>
      <c r="P58" s="260"/>
      <c r="Q58" s="260"/>
      <c r="R58" s="260"/>
      <c r="S58" s="260"/>
    </row>
    <row r="59" spans="1:19" ht="23.25" customHeight="1">
      <c r="A59" s="291"/>
      <c r="B59" s="310"/>
      <c r="C59" s="15"/>
      <c r="D59" s="15"/>
      <c r="E59" s="15"/>
      <c r="F59" s="15"/>
      <c r="G59" s="15"/>
      <c r="H59" s="15"/>
      <c r="I59" s="15"/>
      <c r="J59" s="15"/>
      <c r="L59" s="260"/>
      <c r="M59" s="260"/>
      <c r="N59" s="260"/>
      <c r="O59" s="260"/>
      <c r="P59" s="260"/>
      <c r="Q59" s="260"/>
      <c r="R59" s="260"/>
    </row>
    <row r="60" spans="1:19" ht="16.5">
      <c r="A60" s="15"/>
      <c r="B60" s="291"/>
      <c r="C60" s="15"/>
      <c r="D60" s="15"/>
      <c r="E60" s="15"/>
      <c r="F60" s="15"/>
      <c r="G60" s="15"/>
      <c r="H60" s="15"/>
      <c r="I60" s="15"/>
      <c r="J60" s="15"/>
      <c r="K60" s="271"/>
      <c r="L60" s="260"/>
      <c r="M60" s="260"/>
      <c r="N60" s="260"/>
      <c r="O60" s="260"/>
      <c r="P60" s="260"/>
      <c r="Q60" s="260"/>
      <c r="R60" s="260"/>
      <c r="S60" s="260"/>
    </row>
    <row r="61" spans="1:19" ht="16.5">
      <c r="A61" s="15"/>
      <c r="B61" s="291"/>
      <c r="C61" s="15"/>
      <c r="D61" s="15"/>
      <c r="E61" s="15"/>
      <c r="F61" s="15"/>
      <c r="G61" s="15"/>
      <c r="H61" s="15"/>
      <c r="I61" s="15"/>
      <c r="J61" s="15"/>
      <c r="K61" s="271"/>
      <c r="L61" s="260"/>
      <c r="M61" s="260"/>
      <c r="N61" s="260"/>
      <c r="O61" s="260"/>
      <c r="P61" s="260"/>
      <c r="Q61" s="260"/>
      <c r="R61" s="260"/>
      <c r="S61" s="260"/>
    </row>
    <row r="62" spans="1:19">
      <c r="K62" s="271"/>
      <c r="L62" s="260"/>
      <c r="M62" s="260"/>
      <c r="N62" s="260"/>
      <c r="O62" s="260"/>
      <c r="P62" s="260"/>
      <c r="Q62" s="260"/>
      <c r="R62" s="260"/>
      <c r="S62" s="260"/>
    </row>
    <row r="63" spans="1:19">
      <c r="K63" s="271"/>
      <c r="L63" s="260"/>
      <c r="M63" s="260"/>
      <c r="N63" s="260"/>
      <c r="O63" s="260"/>
      <c r="P63" s="260"/>
      <c r="Q63" s="260"/>
      <c r="R63" s="260"/>
      <c r="S63" s="260"/>
    </row>
    <row r="64" spans="1:19">
      <c r="K64" s="271"/>
      <c r="L64" s="260"/>
      <c r="M64" s="260"/>
      <c r="N64" s="260"/>
      <c r="O64" s="260"/>
      <c r="P64" s="260"/>
      <c r="Q64" s="260"/>
      <c r="R64" s="260"/>
      <c r="S64" s="260"/>
    </row>
    <row r="65" spans="11:19">
      <c r="K65" s="271"/>
      <c r="L65" s="260"/>
      <c r="M65" s="260"/>
      <c r="N65" s="260"/>
      <c r="O65" s="260"/>
      <c r="P65" s="260"/>
      <c r="Q65" s="260"/>
      <c r="R65" s="260"/>
      <c r="S65" s="260"/>
    </row>
    <row r="66" spans="11:19">
      <c r="K66" s="271"/>
      <c r="L66" s="260"/>
      <c r="M66" s="260"/>
      <c r="N66" s="260"/>
      <c r="O66" s="260"/>
      <c r="P66" s="260"/>
      <c r="Q66" s="260"/>
      <c r="R66" s="260"/>
      <c r="S66" s="260"/>
    </row>
    <row r="67" spans="11:19">
      <c r="K67" s="271"/>
      <c r="L67" s="260"/>
      <c r="M67" s="260"/>
      <c r="N67" s="260"/>
      <c r="O67" s="260"/>
      <c r="P67" s="260"/>
      <c r="Q67" s="260"/>
      <c r="R67" s="260"/>
      <c r="S67" s="260"/>
    </row>
    <row r="68" spans="11:19">
      <c r="K68" s="271"/>
      <c r="L68" s="260"/>
      <c r="M68" s="260"/>
      <c r="N68" s="260"/>
      <c r="O68" s="260"/>
      <c r="P68" s="260"/>
      <c r="Q68" s="260"/>
      <c r="R68" s="260"/>
      <c r="S68" s="260"/>
    </row>
    <row r="69" spans="11:19">
      <c r="K69" s="271"/>
      <c r="L69" s="260"/>
      <c r="M69" s="260"/>
      <c r="N69" s="260"/>
      <c r="O69" s="260"/>
      <c r="P69" s="260"/>
      <c r="Q69" s="260"/>
      <c r="R69" s="260"/>
      <c r="S69" s="260"/>
    </row>
    <row r="70" spans="11:19">
      <c r="K70" s="271"/>
      <c r="L70" s="260"/>
      <c r="M70" s="260"/>
      <c r="N70" s="260"/>
      <c r="O70" s="260"/>
      <c r="P70" s="260"/>
      <c r="Q70" s="260"/>
      <c r="R70" s="260"/>
      <c r="S70" s="260"/>
    </row>
    <row r="71" spans="11:19">
      <c r="K71" s="271"/>
      <c r="L71" s="260"/>
      <c r="M71" s="260"/>
      <c r="N71" s="260"/>
      <c r="O71" s="260"/>
      <c r="P71" s="260"/>
      <c r="Q71" s="260"/>
      <c r="R71" s="260"/>
      <c r="S71" s="260"/>
    </row>
    <row r="72" spans="11:19">
      <c r="K72" s="271"/>
      <c r="L72" s="260"/>
      <c r="M72" s="260"/>
      <c r="N72" s="260"/>
      <c r="O72" s="260"/>
      <c r="P72" s="260"/>
      <c r="Q72" s="260"/>
      <c r="R72" s="260"/>
      <c r="S72" s="260"/>
    </row>
    <row r="73" spans="11:19">
      <c r="K73" s="271"/>
      <c r="L73" s="260"/>
      <c r="M73" s="260"/>
      <c r="S73" s="260"/>
    </row>
  </sheetData>
  <sheetProtection formatCells="0" formatColumns="0" formatRows="0" insertHyperlinks="0" autoFilter="0" pivotTables="0"/>
  <mergeCells count="86">
    <mergeCell ref="C48:D48"/>
    <mergeCell ref="A11:B11"/>
    <mergeCell ref="C11:E11"/>
    <mergeCell ref="G11:J11"/>
    <mergeCell ref="F13:J13"/>
    <mergeCell ref="D15:F15"/>
    <mergeCell ref="G15:J15"/>
    <mergeCell ref="A12:B12"/>
    <mergeCell ref="C12:E12"/>
    <mergeCell ref="G12:J12"/>
    <mergeCell ref="A13:A18"/>
    <mergeCell ref="F31:G31"/>
    <mergeCell ref="I31:J31"/>
    <mergeCell ref="F28:G28"/>
    <mergeCell ref="F30:G30"/>
    <mergeCell ref="I30:J30"/>
    <mergeCell ref="A4:J4"/>
    <mergeCell ref="H5:J5"/>
    <mergeCell ref="H6:J6"/>
    <mergeCell ref="B9:J9"/>
    <mergeCell ref="A10:J10"/>
    <mergeCell ref="K13:K18"/>
    <mergeCell ref="B14:B15"/>
    <mergeCell ref="D14:F14"/>
    <mergeCell ref="G14:J14"/>
    <mergeCell ref="C18:J18"/>
    <mergeCell ref="C16:J16"/>
    <mergeCell ref="C17:J17"/>
    <mergeCell ref="I28:J28"/>
    <mergeCell ref="F29:G29"/>
    <mergeCell ref="I29:J29"/>
    <mergeCell ref="F33:G33"/>
    <mergeCell ref="I33:J33"/>
    <mergeCell ref="F34:G34"/>
    <mergeCell ref="I34:J34"/>
    <mergeCell ref="F55:G55"/>
    <mergeCell ref="F35:G35"/>
    <mergeCell ref="I35:J35"/>
    <mergeCell ref="H39:I39"/>
    <mergeCell ref="H40:I40"/>
    <mergeCell ref="F39:G39"/>
    <mergeCell ref="F40:G40"/>
    <mergeCell ref="H49:I49"/>
    <mergeCell ref="F47:G47"/>
    <mergeCell ref="F48:G48"/>
    <mergeCell ref="F49:G49"/>
    <mergeCell ref="H47:I47"/>
    <mergeCell ref="A22:A57"/>
    <mergeCell ref="C23:J23"/>
    <mergeCell ref="F36:G36"/>
    <mergeCell ref="I36:J36"/>
    <mergeCell ref="F37:G37"/>
    <mergeCell ref="I37:J37"/>
    <mergeCell ref="F38:G38"/>
    <mergeCell ref="I38:J38"/>
    <mergeCell ref="C24:J24"/>
    <mergeCell ref="B25:B38"/>
    <mergeCell ref="F25:G25"/>
    <mergeCell ref="F26:G26"/>
    <mergeCell ref="F27:G27"/>
    <mergeCell ref="I27:J27"/>
    <mergeCell ref="F32:G32"/>
    <mergeCell ref="I32:J32"/>
    <mergeCell ref="A19:A21"/>
    <mergeCell ref="C19:D19"/>
    <mergeCell ref="F19:J19"/>
    <mergeCell ref="C20:D20"/>
    <mergeCell ref="F20:J20"/>
    <mergeCell ref="C21:D21"/>
    <mergeCell ref="F21:J21"/>
    <mergeCell ref="B39:B49"/>
    <mergeCell ref="F56:G56"/>
    <mergeCell ref="F57:G57"/>
    <mergeCell ref="B51:B57"/>
    <mergeCell ref="F54:H54"/>
    <mergeCell ref="C39:D40"/>
    <mergeCell ref="C47:D47"/>
    <mergeCell ref="C41:D41"/>
    <mergeCell ref="C42:D42"/>
    <mergeCell ref="C43:D43"/>
    <mergeCell ref="C44:D44"/>
    <mergeCell ref="C45:D45"/>
    <mergeCell ref="C46:D46"/>
    <mergeCell ref="C49:D49"/>
    <mergeCell ref="C50:D50"/>
    <mergeCell ref="H48:I48"/>
  </mergeCells>
  <phoneticPr fontId="7"/>
  <conditionalFormatting sqref="E50">
    <cfRule type="expression" dxfId="43" priority="1">
      <formula>E50="※助成金額を入力"</formula>
    </cfRule>
  </conditionalFormatting>
  <dataValidations count="10">
    <dataValidation type="list" allowBlank="1" showInputMessage="1" showErrorMessage="1" sqref="N15" xr:uid="{00000000-0002-0000-0000-000000000000}">
      <formula1>INDIRECT(VLOOKUP($C$11,#REF!,3,TRUE))</formula1>
    </dataValidation>
    <dataValidation type="list" allowBlank="1" showInputMessage="1" showErrorMessage="1" sqref="G12:J12" xr:uid="{00000000-0002-0000-0000-000001000000}">
      <formula1>INDIRECT($C$12)</formula1>
    </dataValidation>
    <dataValidation type="list" allowBlank="1" showInputMessage="1" showErrorMessage="1" sqref="C15 H27:H38" xr:uid="{00000000-0002-0000-0000-000002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allowBlank="1" showInputMessage="1" showErrorMessage="1" errorTitle="公演日を記載してください。" error="2022/4/1～2023/3/31で記載してください。" sqref="E27:E38 C27:C38" xr:uid="{00000000-0002-0000-0000-000003000000}">
      <formula1>44652</formula1>
      <formula2>45016</formula2>
    </dataValidation>
    <dataValidation imeMode="halfAlpha" operator="greaterThanOrEqual" allowBlank="1" showInputMessage="1" showErrorMessage="1" sqref="E13 C13:C14" xr:uid="{00000000-0002-0000-0000-000004000000}"/>
    <dataValidation type="list" allowBlank="1" showDropDown="1" showInputMessage="1" showErrorMessage="1" sqref="C11:E11" xr:uid="{00000000-0002-0000-0000-000005000000}">
      <formula1>"舞台芸術創造活動活性化事業"</formula1>
    </dataValidation>
    <dataValidation type="list" allowBlank="1" showInputMessage="1" showErrorMessage="1" sqref="G11:J11" xr:uid="{00000000-0002-0000-0000-000006000000}">
      <formula1>"公演事業支援（一般枠）,公演事業支援（ステップアップ枠）,複数年計画支援"</formula1>
    </dataValidation>
    <dataValidation imeMode="fullKatakana" allowBlank="1" showInputMessage="1" showErrorMessage="1" sqref="C20:D20 C23:J23" xr:uid="{00000000-0002-0000-0000-000007000000}"/>
    <dataValidation imeMode="halfAlpha" allowBlank="1" showInputMessage="1" showErrorMessage="1" prompt="ハイフンを入れた形式で入力してください。_x000a_ex.) 03-3265-7411" sqref="F19:J20" xr:uid="{00000000-0002-0000-0000-000008000000}"/>
    <dataValidation imeMode="halfAlpha" allowBlank="1" showInputMessage="1" showErrorMessage="1" sqref="F21:J21" xr:uid="{00000000-0002-0000-0000-000009000000}"/>
  </dataValidations>
  <printOptions horizontalCentered="1"/>
  <pageMargins left="0.78740157480314965" right="0.78740157480314965" top="0.78740157480314965" bottom="0.78740157480314965" header="0.31496062992125984" footer="0.78740157480314965"/>
  <pageSetup paperSize="9" scale="50" orientation="portrait" r:id="rId1"/>
  <headerFooter scaleWithDoc="0">
    <oddFooter>&amp;R&amp;"ＭＳ ゴシック,標準"&amp;10整理番号：（事務局記入欄）</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A000000}">
          <x14:formula1>
            <xm:f>【非表示】分野・ジャンル!$A$1:$B$1</xm:f>
          </x14:formula1>
          <xm:sqref>C12:E12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74"/>
  <sheetViews>
    <sheetView view="pageBreakPreview" zoomScale="80" zoomScaleNormal="50" zoomScaleSheetLayoutView="80" zoomScalePageLayoutView="55" workbookViewId="0">
      <selection activeCell="I3" sqref="I3:M3"/>
    </sheetView>
  </sheetViews>
  <sheetFormatPr defaultColWidth="9" defaultRowHeight="16.5"/>
  <cols>
    <col min="1" max="1" width="4.33203125" style="15" bestFit="1" customWidth="1"/>
    <col min="2" max="3" width="3.5" style="15" customWidth="1"/>
    <col min="4" max="4" width="12.5" style="15" customWidth="1"/>
    <col min="5" max="12" width="15.5" style="15" customWidth="1"/>
    <col min="13" max="13" width="10.5" style="15" customWidth="1"/>
    <col min="14" max="14" width="50.5" style="292" customWidth="1"/>
    <col min="15" max="16384" width="9" style="15"/>
  </cols>
  <sheetData>
    <row r="1" spans="1:14" ht="26.25" customHeight="1">
      <c r="B1" s="327" t="s">
        <v>294</v>
      </c>
      <c r="M1" s="328" t="s">
        <v>368</v>
      </c>
    </row>
    <row r="2" spans="1:14" ht="26.25" hidden="1" customHeight="1">
      <c r="B2" s="600" t="s">
        <v>289</v>
      </c>
      <c r="C2" s="600"/>
      <c r="D2" s="600"/>
      <c r="E2" s="139" t="str">
        <f>IF(総表!C22="","",総表!C22)</f>
        <v/>
      </c>
      <c r="N2" s="320" t="s">
        <v>333</v>
      </c>
    </row>
    <row r="3" spans="1:14" ht="36" customHeight="1">
      <c r="B3" s="659" t="s">
        <v>273</v>
      </c>
      <c r="C3" s="659"/>
      <c r="D3" s="659"/>
      <c r="E3" s="562" t="str">
        <f>IF(総表!C16="","",総表!C16)</f>
        <v/>
      </c>
      <c r="F3" s="562"/>
      <c r="G3" s="562"/>
      <c r="H3" s="338" t="s">
        <v>274</v>
      </c>
      <c r="I3" s="562" t="str">
        <f>IF(総表!C24="","",総表!C24)</f>
        <v/>
      </c>
      <c r="J3" s="562"/>
      <c r="K3" s="562"/>
      <c r="L3" s="562"/>
      <c r="M3" s="562"/>
    </row>
    <row r="4" spans="1:14" ht="18.75" customHeight="1">
      <c r="B4" s="660" t="s">
        <v>2</v>
      </c>
      <c r="C4" s="661" t="s">
        <v>82</v>
      </c>
      <c r="D4" s="662"/>
      <c r="E4" s="662"/>
      <c r="F4" s="662"/>
      <c r="G4" s="662"/>
      <c r="H4" s="662"/>
      <c r="I4" s="662"/>
      <c r="J4" s="662"/>
      <c r="K4" s="662"/>
      <c r="L4" s="662"/>
      <c r="M4" s="662"/>
    </row>
    <row r="5" spans="1:14" ht="18.75" customHeight="1">
      <c r="A5" s="15">
        <v>1</v>
      </c>
      <c r="B5" s="660"/>
      <c r="C5" s="616" t="s">
        <v>287</v>
      </c>
      <c r="D5" s="611"/>
      <c r="E5" s="611"/>
      <c r="F5" s="611"/>
      <c r="G5" s="611"/>
      <c r="H5" s="611"/>
      <c r="I5" s="611"/>
      <c r="J5" s="611"/>
      <c r="K5" s="611"/>
      <c r="L5" s="611"/>
      <c r="M5" s="612"/>
      <c r="N5" s="607" t="s">
        <v>299</v>
      </c>
    </row>
    <row r="6" spans="1:14">
      <c r="A6" s="15">
        <v>2</v>
      </c>
      <c r="B6" s="660"/>
      <c r="C6" s="617"/>
      <c r="D6" s="610"/>
      <c r="E6" s="610"/>
      <c r="F6" s="610"/>
      <c r="G6" s="610"/>
      <c r="H6" s="610"/>
      <c r="I6" s="610"/>
      <c r="J6" s="610"/>
      <c r="K6" s="610"/>
      <c r="L6" s="610"/>
      <c r="M6" s="603"/>
      <c r="N6" s="607"/>
    </row>
    <row r="7" spans="1:14">
      <c r="A7" s="15">
        <v>3</v>
      </c>
      <c r="B7" s="660"/>
      <c r="C7" s="617"/>
      <c r="D7" s="610"/>
      <c r="E7" s="610"/>
      <c r="F7" s="610"/>
      <c r="G7" s="610"/>
      <c r="H7" s="610"/>
      <c r="I7" s="610"/>
      <c r="J7" s="610"/>
      <c r="K7" s="610"/>
      <c r="L7" s="610"/>
      <c r="M7" s="603"/>
      <c r="N7" s="607"/>
    </row>
    <row r="8" spans="1:14">
      <c r="A8" s="15">
        <v>4</v>
      </c>
      <c r="B8" s="660"/>
      <c r="C8" s="617"/>
      <c r="D8" s="610"/>
      <c r="E8" s="610"/>
      <c r="F8" s="610"/>
      <c r="G8" s="610"/>
      <c r="H8" s="610"/>
      <c r="I8" s="610"/>
      <c r="J8" s="610"/>
      <c r="K8" s="610"/>
      <c r="L8" s="610"/>
      <c r="M8" s="603"/>
      <c r="N8" s="607"/>
    </row>
    <row r="9" spans="1:14">
      <c r="A9" s="15">
        <v>5</v>
      </c>
      <c r="B9" s="660"/>
      <c r="C9" s="617"/>
      <c r="D9" s="610"/>
      <c r="E9" s="610"/>
      <c r="F9" s="610"/>
      <c r="G9" s="610"/>
      <c r="H9" s="610"/>
      <c r="I9" s="610"/>
      <c r="J9" s="610"/>
      <c r="K9" s="610"/>
      <c r="L9" s="610"/>
      <c r="M9" s="603"/>
      <c r="N9" s="607"/>
    </row>
    <row r="10" spans="1:14" ht="18.75" customHeight="1">
      <c r="A10" s="15">
        <v>1</v>
      </c>
      <c r="B10" s="660"/>
      <c r="C10" s="613" t="s">
        <v>288</v>
      </c>
      <c r="D10" s="608"/>
      <c r="E10" s="608"/>
      <c r="F10" s="608"/>
      <c r="G10" s="608"/>
      <c r="H10" s="608"/>
      <c r="I10" s="608"/>
      <c r="J10" s="608"/>
      <c r="K10" s="608"/>
      <c r="L10" s="608"/>
      <c r="M10" s="609"/>
      <c r="N10" s="607" t="s">
        <v>299</v>
      </c>
    </row>
    <row r="11" spans="1:14">
      <c r="A11" s="15">
        <v>2</v>
      </c>
      <c r="B11" s="660"/>
      <c r="C11" s="614"/>
      <c r="D11" s="610"/>
      <c r="E11" s="610"/>
      <c r="F11" s="610"/>
      <c r="G11" s="610"/>
      <c r="H11" s="610"/>
      <c r="I11" s="610"/>
      <c r="J11" s="610"/>
      <c r="K11" s="610"/>
      <c r="L11" s="610"/>
      <c r="M11" s="603"/>
      <c r="N11" s="607"/>
    </row>
    <row r="12" spans="1:14">
      <c r="A12" s="15">
        <v>3</v>
      </c>
      <c r="B12" s="660"/>
      <c r="C12" s="614"/>
      <c r="D12" s="610"/>
      <c r="E12" s="610"/>
      <c r="F12" s="610"/>
      <c r="G12" s="610"/>
      <c r="H12" s="610"/>
      <c r="I12" s="610"/>
      <c r="J12" s="610"/>
      <c r="K12" s="610"/>
      <c r="L12" s="610"/>
      <c r="M12" s="603"/>
      <c r="N12" s="607"/>
    </row>
    <row r="13" spans="1:14">
      <c r="A13" s="15">
        <v>4</v>
      </c>
      <c r="B13" s="660"/>
      <c r="C13" s="614"/>
      <c r="D13" s="610"/>
      <c r="E13" s="610"/>
      <c r="F13" s="610"/>
      <c r="G13" s="610"/>
      <c r="H13" s="610"/>
      <c r="I13" s="610"/>
      <c r="J13" s="610"/>
      <c r="K13" s="610"/>
      <c r="L13" s="610"/>
      <c r="M13" s="603"/>
      <c r="N13" s="607"/>
    </row>
    <row r="14" spans="1:14">
      <c r="A14" s="15">
        <v>5</v>
      </c>
      <c r="B14" s="660"/>
      <c r="C14" s="615"/>
      <c r="D14" s="605"/>
      <c r="E14" s="605"/>
      <c r="F14" s="605"/>
      <c r="G14" s="605"/>
      <c r="H14" s="605"/>
      <c r="I14" s="605"/>
      <c r="J14" s="605"/>
      <c r="K14" s="605"/>
      <c r="L14" s="605"/>
      <c r="M14" s="606"/>
      <c r="N14" s="607"/>
    </row>
    <row r="15" spans="1:14">
      <c r="B15" s="660"/>
      <c r="C15" s="671" t="s">
        <v>286</v>
      </c>
      <c r="D15" s="672"/>
      <c r="E15" s="672"/>
      <c r="F15" s="672"/>
      <c r="G15" s="672"/>
      <c r="H15" s="672"/>
      <c r="I15" s="672"/>
      <c r="J15" s="672"/>
      <c r="K15" s="672"/>
      <c r="L15" s="672"/>
      <c r="M15" s="672"/>
    </row>
    <row r="16" spans="1:14" ht="18.75" customHeight="1">
      <c r="A16" s="15">
        <v>1</v>
      </c>
      <c r="B16" s="660"/>
      <c r="C16" s="611"/>
      <c r="D16" s="611"/>
      <c r="E16" s="611"/>
      <c r="F16" s="611"/>
      <c r="G16" s="611"/>
      <c r="H16" s="611"/>
      <c r="I16" s="611"/>
      <c r="J16" s="611"/>
      <c r="K16" s="611"/>
      <c r="L16" s="611"/>
      <c r="M16" s="612"/>
      <c r="N16" s="607" t="s">
        <v>299</v>
      </c>
    </row>
    <row r="17" spans="1:14">
      <c r="A17" s="15">
        <v>2</v>
      </c>
      <c r="B17" s="660"/>
      <c r="C17" s="602"/>
      <c r="D17" s="602"/>
      <c r="E17" s="602"/>
      <c r="F17" s="602"/>
      <c r="G17" s="602"/>
      <c r="H17" s="602"/>
      <c r="I17" s="602"/>
      <c r="J17" s="602"/>
      <c r="K17" s="602"/>
      <c r="L17" s="602"/>
      <c r="M17" s="603"/>
      <c r="N17" s="607"/>
    </row>
    <row r="18" spans="1:14">
      <c r="A18" s="15">
        <v>3</v>
      </c>
      <c r="B18" s="660"/>
      <c r="C18" s="602"/>
      <c r="D18" s="602"/>
      <c r="E18" s="602"/>
      <c r="F18" s="602"/>
      <c r="G18" s="602"/>
      <c r="H18" s="602"/>
      <c r="I18" s="602"/>
      <c r="J18" s="602"/>
      <c r="K18" s="602"/>
      <c r="L18" s="602"/>
      <c r="M18" s="603"/>
      <c r="N18" s="607"/>
    </row>
    <row r="19" spans="1:14">
      <c r="A19" s="15">
        <v>4</v>
      </c>
      <c r="B19" s="660"/>
      <c r="C19" s="602"/>
      <c r="D19" s="602"/>
      <c r="E19" s="602"/>
      <c r="F19" s="602"/>
      <c r="G19" s="602"/>
      <c r="H19" s="602"/>
      <c r="I19" s="602"/>
      <c r="J19" s="602"/>
      <c r="K19" s="602"/>
      <c r="L19" s="602"/>
      <c r="M19" s="603"/>
      <c r="N19" s="607"/>
    </row>
    <row r="20" spans="1:14">
      <c r="B20" s="660"/>
      <c r="C20" s="663" t="s">
        <v>3</v>
      </c>
      <c r="D20" s="664"/>
      <c r="E20" s="664"/>
      <c r="F20" s="664"/>
      <c r="G20" s="664"/>
      <c r="H20" s="664"/>
      <c r="I20" s="664"/>
      <c r="J20" s="665" t="s">
        <v>4</v>
      </c>
      <c r="K20" s="665" t="s">
        <v>90</v>
      </c>
      <c r="L20" s="665"/>
      <c r="M20" s="667"/>
    </row>
    <row r="21" spans="1:14">
      <c r="B21" s="660"/>
      <c r="C21" s="669" t="s">
        <v>91</v>
      </c>
      <c r="D21" s="670"/>
      <c r="E21" s="127" t="s">
        <v>92</v>
      </c>
      <c r="F21" s="670" t="s">
        <v>93</v>
      </c>
      <c r="G21" s="670"/>
      <c r="H21" s="293" t="s">
        <v>355</v>
      </c>
      <c r="I21" s="127" t="s">
        <v>94</v>
      </c>
      <c r="J21" s="666"/>
      <c r="K21" s="666"/>
      <c r="L21" s="666"/>
      <c r="M21" s="668"/>
    </row>
    <row r="22" spans="1:14" ht="18.75" customHeight="1">
      <c r="A22" s="15">
        <v>1</v>
      </c>
      <c r="B22" s="660"/>
      <c r="C22" s="673"/>
      <c r="D22" s="674"/>
      <c r="E22" s="294"/>
      <c r="F22" s="128" t="str">
        <f>IF(総表!C27="","",総表!C27)</f>
        <v/>
      </c>
      <c r="G22" s="128" t="str">
        <f>IF(総表!E27="","",総表!E27)</f>
        <v/>
      </c>
      <c r="H22" s="295"/>
      <c r="I22" s="294"/>
      <c r="J22" s="296"/>
      <c r="K22" s="646" t="str">
        <f>IF(総表!F27="","",(総表!F27&amp;"（"&amp;総表!H27&amp;総表!I27&amp;"）"))</f>
        <v/>
      </c>
      <c r="L22" s="646"/>
      <c r="M22" s="647"/>
      <c r="N22" s="607" t="s">
        <v>275</v>
      </c>
    </row>
    <row r="23" spans="1:14" ht="18.75" customHeight="1">
      <c r="A23" s="15">
        <v>2</v>
      </c>
      <c r="B23" s="660"/>
      <c r="C23" s="644"/>
      <c r="D23" s="645"/>
      <c r="E23" s="297"/>
      <c r="F23" s="128" t="str">
        <f>IF(総表!C28="","",総表!C28)</f>
        <v/>
      </c>
      <c r="G23" s="128" t="str">
        <f>IF(総表!E28="","",総表!E28)</f>
        <v/>
      </c>
      <c r="H23" s="298"/>
      <c r="I23" s="299"/>
      <c r="J23" s="300"/>
      <c r="K23" s="646" t="str">
        <f>IF(総表!F28="","",(総表!F28&amp;"（"&amp;総表!H28&amp;総表!I28&amp;"）"))</f>
        <v/>
      </c>
      <c r="L23" s="646"/>
      <c r="M23" s="647"/>
      <c r="N23" s="607"/>
    </row>
    <row r="24" spans="1:14" ht="18.75" customHeight="1">
      <c r="A24" s="15">
        <v>3</v>
      </c>
      <c r="B24" s="660"/>
      <c r="C24" s="644"/>
      <c r="D24" s="645"/>
      <c r="E24" s="297"/>
      <c r="F24" s="128" t="str">
        <f>IF(総表!C29="","",総表!C29)</f>
        <v/>
      </c>
      <c r="G24" s="128" t="str">
        <f>IF(総表!E29="","",総表!E29)</f>
        <v/>
      </c>
      <c r="H24" s="298"/>
      <c r="I24" s="299"/>
      <c r="J24" s="300"/>
      <c r="K24" s="646" t="str">
        <f>IF(総表!F29="","",(総表!F29&amp;"（"&amp;総表!H29&amp;総表!I29&amp;"）"))</f>
        <v/>
      </c>
      <c r="L24" s="646"/>
      <c r="M24" s="647"/>
      <c r="N24" s="607"/>
    </row>
    <row r="25" spans="1:14" ht="18.75" customHeight="1">
      <c r="A25" s="15">
        <v>4</v>
      </c>
      <c r="B25" s="660"/>
      <c r="C25" s="644"/>
      <c r="D25" s="645"/>
      <c r="E25" s="297"/>
      <c r="F25" s="128" t="str">
        <f>IF(総表!C30="","",総表!C30)</f>
        <v/>
      </c>
      <c r="G25" s="128" t="str">
        <f>IF(総表!E30="","",総表!E30)</f>
        <v/>
      </c>
      <c r="H25" s="298"/>
      <c r="I25" s="299"/>
      <c r="J25" s="300"/>
      <c r="K25" s="646" t="str">
        <f>IF(総表!F30="","",(総表!F30&amp;"（"&amp;総表!H30&amp;総表!I30&amp;"）"))</f>
        <v/>
      </c>
      <c r="L25" s="646"/>
      <c r="M25" s="647"/>
      <c r="N25" s="607"/>
    </row>
    <row r="26" spans="1:14" ht="18.75" customHeight="1">
      <c r="A26" s="15">
        <v>5</v>
      </c>
      <c r="B26" s="660"/>
      <c r="C26" s="644"/>
      <c r="D26" s="645"/>
      <c r="E26" s="297"/>
      <c r="F26" s="128" t="str">
        <f>IF(総表!C31="","",総表!C31)</f>
        <v/>
      </c>
      <c r="G26" s="128" t="str">
        <f>IF(総表!E31="","",総表!E31)</f>
        <v/>
      </c>
      <c r="H26" s="298"/>
      <c r="I26" s="299"/>
      <c r="J26" s="300"/>
      <c r="K26" s="646" t="str">
        <f>IF(総表!F31="","",(総表!F31&amp;"（"&amp;総表!H31&amp;総表!I31&amp;"）"))</f>
        <v/>
      </c>
      <c r="L26" s="646"/>
      <c r="M26" s="647"/>
      <c r="N26" s="607"/>
    </row>
    <row r="27" spans="1:14" ht="18.75" customHeight="1">
      <c r="A27" s="15">
        <v>6</v>
      </c>
      <c r="B27" s="660"/>
      <c r="C27" s="644"/>
      <c r="D27" s="645"/>
      <c r="E27" s="297"/>
      <c r="F27" s="128" t="str">
        <f>IF(総表!C32="","",総表!C32)</f>
        <v/>
      </c>
      <c r="G27" s="128" t="str">
        <f>IF(総表!E32="","",総表!E32)</f>
        <v/>
      </c>
      <c r="H27" s="298"/>
      <c r="I27" s="299"/>
      <c r="J27" s="300"/>
      <c r="K27" s="646" t="str">
        <f>IF(総表!F32="","",(総表!F32&amp;"（"&amp;総表!H32&amp;総表!I32&amp;"）"))</f>
        <v/>
      </c>
      <c r="L27" s="646"/>
      <c r="M27" s="647"/>
      <c r="N27" s="607"/>
    </row>
    <row r="28" spans="1:14" ht="18.75" customHeight="1">
      <c r="A28" s="15">
        <v>7</v>
      </c>
      <c r="B28" s="660"/>
      <c r="C28" s="644"/>
      <c r="D28" s="645"/>
      <c r="E28" s="297"/>
      <c r="F28" s="128" t="str">
        <f>IF(総表!C33="","",総表!C33)</f>
        <v/>
      </c>
      <c r="G28" s="128" t="str">
        <f>IF(総表!E33="","",総表!E33)</f>
        <v/>
      </c>
      <c r="H28" s="298"/>
      <c r="I28" s="299"/>
      <c r="J28" s="300"/>
      <c r="K28" s="646" t="str">
        <f>IF(総表!F33="","",(総表!F33&amp;"（"&amp;総表!H33&amp;総表!I33&amp;"）"))</f>
        <v/>
      </c>
      <c r="L28" s="646"/>
      <c r="M28" s="647"/>
      <c r="N28" s="607"/>
    </row>
    <row r="29" spans="1:14" ht="18.75" customHeight="1">
      <c r="A29" s="15">
        <v>8</v>
      </c>
      <c r="B29" s="660"/>
      <c r="C29" s="644"/>
      <c r="D29" s="645"/>
      <c r="E29" s="297"/>
      <c r="F29" s="128" t="str">
        <f>IF(総表!C34="","",総表!C34)</f>
        <v/>
      </c>
      <c r="G29" s="128" t="str">
        <f>IF(総表!E34="","",総表!E34)</f>
        <v/>
      </c>
      <c r="H29" s="298"/>
      <c r="I29" s="299"/>
      <c r="J29" s="300"/>
      <c r="K29" s="646" t="str">
        <f>IF(総表!F34="","",(総表!F34&amp;"（"&amp;総表!H34&amp;総表!I34&amp;"）"))</f>
        <v/>
      </c>
      <c r="L29" s="646"/>
      <c r="M29" s="647"/>
      <c r="N29" s="607"/>
    </row>
    <row r="30" spans="1:14" ht="18.75" customHeight="1">
      <c r="A30" s="15">
        <v>9</v>
      </c>
      <c r="B30" s="660"/>
      <c r="C30" s="644"/>
      <c r="D30" s="645"/>
      <c r="E30" s="297"/>
      <c r="F30" s="128" t="str">
        <f>IF(総表!C35="","",総表!C35)</f>
        <v/>
      </c>
      <c r="G30" s="128" t="str">
        <f>IF(総表!E35="","",総表!E35)</f>
        <v/>
      </c>
      <c r="H30" s="298"/>
      <c r="I30" s="299"/>
      <c r="J30" s="300"/>
      <c r="K30" s="646" t="str">
        <f>IF(総表!F35="","",(総表!F35&amp;"（"&amp;総表!H35&amp;総表!I35&amp;"）"))</f>
        <v/>
      </c>
      <c r="L30" s="646"/>
      <c r="M30" s="647"/>
      <c r="N30" s="607"/>
    </row>
    <row r="31" spans="1:14" ht="18.75" customHeight="1">
      <c r="A31" s="15">
        <v>10</v>
      </c>
      <c r="B31" s="660"/>
      <c r="C31" s="644"/>
      <c r="D31" s="645"/>
      <c r="E31" s="297"/>
      <c r="F31" s="128" t="str">
        <f>IF(総表!C36="","",総表!C36)</f>
        <v/>
      </c>
      <c r="G31" s="128" t="str">
        <f>IF(総表!E36="","",総表!E36)</f>
        <v/>
      </c>
      <c r="H31" s="298"/>
      <c r="I31" s="299"/>
      <c r="J31" s="300"/>
      <c r="K31" s="646" t="str">
        <f>IF(総表!F36="","",(総表!F36&amp;"（"&amp;総表!H36&amp;総表!I36&amp;"）"))</f>
        <v/>
      </c>
      <c r="L31" s="646"/>
      <c r="M31" s="647"/>
      <c r="N31" s="607"/>
    </row>
    <row r="32" spans="1:14" ht="18.75" customHeight="1">
      <c r="A32" s="15">
        <v>11</v>
      </c>
      <c r="B32" s="660"/>
      <c r="C32" s="644"/>
      <c r="D32" s="645"/>
      <c r="E32" s="297"/>
      <c r="F32" s="128" t="str">
        <f>IF(総表!C37="","",総表!C37)</f>
        <v/>
      </c>
      <c r="G32" s="128" t="str">
        <f>IF(総表!E37="","",総表!E37)</f>
        <v/>
      </c>
      <c r="H32" s="298"/>
      <c r="I32" s="299"/>
      <c r="J32" s="300"/>
      <c r="K32" s="646" t="str">
        <f>IF(総表!F37="","",(総表!F37&amp;"（"&amp;総表!H37&amp;総表!I37&amp;"）"))</f>
        <v/>
      </c>
      <c r="L32" s="646"/>
      <c r="M32" s="647"/>
      <c r="N32" s="607"/>
    </row>
    <row r="33" spans="1:14" ht="18.75" customHeight="1">
      <c r="A33" s="15">
        <v>12</v>
      </c>
      <c r="B33" s="660"/>
      <c r="C33" s="644"/>
      <c r="D33" s="645"/>
      <c r="E33" s="297"/>
      <c r="F33" s="128" t="str">
        <f>IF(総表!C38="","",総表!C38)</f>
        <v/>
      </c>
      <c r="G33" s="128" t="str">
        <f>IF(総表!E38="","",総表!E38)</f>
        <v/>
      </c>
      <c r="H33" s="298"/>
      <c r="I33" s="299"/>
      <c r="J33" s="300"/>
      <c r="K33" s="646" t="str">
        <f>IF(総表!F38="","",(総表!F38&amp;"（"&amp;総表!H38&amp;総表!I38&amp;"）"))</f>
        <v/>
      </c>
      <c r="L33" s="646"/>
      <c r="M33" s="647"/>
      <c r="N33" s="607"/>
    </row>
    <row r="34" spans="1:14" ht="18.75" customHeight="1">
      <c r="B34" s="660"/>
      <c r="C34" s="649"/>
      <c r="D34" s="650"/>
      <c r="E34" s="650"/>
      <c r="F34" s="650"/>
      <c r="G34" s="650"/>
      <c r="H34" s="651"/>
      <c r="I34" s="301" t="s">
        <v>95</v>
      </c>
      <c r="J34" s="302">
        <f>SUM(J22:J33)</f>
        <v>0</v>
      </c>
      <c r="K34" s="303">
        <f>COUNTA(総表!H27:H38)</f>
        <v>0</v>
      </c>
      <c r="L34" s="129"/>
      <c r="M34" s="304"/>
      <c r="N34" s="607"/>
    </row>
    <row r="35" spans="1:14" ht="28.5" customHeight="1">
      <c r="B35" s="660"/>
      <c r="C35" s="652" t="s">
        <v>276</v>
      </c>
      <c r="D35" s="305" t="s">
        <v>96</v>
      </c>
      <c r="E35" s="306" t="s">
        <v>277</v>
      </c>
      <c r="F35" s="306"/>
      <c r="G35" s="306"/>
      <c r="H35" s="307" t="s">
        <v>97</v>
      </c>
      <c r="I35" s="654"/>
      <c r="J35" s="654"/>
      <c r="K35" s="654"/>
      <c r="L35" s="654"/>
      <c r="M35" s="308" t="s">
        <v>98</v>
      </c>
      <c r="N35" s="607" t="s">
        <v>300</v>
      </c>
    </row>
    <row r="36" spans="1:14" ht="22" customHeight="1">
      <c r="A36" s="15">
        <v>1</v>
      </c>
      <c r="B36" s="660"/>
      <c r="C36" s="653"/>
      <c r="D36" s="655"/>
      <c r="E36" s="655"/>
      <c r="F36" s="655"/>
      <c r="G36" s="655"/>
      <c r="H36" s="655"/>
      <c r="I36" s="655"/>
      <c r="J36" s="655"/>
      <c r="K36" s="655"/>
      <c r="L36" s="655"/>
      <c r="M36" s="656"/>
      <c r="N36" s="607"/>
    </row>
    <row r="37" spans="1:14" ht="22" customHeight="1">
      <c r="A37" s="15">
        <v>2</v>
      </c>
      <c r="B37" s="660"/>
      <c r="C37" s="653"/>
      <c r="D37" s="602"/>
      <c r="E37" s="602"/>
      <c r="F37" s="602"/>
      <c r="G37" s="602"/>
      <c r="H37" s="602"/>
      <c r="I37" s="602"/>
      <c r="J37" s="602"/>
      <c r="K37" s="602"/>
      <c r="L37" s="602"/>
      <c r="M37" s="603"/>
      <c r="N37" s="607"/>
    </row>
    <row r="38" spans="1:14" ht="22" customHeight="1">
      <c r="A38" s="15">
        <v>3</v>
      </c>
      <c r="B38" s="660"/>
      <c r="C38" s="653"/>
      <c r="D38" s="602"/>
      <c r="E38" s="602"/>
      <c r="F38" s="602"/>
      <c r="G38" s="602"/>
      <c r="H38" s="602"/>
      <c r="I38" s="602"/>
      <c r="J38" s="602"/>
      <c r="K38" s="602"/>
      <c r="L38" s="602"/>
      <c r="M38" s="603"/>
      <c r="N38" s="607"/>
    </row>
    <row r="39" spans="1:14" ht="22" customHeight="1">
      <c r="A39" s="15">
        <v>4</v>
      </c>
      <c r="B39" s="660"/>
      <c r="C39" s="653"/>
      <c r="D39" s="602"/>
      <c r="E39" s="602"/>
      <c r="F39" s="602"/>
      <c r="G39" s="602"/>
      <c r="H39" s="602"/>
      <c r="I39" s="602"/>
      <c r="J39" s="602"/>
      <c r="K39" s="602"/>
      <c r="L39" s="602"/>
      <c r="M39" s="603"/>
      <c r="N39" s="607"/>
    </row>
    <row r="40" spans="1:14" ht="22" customHeight="1">
      <c r="A40" s="15">
        <v>5</v>
      </c>
      <c r="B40" s="660"/>
      <c r="C40" s="653"/>
      <c r="D40" s="602"/>
      <c r="E40" s="602"/>
      <c r="F40" s="602"/>
      <c r="G40" s="602"/>
      <c r="H40" s="602"/>
      <c r="I40" s="602"/>
      <c r="J40" s="602"/>
      <c r="K40" s="602"/>
      <c r="L40" s="602"/>
      <c r="M40" s="603"/>
      <c r="N40" s="311"/>
    </row>
    <row r="41" spans="1:14" ht="22" customHeight="1">
      <c r="A41" s="15">
        <v>6</v>
      </c>
      <c r="B41" s="660"/>
      <c r="C41" s="653"/>
      <c r="D41" s="602"/>
      <c r="E41" s="602"/>
      <c r="F41" s="602"/>
      <c r="G41" s="602"/>
      <c r="H41" s="602"/>
      <c r="I41" s="602"/>
      <c r="J41" s="602"/>
      <c r="K41" s="602"/>
      <c r="L41" s="602"/>
      <c r="M41" s="603"/>
      <c r="N41" s="311" t="s">
        <v>280</v>
      </c>
    </row>
    <row r="42" spans="1:14" ht="22" customHeight="1">
      <c r="A42" s="15">
        <v>7</v>
      </c>
      <c r="B42" s="660"/>
      <c r="C42" s="653"/>
      <c r="D42" s="602"/>
      <c r="E42" s="602"/>
      <c r="F42" s="602"/>
      <c r="G42" s="602"/>
      <c r="H42" s="602"/>
      <c r="I42" s="602"/>
      <c r="J42" s="602"/>
      <c r="K42" s="602"/>
      <c r="L42" s="602"/>
      <c r="M42" s="603"/>
      <c r="N42" s="312" t="s">
        <v>281</v>
      </c>
    </row>
    <row r="43" spans="1:14" ht="22" customHeight="1">
      <c r="A43" s="15">
        <v>8</v>
      </c>
      <c r="B43" s="660"/>
      <c r="C43" s="653"/>
      <c r="D43" s="602"/>
      <c r="E43" s="602"/>
      <c r="F43" s="602"/>
      <c r="G43" s="602"/>
      <c r="H43" s="602"/>
      <c r="I43" s="602"/>
      <c r="J43" s="602"/>
      <c r="K43" s="602"/>
      <c r="L43" s="602"/>
      <c r="M43" s="603"/>
      <c r="N43" s="312" t="s">
        <v>282</v>
      </c>
    </row>
    <row r="44" spans="1:14" ht="22" customHeight="1">
      <c r="A44" s="15">
        <v>9</v>
      </c>
      <c r="B44" s="660"/>
      <c r="C44" s="653"/>
      <c r="D44" s="602"/>
      <c r="E44" s="602"/>
      <c r="F44" s="602"/>
      <c r="G44" s="602"/>
      <c r="H44" s="602"/>
      <c r="I44" s="602"/>
      <c r="J44" s="602"/>
      <c r="K44" s="602"/>
      <c r="L44" s="602"/>
      <c r="M44" s="603"/>
      <c r="N44" s="309" t="s">
        <v>283</v>
      </c>
    </row>
    <row r="45" spans="1:14" ht="22" customHeight="1">
      <c r="A45" s="15">
        <v>10</v>
      </c>
      <c r="B45" s="660"/>
      <c r="C45" s="653"/>
      <c r="D45" s="602"/>
      <c r="E45" s="602"/>
      <c r="F45" s="602"/>
      <c r="G45" s="602"/>
      <c r="H45" s="602"/>
      <c r="I45" s="602"/>
      <c r="J45" s="602"/>
      <c r="K45" s="602"/>
      <c r="L45" s="602"/>
      <c r="M45" s="603"/>
    </row>
    <row r="46" spans="1:14" ht="22" customHeight="1">
      <c r="A46" s="15">
        <v>11</v>
      </c>
      <c r="B46" s="660"/>
      <c r="C46" s="653"/>
      <c r="D46" s="602"/>
      <c r="E46" s="602"/>
      <c r="F46" s="602"/>
      <c r="G46" s="602"/>
      <c r="H46" s="602"/>
      <c r="I46" s="602"/>
      <c r="J46" s="602"/>
      <c r="K46" s="602"/>
      <c r="L46" s="602"/>
      <c r="M46" s="603"/>
      <c r="N46" s="309"/>
    </row>
    <row r="47" spans="1:14" ht="22" customHeight="1">
      <c r="A47" s="15">
        <v>12</v>
      </c>
      <c r="B47" s="660"/>
      <c r="C47" s="653"/>
      <c r="D47" s="602"/>
      <c r="E47" s="602"/>
      <c r="F47" s="602"/>
      <c r="G47" s="602"/>
      <c r="H47" s="602"/>
      <c r="I47" s="602"/>
      <c r="J47" s="602"/>
      <c r="K47" s="602"/>
      <c r="L47" s="602"/>
      <c r="M47" s="603"/>
      <c r="N47" s="309"/>
    </row>
    <row r="48" spans="1:14" ht="22" customHeight="1">
      <c r="A48" s="15">
        <v>13</v>
      </c>
      <c r="B48" s="660"/>
      <c r="C48" s="653"/>
      <c r="D48" s="602"/>
      <c r="E48" s="602"/>
      <c r="F48" s="602"/>
      <c r="G48" s="602"/>
      <c r="H48" s="602"/>
      <c r="I48" s="602"/>
      <c r="J48" s="602"/>
      <c r="K48" s="602"/>
      <c r="L48" s="602"/>
      <c r="M48" s="603"/>
      <c r="N48" s="309"/>
    </row>
    <row r="49" spans="1:14" ht="22" customHeight="1">
      <c r="A49" s="15">
        <v>14</v>
      </c>
      <c r="B49" s="660"/>
      <c r="C49" s="653"/>
      <c r="D49" s="602"/>
      <c r="E49" s="602"/>
      <c r="F49" s="602"/>
      <c r="G49" s="602"/>
      <c r="H49" s="602"/>
      <c r="I49" s="602"/>
      <c r="J49" s="602"/>
      <c r="K49" s="602"/>
      <c r="L49" s="602"/>
      <c r="M49" s="603"/>
    </row>
    <row r="50" spans="1:14" ht="22" customHeight="1">
      <c r="A50" s="15">
        <v>15</v>
      </c>
      <c r="B50" s="660"/>
      <c r="C50" s="653"/>
      <c r="D50" s="602"/>
      <c r="E50" s="602"/>
      <c r="F50" s="602"/>
      <c r="G50" s="602"/>
      <c r="H50" s="602"/>
      <c r="I50" s="602"/>
      <c r="J50" s="602"/>
      <c r="K50" s="602"/>
      <c r="L50" s="602"/>
      <c r="M50" s="603"/>
      <c r="N50" s="309"/>
    </row>
    <row r="51" spans="1:14" ht="22" customHeight="1">
      <c r="A51" s="15">
        <v>16</v>
      </c>
      <c r="B51" s="660"/>
      <c r="C51" s="653"/>
      <c r="D51" s="602"/>
      <c r="E51" s="602"/>
      <c r="F51" s="602"/>
      <c r="G51" s="602"/>
      <c r="H51" s="602"/>
      <c r="I51" s="602"/>
      <c r="J51" s="602"/>
      <c r="K51" s="602"/>
      <c r="L51" s="602"/>
      <c r="M51" s="603"/>
      <c r="N51" s="309"/>
    </row>
    <row r="52" spans="1:14" ht="22" customHeight="1">
      <c r="A52" s="15">
        <v>17</v>
      </c>
      <c r="B52" s="660"/>
      <c r="C52" s="653"/>
      <c r="D52" s="602"/>
      <c r="E52" s="602"/>
      <c r="F52" s="602"/>
      <c r="G52" s="602"/>
      <c r="H52" s="602"/>
      <c r="I52" s="602"/>
      <c r="J52" s="602"/>
      <c r="K52" s="602"/>
      <c r="L52" s="602"/>
      <c r="M52" s="603"/>
      <c r="N52" s="309"/>
    </row>
    <row r="53" spans="1:14" ht="22" customHeight="1">
      <c r="A53" s="15">
        <v>18</v>
      </c>
      <c r="B53" s="660"/>
      <c r="C53" s="653"/>
      <c r="D53" s="602"/>
      <c r="E53" s="602"/>
      <c r="F53" s="602"/>
      <c r="G53" s="602"/>
      <c r="H53" s="602"/>
      <c r="I53" s="602"/>
      <c r="J53" s="602"/>
      <c r="K53" s="602"/>
      <c r="L53" s="602"/>
      <c r="M53" s="603"/>
      <c r="N53" s="309"/>
    </row>
    <row r="54" spans="1:14" ht="22" customHeight="1">
      <c r="A54" s="15">
        <v>19</v>
      </c>
      <c r="B54" s="660"/>
      <c r="C54" s="653"/>
      <c r="D54" s="602"/>
      <c r="E54" s="602"/>
      <c r="F54" s="602"/>
      <c r="G54" s="602"/>
      <c r="H54" s="602"/>
      <c r="I54" s="602"/>
      <c r="J54" s="602"/>
      <c r="K54" s="602"/>
      <c r="L54" s="602"/>
      <c r="M54" s="603"/>
      <c r="N54" s="309"/>
    </row>
    <row r="55" spans="1:14" ht="22" customHeight="1">
      <c r="A55" s="15">
        <v>20</v>
      </c>
      <c r="B55" s="660"/>
      <c r="C55" s="653"/>
      <c r="D55" s="602"/>
      <c r="E55" s="602"/>
      <c r="F55" s="602"/>
      <c r="G55" s="602"/>
      <c r="H55" s="602"/>
      <c r="I55" s="602"/>
      <c r="J55" s="602"/>
      <c r="K55" s="602"/>
      <c r="L55" s="602"/>
      <c r="M55" s="603"/>
    </row>
    <row r="56" spans="1:14" ht="22" customHeight="1">
      <c r="A56" s="15">
        <v>21</v>
      </c>
      <c r="B56" s="660"/>
      <c r="C56" s="653"/>
      <c r="D56" s="602"/>
      <c r="E56" s="602"/>
      <c r="F56" s="602"/>
      <c r="G56" s="602"/>
      <c r="H56" s="602"/>
      <c r="I56" s="602"/>
      <c r="J56" s="602"/>
      <c r="K56" s="602"/>
      <c r="L56" s="602"/>
      <c r="M56" s="603"/>
      <c r="N56" s="309"/>
    </row>
    <row r="57" spans="1:14" ht="22" customHeight="1">
      <c r="A57" s="15">
        <v>22</v>
      </c>
      <c r="B57" s="660"/>
      <c r="C57" s="653"/>
      <c r="D57" s="602"/>
      <c r="E57" s="602"/>
      <c r="F57" s="602"/>
      <c r="G57" s="602"/>
      <c r="H57" s="602"/>
      <c r="I57" s="602"/>
      <c r="J57" s="602"/>
      <c r="K57" s="602"/>
      <c r="L57" s="602"/>
      <c r="M57" s="603"/>
      <c r="N57" s="309"/>
    </row>
    <row r="58" spans="1:14" ht="22" customHeight="1">
      <c r="A58" s="15">
        <v>23</v>
      </c>
      <c r="B58" s="660"/>
      <c r="C58" s="653"/>
      <c r="D58" s="602"/>
      <c r="E58" s="602"/>
      <c r="F58" s="602"/>
      <c r="G58" s="602"/>
      <c r="H58" s="602"/>
      <c r="I58" s="602"/>
      <c r="J58" s="602"/>
      <c r="K58" s="602"/>
      <c r="L58" s="602"/>
      <c r="M58" s="603"/>
      <c r="N58" s="309"/>
    </row>
    <row r="59" spans="1:14" ht="22" customHeight="1">
      <c r="A59" s="15">
        <v>24</v>
      </c>
      <c r="B59" s="660"/>
      <c r="C59" s="653"/>
      <c r="D59" s="602"/>
      <c r="E59" s="602"/>
      <c r="F59" s="602"/>
      <c r="G59" s="602"/>
      <c r="H59" s="602"/>
      <c r="I59" s="602"/>
      <c r="J59" s="602"/>
      <c r="K59" s="602"/>
      <c r="L59" s="602"/>
      <c r="M59" s="603"/>
      <c r="N59" s="309"/>
    </row>
    <row r="60" spans="1:14" ht="22" customHeight="1">
      <c r="A60" s="15">
        <v>25</v>
      </c>
      <c r="B60" s="660"/>
      <c r="C60" s="653"/>
      <c r="D60" s="602"/>
      <c r="E60" s="602"/>
      <c r="F60" s="602"/>
      <c r="G60" s="602"/>
      <c r="H60" s="602"/>
      <c r="I60" s="602"/>
      <c r="J60" s="602"/>
      <c r="K60" s="602"/>
      <c r="L60" s="602"/>
      <c r="M60" s="603"/>
      <c r="N60" s="309"/>
    </row>
    <row r="61" spans="1:14" ht="22" customHeight="1">
      <c r="A61" s="15">
        <v>26</v>
      </c>
      <c r="B61" s="660"/>
      <c r="C61" s="653"/>
      <c r="D61" s="602"/>
      <c r="E61" s="602"/>
      <c r="F61" s="602"/>
      <c r="G61" s="602"/>
      <c r="H61" s="602"/>
      <c r="I61" s="602"/>
      <c r="J61" s="602"/>
      <c r="K61" s="602"/>
      <c r="L61" s="602"/>
      <c r="M61" s="603"/>
    </row>
    <row r="62" spans="1:14">
      <c r="B62" s="660"/>
      <c r="C62" s="618" t="s">
        <v>99</v>
      </c>
      <c r="D62" s="619"/>
      <c r="E62" s="619"/>
      <c r="F62" s="619"/>
      <c r="G62" s="619"/>
      <c r="H62" s="619"/>
      <c r="I62" s="619"/>
      <c r="J62" s="619"/>
      <c r="K62" s="619"/>
      <c r="L62" s="619"/>
      <c r="M62" s="620"/>
    </row>
    <row r="63" spans="1:14" ht="18.75" customHeight="1">
      <c r="A63" s="15">
        <v>1</v>
      </c>
      <c r="B63" s="660"/>
      <c r="C63" s="621"/>
      <c r="D63" s="622"/>
      <c r="E63" s="622"/>
      <c r="F63" s="622"/>
      <c r="G63" s="622"/>
      <c r="H63" s="622"/>
      <c r="I63" s="622"/>
      <c r="J63" s="622"/>
      <c r="K63" s="622"/>
      <c r="L63" s="622"/>
      <c r="M63" s="623"/>
      <c r="N63" s="309"/>
    </row>
    <row r="64" spans="1:14">
      <c r="A64" s="15">
        <v>2</v>
      </c>
      <c r="B64" s="660"/>
      <c r="C64" s="624"/>
      <c r="D64" s="625"/>
      <c r="E64" s="625"/>
      <c r="F64" s="625"/>
      <c r="G64" s="625"/>
      <c r="H64" s="625"/>
      <c r="I64" s="625"/>
      <c r="J64" s="625"/>
      <c r="K64" s="625"/>
      <c r="L64" s="625"/>
      <c r="M64" s="626"/>
      <c r="N64" s="309"/>
    </row>
    <row r="65" spans="1:14">
      <c r="A65" s="15">
        <v>3</v>
      </c>
      <c r="B65" s="660"/>
      <c r="C65" s="627"/>
      <c r="D65" s="628"/>
      <c r="E65" s="628"/>
      <c r="F65" s="628"/>
      <c r="G65" s="628"/>
      <c r="H65" s="628"/>
      <c r="I65" s="628"/>
      <c r="J65" s="628"/>
      <c r="K65" s="628"/>
      <c r="L65" s="628"/>
      <c r="M65" s="629"/>
      <c r="N65" s="309"/>
    </row>
    <row r="66" spans="1:14" ht="18.75" customHeight="1">
      <c r="B66" s="660"/>
      <c r="C66" s="630" t="s">
        <v>100</v>
      </c>
      <c r="D66" s="631"/>
      <c r="E66" s="631"/>
      <c r="F66" s="631"/>
      <c r="G66" s="631"/>
      <c r="H66" s="631"/>
      <c r="I66" s="631"/>
      <c r="J66" s="631"/>
      <c r="K66" s="631"/>
      <c r="L66" s="631"/>
      <c r="M66" s="632"/>
      <c r="N66" s="309"/>
    </row>
    <row r="67" spans="1:14" ht="18.75" customHeight="1">
      <c r="A67" s="15">
        <v>1</v>
      </c>
      <c r="B67" s="660"/>
      <c r="C67" s="621"/>
      <c r="D67" s="622"/>
      <c r="E67" s="622"/>
      <c r="F67" s="622"/>
      <c r="G67" s="622"/>
      <c r="H67" s="622"/>
      <c r="I67" s="622"/>
      <c r="J67" s="622"/>
      <c r="K67" s="622"/>
      <c r="L67" s="622"/>
      <c r="M67" s="623"/>
      <c r="N67" s="607"/>
    </row>
    <row r="68" spans="1:14">
      <c r="A68" s="15">
        <v>2</v>
      </c>
      <c r="B68" s="660"/>
      <c r="C68" s="624"/>
      <c r="D68" s="625"/>
      <c r="E68" s="625"/>
      <c r="F68" s="625"/>
      <c r="G68" s="625"/>
      <c r="H68" s="625"/>
      <c r="I68" s="625"/>
      <c r="J68" s="625"/>
      <c r="K68" s="625"/>
      <c r="L68" s="625"/>
      <c r="M68" s="626"/>
      <c r="N68" s="607"/>
    </row>
    <row r="69" spans="1:14">
      <c r="A69" s="15">
        <v>3</v>
      </c>
      <c r="B69" s="660"/>
      <c r="C69" s="627"/>
      <c r="D69" s="628"/>
      <c r="E69" s="628"/>
      <c r="F69" s="628"/>
      <c r="G69" s="628"/>
      <c r="H69" s="628"/>
      <c r="I69" s="628"/>
      <c r="J69" s="628"/>
      <c r="K69" s="628"/>
      <c r="L69" s="628"/>
      <c r="M69" s="629"/>
      <c r="N69" s="607"/>
    </row>
    <row r="70" spans="1:14" ht="33">
      <c r="B70" s="633" t="s">
        <v>248</v>
      </c>
      <c r="C70" s="634"/>
      <c r="D70" s="635"/>
      <c r="E70" s="657"/>
      <c r="F70" s="658"/>
      <c r="G70" s="643"/>
      <c r="H70" s="642"/>
      <c r="I70" s="643"/>
      <c r="J70" s="642"/>
      <c r="K70" s="643"/>
      <c r="L70" s="642"/>
      <c r="M70" s="648"/>
      <c r="N70" s="292" t="s">
        <v>101</v>
      </c>
    </row>
    <row r="71" spans="1:14" ht="18.75" customHeight="1">
      <c r="A71" s="15">
        <v>1</v>
      </c>
      <c r="B71" s="636"/>
      <c r="C71" s="637"/>
      <c r="D71" s="638"/>
      <c r="E71" s="601"/>
      <c r="F71" s="602"/>
      <c r="G71" s="602"/>
      <c r="H71" s="602"/>
      <c r="I71" s="602"/>
      <c r="J71" s="602"/>
      <c r="K71" s="602"/>
      <c r="L71" s="602"/>
      <c r="M71" s="603"/>
      <c r="N71" s="309"/>
    </row>
    <row r="72" spans="1:14" ht="18.75" customHeight="1">
      <c r="A72" s="15">
        <v>2</v>
      </c>
      <c r="B72" s="636"/>
      <c r="C72" s="637"/>
      <c r="D72" s="638"/>
      <c r="E72" s="601"/>
      <c r="F72" s="602"/>
      <c r="G72" s="602"/>
      <c r="H72" s="602"/>
      <c r="I72" s="602"/>
      <c r="J72" s="602"/>
      <c r="K72" s="602"/>
      <c r="L72" s="602"/>
      <c r="M72" s="603"/>
      <c r="N72" s="309"/>
    </row>
    <row r="73" spans="1:14">
      <c r="A73" s="15">
        <v>3</v>
      </c>
      <c r="B73" s="636"/>
      <c r="C73" s="637"/>
      <c r="D73" s="638"/>
      <c r="E73" s="601"/>
      <c r="F73" s="602"/>
      <c r="G73" s="602"/>
      <c r="H73" s="602"/>
      <c r="I73" s="602"/>
      <c r="J73" s="602"/>
      <c r="K73" s="602"/>
      <c r="L73" s="602"/>
      <c r="M73" s="603"/>
    </row>
    <row r="74" spans="1:14">
      <c r="A74" s="15">
        <v>4</v>
      </c>
      <c r="B74" s="639"/>
      <c r="C74" s="640"/>
      <c r="D74" s="641"/>
      <c r="E74" s="604"/>
      <c r="F74" s="605"/>
      <c r="G74" s="605"/>
      <c r="H74" s="605"/>
      <c r="I74" s="605"/>
      <c r="J74" s="605"/>
      <c r="K74" s="605"/>
      <c r="L74" s="605"/>
      <c r="M74" s="606"/>
    </row>
  </sheetData>
  <mergeCells count="61">
    <mergeCell ref="N35:N39"/>
    <mergeCell ref="C16:M19"/>
    <mergeCell ref="N16:N19"/>
    <mergeCell ref="B3:D3"/>
    <mergeCell ref="E3:G3"/>
    <mergeCell ref="I3:M3"/>
    <mergeCell ref="B4:B69"/>
    <mergeCell ref="C4:M4"/>
    <mergeCell ref="C20:I20"/>
    <mergeCell ref="J20:J21"/>
    <mergeCell ref="K20:M21"/>
    <mergeCell ref="C21:D21"/>
    <mergeCell ref="N5:N9"/>
    <mergeCell ref="C15:M15"/>
    <mergeCell ref="F21:G21"/>
    <mergeCell ref="C22:D22"/>
    <mergeCell ref="K22:M22"/>
    <mergeCell ref="N22:N34"/>
    <mergeCell ref="C23:D23"/>
    <mergeCell ref="K23:M23"/>
    <mergeCell ref="C24:D24"/>
    <mergeCell ref="K24:M24"/>
    <mergeCell ref="C25:D25"/>
    <mergeCell ref="K25:M25"/>
    <mergeCell ref="C26:D26"/>
    <mergeCell ref="K26:M26"/>
    <mergeCell ref="C27:D27"/>
    <mergeCell ref="K27:M27"/>
    <mergeCell ref="C28:D28"/>
    <mergeCell ref="K28:M28"/>
    <mergeCell ref="C29:D29"/>
    <mergeCell ref="K29:M29"/>
    <mergeCell ref="C30:D30"/>
    <mergeCell ref="K30:M30"/>
    <mergeCell ref="K31:M31"/>
    <mergeCell ref="L70:M70"/>
    <mergeCell ref="C32:D32"/>
    <mergeCell ref="K32:M32"/>
    <mergeCell ref="C33:D33"/>
    <mergeCell ref="K33:M33"/>
    <mergeCell ref="C34:H34"/>
    <mergeCell ref="C35:C61"/>
    <mergeCell ref="I35:L35"/>
    <mergeCell ref="D36:M61"/>
    <mergeCell ref="E70:G70"/>
    <mergeCell ref="B2:D2"/>
    <mergeCell ref="E71:M74"/>
    <mergeCell ref="N10:N14"/>
    <mergeCell ref="D10:M14"/>
    <mergeCell ref="D5:M9"/>
    <mergeCell ref="C10:C14"/>
    <mergeCell ref="C5:C9"/>
    <mergeCell ref="C62:M62"/>
    <mergeCell ref="C63:M65"/>
    <mergeCell ref="C66:M66"/>
    <mergeCell ref="C67:M69"/>
    <mergeCell ref="N67:N69"/>
    <mergeCell ref="B70:D74"/>
    <mergeCell ref="H70:I70"/>
    <mergeCell ref="J70:K70"/>
    <mergeCell ref="C31:D31"/>
  </mergeCells>
  <phoneticPr fontId="7"/>
  <conditionalFormatting sqref="E35">
    <cfRule type="cellIs" dxfId="42" priority="1" operator="equal">
      <formula>"要入力"</formula>
    </cfRule>
  </conditionalFormatting>
  <dataValidations count="10">
    <dataValidation allowBlank="1" showInputMessage="1" showErrorMessage="1" prompt="数字のみ入力してください。" sqref="J22" xr:uid="{00000000-0002-0000-0100-000000000000}"/>
    <dataValidation allowBlank="1" showInputMessage="1" showErrorMessage="1" prompt="開始日の早い順に入力してください。" sqref="C22:D22" xr:uid="{00000000-0002-0000-0100-000001000000}"/>
    <dataValidation type="list" allowBlank="1" showInputMessage="1" showErrorMessage="1" prompt="該当する項目を全てプルダウンで選択してください。" sqref="E70 H70:M70" xr:uid="{00000000-0002-0000-0100-000002000000}">
      <formula1>"今後の再演予定,再演等の受賞歴等,海外公演予定,完了済海外公演評価概要"</formula1>
    </dataValidation>
    <dataValidation allowBlank="1" showInputMessage="1" showErrorMessage="1" prompt="該当のものがない場合に記入" sqref="I35:L35" xr:uid="{00000000-0002-0000-0100-000003000000}"/>
    <dataValidation operator="lessThanOrEqual" allowBlank="1" showInputMessage="1" showErrorMessage="1" errorTitle="字数超過" error="200字・4行以下で入力してください。" sqref="C63:M65 C62 C66 C67:M69" xr:uid="{00000000-0002-0000-0100-000004000000}"/>
    <dataValidation operator="lessThanOrEqual" allowBlank="1" showInputMessage="1" showErrorMessage="1" errorTitle="字数超過" error="200字・４行以内でご記入ください。" sqref="E71:M74" xr:uid="{00000000-0002-0000-0100-000005000000}"/>
    <dataValidation operator="lessThanOrEqual" allowBlank="1" showInputMessage="1" showErrorMessage="1" sqref="D36:M61 C16:M19 D10 D5 C5 C10" xr:uid="{00000000-0002-0000-0100-000006000000}"/>
    <dataValidation type="list" allowBlank="1" showInputMessage="1" showErrorMessage="1" prompt="該当のものを選択" sqref="E35:G35" xr:uid="{00000000-0002-0000-0100-000007000000}">
      <formula1>"創作初演,新演出,新振付,翻訳初演,再演,世界初演,日本初演,団体としての初演"</formula1>
    </dataValidation>
    <dataValidation type="list" allowBlank="1" showInputMessage="1" showErrorMessage="1" sqref="N35:N39" xr:uid="{00000000-0002-0000-0100-000008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5" xr:uid="{00000000-0002-0000-0100-000009000000}">
      <formula1>"作品内容,芸能種別"</formula1>
    </dataValidation>
  </dataValidations>
  <printOptions horizontalCentered="1"/>
  <pageMargins left="0.78740157480314965" right="0.78740157480314965" top="0.78740157480314965" bottom="0.78740157480314965" header="0.31496062992125984" footer="0.78740157480314965"/>
  <pageSetup paperSize="9" scale="48" orientation="portrait" r:id="rId1"/>
  <headerFooter scaleWithDoc="0">
    <oddFooter>&amp;R&amp;"ＭＳ ゴシック,標準"&amp;10整理番号：（事務局記入欄）</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142"/>
  <sheetViews>
    <sheetView view="pageBreakPreview" topLeftCell="A10" zoomScale="60" zoomScaleNormal="80" workbookViewId="0">
      <selection activeCell="H130" sqref="H130"/>
    </sheetView>
  </sheetViews>
  <sheetFormatPr defaultColWidth="9" defaultRowHeight="20.25" customHeight="1"/>
  <cols>
    <col min="1" max="1" width="4.83203125" style="130" bestFit="1" customWidth="1"/>
    <col min="2" max="3" width="4.5" style="130" customWidth="1"/>
    <col min="4" max="4" width="4.5" style="230" hidden="1" customWidth="1"/>
    <col min="5" max="5" width="20.5" style="132" customWidth="1"/>
    <col min="6" max="6" width="4.5" style="243" hidden="1" customWidth="1"/>
    <col min="7" max="7" width="58.5" style="130" customWidth="1"/>
    <col min="8" max="8" width="13.5" style="227" customWidth="1"/>
    <col min="9" max="9" width="13.5" style="133" customWidth="1"/>
    <col min="10" max="10" width="4.5" style="133" customWidth="1"/>
    <col min="11" max="11" width="8.6640625" style="133" customWidth="1"/>
    <col min="12" max="12" width="4.5" style="133" customWidth="1"/>
    <col min="13" max="13" width="6.5" style="167" customWidth="1"/>
    <col min="14" max="14" width="14.6640625" style="133" customWidth="1"/>
    <col min="15" max="15" width="13.5" style="228" customWidth="1"/>
    <col min="16" max="16" width="13.5" style="130" customWidth="1"/>
    <col min="17" max="17" width="4.5" style="130" customWidth="1"/>
    <col min="18" max="16384" width="9" style="130"/>
  </cols>
  <sheetData>
    <row r="1" spans="1:18" ht="25" customHeight="1">
      <c r="B1" s="13" t="s">
        <v>245</v>
      </c>
      <c r="H1" s="130"/>
      <c r="J1" s="130"/>
      <c r="K1" s="130"/>
      <c r="L1" s="130"/>
      <c r="M1" s="130"/>
      <c r="N1" s="130"/>
      <c r="O1" s="130"/>
      <c r="P1" s="134" t="s">
        <v>369</v>
      </c>
    </row>
    <row r="2" spans="1:18" s="456" customFormat="1" ht="33.75" customHeight="1">
      <c r="A2" s="451"/>
      <c r="B2" s="451"/>
      <c r="C2" s="451"/>
      <c r="D2" s="451"/>
      <c r="E2" s="452" t="s">
        <v>348</v>
      </c>
      <c r="F2" s="453"/>
      <c r="G2" s="454" t="str">
        <f>IF(ISBLANK(総表!C16),"",総表!C16)</f>
        <v/>
      </c>
      <c r="H2" s="455" t="s">
        <v>349</v>
      </c>
      <c r="I2" s="675" t="str">
        <f>IF(ISBLANK(総表!C24),"",総表!C24)</f>
        <v/>
      </c>
      <c r="J2" s="676"/>
      <c r="K2" s="676"/>
      <c r="L2" s="676"/>
      <c r="M2" s="676"/>
      <c r="N2" s="676"/>
      <c r="O2" s="676"/>
      <c r="P2" s="676"/>
      <c r="Q2" s="451"/>
      <c r="R2" s="451"/>
    </row>
    <row r="3" spans="1:18" ht="20.25" customHeight="1">
      <c r="B3" s="131"/>
      <c r="E3" s="130"/>
      <c r="F3" s="230"/>
      <c r="G3" s="679"/>
      <c r="H3" s="679"/>
      <c r="I3" s="679"/>
      <c r="J3" s="679"/>
      <c r="K3" s="679"/>
      <c r="L3" s="679"/>
      <c r="M3" s="130"/>
      <c r="N3" s="130"/>
      <c r="O3" s="130"/>
      <c r="P3" s="135"/>
      <c r="R3" s="136" t="s">
        <v>240</v>
      </c>
    </row>
    <row r="4" spans="1:18" ht="34.5" customHeight="1">
      <c r="B4" s="684" t="s">
        <v>249</v>
      </c>
      <c r="C4" s="684"/>
      <c r="D4" s="684"/>
      <c r="E4" s="684"/>
      <c r="F4" s="244" t="s">
        <v>290</v>
      </c>
      <c r="G4" s="229" t="s">
        <v>250</v>
      </c>
      <c r="H4" s="137"/>
      <c r="I4" s="137"/>
      <c r="J4" s="137"/>
      <c r="K4" s="137"/>
      <c r="L4" s="137"/>
      <c r="M4" s="130"/>
      <c r="N4" s="130"/>
      <c r="O4" s="130"/>
      <c r="P4" s="138"/>
      <c r="R4" s="139" t="str">
        <f>LEFT(G4,1)</f>
        <v>要</v>
      </c>
    </row>
    <row r="5" spans="1:18" ht="20.25" customHeight="1">
      <c r="B5" s="131"/>
      <c r="H5" s="225"/>
      <c r="I5" s="432" t="s">
        <v>134</v>
      </c>
      <c r="J5" s="130"/>
      <c r="K5" s="130"/>
      <c r="L5" s="130"/>
      <c r="M5" s="130"/>
      <c r="N5" s="130"/>
      <c r="O5" s="130"/>
      <c r="P5" s="135"/>
    </row>
    <row r="6" spans="1:18" s="144" customFormat="1" ht="20.25" customHeight="1">
      <c r="A6" s="140"/>
      <c r="B6" s="418" t="s">
        <v>140</v>
      </c>
      <c r="C6" s="141"/>
      <c r="D6" s="231"/>
      <c r="E6" s="142"/>
      <c r="F6" s="245"/>
      <c r="G6" s="143"/>
      <c r="H6" s="680" t="s">
        <v>241</v>
      </c>
      <c r="I6" s="681"/>
    </row>
    <row r="7" spans="1:18" s="144" customFormat="1" ht="20.25" customHeight="1">
      <c r="A7" s="140"/>
      <c r="B7" s="145"/>
      <c r="C7" s="420" t="s">
        <v>46</v>
      </c>
      <c r="D7" s="232"/>
      <c r="E7" s="146"/>
      <c r="F7" s="246"/>
      <c r="G7" s="147"/>
      <c r="H7" s="392"/>
      <c r="I7" s="433">
        <f>O24</f>
        <v>0</v>
      </c>
      <c r="J7" s="148"/>
      <c r="K7" s="148"/>
      <c r="L7" s="148"/>
      <c r="M7" s="149"/>
      <c r="N7" s="148"/>
      <c r="O7" s="150"/>
      <c r="Q7" s="457" t="s">
        <v>330</v>
      </c>
    </row>
    <row r="8" spans="1:18" s="144" customFormat="1" ht="20.25" customHeight="1">
      <c r="A8" s="140"/>
      <c r="B8" s="145"/>
      <c r="C8" s="421" t="s">
        <v>45</v>
      </c>
      <c r="D8" s="233"/>
      <c r="E8" s="151"/>
      <c r="F8" s="247"/>
      <c r="G8" s="152"/>
      <c r="H8" s="393"/>
      <c r="I8" s="434">
        <f>O50</f>
        <v>0</v>
      </c>
      <c r="J8" s="148"/>
      <c r="K8" s="148"/>
      <c r="L8" s="148"/>
      <c r="M8" s="149"/>
      <c r="N8" s="148"/>
    </row>
    <row r="9" spans="1:18" s="144" customFormat="1" ht="20.25" customHeight="1">
      <c r="A9" s="140"/>
      <c r="B9" s="145"/>
      <c r="C9" s="421" t="s">
        <v>141</v>
      </c>
      <c r="D9" s="233"/>
      <c r="E9" s="151"/>
      <c r="F9" s="247"/>
      <c r="G9" s="152"/>
      <c r="H9" s="393"/>
      <c r="I9" s="434">
        <f>O59</f>
        <v>0</v>
      </c>
      <c r="J9" s="148"/>
      <c r="K9" s="148"/>
      <c r="L9" s="148"/>
      <c r="M9" s="149"/>
      <c r="N9" s="148"/>
    </row>
    <row r="10" spans="1:18" s="144" customFormat="1" ht="20.25" customHeight="1">
      <c r="A10" s="140"/>
      <c r="B10" s="145"/>
      <c r="C10" s="421" t="s">
        <v>142</v>
      </c>
      <c r="D10" s="233"/>
      <c r="E10" s="151"/>
      <c r="F10" s="247"/>
      <c r="G10" s="152"/>
      <c r="H10" s="393"/>
      <c r="I10" s="434">
        <f>O84</f>
        <v>0</v>
      </c>
      <c r="J10" s="148"/>
      <c r="K10" s="148"/>
      <c r="L10" s="148"/>
      <c r="M10" s="149"/>
      <c r="N10" s="148"/>
      <c r="O10" s="150"/>
      <c r="P10" s="397"/>
    </row>
    <row r="11" spans="1:18" s="144" customFormat="1" ht="20.25" customHeight="1">
      <c r="A11" s="140"/>
      <c r="B11" s="145"/>
      <c r="C11" s="422" t="s">
        <v>143</v>
      </c>
      <c r="D11" s="234"/>
      <c r="E11" s="151"/>
      <c r="F11" s="248"/>
      <c r="G11" s="419"/>
      <c r="H11" s="394"/>
      <c r="I11" s="434">
        <f>O93</f>
        <v>0</v>
      </c>
      <c r="J11" s="148"/>
      <c r="K11" s="148"/>
      <c r="L11" s="148"/>
      <c r="M11" s="149"/>
      <c r="N11" s="148"/>
      <c r="O11" s="150"/>
      <c r="P11" s="397"/>
    </row>
    <row r="12" spans="1:18" s="144" customFormat="1" ht="20.25" customHeight="1">
      <c r="A12" s="140"/>
      <c r="B12" s="145"/>
      <c r="C12" s="423" t="s">
        <v>146</v>
      </c>
      <c r="D12" s="424"/>
      <c r="E12" s="425"/>
      <c r="F12" s="249"/>
      <c r="G12" s="154"/>
      <c r="H12" s="396"/>
      <c r="I12" s="435">
        <f>SUM(I7:I11)</f>
        <v>0</v>
      </c>
    </row>
    <row r="13" spans="1:18" s="144" customFormat="1" ht="20.25" customHeight="1">
      <c r="A13" s="140"/>
      <c r="B13" s="145"/>
      <c r="C13" s="426"/>
      <c r="D13" s="427"/>
      <c r="E13" s="428" t="s">
        <v>144</v>
      </c>
      <c r="F13" s="246"/>
      <c r="G13" s="147"/>
      <c r="H13" s="395"/>
      <c r="I13" s="433">
        <f>SUM(R24,R50,R59,R84,R93)</f>
        <v>0</v>
      </c>
      <c r="J13" s="130"/>
      <c r="K13" s="130"/>
      <c r="L13" s="130"/>
      <c r="M13" s="130"/>
      <c r="N13" s="130"/>
      <c r="O13" s="130"/>
      <c r="P13" s="135"/>
    </row>
    <row r="14" spans="1:18" s="144" customFormat="1" ht="20.25" customHeight="1">
      <c r="A14" s="140"/>
      <c r="B14" s="145"/>
      <c r="C14" s="429"/>
      <c r="D14" s="430"/>
      <c r="E14" s="431" t="s">
        <v>145</v>
      </c>
      <c r="F14" s="248"/>
      <c r="G14" s="153"/>
      <c r="H14" s="394"/>
      <c r="I14" s="436">
        <f>IF($R$4="2",0,I12-I13)</f>
        <v>0</v>
      </c>
    </row>
    <row r="15" spans="1:18" s="144" customFormat="1" ht="20.25" customHeight="1" thickBot="1">
      <c r="A15" s="140"/>
      <c r="B15" s="145"/>
      <c r="C15" s="423" t="s">
        <v>147</v>
      </c>
      <c r="D15" s="512"/>
      <c r="E15" s="425"/>
      <c r="F15" s="249"/>
      <c r="G15" s="154"/>
      <c r="H15" s="461"/>
      <c r="I15" s="435">
        <f>IF($R$4="1",ROUNDDOWN(I14*10/110,0),0)</f>
        <v>0</v>
      </c>
      <c r="J15" s="148"/>
      <c r="K15" s="148"/>
      <c r="L15" s="148"/>
      <c r="M15" s="149"/>
      <c r="N15" s="148"/>
      <c r="O15" s="150"/>
      <c r="Q15" s="398" t="s">
        <v>329</v>
      </c>
    </row>
    <row r="16" spans="1:18" s="144" customFormat="1" ht="20.25" customHeight="1" thickBot="1">
      <c r="A16" s="140"/>
      <c r="B16" s="511"/>
      <c r="C16" s="508" t="s">
        <v>251</v>
      </c>
      <c r="D16" s="513"/>
      <c r="E16" s="506"/>
      <c r="F16" s="507"/>
      <c r="G16" s="515"/>
      <c r="H16" s="503"/>
      <c r="I16" s="504">
        <f>I12-I15</f>
        <v>0</v>
      </c>
      <c r="J16" s="148"/>
      <c r="K16" s="148"/>
      <c r="L16" s="148"/>
      <c r="M16" s="149"/>
      <c r="N16" s="148"/>
      <c r="Q16" s="398" t="s">
        <v>328</v>
      </c>
    </row>
    <row r="17" spans="1:18" s="144" customFormat="1" ht="10" customHeight="1" thickBot="1">
      <c r="A17" s="140"/>
      <c r="B17" s="516"/>
      <c r="C17" s="140"/>
      <c r="D17" s="236"/>
      <c r="E17" s="514"/>
      <c r="F17" s="236"/>
      <c r="G17" s="156"/>
      <c r="H17" s="157"/>
      <c r="I17" s="158"/>
      <c r="J17" s="158"/>
      <c r="K17" s="158"/>
      <c r="L17" s="158"/>
      <c r="M17" s="159"/>
      <c r="N17" s="158"/>
      <c r="O17" s="160"/>
    </row>
    <row r="18" spans="1:18" s="144" customFormat="1" ht="20.25" customHeight="1" thickBot="1">
      <c r="A18" s="140"/>
      <c r="B18" s="505"/>
      <c r="C18" s="508" t="s">
        <v>366</v>
      </c>
      <c r="D18" s="509"/>
      <c r="E18" s="510"/>
      <c r="F18" s="501"/>
      <c r="G18" s="502"/>
      <c r="H18" s="503"/>
      <c r="I18" s="504">
        <f>O129</f>
        <v>0</v>
      </c>
      <c r="J18" s="148"/>
      <c r="K18" s="148"/>
      <c r="L18" s="148"/>
      <c r="M18" s="149"/>
      <c r="N18" s="148"/>
      <c r="Q18" s="398" t="s">
        <v>328</v>
      </c>
    </row>
    <row r="19" spans="1:18" s="144" customFormat="1" ht="10" customHeight="1">
      <c r="A19" s="140"/>
      <c r="B19" s="140"/>
      <c r="C19" s="140"/>
      <c r="D19" s="236"/>
      <c r="E19" s="155"/>
      <c r="F19" s="236"/>
      <c r="G19" s="156"/>
      <c r="H19" s="157"/>
      <c r="I19" s="158"/>
      <c r="J19" s="158"/>
      <c r="K19" s="158"/>
      <c r="L19" s="158"/>
      <c r="M19" s="159"/>
      <c r="N19" s="158"/>
      <c r="O19" s="160"/>
    </row>
    <row r="20" spans="1:18" ht="20.25" customHeight="1">
      <c r="A20" s="161"/>
      <c r="B20" s="437" t="s">
        <v>135</v>
      </c>
      <c r="C20" s="162"/>
      <c r="D20" s="237"/>
      <c r="E20" s="163"/>
      <c r="F20" s="250"/>
      <c r="G20" s="164"/>
      <c r="H20" s="165"/>
      <c r="I20" s="166"/>
      <c r="J20" s="166"/>
      <c r="L20" s="166"/>
      <c r="O20" s="168"/>
    </row>
    <row r="21" spans="1:18" s="144" customFormat="1" ht="20.25" customHeight="1">
      <c r="B21" s="438" t="s">
        <v>8</v>
      </c>
      <c r="C21" s="438" t="s">
        <v>149</v>
      </c>
      <c r="D21" s="439" t="s">
        <v>148</v>
      </c>
      <c r="E21" s="438" t="s">
        <v>10</v>
      </c>
      <c r="F21" s="439" t="s">
        <v>151</v>
      </c>
      <c r="G21" s="438" t="s">
        <v>136</v>
      </c>
      <c r="H21" s="440" t="s">
        <v>137</v>
      </c>
      <c r="I21" s="685" t="s">
        <v>238</v>
      </c>
      <c r="J21" s="685"/>
      <c r="K21" s="685" t="s">
        <v>239</v>
      </c>
      <c r="L21" s="685"/>
      <c r="M21" s="441" t="s">
        <v>138</v>
      </c>
      <c r="N21" s="440" t="s">
        <v>139</v>
      </c>
      <c r="O21" s="442" t="s">
        <v>6</v>
      </c>
      <c r="P21" s="438" t="s">
        <v>220</v>
      </c>
    </row>
    <row r="22" spans="1:18" s="144" customFormat="1" ht="20.25" customHeight="1">
      <c r="B22" s="443" t="s">
        <v>140</v>
      </c>
      <c r="C22" s="169"/>
      <c r="D22" s="238"/>
      <c r="E22" s="169"/>
      <c r="F22" s="238"/>
      <c r="G22" s="169"/>
      <c r="H22" s="170"/>
      <c r="I22" s="170"/>
      <c r="J22" s="170"/>
      <c r="K22" s="170"/>
      <c r="L22" s="170"/>
      <c r="M22" s="171"/>
      <c r="N22" s="172"/>
      <c r="O22" s="173"/>
      <c r="P22" s="174"/>
    </row>
    <row r="23" spans="1:18" s="144" customFormat="1" ht="20.25" customHeight="1">
      <c r="B23" s="175"/>
      <c r="C23" s="444" t="s">
        <v>46</v>
      </c>
      <c r="D23" s="239"/>
      <c r="E23" s="177"/>
      <c r="F23" s="239"/>
      <c r="G23" s="176"/>
      <c r="H23" s="178"/>
      <c r="I23" s="179"/>
      <c r="J23" s="179"/>
      <c r="K23" s="179"/>
      <c r="L23" s="179"/>
      <c r="M23" s="180"/>
      <c r="N23" s="181"/>
      <c r="O23" s="182"/>
      <c r="P23" s="183"/>
      <c r="R23" s="184" t="s">
        <v>221</v>
      </c>
    </row>
    <row r="24" spans="1:18" s="144" customFormat="1" ht="20.25" customHeight="1">
      <c r="A24" s="144">
        <v>1</v>
      </c>
      <c r="B24" s="175"/>
      <c r="C24" s="185"/>
      <c r="D24" s="240"/>
      <c r="E24" s="186"/>
      <c r="F24" s="251"/>
      <c r="G24" s="187"/>
      <c r="H24" s="188"/>
      <c r="I24" s="189"/>
      <c r="J24" s="190"/>
      <c r="K24" s="189"/>
      <c r="L24" s="190"/>
      <c r="M24" s="191"/>
      <c r="N24" s="192" t="str">
        <f>IF(ISNUMBER(H24),(PRODUCT(H24,I24,K24,M24)),"")</f>
        <v/>
      </c>
      <c r="O24" s="449">
        <f>ROUNDDOWN(SUM(N24:N48)/1000,0)</f>
        <v>0</v>
      </c>
      <c r="P24" s="193" t="s">
        <v>47</v>
      </c>
      <c r="R24" s="194">
        <f>ROUNDDOWN(SUMIF(P24:P48,"課税対象外",N24:N48)/1000,0)</f>
        <v>0</v>
      </c>
    </row>
    <row r="25" spans="1:18" s="144" customFormat="1" ht="20.25" customHeight="1">
      <c r="A25" s="144">
        <v>2</v>
      </c>
      <c r="B25" s="175"/>
      <c r="C25" s="185"/>
      <c r="D25" s="240"/>
      <c r="E25" s="195"/>
      <c r="F25" s="252"/>
      <c r="G25" s="196"/>
      <c r="H25" s="197"/>
      <c r="I25" s="198"/>
      <c r="J25" s="199"/>
      <c r="K25" s="198"/>
      <c r="L25" s="199"/>
      <c r="M25" s="200"/>
      <c r="N25" s="201" t="str">
        <f t="shared" ref="N25:N48" si="0">IF(ISNUMBER(H25),(PRODUCT(H25,I25,K25,M25)),"")</f>
        <v/>
      </c>
      <c r="O25" s="202"/>
      <c r="P25" s="203" t="s">
        <v>47</v>
      </c>
      <c r="R25" s="204"/>
    </row>
    <row r="26" spans="1:18" s="144" customFormat="1" ht="20.25" customHeight="1">
      <c r="A26" s="144">
        <v>3</v>
      </c>
      <c r="B26" s="175"/>
      <c r="C26" s="185"/>
      <c r="D26" s="240"/>
      <c r="E26" s="195"/>
      <c r="F26" s="252"/>
      <c r="G26" s="196"/>
      <c r="H26" s="197"/>
      <c r="I26" s="198"/>
      <c r="J26" s="199"/>
      <c r="K26" s="198"/>
      <c r="L26" s="199"/>
      <c r="M26" s="200"/>
      <c r="N26" s="201" t="str">
        <f t="shared" si="0"/>
        <v/>
      </c>
      <c r="O26" s="202"/>
      <c r="P26" s="203" t="s">
        <v>47</v>
      </c>
      <c r="R26" s="204"/>
    </row>
    <row r="27" spans="1:18" s="144" customFormat="1" ht="20.25" customHeight="1">
      <c r="A27" s="144">
        <v>4</v>
      </c>
      <c r="B27" s="175"/>
      <c r="C27" s="185"/>
      <c r="D27" s="240"/>
      <c r="E27" s="195"/>
      <c r="F27" s="252"/>
      <c r="G27" s="196"/>
      <c r="H27" s="197"/>
      <c r="I27" s="198"/>
      <c r="J27" s="199"/>
      <c r="K27" s="198"/>
      <c r="L27" s="199"/>
      <c r="M27" s="200"/>
      <c r="N27" s="201" t="str">
        <f t="shared" si="0"/>
        <v/>
      </c>
      <c r="O27" s="202"/>
      <c r="P27" s="203" t="s">
        <v>47</v>
      </c>
      <c r="R27" s="204"/>
    </row>
    <row r="28" spans="1:18" s="144" customFormat="1" ht="20.25" customHeight="1">
      <c r="A28" s="144">
        <v>5</v>
      </c>
      <c r="B28" s="175"/>
      <c r="C28" s="185"/>
      <c r="D28" s="240"/>
      <c r="E28" s="195"/>
      <c r="F28" s="252"/>
      <c r="G28" s="196"/>
      <c r="H28" s="197"/>
      <c r="I28" s="198"/>
      <c r="J28" s="199"/>
      <c r="K28" s="198"/>
      <c r="L28" s="199"/>
      <c r="M28" s="200"/>
      <c r="N28" s="201" t="str">
        <f t="shared" si="0"/>
        <v/>
      </c>
      <c r="O28" s="202"/>
      <c r="P28" s="203" t="s">
        <v>47</v>
      </c>
      <c r="R28" s="204"/>
    </row>
    <row r="29" spans="1:18" s="144" customFormat="1" ht="20.25" customHeight="1">
      <c r="A29" s="144">
        <v>6</v>
      </c>
      <c r="B29" s="175"/>
      <c r="C29" s="185"/>
      <c r="D29" s="240"/>
      <c r="E29" s="195"/>
      <c r="F29" s="252"/>
      <c r="G29" s="196"/>
      <c r="H29" s="197"/>
      <c r="I29" s="198"/>
      <c r="J29" s="199"/>
      <c r="K29" s="198"/>
      <c r="L29" s="199"/>
      <c r="M29" s="200"/>
      <c r="N29" s="201" t="str">
        <f t="shared" si="0"/>
        <v/>
      </c>
      <c r="O29" s="202"/>
      <c r="P29" s="203" t="s">
        <v>47</v>
      </c>
      <c r="R29" s="204"/>
    </row>
    <row r="30" spans="1:18" s="144" customFormat="1" ht="20.25" customHeight="1">
      <c r="A30" s="144">
        <v>7</v>
      </c>
      <c r="B30" s="175"/>
      <c r="C30" s="185"/>
      <c r="D30" s="240"/>
      <c r="E30" s="195"/>
      <c r="F30" s="252"/>
      <c r="G30" s="196"/>
      <c r="H30" s="197"/>
      <c r="I30" s="198"/>
      <c r="J30" s="199"/>
      <c r="K30" s="198"/>
      <c r="L30" s="199"/>
      <c r="M30" s="200"/>
      <c r="N30" s="201" t="str">
        <f t="shared" si="0"/>
        <v/>
      </c>
      <c r="O30" s="202"/>
      <c r="P30" s="203" t="s">
        <v>47</v>
      </c>
      <c r="R30" s="204"/>
    </row>
    <row r="31" spans="1:18" s="144" customFormat="1" ht="20.25" customHeight="1">
      <c r="A31" s="144">
        <v>8</v>
      </c>
      <c r="B31" s="175"/>
      <c r="C31" s="185"/>
      <c r="D31" s="240"/>
      <c r="E31" s="195"/>
      <c r="F31" s="252"/>
      <c r="G31" s="196"/>
      <c r="H31" s="197"/>
      <c r="I31" s="198"/>
      <c r="J31" s="199"/>
      <c r="K31" s="198"/>
      <c r="L31" s="199"/>
      <c r="M31" s="200"/>
      <c r="N31" s="201" t="str">
        <f t="shared" si="0"/>
        <v/>
      </c>
      <c r="O31" s="202"/>
      <c r="P31" s="203" t="s">
        <v>47</v>
      </c>
      <c r="R31" s="204"/>
    </row>
    <row r="32" spans="1:18" s="144" customFormat="1" ht="20.25" customHeight="1">
      <c r="A32" s="144">
        <v>9</v>
      </c>
      <c r="B32" s="175"/>
      <c r="C32" s="185"/>
      <c r="D32" s="240"/>
      <c r="E32" s="195"/>
      <c r="F32" s="252"/>
      <c r="G32" s="196"/>
      <c r="H32" s="197"/>
      <c r="I32" s="198"/>
      <c r="J32" s="199"/>
      <c r="K32" s="198"/>
      <c r="L32" s="199"/>
      <c r="M32" s="200"/>
      <c r="N32" s="201" t="str">
        <f t="shared" si="0"/>
        <v/>
      </c>
      <c r="O32" s="202"/>
      <c r="P32" s="203" t="s">
        <v>47</v>
      </c>
      <c r="R32" s="204"/>
    </row>
    <row r="33" spans="1:18" s="144" customFormat="1" ht="20.25" customHeight="1">
      <c r="A33" s="144">
        <v>10</v>
      </c>
      <c r="B33" s="175"/>
      <c r="C33" s="185"/>
      <c r="D33" s="240"/>
      <c r="E33" s="195"/>
      <c r="F33" s="252"/>
      <c r="G33" s="196"/>
      <c r="H33" s="197"/>
      <c r="I33" s="198"/>
      <c r="J33" s="199"/>
      <c r="K33" s="198"/>
      <c r="L33" s="199"/>
      <c r="M33" s="200"/>
      <c r="N33" s="201" t="str">
        <f t="shared" si="0"/>
        <v/>
      </c>
      <c r="O33" s="202"/>
      <c r="P33" s="203" t="s">
        <v>47</v>
      </c>
      <c r="R33" s="204"/>
    </row>
    <row r="34" spans="1:18" s="144" customFormat="1" ht="20.25" customHeight="1">
      <c r="A34" s="144">
        <v>11</v>
      </c>
      <c r="B34" s="175"/>
      <c r="C34" s="185"/>
      <c r="D34" s="240"/>
      <c r="E34" s="195"/>
      <c r="F34" s="252"/>
      <c r="G34" s="196"/>
      <c r="H34" s="197"/>
      <c r="I34" s="198"/>
      <c r="J34" s="199"/>
      <c r="K34" s="198"/>
      <c r="L34" s="199"/>
      <c r="M34" s="200"/>
      <c r="N34" s="201" t="str">
        <f t="shared" si="0"/>
        <v/>
      </c>
      <c r="O34" s="202"/>
      <c r="P34" s="203" t="s">
        <v>47</v>
      </c>
      <c r="R34" s="204"/>
    </row>
    <row r="35" spans="1:18" s="144" customFormat="1" ht="20.25" customHeight="1">
      <c r="A35" s="144">
        <v>12</v>
      </c>
      <c r="B35" s="175"/>
      <c r="C35" s="185"/>
      <c r="D35" s="240"/>
      <c r="E35" s="195"/>
      <c r="F35" s="252"/>
      <c r="G35" s="196"/>
      <c r="H35" s="197"/>
      <c r="I35" s="198"/>
      <c r="J35" s="199"/>
      <c r="K35" s="198"/>
      <c r="L35" s="199"/>
      <c r="M35" s="200"/>
      <c r="N35" s="201" t="str">
        <f t="shared" si="0"/>
        <v/>
      </c>
      <c r="O35" s="202"/>
      <c r="P35" s="203" t="s">
        <v>47</v>
      </c>
      <c r="R35" s="204"/>
    </row>
    <row r="36" spans="1:18" s="144" customFormat="1" ht="20.25" customHeight="1">
      <c r="A36" s="144">
        <v>13</v>
      </c>
      <c r="B36" s="175"/>
      <c r="C36" s="185"/>
      <c r="D36" s="240"/>
      <c r="E36" s="195"/>
      <c r="F36" s="252"/>
      <c r="G36" s="196"/>
      <c r="H36" s="197"/>
      <c r="I36" s="198"/>
      <c r="J36" s="199"/>
      <c r="K36" s="198"/>
      <c r="L36" s="199"/>
      <c r="M36" s="200"/>
      <c r="N36" s="201" t="str">
        <f t="shared" si="0"/>
        <v/>
      </c>
      <c r="O36" s="202"/>
      <c r="P36" s="203" t="s">
        <v>47</v>
      </c>
      <c r="R36" s="204"/>
    </row>
    <row r="37" spans="1:18" s="144" customFormat="1" ht="20.25" customHeight="1">
      <c r="A37" s="144">
        <v>14</v>
      </c>
      <c r="B37" s="175"/>
      <c r="C37" s="185"/>
      <c r="D37" s="240"/>
      <c r="E37" s="195"/>
      <c r="F37" s="252"/>
      <c r="G37" s="196"/>
      <c r="H37" s="197"/>
      <c r="I37" s="198"/>
      <c r="J37" s="199"/>
      <c r="K37" s="198"/>
      <c r="L37" s="199"/>
      <c r="M37" s="200"/>
      <c r="N37" s="201" t="str">
        <f t="shared" si="0"/>
        <v/>
      </c>
      <c r="O37" s="202"/>
      <c r="P37" s="203" t="s">
        <v>47</v>
      </c>
      <c r="R37" s="204"/>
    </row>
    <row r="38" spans="1:18" s="144" customFormat="1" ht="20.25" customHeight="1">
      <c r="A38" s="144">
        <v>15</v>
      </c>
      <c r="B38" s="175"/>
      <c r="C38" s="185"/>
      <c r="D38" s="240"/>
      <c r="E38" s="195"/>
      <c r="F38" s="252"/>
      <c r="G38" s="196"/>
      <c r="H38" s="197"/>
      <c r="I38" s="198"/>
      <c r="J38" s="199"/>
      <c r="K38" s="198"/>
      <c r="L38" s="199"/>
      <c r="M38" s="200"/>
      <c r="N38" s="201" t="str">
        <f t="shared" si="0"/>
        <v/>
      </c>
      <c r="O38" s="202"/>
      <c r="P38" s="203" t="s">
        <v>47</v>
      </c>
      <c r="R38" s="204"/>
    </row>
    <row r="39" spans="1:18" s="144" customFormat="1" ht="20.25" customHeight="1">
      <c r="A39" s="144">
        <v>16</v>
      </c>
      <c r="B39" s="175"/>
      <c r="C39" s="185"/>
      <c r="D39" s="240"/>
      <c r="E39" s="195"/>
      <c r="F39" s="252"/>
      <c r="G39" s="196"/>
      <c r="H39" s="197"/>
      <c r="I39" s="198"/>
      <c r="J39" s="199"/>
      <c r="K39" s="198"/>
      <c r="L39" s="199"/>
      <c r="M39" s="200"/>
      <c r="N39" s="201" t="str">
        <f t="shared" si="0"/>
        <v/>
      </c>
      <c r="O39" s="202"/>
      <c r="P39" s="203" t="s">
        <v>47</v>
      </c>
      <c r="R39" s="204"/>
    </row>
    <row r="40" spans="1:18" s="144" customFormat="1" ht="20.25" customHeight="1">
      <c r="A40" s="144">
        <v>17</v>
      </c>
      <c r="B40" s="175"/>
      <c r="C40" s="185"/>
      <c r="D40" s="240"/>
      <c r="E40" s="195"/>
      <c r="F40" s="252"/>
      <c r="G40" s="196"/>
      <c r="H40" s="197"/>
      <c r="I40" s="198"/>
      <c r="J40" s="199"/>
      <c r="K40" s="198"/>
      <c r="L40" s="199"/>
      <c r="M40" s="200"/>
      <c r="N40" s="201" t="str">
        <f t="shared" si="0"/>
        <v/>
      </c>
      <c r="O40" s="202"/>
      <c r="P40" s="203" t="s">
        <v>47</v>
      </c>
      <c r="R40" s="204"/>
    </row>
    <row r="41" spans="1:18" s="144" customFormat="1" ht="20.25" customHeight="1">
      <c r="A41" s="144">
        <v>18</v>
      </c>
      <c r="B41" s="175"/>
      <c r="C41" s="185"/>
      <c r="D41" s="240"/>
      <c r="E41" s="195"/>
      <c r="F41" s="252"/>
      <c r="G41" s="196"/>
      <c r="H41" s="197"/>
      <c r="I41" s="198"/>
      <c r="J41" s="199"/>
      <c r="K41" s="198"/>
      <c r="L41" s="199"/>
      <c r="M41" s="200"/>
      <c r="N41" s="201" t="str">
        <f t="shared" si="0"/>
        <v/>
      </c>
      <c r="O41" s="202"/>
      <c r="P41" s="203" t="s">
        <v>47</v>
      </c>
      <c r="R41" s="204"/>
    </row>
    <row r="42" spans="1:18" s="144" customFormat="1" ht="20.25" customHeight="1">
      <c r="A42" s="144">
        <v>19</v>
      </c>
      <c r="B42" s="175"/>
      <c r="C42" s="185"/>
      <c r="D42" s="240"/>
      <c r="E42" s="195"/>
      <c r="F42" s="252"/>
      <c r="G42" s="196"/>
      <c r="H42" s="197"/>
      <c r="I42" s="198"/>
      <c r="J42" s="199"/>
      <c r="K42" s="198"/>
      <c r="L42" s="199"/>
      <c r="M42" s="200"/>
      <c r="N42" s="201" t="str">
        <f t="shared" si="0"/>
        <v/>
      </c>
      <c r="O42" s="202"/>
      <c r="P42" s="203" t="s">
        <v>47</v>
      </c>
      <c r="R42" s="204"/>
    </row>
    <row r="43" spans="1:18" s="144" customFormat="1" ht="20.25" customHeight="1">
      <c r="A43" s="144">
        <v>20</v>
      </c>
      <c r="B43" s="175"/>
      <c r="C43" s="185"/>
      <c r="D43" s="240"/>
      <c r="E43" s="195"/>
      <c r="F43" s="252"/>
      <c r="G43" s="196"/>
      <c r="H43" s="197"/>
      <c r="I43" s="198"/>
      <c r="J43" s="199"/>
      <c r="K43" s="198"/>
      <c r="L43" s="199"/>
      <c r="M43" s="200"/>
      <c r="N43" s="201" t="str">
        <f t="shared" si="0"/>
        <v/>
      </c>
      <c r="O43" s="202"/>
      <c r="P43" s="203" t="s">
        <v>47</v>
      </c>
      <c r="R43" s="204"/>
    </row>
    <row r="44" spans="1:18" s="144" customFormat="1" ht="20.25" customHeight="1">
      <c r="A44" s="144">
        <v>21</v>
      </c>
      <c r="B44" s="175"/>
      <c r="C44" s="185"/>
      <c r="D44" s="240"/>
      <c r="E44" s="195"/>
      <c r="F44" s="252"/>
      <c r="G44" s="196"/>
      <c r="H44" s="197"/>
      <c r="I44" s="198"/>
      <c r="J44" s="199"/>
      <c r="K44" s="198"/>
      <c r="L44" s="199"/>
      <c r="M44" s="200"/>
      <c r="N44" s="201" t="str">
        <f t="shared" si="0"/>
        <v/>
      </c>
      <c r="O44" s="202"/>
      <c r="P44" s="203" t="s">
        <v>47</v>
      </c>
      <c r="R44" s="204"/>
    </row>
    <row r="45" spans="1:18" s="144" customFormat="1" ht="20.25" customHeight="1">
      <c r="A45" s="144">
        <v>22</v>
      </c>
      <c r="B45" s="175"/>
      <c r="C45" s="185"/>
      <c r="D45" s="240"/>
      <c r="E45" s="195"/>
      <c r="F45" s="252"/>
      <c r="G45" s="196"/>
      <c r="H45" s="197"/>
      <c r="I45" s="198"/>
      <c r="J45" s="199"/>
      <c r="K45" s="198"/>
      <c r="L45" s="199"/>
      <c r="M45" s="200"/>
      <c r="N45" s="201" t="str">
        <f t="shared" si="0"/>
        <v/>
      </c>
      <c r="O45" s="202"/>
      <c r="P45" s="203" t="s">
        <v>47</v>
      </c>
      <c r="R45" s="204"/>
    </row>
    <row r="46" spans="1:18" s="144" customFormat="1" ht="20.25" customHeight="1">
      <c r="A46" s="144">
        <v>23</v>
      </c>
      <c r="B46" s="175"/>
      <c r="C46" s="185"/>
      <c r="D46" s="240"/>
      <c r="E46" s="195"/>
      <c r="F46" s="252"/>
      <c r="G46" s="196"/>
      <c r="H46" s="197"/>
      <c r="I46" s="198"/>
      <c r="J46" s="199"/>
      <c r="K46" s="198"/>
      <c r="L46" s="199"/>
      <c r="M46" s="200"/>
      <c r="N46" s="201" t="str">
        <f t="shared" si="0"/>
        <v/>
      </c>
      <c r="O46" s="202"/>
      <c r="P46" s="203" t="s">
        <v>47</v>
      </c>
      <c r="R46" s="204"/>
    </row>
    <row r="47" spans="1:18" s="144" customFormat="1" ht="20.25" customHeight="1">
      <c r="A47" s="144">
        <v>24</v>
      </c>
      <c r="B47" s="175"/>
      <c r="C47" s="185"/>
      <c r="D47" s="240"/>
      <c r="E47" s="195"/>
      <c r="F47" s="252"/>
      <c r="G47" s="196"/>
      <c r="H47" s="197"/>
      <c r="I47" s="198"/>
      <c r="J47" s="199"/>
      <c r="K47" s="198"/>
      <c r="L47" s="199"/>
      <c r="M47" s="200"/>
      <c r="N47" s="201" t="str">
        <f t="shared" si="0"/>
        <v/>
      </c>
      <c r="O47" s="202"/>
      <c r="P47" s="203" t="s">
        <v>47</v>
      </c>
      <c r="R47" s="204"/>
    </row>
    <row r="48" spans="1:18" s="144" customFormat="1" ht="20.25" customHeight="1">
      <c r="A48" s="144">
        <v>25</v>
      </c>
      <c r="B48" s="175"/>
      <c r="C48" s="205"/>
      <c r="D48" s="241"/>
      <c r="E48" s="206"/>
      <c r="F48" s="253"/>
      <c r="G48" s="207"/>
      <c r="H48" s="208"/>
      <c r="I48" s="209"/>
      <c r="J48" s="210"/>
      <c r="K48" s="209"/>
      <c r="L48" s="210"/>
      <c r="M48" s="211"/>
      <c r="N48" s="212" t="str">
        <f t="shared" si="0"/>
        <v/>
      </c>
      <c r="O48" s="213"/>
      <c r="P48" s="214" t="s">
        <v>47</v>
      </c>
      <c r="R48" s="204"/>
    </row>
    <row r="49" spans="1:18" s="144" customFormat="1" ht="20.25" customHeight="1">
      <c r="B49" s="175"/>
      <c r="C49" s="444" t="s">
        <v>150</v>
      </c>
      <c r="D49" s="239"/>
      <c r="E49" s="177"/>
      <c r="F49" s="239"/>
      <c r="G49" s="177"/>
      <c r="H49" s="215"/>
      <c r="I49" s="181"/>
      <c r="J49" s="179"/>
      <c r="K49" s="181"/>
      <c r="L49" s="179"/>
      <c r="M49" s="180"/>
      <c r="N49" s="181"/>
      <c r="O49" s="182"/>
      <c r="P49" s="216"/>
      <c r="R49" s="217" t="s">
        <v>221</v>
      </c>
    </row>
    <row r="50" spans="1:18" s="144" customFormat="1" ht="20.25" customHeight="1">
      <c r="A50" s="218">
        <v>1</v>
      </c>
      <c r="B50" s="175"/>
      <c r="C50" s="185"/>
      <c r="D50" s="240"/>
      <c r="E50" s="186"/>
      <c r="F50" s="251"/>
      <c r="G50" s="187"/>
      <c r="H50" s="188"/>
      <c r="I50" s="189"/>
      <c r="J50" s="190"/>
      <c r="K50" s="189"/>
      <c r="L50" s="190"/>
      <c r="M50" s="191"/>
      <c r="N50" s="192" t="str">
        <f t="shared" ref="N50:N57" si="1">IF(ISNUMBER(H50),(PRODUCT(H50,I50,K50,M50)),"")</f>
        <v/>
      </c>
      <c r="O50" s="449">
        <f>ROUNDDOWN(SUM(N50:N57)/1000,0)</f>
        <v>0</v>
      </c>
      <c r="P50" s="193" t="s">
        <v>47</v>
      </c>
      <c r="R50" s="194">
        <f>ROUNDDOWN(SUMIF(P50:P57,"課税対象外",N50:N57)/1000,0)</f>
        <v>0</v>
      </c>
    </row>
    <row r="51" spans="1:18" s="144" customFormat="1" ht="20.25" customHeight="1">
      <c r="A51" s="218">
        <v>2</v>
      </c>
      <c r="B51" s="175"/>
      <c r="C51" s="185"/>
      <c r="D51" s="240"/>
      <c r="E51" s="195"/>
      <c r="F51" s="252"/>
      <c r="G51" s="196"/>
      <c r="H51" s="197"/>
      <c r="I51" s="198"/>
      <c r="J51" s="199"/>
      <c r="K51" s="198"/>
      <c r="L51" s="199"/>
      <c r="M51" s="200"/>
      <c r="N51" s="201" t="str">
        <f t="shared" si="1"/>
        <v/>
      </c>
      <c r="O51" s="202"/>
      <c r="P51" s="203" t="s">
        <v>47</v>
      </c>
      <c r="R51" s="204"/>
    </row>
    <row r="52" spans="1:18" s="144" customFormat="1" ht="20.25" customHeight="1">
      <c r="A52" s="218">
        <v>3</v>
      </c>
      <c r="B52" s="175"/>
      <c r="C52" s="185"/>
      <c r="D52" s="240"/>
      <c r="E52" s="195"/>
      <c r="F52" s="252"/>
      <c r="G52" s="196"/>
      <c r="H52" s="197"/>
      <c r="I52" s="198"/>
      <c r="J52" s="199"/>
      <c r="K52" s="198"/>
      <c r="L52" s="199"/>
      <c r="M52" s="200"/>
      <c r="N52" s="201" t="str">
        <f t="shared" si="1"/>
        <v/>
      </c>
      <c r="O52" s="202"/>
      <c r="P52" s="203" t="s">
        <v>47</v>
      </c>
      <c r="R52" s="204"/>
    </row>
    <row r="53" spans="1:18" s="144" customFormat="1" ht="20.25" customHeight="1">
      <c r="A53" s="218">
        <v>4</v>
      </c>
      <c r="B53" s="175"/>
      <c r="C53" s="185"/>
      <c r="D53" s="240"/>
      <c r="E53" s="195"/>
      <c r="F53" s="252"/>
      <c r="G53" s="196"/>
      <c r="H53" s="197"/>
      <c r="I53" s="198"/>
      <c r="J53" s="199"/>
      <c r="K53" s="198"/>
      <c r="L53" s="199"/>
      <c r="M53" s="200"/>
      <c r="N53" s="201" t="str">
        <f t="shared" si="1"/>
        <v/>
      </c>
      <c r="O53" s="202"/>
      <c r="P53" s="203" t="s">
        <v>47</v>
      </c>
      <c r="R53" s="204"/>
    </row>
    <row r="54" spans="1:18" s="144" customFormat="1" ht="20.25" customHeight="1">
      <c r="A54" s="218">
        <v>5</v>
      </c>
      <c r="B54" s="175"/>
      <c r="C54" s="185"/>
      <c r="D54" s="240"/>
      <c r="E54" s="195"/>
      <c r="F54" s="252"/>
      <c r="G54" s="196"/>
      <c r="H54" s="197"/>
      <c r="I54" s="198"/>
      <c r="J54" s="199"/>
      <c r="K54" s="198"/>
      <c r="L54" s="199"/>
      <c r="M54" s="200"/>
      <c r="N54" s="201" t="str">
        <f t="shared" si="1"/>
        <v/>
      </c>
      <c r="O54" s="202"/>
      <c r="P54" s="203" t="s">
        <v>47</v>
      </c>
      <c r="R54" s="204"/>
    </row>
    <row r="55" spans="1:18" s="144" customFormat="1" ht="20.25" customHeight="1">
      <c r="A55" s="218">
        <v>6</v>
      </c>
      <c r="B55" s="175"/>
      <c r="C55" s="185"/>
      <c r="D55" s="240"/>
      <c r="E55" s="195"/>
      <c r="F55" s="252"/>
      <c r="G55" s="196"/>
      <c r="H55" s="197"/>
      <c r="I55" s="198"/>
      <c r="J55" s="199"/>
      <c r="K55" s="198"/>
      <c r="L55" s="199"/>
      <c r="M55" s="200"/>
      <c r="N55" s="201" t="str">
        <f t="shared" si="1"/>
        <v/>
      </c>
      <c r="O55" s="202"/>
      <c r="P55" s="203" t="s">
        <v>47</v>
      </c>
      <c r="R55" s="204"/>
    </row>
    <row r="56" spans="1:18" s="144" customFormat="1" ht="20.25" customHeight="1">
      <c r="A56" s="218">
        <v>7</v>
      </c>
      <c r="B56" s="175"/>
      <c r="C56" s="185"/>
      <c r="D56" s="240"/>
      <c r="E56" s="195"/>
      <c r="F56" s="252"/>
      <c r="G56" s="196"/>
      <c r="H56" s="197"/>
      <c r="I56" s="198"/>
      <c r="J56" s="199"/>
      <c r="K56" s="198"/>
      <c r="L56" s="199"/>
      <c r="M56" s="200"/>
      <c r="N56" s="201" t="str">
        <f t="shared" si="1"/>
        <v/>
      </c>
      <c r="O56" s="202"/>
      <c r="P56" s="203" t="s">
        <v>47</v>
      </c>
      <c r="R56" s="204"/>
    </row>
    <row r="57" spans="1:18" s="144" customFormat="1" ht="20.25" customHeight="1">
      <c r="A57" s="218">
        <v>8</v>
      </c>
      <c r="B57" s="175"/>
      <c r="C57" s="205"/>
      <c r="D57" s="241"/>
      <c r="E57" s="206"/>
      <c r="F57" s="253"/>
      <c r="G57" s="207"/>
      <c r="H57" s="208"/>
      <c r="I57" s="209"/>
      <c r="J57" s="210"/>
      <c r="K57" s="209"/>
      <c r="L57" s="210"/>
      <c r="M57" s="211"/>
      <c r="N57" s="212" t="str">
        <f t="shared" si="1"/>
        <v/>
      </c>
      <c r="O57" s="213"/>
      <c r="P57" s="214" t="s">
        <v>47</v>
      </c>
      <c r="R57" s="204"/>
    </row>
    <row r="58" spans="1:18" s="144" customFormat="1" ht="20.25" customHeight="1">
      <c r="B58" s="175"/>
      <c r="C58" s="444" t="s">
        <v>141</v>
      </c>
      <c r="D58" s="239"/>
      <c r="E58" s="177"/>
      <c r="F58" s="239"/>
      <c r="G58" s="177"/>
      <c r="H58" s="215"/>
      <c r="I58" s="181"/>
      <c r="J58" s="179"/>
      <c r="K58" s="181"/>
      <c r="L58" s="179"/>
      <c r="M58" s="180"/>
      <c r="N58" s="181"/>
      <c r="O58" s="182"/>
      <c r="P58" s="219"/>
      <c r="R58" s="217" t="s">
        <v>221</v>
      </c>
    </row>
    <row r="59" spans="1:18" s="144" customFormat="1" ht="20.25" customHeight="1">
      <c r="A59" s="218">
        <v>1</v>
      </c>
      <c r="B59" s="175"/>
      <c r="C59" s="185"/>
      <c r="D59" s="240"/>
      <c r="E59" s="186"/>
      <c r="F59" s="251"/>
      <c r="G59" s="187"/>
      <c r="H59" s="188"/>
      <c r="I59" s="189"/>
      <c r="J59" s="190"/>
      <c r="K59" s="189"/>
      <c r="L59" s="190"/>
      <c r="M59" s="191"/>
      <c r="N59" s="192" t="str">
        <f t="shared" ref="N59:N82" si="2">IF(ISNUMBER(H59),(PRODUCT(H59,I59,K59,M59)),"")</f>
        <v/>
      </c>
      <c r="O59" s="449">
        <f>ROUNDDOWN(SUM(N59:N82)/1000,0)</f>
        <v>0</v>
      </c>
      <c r="P59" s="193" t="s">
        <v>47</v>
      </c>
      <c r="R59" s="194">
        <f>ROUNDDOWN(SUMIF(P59:P82,"課税対象外",N59:N82)/1000,0)</f>
        <v>0</v>
      </c>
    </row>
    <row r="60" spans="1:18" s="144" customFormat="1" ht="20.25" customHeight="1">
      <c r="A60" s="218">
        <v>2</v>
      </c>
      <c r="B60" s="175"/>
      <c r="C60" s="185"/>
      <c r="D60" s="240"/>
      <c r="E60" s="195"/>
      <c r="F60" s="252"/>
      <c r="G60" s="196"/>
      <c r="H60" s="197"/>
      <c r="I60" s="198"/>
      <c r="J60" s="199"/>
      <c r="K60" s="198"/>
      <c r="L60" s="199"/>
      <c r="M60" s="200"/>
      <c r="N60" s="201" t="str">
        <f t="shared" si="2"/>
        <v/>
      </c>
      <c r="O60" s="202"/>
      <c r="P60" s="203" t="s">
        <v>47</v>
      </c>
      <c r="R60" s="204"/>
    </row>
    <row r="61" spans="1:18" s="144" customFormat="1" ht="20.25" customHeight="1">
      <c r="A61" s="218">
        <v>3</v>
      </c>
      <c r="B61" s="175"/>
      <c r="C61" s="185"/>
      <c r="D61" s="240"/>
      <c r="E61" s="195"/>
      <c r="F61" s="252"/>
      <c r="G61" s="196"/>
      <c r="H61" s="197"/>
      <c r="I61" s="198"/>
      <c r="J61" s="199"/>
      <c r="K61" s="198"/>
      <c r="L61" s="199"/>
      <c r="M61" s="200"/>
      <c r="N61" s="201" t="str">
        <f t="shared" si="2"/>
        <v/>
      </c>
      <c r="O61" s="202"/>
      <c r="P61" s="203" t="s">
        <v>47</v>
      </c>
      <c r="R61" s="204"/>
    </row>
    <row r="62" spans="1:18" s="144" customFormat="1" ht="20.25" customHeight="1">
      <c r="A62" s="218">
        <v>4</v>
      </c>
      <c r="B62" s="175"/>
      <c r="C62" s="185"/>
      <c r="D62" s="240"/>
      <c r="E62" s="195"/>
      <c r="F62" s="252"/>
      <c r="G62" s="196"/>
      <c r="H62" s="197"/>
      <c r="I62" s="198"/>
      <c r="J62" s="199"/>
      <c r="K62" s="198"/>
      <c r="L62" s="199"/>
      <c r="M62" s="200"/>
      <c r="N62" s="201" t="str">
        <f t="shared" si="2"/>
        <v/>
      </c>
      <c r="O62" s="202"/>
      <c r="P62" s="203" t="s">
        <v>47</v>
      </c>
      <c r="R62" s="204"/>
    </row>
    <row r="63" spans="1:18" s="144" customFormat="1" ht="20.25" customHeight="1">
      <c r="A63" s="218">
        <v>5</v>
      </c>
      <c r="B63" s="175"/>
      <c r="C63" s="185"/>
      <c r="D63" s="240"/>
      <c r="E63" s="195"/>
      <c r="F63" s="252"/>
      <c r="G63" s="196"/>
      <c r="H63" s="197"/>
      <c r="I63" s="198"/>
      <c r="J63" s="199"/>
      <c r="K63" s="198"/>
      <c r="L63" s="199"/>
      <c r="M63" s="200"/>
      <c r="N63" s="201" t="str">
        <f t="shared" si="2"/>
        <v/>
      </c>
      <c r="O63" s="202"/>
      <c r="P63" s="203" t="s">
        <v>47</v>
      </c>
      <c r="R63" s="204"/>
    </row>
    <row r="64" spans="1:18" s="144" customFormat="1" ht="20.25" customHeight="1">
      <c r="A64" s="218">
        <v>6</v>
      </c>
      <c r="B64" s="175"/>
      <c r="C64" s="185"/>
      <c r="D64" s="240"/>
      <c r="E64" s="195"/>
      <c r="F64" s="252"/>
      <c r="G64" s="196"/>
      <c r="H64" s="197"/>
      <c r="I64" s="198"/>
      <c r="J64" s="199"/>
      <c r="K64" s="198"/>
      <c r="L64" s="199"/>
      <c r="M64" s="200"/>
      <c r="N64" s="201" t="str">
        <f t="shared" si="2"/>
        <v/>
      </c>
      <c r="O64" s="202"/>
      <c r="P64" s="203" t="s">
        <v>47</v>
      </c>
      <c r="R64" s="204"/>
    </row>
    <row r="65" spans="1:18" s="144" customFormat="1" ht="20.25" customHeight="1">
      <c r="A65" s="218">
        <v>7</v>
      </c>
      <c r="B65" s="175"/>
      <c r="C65" s="185"/>
      <c r="D65" s="240"/>
      <c r="E65" s="195"/>
      <c r="F65" s="252"/>
      <c r="G65" s="196"/>
      <c r="H65" s="197"/>
      <c r="I65" s="198"/>
      <c r="J65" s="199"/>
      <c r="K65" s="198"/>
      <c r="L65" s="199"/>
      <c r="M65" s="200"/>
      <c r="N65" s="201" t="str">
        <f t="shared" si="2"/>
        <v/>
      </c>
      <c r="O65" s="202"/>
      <c r="P65" s="203" t="s">
        <v>47</v>
      </c>
      <c r="R65" s="204"/>
    </row>
    <row r="66" spans="1:18" s="144" customFormat="1" ht="20.25" customHeight="1">
      <c r="A66" s="218">
        <v>8</v>
      </c>
      <c r="B66" s="175"/>
      <c r="C66" s="185"/>
      <c r="D66" s="240"/>
      <c r="E66" s="195"/>
      <c r="F66" s="252"/>
      <c r="G66" s="196"/>
      <c r="H66" s="197"/>
      <c r="I66" s="198"/>
      <c r="J66" s="199"/>
      <c r="K66" s="198"/>
      <c r="L66" s="199"/>
      <c r="M66" s="200"/>
      <c r="N66" s="201" t="str">
        <f t="shared" si="2"/>
        <v/>
      </c>
      <c r="O66" s="202"/>
      <c r="P66" s="203" t="s">
        <v>47</v>
      </c>
      <c r="R66" s="204"/>
    </row>
    <row r="67" spans="1:18" s="144" customFormat="1" ht="20.25" customHeight="1">
      <c r="A67" s="218">
        <v>9</v>
      </c>
      <c r="B67" s="175"/>
      <c r="C67" s="185"/>
      <c r="D67" s="240"/>
      <c r="E67" s="195"/>
      <c r="F67" s="252"/>
      <c r="G67" s="196"/>
      <c r="H67" s="197"/>
      <c r="I67" s="198"/>
      <c r="J67" s="199"/>
      <c r="K67" s="198"/>
      <c r="L67" s="199"/>
      <c r="M67" s="200"/>
      <c r="N67" s="201" t="str">
        <f t="shared" si="2"/>
        <v/>
      </c>
      <c r="O67" s="202"/>
      <c r="P67" s="203" t="s">
        <v>47</v>
      </c>
      <c r="R67" s="204"/>
    </row>
    <row r="68" spans="1:18" s="144" customFormat="1" ht="20.25" customHeight="1">
      <c r="A68" s="218">
        <v>10</v>
      </c>
      <c r="B68" s="175"/>
      <c r="C68" s="185"/>
      <c r="D68" s="240"/>
      <c r="E68" s="195"/>
      <c r="F68" s="252"/>
      <c r="G68" s="196"/>
      <c r="H68" s="197"/>
      <c r="I68" s="198"/>
      <c r="J68" s="199"/>
      <c r="K68" s="198"/>
      <c r="L68" s="199"/>
      <c r="M68" s="200"/>
      <c r="N68" s="201" t="str">
        <f t="shared" si="2"/>
        <v/>
      </c>
      <c r="O68" s="202"/>
      <c r="P68" s="203" t="s">
        <v>47</v>
      </c>
      <c r="R68" s="204"/>
    </row>
    <row r="69" spans="1:18" s="144" customFormat="1" ht="20.25" customHeight="1">
      <c r="A69" s="218">
        <v>11</v>
      </c>
      <c r="B69" s="175"/>
      <c r="C69" s="185"/>
      <c r="D69" s="240"/>
      <c r="E69" s="195"/>
      <c r="F69" s="252"/>
      <c r="G69" s="196"/>
      <c r="H69" s="197"/>
      <c r="I69" s="198"/>
      <c r="J69" s="199"/>
      <c r="K69" s="198"/>
      <c r="L69" s="199"/>
      <c r="M69" s="200"/>
      <c r="N69" s="201" t="str">
        <f t="shared" si="2"/>
        <v/>
      </c>
      <c r="O69" s="202"/>
      <c r="P69" s="203" t="s">
        <v>47</v>
      </c>
      <c r="R69" s="204"/>
    </row>
    <row r="70" spans="1:18" s="144" customFormat="1" ht="20.25" customHeight="1">
      <c r="A70" s="218">
        <v>12</v>
      </c>
      <c r="B70" s="175"/>
      <c r="C70" s="185"/>
      <c r="D70" s="240"/>
      <c r="E70" s="195"/>
      <c r="F70" s="252"/>
      <c r="G70" s="196"/>
      <c r="H70" s="197"/>
      <c r="I70" s="198"/>
      <c r="J70" s="199"/>
      <c r="K70" s="198"/>
      <c r="L70" s="199"/>
      <c r="M70" s="200"/>
      <c r="N70" s="201" t="str">
        <f t="shared" si="2"/>
        <v/>
      </c>
      <c r="O70" s="202"/>
      <c r="P70" s="203" t="s">
        <v>47</v>
      </c>
      <c r="R70" s="204"/>
    </row>
    <row r="71" spans="1:18" s="144" customFormat="1" ht="20.25" customHeight="1">
      <c r="A71" s="218">
        <v>13</v>
      </c>
      <c r="B71" s="175"/>
      <c r="C71" s="185"/>
      <c r="D71" s="240"/>
      <c r="E71" s="195"/>
      <c r="F71" s="252"/>
      <c r="G71" s="196"/>
      <c r="H71" s="197"/>
      <c r="I71" s="198"/>
      <c r="J71" s="199"/>
      <c r="K71" s="198"/>
      <c r="L71" s="199"/>
      <c r="M71" s="200"/>
      <c r="N71" s="201" t="str">
        <f t="shared" si="2"/>
        <v/>
      </c>
      <c r="O71" s="202"/>
      <c r="P71" s="203" t="s">
        <v>47</v>
      </c>
      <c r="R71" s="204"/>
    </row>
    <row r="72" spans="1:18" s="144" customFormat="1" ht="20.25" customHeight="1">
      <c r="A72" s="218">
        <v>14</v>
      </c>
      <c r="B72" s="175"/>
      <c r="C72" s="185"/>
      <c r="D72" s="240"/>
      <c r="E72" s="195"/>
      <c r="F72" s="252"/>
      <c r="G72" s="196"/>
      <c r="H72" s="197"/>
      <c r="I72" s="198"/>
      <c r="J72" s="199"/>
      <c r="K72" s="198"/>
      <c r="L72" s="199"/>
      <c r="M72" s="200"/>
      <c r="N72" s="201" t="str">
        <f t="shared" si="2"/>
        <v/>
      </c>
      <c r="O72" s="202"/>
      <c r="P72" s="203" t="s">
        <v>47</v>
      </c>
      <c r="R72" s="204"/>
    </row>
    <row r="73" spans="1:18" s="144" customFormat="1" ht="20.25" customHeight="1">
      <c r="A73" s="218">
        <v>15</v>
      </c>
      <c r="B73" s="175"/>
      <c r="C73" s="185"/>
      <c r="D73" s="240"/>
      <c r="E73" s="195"/>
      <c r="F73" s="252"/>
      <c r="G73" s="196"/>
      <c r="H73" s="197"/>
      <c r="I73" s="198"/>
      <c r="J73" s="199"/>
      <c r="K73" s="198"/>
      <c r="L73" s="199"/>
      <c r="M73" s="200"/>
      <c r="N73" s="201" t="str">
        <f t="shared" si="2"/>
        <v/>
      </c>
      <c r="O73" s="202"/>
      <c r="P73" s="203" t="s">
        <v>47</v>
      </c>
      <c r="R73" s="204"/>
    </row>
    <row r="74" spans="1:18" s="144" customFormat="1" ht="20.25" customHeight="1">
      <c r="A74" s="218">
        <v>16</v>
      </c>
      <c r="B74" s="175"/>
      <c r="C74" s="185"/>
      <c r="D74" s="240"/>
      <c r="E74" s="195"/>
      <c r="F74" s="252"/>
      <c r="G74" s="196"/>
      <c r="H74" s="197"/>
      <c r="I74" s="198"/>
      <c r="J74" s="199"/>
      <c r="K74" s="198"/>
      <c r="L74" s="199"/>
      <c r="M74" s="200"/>
      <c r="N74" s="201" t="str">
        <f t="shared" si="2"/>
        <v/>
      </c>
      <c r="O74" s="202"/>
      <c r="P74" s="203" t="s">
        <v>47</v>
      </c>
      <c r="R74" s="204"/>
    </row>
    <row r="75" spans="1:18" s="144" customFormat="1" ht="20.25" customHeight="1">
      <c r="A75" s="218">
        <v>17</v>
      </c>
      <c r="B75" s="175"/>
      <c r="C75" s="185"/>
      <c r="D75" s="240"/>
      <c r="E75" s="195"/>
      <c r="F75" s="252"/>
      <c r="G75" s="196"/>
      <c r="H75" s="197"/>
      <c r="I75" s="198"/>
      <c r="J75" s="199"/>
      <c r="K75" s="198"/>
      <c r="L75" s="199"/>
      <c r="M75" s="200"/>
      <c r="N75" s="201" t="str">
        <f t="shared" si="2"/>
        <v/>
      </c>
      <c r="O75" s="202"/>
      <c r="P75" s="203" t="s">
        <v>47</v>
      </c>
      <c r="R75" s="204"/>
    </row>
    <row r="76" spans="1:18" s="144" customFormat="1" ht="20.25" customHeight="1">
      <c r="A76" s="218">
        <v>18</v>
      </c>
      <c r="B76" s="175"/>
      <c r="C76" s="185"/>
      <c r="D76" s="240"/>
      <c r="E76" s="195"/>
      <c r="F76" s="252"/>
      <c r="G76" s="196"/>
      <c r="H76" s="197"/>
      <c r="I76" s="198"/>
      <c r="J76" s="199"/>
      <c r="K76" s="198"/>
      <c r="L76" s="199"/>
      <c r="M76" s="200"/>
      <c r="N76" s="201" t="str">
        <f t="shared" si="2"/>
        <v/>
      </c>
      <c r="O76" s="202"/>
      <c r="P76" s="203" t="s">
        <v>47</v>
      </c>
      <c r="R76" s="204"/>
    </row>
    <row r="77" spans="1:18" s="144" customFormat="1" ht="20.25" customHeight="1">
      <c r="A77" s="218">
        <v>19</v>
      </c>
      <c r="B77" s="175"/>
      <c r="C77" s="185"/>
      <c r="D77" s="240"/>
      <c r="E77" s="195"/>
      <c r="F77" s="252"/>
      <c r="G77" s="196"/>
      <c r="H77" s="197"/>
      <c r="I77" s="198"/>
      <c r="J77" s="199"/>
      <c r="K77" s="198"/>
      <c r="L77" s="199"/>
      <c r="M77" s="200"/>
      <c r="N77" s="201" t="str">
        <f t="shared" si="2"/>
        <v/>
      </c>
      <c r="O77" s="202"/>
      <c r="P77" s="203" t="s">
        <v>47</v>
      </c>
      <c r="R77" s="204"/>
    </row>
    <row r="78" spans="1:18" s="144" customFormat="1" ht="20.25" customHeight="1">
      <c r="A78" s="218">
        <v>20</v>
      </c>
      <c r="B78" s="175"/>
      <c r="C78" s="185"/>
      <c r="D78" s="240"/>
      <c r="E78" s="195"/>
      <c r="F78" s="252"/>
      <c r="G78" s="196"/>
      <c r="H78" s="197"/>
      <c r="I78" s="198"/>
      <c r="J78" s="199"/>
      <c r="K78" s="198"/>
      <c r="L78" s="199"/>
      <c r="M78" s="200"/>
      <c r="N78" s="201" t="str">
        <f t="shared" si="2"/>
        <v/>
      </c>
      <c r="O78" s="202"/>
      <c r="P78" s="203" t="s">
        <v>47</v>
      </c>
      <c r="R78" s="204"/>
    </row>
    <row r="79" spans="1:18" s="144" customFormat="1" ht="20.25" customHeight="1">
      <c r="A79" s="218">
        <v>21</v>
      </c>
      <c r="B79" s="175"/>
      <c r="C79" s="220"/>
      <c r="D79" s="240"/>
      <c r="E79" s="195"/>
      <c r="F79" s="252"/>
      <c r="G79" s="196"/>
      <c r="H79" s="197"/>
      <c r="I79" s="198"/>
      <c r="J79" s="199"/>
      <c r="K79" s="198"/>
      <c r="L79" s="199"/>
      <c r="M79" s="200"/>
      <c r="N79" s="201" t="str">
        <f t="shared" si="2"/>
        <v/>
      </c>
      <c r="O79" s="202"/>
      <c r="P79" s="203" t="s">
        <v>47</v>
      </c>
      <c r="R79" s="204"/>
    </row>
    <row r="80" spans="1:18" s="144" customFormat="1" ht="20.25" customHeight="1">
      <c r="A80" s="218">
        <v>22</v>
      </c>
      <c r="B80" s="175"/>
      <c r="C80" s="220"/>
      <c r="D80" s="240"/>
      <c r="E80" s="195"/>
      <c r="F80" s="252"/>
      <c r="G80" s="196"/>
      <c r="H80" s="197"/>
      <c r="I80" s="198"/>
      <c r="J80" s="199"/>
      <c r="K80" s="198"/>
      <c r="L80" s="199"/>
      <c r="M80" s="200"/>
      <c r="N80" s="201" t="str">
        <f t="shared" si="2"/>
        <v/>
      </c>
      <c r="O80" s="202"/>
      <c r="P80" s="203" t="s">
        <v>47</v>
      </c>
      <c r="R80" s="204"/>
    </row>
    <row r="81" spans="1:18" s="144" customFormat="1" ht="20.25" customHeight="1">
      <c r="A81" s="218">
        <v>23</v>
      </c>
      <c r="B81" s="175"/>
      <c r="C81" s="220"/>
      <c r="D81" s="240"/>
      <c r="E81" s="195"/>
      <c r="F81" s="252"/>
      <c r="G81" s="196"/>
      <c r="H81" s="197"/>
      <c r="I81" s="198"/>
      <c r="J81" s="199"/>
      <c r="K81" s="198"/>
      <c r="L81" s="199"/>
      <c r="M81" s="200"/>
      <c r="N81" s="201" t="str">
        <f t="shared" si="2"/>
        <v/>
      </c>
      <c r="O81" s="202"/>
      <c r="P81" s="203" t="s">
        <v>47</v>
      </c>
      <c r="R81" s="204"/>
    </row>
    <row r="82" spans="1:18" s="144" customFormat="1" ht="20.25" customHeight="1">
      <c r="A82" s="218">
        <v>24</v>
      </c>
      <c r="B82" s="175"/>
      <c r="C82" s="221"/>
      <c r="D82" s="240"/>
      <c r="E82" s="195"/>
      <c r="F82" s="252"/>
      <c r="G82" s="196"/>
      <c r="H82" s="197"/>
      <c r="I82" s="198"/>
      <c r="J82" s="199"/>
      <c r="K82" s="198"/>
      <c r="L82" s="199"/>
      <c r="M82" s="200"/>
      <c r="N82" s="201" t="str">
        <f t="shared" si="2"/>
        <v/>
      </c>
      <c r="O82" s="202"/>
      <c r="P82" s="203" t="s">
        <v>47</v>
      </c>
      <c r="R82" s="204"/>
    </row>
    <row r="83" spans="1:18" s="144" customFormat="1" ht="20.25" customHeight="1">
      <c r="B83" s="175"/>
      <c r="C83" s="444" t="s">
        <v>142</v>
      </c>
      <c r="D83" s="239"/>
      <c r="E83" s="177"/>
      <c r="F83" s="254"/>
      <c r="G83" s="177"/>
      <c r="H83" s="215"/>
      <c r="I83" s="181"/>
      <c r="J83" s="179"/>
      <c r="K83" s="181"/>
      <c r="L83" s="179"/>
      <c r="M83" s="180"/>
      <c r="N83" s="181"/>
      <c r="O83" s="182"/>
      <c r="P83" s="219"/>
      <c r="R83" s="217" t="s">
        <v>221</v>
      </c>
    </row>
    <row r="84" spans="1:18" s="144" customFormat="1" ht="20.25" customHeight="1">
      <c r="A84" s="144">
        <v>1</v>
      </c>
      <c r="B84" s="175"/>
      <c r="C84" s="185"/>
      <c r="D84" s="240"/>
      <c r="E84" s="186"/>
      <c r="F84" s="251"/>
      <c r="G84" s="187"/>
      <c r="H84" s="188"/>
      <c r="I84" s="189"/>
      <c r="J84" s="190"/>
      <c r="K84" s="189"/>
      <c r="L84" s="190"/>
      <c r="M84" s="191"/>
      <c r="N84" s="192" t="str">
        <f t="shared" ref="N84:N91" si="3">IF(ISNUMBER(H84),(PRODUCT(H84,I84,K84,M84)),"")</f>
        <v/>
      </c>
      <c r="O84" s="449">
        <f>ROUNDDOWN(SUM(N84:N91)/1000,0)</f>
        <v>0</v>
      </c>
      <c r="P84" s="193" t="s">
        <v>47</v>
      </c>
      <c r="R84" s="194">
        <f>ROUNDDOWN(SUMIF(P84:P91,"課税対象外",N84:N91)/1000,0)</f>
        <v>0</v>
      </c>
    </row>
    <row r="85" spans="1:18" s="144" customFormat="1" ht="20.25" customHeight="1">
      <c r="A85" s="144">
        <v>2</v>
      </c>
      <c r="B85" s="175"/>
      <c r="C85" s="185"/>
      <c r="D85" s="240"/>
      <c r="E85" s="195"/>
      <c r="F85" s="252"/>
      <c r="G85" s="196"/>
      <c r="H85" s="197"/>
      <c r="I85" s="198"/>
      <c r="J85" s="199"/>
      <c r="K85" s="198"/>
      <c r="L85" s="199"/>
      <c r="M85" s="200"/>
      <c r="N85" s="201" t="str">
        <f t="shared" si="3"/>
        <v/>
      </c>
      <c r="O85" s="202"/>
      <c r="P85" s="203" t="s">
        <v>47</v>
      </c>
      <c r="R85" s="204"/>
    </row>
    <row r="86" spans="1:18" s="144" customFormat="1" ht="20.25" customHeight="1">
      <c r="A86" s="144">
        <v>3</v>
      </c>
      <c r="B86" s="175"/>
      <c r="C86" s="185"/>
      <c r="D86" s="240"/>
      <c r="E86" s="195"/>
      <c r="F86" s="252"/>
      <c r="G86" s="196"/>
      <c r="H86" s="197"/>
      <c r="I86" s="198"/>
      <c r="J86" s="199"/>
      <c r="K86" s="198"/>
      <c r="L86" s="199"/>
      <c r="M86" s="200"/>
      <c r="N86" s="201" t="str">
        <f t="shared" si="3"/>
        <v/>
      </c>
      <c r="O86" s="202"/>
      <c r="P86" s="203" t="s">
        <v>47</v>
      </c>
      <c r="R86" s="204"/>
    </row>
    <row r="87" spans="1:18" s="144" customFormat="1" ht="20.25" customHeight="1">
      <c r="A87" s="144">
        <v>4</v>
      </c>
      <c r="B87" s="175"/>
      <c r="C87" s="185"/>
      <c r="D87" s="240"/>
      <c r="E87" s="195"/>
      <c r="F87" s="252"/>
      <c r="G87" s="196"/>
      <c r="H87" s="197"/>
      <c r="I87" s="198"/>
      <c r="J87" s="199"/>
      <c r="K87" s="198"/>
      <c r="L87" s="199"/>
      <c r="M87" s="200"/>
      <c r="N87" s="201" t="str">
        <f t="shared" si="3"/>
        <v/>
      </c>
      <c r="O87" s="202"/>
      <c r="P87" s="203" t="s">
        <v>47</v>
      </c>
      <c r="R87" s="204"/>
    </row>
    <row r="88" spans="1:18" s="144" customFormat="1" ht="20.25" customHeight="1">
      <c r="A88" s="144">
        <v>5</v>
      </c>
      <c r="B88" s="175"/>
      <c r="C88" s="185"/>
      <c r="D88" s="240"/>
      <c r="E88" s="195"/>
      <c r="F88" s="252"/>
      <c r="G88" s="196"/>
      <c r="H88" s="197"/>
      <c r="I88" s="198"/>
      <c r="J88" s="199"/>
      <c r="K88" s="198"/>
      <c r="L88" s="199"/>
      <c r="M88" s="200"/>
      <c r="N88" s="201" t="str">
        <f t="shared" si="3"/>
        <v/>
      </c>
      <c r="O88" s="202"/>
      <c r="P88" s="203" t="s">
        <v>47</v>
      </c>
      <c r="R88" s="204"/>
    </row>
    <row r="89" spans="1:18" s="144" customFormat="1" ht="20.25" customHeight="1">
      <c r="A89" s="144">
        <v>6</v>
      </c>
      <c r="B89" s="175"/>
      <c r="C89" s="185"/>
      <c r="D89" s="240"/>
      <c r="E89" s="195"/>
      <c r="F89" s="252"/>
      <c r="G89" s="196"/>
      <c r="H89" s="197"/>
      <c r="I89" s="198"/>
      <c r="J89" s="199"/>
      <c r="K89" s="198"/>
      <c r="L89" s="199"/>
      <c r="M89" s="200"/>
      <c r="N89" s="201" t="str">
        <f t="shared" si="3"/>
        <v/>
      </c>
      <c r="O89" s="202"/>
      <c r="P89" s="203" t="s">
        <v>47</v>
      </c>
      <c r="R89" s="204"/>
    </row>
    <row r="90" spans="1:18" s="144" customFormat="1" ht="20.25" customHeight="1">
      <c r="A90" s="144">
        <v>7</v>
      </c>
      <c r="B90" s="175"/>
      <c r="C90" s="185"/>
      <c r="D90" s="240"/>
      <c r="E90" s="195"/>
      <c r="F90" s="252"/>
      <c r="G90" s="196"/>
      <c r="H90" s="197"/>
      <c r="I90" s="198"/>
      <c r="J90" s="199"/>
      <c r="K90" s="198"/>
      <c r="L90" s="199"/>
      <c r="M90" s="200"/>
      <c r="N90" s="201" t="str">
        <f t="shared" si="3"/>
        <v/>
      </c>
      <c r="O90" s="202"/>
      <c r="P90" s="203" t="s">
        <v>47</v>
      </c>
      <c r="R90" s="204"/>
    </row>
    <row r="91" spans="1:18" s="144" customFormat="1" ht="20.25" customHeight="1">
      <c r="A91" s="144">
        <v>8</v>
      </c>
      <c r="B91" s="175"/>
      <c r="C91" s="205"/>
      <c r="D91" s="241"/>
      <c r="E91" s="206"/>
      <c r="F91" s="253"/>
      <c r="G91" s="207"/>
      <c r="H91" s="208"/>
      <c r="I91" s="209"/>
      <c r="J91" s="210"/>
      <c r="K91" s="209"/>
      <c r="L91" s="210"/>
      <c r="M91" s="211"/>
      <c r="N91" s="212" t="str">
        <f t="shared" si="3"/>
        <v/>
      </c>
      <c r="O91" s="213"/>
      <c r="P91" s="214" t="s">
        <v>47</v>
      </c>
      <c r="R91" s="204"/>
    </row>
    <row r="92" spans="1:18" s="144" customFormat="1" ht="20.25" customHeight="1">
      <c r="B92" s="175"/>
      <c r="C92" s="444" t="s">
        <v>143</v>
      </c>
      <c r="D92" s="239"/>
      <c r="E92" s="177"/>
      <c r="F92" s="254"/>
      <c r="G92" s="177"/>
      <c r="H92" s="215"/>
      <c r="I92" s="181"/>
      <c r="J92" s="179"/>
      <c r="K92" s="181"/>
      <c r="L92" s="179"/>
      <c r="M92" s="180"/>
      <c r="N92" s="181"/>
      <c r="O92" s="182"/>
      <c r="P92" s="219"/>
      <c r="R92" s="217" t="s">
        <v>221</v>
      </c>
    </row>
    <row r="93" spans="1:18" s="144" customFormat="1" ht="20.25" customHeight="1">
      <c r="A93" s="144">
        <v>1</v>
      </c>
      <c r="B93" s="175"/>
      <c r="C93" s="185"/>
      <c r="D93" s="240"/>
      <c r="E93" s="186"/>
      <c r="F93" s="251"/>
      <c r="G93" s="187"/>
      <c r="H93" s="188"/>
      <c r="I93" s="189"/>
      <c r="J93" s="190"/>
      <c r="K93" s="189"/>
      <c r="L93" s="190"/>
      <c r="M93" s="191"/>
      <c r="N93" s="192" t="str">
        <f t="shared" ref="N93:N127" si="4">IF(ISNUMBER(H93),(PRODUCT(H93,I93,K93,M93)),"")</f>
        <v/>
      </c>
      <c r="O93" s="449">
        <f>ROUNDDOWN(SUM(N93:N127)/1000,0)</f>
        <v>0</v>
      </c>
      <c r="P93" s="193" t="s">
        <v>47</v>
      </c>
      <c r="R93" s="194">
        <f>ROUNDDOWN(SUMIF(P93:P127,"課税対象外",N93:N127)/1000,0)</f>
        <v>0</v>
      </c>
    </row>
    <row r="94" spans="1:18" s="144" customFormat="1" ht="20.25" customHeight="1">
      <c r="A94" s="144">
        <v>2</v>
      </c>
      <c r="B94" s="175"/>
      <c r="C94" s="185"/>
      <c r="D94" s="240"/>
      <c r="E94" s="195"/>
      <c r="F94" s="252"/>
      <c r="G94" s="196"/>
      <c r="H94" s="197"/>
      <c r="I94" s="198"/>
      <c r="J94" s="199"/>
      <c r="K94" s="198"/>
      <c r="L94" s="199"/>
      <c r="M94" s="200"/>
      <c r="N94" s="201" t="str">
        <f t="shared" si="4"/>
        <v/>
      </c>
      <c r="O94" s="202"/>
      <c r="P94" s="203" t="s">
        <v>47</v>
      </c>
      <c r="R94" s="204"/>
    </row>
    <row r="95" spans="1:18" s="144" customFormat="1" ht="20.25" customHeight="1">
      <c r="A95" s="144">
        <v>3</v>
      </c>
      <c r="B95" s="175"/>
      <c r="C95" s="185"/>
      <c r="D95" s="240"/>
      <c r="E95" s="195"/>
      <c r="F95" s="252"/>
      <c r="G95" s="196"/>
      <c r="H95" s="197"/>
      <c r="I95" s="198"/>
      <c r="J95" s="199"/>
      <c r="K95" s="198"/>
      <c r="L95" s="199"/>
      <c r="M95" s="200"/>
      <c r="N95" s="201" t="str">
        <f t="shared" si="4"/>
        <v/>
      </c>
      <c r="O95" s="202"/>
      <c r="P95" s="203" t="s">
        <v>47</v>
      </c>
      <c r="R95" s="204"/>
    </row>
    <row r="96" spans="1:18" s="144" customFormat="1" ht="20.25" customHeight="1">
      <c r="A96" s="144">
        <v>4</v>
      </c>
      <c r="B96" s="175"/>
      <c r="C96" s="185"/>
      <c r="D96" s="240"/>
      <c r="E96" s="195"/>
      <c r="F96" s="252"/>
      <c r="G96" s="196"/>
      <c r="H96" s="197"/>
      <c r="I96" s="198"/>
      <c r="J96" s="199"/>
      <c r="K96" s="198"/>
      <c r="L96" s="199"/>
      <c r="M96" s="200"/>
      <c r="N96" s="201" t="str">
        <f t="shared" si="4"/>
        <v/>
      </c>
      <c r="O96" s="202"/>
      <c r="P96" s="203" t="s">
        <v>47</v>
      </c>
      <c r="R96" s="204"/>
    </row>
    <row r="97" spans="1:18" s="144" customFormat="1" ht="20.25" customHeight="1">
      <c r="A97" s="144">
        <v>5</v>
      </c>
      <c r="B97" s="175"/>
      <c r="C97" s="185"/>
      <c r="D97" s="240"/>
      <c r="E97" s="195"/>
      <c r="F97" s="252"/>
      <c r="G97" s="196"/>
      <c r="H97" s="197"/>
      <c r="I97" s="198"/>
      <c r="J97" s="199"/>
      <c r="K97" s="198"/>
      <c r="L97" s="199"/>
      <c r="M97" s="200"/>
      <c r="N97" s="201" t="str">
        <f t="shared" si="4"/>
        <v/>
      </c>
      <c r="O97" s="202"/>
      <c r="P97" s="203" t="s">
        <v>47</v>
      </c>
      <c r="R97" s="204"/>
    </row>
    <row r="98" spans="1:18" s="144" customFormat="1" ht="20.25" customHeight="1">
      <c r="A98" s="144">
        <v>6</v>
      </c>
      <c r="B98" s="175"/>
      <c r="C98" s="185"/>
      <c r="D98" s="240"/>
      <c r="E98" s="195"/>
      <c r="F98" s="252"/>
      <c r="G98" s="196"/>
      <c r="H98" s="197"/>
      <c r="I98" s="198"/>
      <c r="J98" s="199"/>
      <c r="K98" s="198"/>
      <c r="L98" s="199"/>
      <c r="M98" s="200"/>
      <c r="N98" s="201" t="str">
        <f t="shared" si="4"/>
        <v/>
      </c>
      <c r="O98" s="202"/>
      <c r="P98" s="203" t="s">
        <v>47</v>
      </c>
      <c r="R98" s="204"/>
    </row>
    <row r="99" spans="1:18" s="144" customFormat="1" ht="20.25" customHeight="1">
      <c r="A99" s="144">
        <v>7</v>
      </c>
      <c r="B99" s="175"/>
      <c r="C99" s="185"/>
      <c r="D99" s="240"/>
      <c r="E99" s="195"/>
      <c r="F99" s="252"/>
      <c r="G99" s="196"/>
      <c r="H99" s="197"/>
      <c r="I99" s="198"/>
      <c r="J99" s="199"/>
      <c r="K99" s="198"/>
      <c r="L99" s="199"/>
      <c r="M99" s="200"/>
      <c r="N99" s="201" t="str">
        <f t="shared" si="4"/>
        <v/>
      </c>
      <c r="O99" s="202"/>
      <c r="P99" s="203" t="s">
        <v>47</v>
      </c>
      <c r="R99" s="204"/>
    </row>
    <row r="100" spans="1:18" s="144" customFormat="1" ht="20.25" customHeight="1">
      <c r="A100" s="144">
        <v>8</v>
      </c>
      <c r="B100" s="175"/>
      <c r="C100" s="185"/>
      <c r="D100" s="240"/>
      <c r="E100" s="195"/>
      <c r="F100" s="252"/>
      <c r="G100" s="196"/>
      <c r="H100" s="197"/>
      <c r="I100" s="198"/>
      <c r="J100" s="199"/>
      <c r="K100" s="198"/>
      <c r="L100" s="199"/>
      <c r="M100" s="200"/>
      <c r="N100" s="201" t="str">
        <f t="shared" si="4"/>
        <v/>
      </c>
      <c r="O100" s="202"/>
      <c r="P100" s="203" t="s">
        <v>47</v>
      </c>
      <c r="R100" s="204"/>
    </row>
    <row r="101" spans="1:18" s="144" customFormat="1" ht="20.25" customHeight="1">
      <c r="A101" s="144">
        <v>9</v>
      </c>
      <c r="B101" s="175"/>
      <c r="C101" s="185"/>
      <c r="D101" s="240"/>
      <c r="E101" s="195"/>
      <c r="F101" s="252"/>
      <c r="G101" s="196"/>
      <c r="H101" s="197"/>
      <c r="I101" s="198"/>
      <c r="J101" s="199"/>
      <c r="K101" s="198"/>
      <c r="L101" s="199"/>
      <c r="M101" s="200"/>
      <c r="N101" s="201" t="str">
        <f t="shared" si="4"/>
        <v/>
      </c>
      <c r="O101" s="202"/>
      <c r="P101" s="203" t="s">
        <v>47</v>
      </c>
      <c r="R101" s="204"/>
    </row>
    <row r="102" spans="1:18" s="144" customFormat="1" ht="20.25" customHeight="1">
      <c r="A102" s="144">
        <v>10</v>
      </c>
      <c r="B102" s="175"/>
      <c r="C102" s="185"/>
      <c r="D102" s="240"/>
      <c r="E102" s="195"/>
      <c r="F102" s="252"/>
      <c r="G102" s="196"/>
      <c r="H102" s="197"/>
      <c r="I102" s="198"/>
      <c r="J102" s="199"/>
      <c r="K102" s="198"/>
      <c r="L102" s="199"/>
      <c r="M102" s="200"/>
      <c r="N102" s="201" t="str">
        <f t="shared" si="4"/>
        <v/>
      </c>
      <c r="O102" s="202"/>
      <c r="P102" s="203" t="s">
        <v>47</v>
      </c>
      <c r="R102" s="204"/>
    </row>
    <row r="103" spans="1:18" s="144" customFormat="1" ht="20.25" customHeight="1">
      <c r="A103" s="144">
        <v>11</v>
      </c>
      <c r="B103" s="175"/>
      <c r="C103" s="185"/>
      <c r="D103" s="240"/>
      <c r="E103" s="195"/>
      <c r="F103" s="252"/>
      <c r="G103" s="196"/>
      <c r="H103" s="197"/>
      <c r="I103" s="198"/>
      <c r="J103" s="199"/>
      <c r="K103" s="198"/>
      <c r="L103" s="199"/>
      <c r="M103" s="200"/>
      <c r="N103" s="201" t="str">
        <f t="shared" si="4"/>
        <v/>
      </c>
      <c r="O103" s="202"/>
      <c r="P103" s="203" t="s">
        <v>47</v>
      </c>
      <c r="R103" s="204"/>
    </row>
    <row r="104" spans="1:18" s="144" customFormat="1" ht="20.25" customHeight="1">
      <c r="A104" s="144">
        <v>12</v>
      </c>
      <c r="B104" s="175"/>
      <c r="C104" s="185"/>
      <c r="D104" s="240"/>
      <c r="E104" s="195"/>
      <c r="F104" s="252"/>
      <c r="G104" s="196"/>
      <c r="H104" s="197"/>
      <c r="I104" s="198"/>
      <c r="J104" s="199"/>
      <c r="K104" s="198"/>
      <c r="L104" s="199"/>
      <c r="M104" s="200"/>
      <c r="N104" s="201" t="str">
        <f t="shared" si="4"/>
        <v/>
      </c>
      <c r="O104" s="202"/>
      <c r="P104" s="203" t="s">
        <v>47</v>
      </c>
      <c r="R104" s="204"/>
    </row>
    <row r="105" spans="1:18" s="144" customFormat="1" ht="20.25" customHeight="1">
      <c r="A105" s="144">
        <v>13</v>
      </c>
      <c r="B105" s="175"/>
      <c r="C105" s="185"/>
      <c r="D105" s="240"/>
      <c r="E105" s="195"/>
      <c r="F105" s="252"/>
      <c r="G105" s="196"/>
      <c r="H105" s="197"/>
      <c r="I105" s="198"/>
      <c r="J105" s="199"/>
      <c r="K105" s="198"/>
      <c r="L105" s="199"/>
      <c r="M105" s="200"/>
      <c r="N105" s="201" t="str">
        <f t="shared" si="4"/>
        <v/>
      </c>
      <c r="O105" s="202"/>
      <c r="P105" s="203" t="s">
        <v>47</v>
      </c>
      <c r="R105" s="204"/>
    </row>
    <row r="106" spans="1:18" s="144" customFormat="1" ht="20.25" customHeight="1">
      <c r="A106" s="144">
        <v>14</v>
      </c>
      <c r="B106" s="175"/>
      <c r="C106" s="185"/>
      <c r="D106" s="240"/>
      <c r="E106" s="195"/>
      <c r="F106" s="252"/>
      <c r="G106" s="196"/>
      <c r="H106" s="197"/>
      <c r="I106" s="198"/>
      <c r="J106" s="199"/>
      <c r="K106" s="198"/>
      <c r="L106" s="199"/>
      <c r="M106" s="200"/>
      <c r="N106" s="201" t="str">
        <f t="shared" si="4"/>
        <v/>
      </c>
      <c r="O106" s="202"/>
      <c r="P106" s="203" t="s">
        <v>47</v>
      </c>
      <c r="R106" s="204"/>
    </row>
    <row r="107" spans="1:18" s="144" customFormat="1" ht="20.25" customHeight="1">
      <c r="A107" s="144">
        <v>15</v>
      </c>
      <c r="B107" s="175"/>
      <c r="C107" s="185"/>
      <c r="D107" s="240"/>
      <c r="E107" s="195"/>
      <c r="F107" s="252"/>
      <c r="G107" s="196"/>
      <c r="H107" s="197"/>
      <c r="I107" s="198"/>
      <c r="J107" s="199"/>
      <c r="K107" s="198"/>
      <c r="L107" s="199"/>
      <c r="M107" s="200"/>
      <c r="N107" s="201" t="str">
        <f t="shared" si="4"/>
        <v/>
      </c>
      <c r="O107" s="202"/>
      <c r="P107" s="203" t="s">
        <v>47</v>
      </c>
      <c r="R107" s="204"/>
    </row>
    <row r="108" spans="1:18" s="144" customFormat="1" ht="20.25" customHeight="1">
      <c r="A108" s="144">
        <v>16</v>
      </c>
      <c r="B108" s="175"/>
      <c r="C108" s="185"/>
      <c r="D108" s="240"/>
      <c r="E108" s="195"/>
      <c r="F108" s="252"/>
      <c r="G108" s="196"/>
      <c r="H108" s="197"/>
      <c r="I108" s="198"/>
      <c r="J108" s="199"/>
      <c r="K108" s="198"/>
      <c r="L108" s="199"/>
      <c r="M108" s="200"/>
      <c r="N108" s="201" t="str">
        <f t="shared" si="4"/>
        <v/>
      </c>
      <c r="O108" s="202"/>
      <c r="P108" s="203" t="s">
        <v>47</v>
      </c>
      <c r="R108" s="204"/>
    </row>
    <row r="109" spans="1:18" s="144" customFormat="1" ht="20.25" customHeight="1">
      <c r="A109" s="144">
        <v>17</v>
      </c>
      <c r="B109" s="175"/>
      <c r="C109" s="185"/>
      <c r="D109" s="240"/>
      <c r="E109" s="195"/>
      <c r="F109" s="252"/>
      <c r="G109" s="196"/>
      <c r="H109" s="197"/>
      <c r="I109" s="198"/>
      <c r="J109" s="199"/>
      <c r="K109" s="198"/>
      <c r="L109" s="199"/>
      <c r="M109" s="200"/>
      <c r="N109" s="201" t="str">
        <f t="shared" si="4"/>
        <v/>
      </c>
      <c r="O109" s="202"/>
      <c r="P109" s="203" t="s">
        <v>47</v>
      </c>
      <c r="R109" s="204"/>
    </row>
    <row r="110" spans="1:18" s="144" customFormat="1" ht="20.25" customHeight="1">
      <c r="A110" s="144">
        <v>18</v>
      </c>
      <c r="B110" s="175"/>
      <c r="C110" s="185"/>
      <c r="D110" s="240"/>
      <c r="E110" s="195"/>
      <c r="F110" s="252"/>
      <c r="G110" s="196"/>
      <c r="H110" s="197"/>
      <c r="I110" s="198"/>
      <c r="J110" s="199"/>
      <c r="K110" s="198"/>
      <c r="L110" s="199"/>
      <c r="M110" s="200"/>
      <c r="N110" s="201" t="str">
        <f t="shared" si="4"/>
        <v/>
      </c>
      <c r="O110" s="202"/>
      <c r="P110" s="203" t="s">
        <v>47</v>
      </c>
      <c r="R110" s="204"/>
    </row>
    <row r="111" spans="1:18" s="144" customFormat="1" ht="20.25" customHeight="1">
      <c r="A111" s="144">
        <v>19</v>
      </c>
      <c r="B111" s="175"/>
      <c r="C111" s="185"/>
      <c r="D111" s="240"/>
      <c r="E111" s="195"/>
      <c r="F111" s="252"/>
      <c r="G111" s="196"/>
      <c r="H111" s="197"/>
      <c r="I111" s="198"/>
      <c r="J111" s="199"/>
      <c r="K111" s="198"/>
      <c r="L111" s="199"/>
      <c r="M111" s="200"/>
      <c r="N111" s="201" t="str">
        <f t="shared" si="4"/>
        <v/>
      </c>
      <c r="O111" s="202"/>
      <c r="P111" s="203" t="s">
        <v>47</v>
      </c>
      <c r="R111" s="204"/>
    </row>
    <row r="112" spans="1:18" s="144" customFormat="1" ht="20.25" customHeight="1">
      <c r="A112" s="144">
        <v>20</v>
      </c>
      <c r="B112" s="175"/>
      <c r="C112" s="185"/>
      <c r="D112" s="240"/>
      <c r="E112" s="195"/>
      <c r="F112" s="252"/>
      <c r="G112" s="196"/>
      <c r="H112" s="197"/>
      <c r="I112" s="198"/>
      <c r="J112" s="199"/>
      <c r="K112" s="198"/>
      <c r="L112" s="199"/>
      <c r="M112" s="200"/>
      <c r="N112" s="201" t="str">
        <f t="shared" si="4"/>
        <v/>
      </c>
      <c r="O112" s="202"/>
      <c r="P112" s="203" t="s">
        <v>47</v>
      </c>
      <c r="R112" s="204"/>
    </row>
    <row r="113" spans="1:24" s="144" customFormat="1" ht="20.25" customHeight="1">
      <c r="A113" s="144">
        <v>21</v>
      </c>
      <c r="B113" s="175"/>
      <c r="C113" s="185"/>
      <c r="D113" s="240"/>
      <c r="E113" s="195"/>
      <c r="F113" s="252"/>
      <c r="G113" s="196"/>
      <c r="H113" s="197"/>
      <c r="I113" s="198"/>
      <c r="J113" s="199"/>
      <c r="K113" s="198"/>
      <c r="L113" s="199"/>
      <c r="M113" s="200"/>
      <c r="N113" s="201" t="str">
        <f t="shared" si="4"/>
        <v/>
      </c>
      <c r="O113" s="202"/>
      <c r="P113" s="203" t="s">
        <v>47</v>
      </c>
      <c r="R113" s="204"/>
    </row>
    <row r="114" spans="1:24" s="144" customFormat="1" ht="20.25" customHeight="1">
      <c r="A114" s="144">
        <v>22</v>
      </c>
      <c r="B114" s="175"/>
      <c r="C114" s="185"/>
      <c r="D114" s="240"/>
      <c r="E114" s="195"/>
      <c r="F114" s="252"/>
      <c r="G114" s="196"/>
      <c r="H114" s="197"/>
      <c r="I114" s="198"/>
      <c r="J114" s="199"/>
      <c r="K114" s="198"/>
      <c r="L114" s="199"/>
      <c r="M114" s="200"/>
      <c r="N114" s="201" t="str">
        <f t="shared" si="4"/>
        <v/>
      </c>
      <c r="O114" s="202"/>
      <c r="P114" s="203" t="s">
        <v>47</v>
      </c>
      <c r="R114" s="204"/>
    </row>
    <row r="115" spans="1:24" s="144" customFormat="1" ht="20.25" customHeight="1">
      <c r="A115" s="144">
        <v>23</v>
      </c>
      <c r="B115" s="175"/>
      <c r="C115" s="185"/>
      <c r="D115" s="240"/>
      <c r="E115" s="195"/>
      <c r="F115" s="252"/>
      <c r="G115" s="196"/>
      <c r="H115" s="197"/>
      <c r="I115" s="198"/>
      <c r="J115" s="199"/>
      <c r="K115" s="198"/>
      <c r="L115" s="199"/>
      <c r="M115" s="200"/>
      <c r="N115" s="201" t="str">
        <f t="shared" si="4"/>
        <v/>
      </c>
      <c r="O115" s="202"/>
      <c r="P115" s="203" t="s">
        <v>47</v>
      </c>
      <c r="R115" s="204"/>
    </row>
    <row r="116" spans="1:24" s="144" customFormat="1" ht="20.25" customHeight="1">
      <c r="A116" s="144">
        <v>24</v>
      </c>
      <c r="B116" s="175"/>
      <c r="C116" s="185"/>
      <c r="D116" s="240"/>
      <c r="E116" s="195"/>
      <c r="F116" s="252"/>
      <c r="G116" s="196"/>
      <c r="H116" s="197"/>
      <c r="I116" s="198"/>
      <c r="J116" s="199"/>
      <c r="K116" s="198"/>
      <c r="L116" s="199"/>
      <c r="M116" s="200"/>
      <c r="N116" s="201" t="str">
        <f t="shared" si="4"/>
        <v/>
      </c>
      <c r="O116" s="202"/>
      <c r="P116" s="203" t="s">
        <v>47</v>
      </c>
      <c r="R116" s="204"/>
    </row>
    <row r="117" spans="1:24" s="144" customFormat="1" ht="20.25" customHeight="1">
      <c r="A117" s="144">
        <v>25</v>
      </c>
      <c r="B117" s="175"/>
      <c r="C117" s="185"/>
      <c r="D117" s="240"/>
      <c r="E117" s="195"/>
      <c r="F117" s="252"/>
      <c r="G117" s="196"/>
      <c r="H117" s="197"/>
      <c r="I117" s="198"/>
      <c r="J117" s="199"/>
      <c r="K117" s="198"/>
      <c r="L117" s="199"/>
      <c r="M117" s="200"/>
      <c r="N117" s="201" t="str">
        <f t="shared" si="4"/>
        <v/>
      </c>
      <c r="O117" s="202"/>
      <c r="P117" s="203" t="s">
        <v>47</v>
      </c>
      <c r="R117" s="204"/>
    </row>
    <row r="118" spans="1:24" s="144" customFormat="1" ht="20.25" customHeight="1">
      <c r="A118" s="144">
        <v>26</v>
      </c>
      <c r="B118" s="175"/>
      <c r="C118" s="185"/>
      <c r="D118" s="240"/>
      <c r="E118" s="195"/>
      <c r="F118" s="252"/>
      <c r="G118" s="196"/>
      <c r="H118" s="197"/>
      <c r="I118" s="198"/>
      <c r="J118" s="199"/>
      <c r="K118" s="198"/>
      <c r="L118" s="199"/>
      <c r="M118" s="200"/>
      <c r="N118" s="201" t="str">
        <f t="shared" si="4"/>
        <v/>
      </c>
      <c r="O118" s="202"/>
      <c r="P118" s="203" t="s">
        <v>47</v>
      </c>
      <c r="R118" s="204"/>
    </row>
    <row r="119" spans="1:24" s="144" customFormat="1" ht="20.25" customHeight="1">
      <c r="A119" s="144">
        <v>27</v>
      </c>
      <c r="B119" s="175"/>
      <c r="C119" s="185"/>
      <c r="D119" s="240"/>
      <c r="E119" s="195"/>
      <c r="F119" s="252"/>
      <c r="G119" s="196"/>
      <c r="H119" s="197"/>
      <c r="I119" s="198"/>
      <c r="J119" s="199"/>
      <c r="K119" s="198"/>
      <c r="L119" s="199"/>
      <c r="M119" s="200"/>
      <c r="N119" s="201" t="str">
        <f t="shared" si="4"/>
        <v/>
      </c>
      <c r="O119" s="202"/>
      <c r="P119" s="203" t="s">
        <v>47</v>
      </c>
      <c r="R119" s="204"/>
    </row>
    <row r="120" spans="1:24" s="144" customFormat="1" ht="20.25" customHeight="1">
      <c r="A120" s="144">
        <v>28</v>
      </c>
      <c r="B120" s="175"/>
      <c r="C120" s="185"/>
      <c r="D120" s="240"/>
      <c r="E120" s="195"/>
      <c r="F120" s="252"/>
      <c r="G120" s="196"/>
      <c r="H120" s="197"/>
      <c r="I120" s="198"/>
      <c r="J120" s="199"/>
      <c r="K120" s="198"/>
      <c r="L120" s="199"/>
      <c r="M120" s="200"/>
      <c r="N120" s="201" t="str">
        <f t="shared" si="4"/>
        <v/>
      </c>
      <c r="O120" s="202"/>
      <c r="P120" s="203" t="s">
        <v>47</v>
      </c>
      <c r="R120" s="204"/>
    </row>
    <row r="121" spans="1:24" s="144" customFormat="1" ht="20.25" customHeight="1">
      <c r="A121" s="144">
        <v>29</v>
      </c>
      <c r="B121" s="175"/>
      <c r="C121" s="185"/>
      <c r="D121" s="240"/>
      <c r="E121" s="195"/>
      <c r="F121" s="252"/>
      <c r="G121" s="196"/>
      <c r="H121" s="197"/>
      <c r="I121" s="198"/>
      <c r="J121" s="199"/>
      <c r="K121" s="198"/>
      <c r="L121" s="199"/>
      <c r="M121" s="200"/>
      <c r="N121" s="201" t="str">
        <f t="shared" si="4"/>
        <v/>
      </c>
      <c r="O121" s="202"/>
      <c r="P121" s="203" t="s">
        <v>47</v>
      </c>
      <c r="R121" s="204"/>
    </row>
    <row r="122" spans="1:24" s="144" customFormat="1" ht="20.25" customHeight="1">
      <c r="A122" s="144">
        <v>30</v>
      </c>
      <c r="B122" s="175"/>
      <c r="C122" s="185"/>
      <c r="D122" s="240"/>
      <c r="E122" s="195"/>
      <c r="F122" s="252"/>
      <c r="G122" s="196"/>
      <c r="H122" s="197"/>
      <c r="I122" s="198"/>
      <c r="J122" s="199"/>
      <c r="K122" s="198"/>
      <c r="L122" s="199"/>
      <c r="M122" s="200"/>
      <c r="N122" s="201" t="str">
        <f t="shared" si="4"/>
        <v/>
      </c>
      <c r="O122" s="202"/>
      <c r="P122" s="203" t="s">
        <v>47</v>
      </c>
      <c r="R122" s="204"/>
    </row>
    <row r="123" spans="1:24" s="144" customFormat="1" ht="20.25" customHeight="1">
      <c r="A123" s="144">
        <v>31</v>
      </c>
      <c r="B123" s="175"/>
      <c r="C123" s="185"/>
      <c r="D123" s="240"/>
      <c r="E123" s="195"/>
      <c r="F123" s="252"/>
      <c r="G123" s="196"/>
      <c r="H123" s="197"/>
      <c r="I123" s="198"/>
      <c r="J123" s="199"/>
      <c r="K123" s="198"/>
      <c r="L123" s="199"/>
      <c r="M123" s="200"/>
      <c r="N123" s="201" t="str">
        <f t="shared" si="4"/>
        <v/>
      </c>
      <c r="O123" s="202"/>
      <c r="P123" s="203" t="s">
        <v>47</v>
      </c>
      <c r="R123" s="204"/>
    </row>
    <row r="124" spans="1:24" s="144" customFormat="1" ht="20.25" customHeight="1">
      <c r="A124" s="144">
        <v>32</v>
      </c>
      <c r="B124" s="175"/>
      <c r="C124" s="185"/>
      <c r="D124" s="240"/>
      <c r="E124" s="195"/>
      <c r="F124" s="252"/>
      <c r="G124" s="196"/>
      <c r="H124" s="197"/>
      <c r="I124" s="198"/>
      <c r="J124" s="199"/>
      <c r="K124" s="198"/>
      <c r="L124" s="199"/>
      <c r="M124" s="200"/>
      <c r="N124" s="201" t="str">
        <f t="shared" si="4"/>
        <v/>
      </c>
      <c r="O124" s="202"/>
      <c r="P124" s="203" t="s">
        <v>47</v>
      </c>
      <c r="R124" s="204"/>
    </row>
    <row r="125" spans="1:24" s="144" customFormat="1" ht="20.25" customHeight="1">
      <c r="A125" s="144">
        <v>33</v>
      </c>
      <c r="B125" s="175"/>
      <c r="C125" s="410"/>
      <c r="D125" s="240"/>
      <c r="E125" s="195"/>
      <c r="F125" s="252"/>
      <c r="G125" s="196"/>
      <c r="H125" s="197"/>
      <c r="I125" s="198"/>
      <c r="J125" s="199"/>
      <c r="K125" s="198"/>
      <c r="L125" s="199"/>
      <c r="M125" s="200"/>
      <c r="N125" s="201" t="str">
        <f t="shared" si="4"/>
        <v/>
      </c>
      <c r="O125" s="202"/>
      <c r="P125" s="203" t="s">
        <v>47</v>
      </c>
      <c r="R125" s="204"/>
    </row>
    <row r="126" spans="1:24" s="144" customFormat="1" ht="20.25" customHeight="1">
      <c r="A126" s="144">
        <v>34</v>
      </c>
      <c r="B126" s="175"/>
      <c r="C126" s="185"/>
      <c r="D126" s="240"/>
      <c r="E126" s="195"/>
      <c r="F126" s="252"/>
      <c r="G126" s="196"/>
      <c r="H126" s="197"/>
      <c r="I126" s="198"/>
      <c r="J126" s="199"/>
      <c r="K126" s="198"/>
      <c r="L126" s="199"/>
      <c r="M126" s="200"/>
      <c r="N126" s="201" t="str">
        <f t="shared" si="4"/>
        <v/>
      </c>
      <c r="O126" s="202"/>
      <c r="P126" s="203" t="s">
        <v>47</v>
      </c>
      <c r="R126" s="204"/>
    </row>
    <row r="127" spans="1:24" s="144" customFormat="1" ht="20.25" customHeight="1">
      <c r="A127" s="144">
        <v>35</v>
      </c>
      <c r="B127" s="175"/>
      <c r="C127" s="205"/>
      <c r="D127" s="241"/>
      <c r="E127" s="206"/>
      <c r="F127" s="253"/>
      <c r="G127" s="207"/>
      <c r="H127" s="208"/>
      <c r="I127" s="209"/>
      <c r="J127" s="210"/>
      <c r="K127" s="209"/>
      <c r="L127" s="210"/>
      <c r="M127" s="211"/>
      <c r="N127" s="212" t="str">
        <f t="shared" si="4"/>
        <v/>
      </c>
      <c r="O127" s="213"/>
      <c r="P127" s="214" t="s">
        <v>47</v>
      </c>
      <c r="R127" s="204"/>
    </row>
    <row r="128" spans="1:24" s="144" customFormat="1" ht="20.25" customHeight="1">
      <c r="B128" s="682"/>
      <c r="C128" s="445" t="s">
        <v>365</v>
      </c>
      <c r="D128" s="446"/>
      <c r="E128" s="447"/>
      <c r="F128" s="448"/>
      <c r="G128" s="447"/>
      <c r="H128" s="411"/>
      <c r="I128" s="412"/>
      <c r="J128" s="413"/>
      <c r="K128" s="412"/>
      <c r="L128" s="413"/>
      <c r="M128" s="414"/>
      <c r="N128" s="412"/>
      <c r="O128" s="415"/>
      <c r="P128" s="416"/>
      <c r="Q128" s="456"/>
      <c r="R128" s="500"/>
      <c r="S128" s="258"/>
      <c r="T128" s="458"/>
      <c r="U128" s="458"/>
      <c r="V128" s="458"/>
      <c r="W128" s="458"/>
      <c r="X128" s="458"/>
    </row>
    <row r="129" spans="1:24" s="144" customFormat="1" ht="20.25" customHeight="1">
      <c r="A129" s="144">
        <v>1</v>
      </c>
      <c r="B129" s="682"/>
      <c r="C129" s="417"/>
      <c r="D129" s="235"/>
      <c r="E129" s="223"/>
      <c r="F129" s="255"/>
      <c r="G129" s="187"/>
      <c r="H129" s="188"/>
      <c r="I129" s="189"/>
      <c r="J129" s="190"/>
      <c r="K129" s="189"/>
      <c r="L129" s="190"/>
      <c r="M129" s="191"/>
      <c r="N129" s="192" t="str">
        <f>IF(ISNUMBER(H129),(PRODUCT(H129,I129,K129,M129)),"")</f>
        <v/>
      </c>
      <c r="O129" s="499">
        <f>N139-N141</f>
        <v>0</v>
      </c>
      <c r="P129" s="193" t="s">
        <v>47</v>
      </c>
      <c r="Q129" s="451"/>
      <c r="R129" s="258"/>
      <c r="S129" s="258"/>
      <c r="T129" s="498"/>
      <c r="U129" s="459"/>
      <c r="V129" s="459"/>
      <c r="W129" s="459"/>
      <c r="X129" s="459"/>
    </row>
    <row r="130" spans="1:24" s="144" customFormat="1" ht="20.25" customHeight="1">
      <c r="A130" s="144">
        <v>2</v>
      </c>
      <c r="B130" s="682"/>
      <c r="C130" s="417"/>
      <c r="D130" s="235"/>
      <c r="E130" s="224"/>
      <c r="F130" s="256"/>
      <c r="G130" s="196"/>
      <c r="H130" s="197"/>
      <c r="I130" s="198"/>
      <c r="J130" s="199"/>
      <c r="K130" s="198"/>
      <c r="L130" s="199"/>
      <c r="M130" s="200"/>
      <c r="N130" s="201" t="str">
        <f t="shared" ref="N130:N138" si="5">IF(ISNUMBER(H130),(PRODUCT(H130,I130,K130,M130)),"")</f>
        <v/>
      </c>
      <c r="O130" s="477"/>
      <c r="P130" s="203" t="s">
        <v>47</v>
      </c>
      <c r="Q130" s="451"/>
      <c r="R130" s="258"/>
      <c r="S130" s="258"/>
      <c r="T130" s="459"/>
      <c r="U130" s="459"/>
      <c r="V130" s="459"/>
      <c r="W130" s="459"/>
      <c r="X130" s="459"/>
    </row>
    <row r="131" spans="1:24" s="144" customFormat="1" ht="20.25" customHeight="1">
      <c r="A131" s="144">
        <v>3</v>
      </c>
      <c r="B131" s="682"/>
      <c r="C131" s="417"/>
      <c r="D131" s="235"/>
      <c r="E131" s="224"/>
      <c r="F131" s="256"/>
      <c r="G131" s="196"/>
      <c r="H131" s="197"/>
      <c r="I131" s="198"/>
      <c r="J131" s="199"/>
      <c r="K131" s="198"/>
      <c r="L131" s="199"/>
      <c r="M131" s="200"/>
      <c r="N131" s="201" t="str">
        <f t="shared" si="5"/>
        <v/>
      </c>
      <c r="O131" s="202"/>
      <c r="P131" s="203" t="s">
        <v>47</v>
      </c>
      <c r="Q131" s="451"/>
      <c r="R131" s="258"/>
      <c r="S131" s="258"/>
      <c r="T131" s="459"/>
      <c r="U131" s="459"/>
      <c r="V131" s="459"/>
      <c r="W131" s="459"/>
      <c r="X131" s="459"/>
    </row>
    <row r="132" spans="1:24" s="144" customFormat="1" ht="20.25" customHeight="1">
      <c r="A132" s="144">
        <v>4</v>
      </c>
      <c r="B132" s="682"/>
      <c r="C132" s="417"/>
      <c r="D132" s="235"/>
      <c r="E132" s="224"/>
      <c r="F132" s="256"/>
      <c r="G132" s="196"/>
      <c r="H132" s="197"/>
      <c r="I132" s="198"/>
      <c r="J132" s="199"/>
      <c r="K132" s="198"/>
      <c r="L132" s="199"/>
      <c r="M132" s="200"/>
      <c r="N132" s="201" t="str">
        <f t="shared" si="5"/>
        <v/>
      </c>
      <c r="O132" s="202"/>
      <c r="P132" s="203" t="s">
        <v>47</v>
      </c>
      <c r="Q132" s="451"/>
      <c r="R132" s="451"/>
      <c r="S132" s="459"/>
      <c r="T132" s="459"/>
      <c r="U132" s="459"/>
      <c r="V132" s="459"/>
      <c r="W132" s="459"/>
      <c r="X132" s="459"/>
    </row>
    <row r="133" spans="1:24" s="144" customFormat="1" ht="20.25" customHeight="1">
      <c r="A133" s="144">
        <v>5</v>
      </c>
      <c r="B133" s="682"/>
      <c r="C133" s="417"/>
      <c r="D133" s="235"/>
      <c r="E133" s="224"/>
      <c r="F133" s="256"/>
      <c r="G133" s="196"/>
      <c r="H133" s="197"/>
      <c r="I133" s="198"/>
      <c r="J133" s="199"/>
      <c r="K133" s="198"/>
      <c r="L133" s="199"/>
      <c r="M133" s="200"/>
      <c r="N133" s="201" t="str">
        <f t="shared" si="5"/>
        <v/>
      </c>
      <c r="O133" s="202"/>
      <c r="P133" s="203" t="s">
        <v>47</v>
      </c>
      <c r="Q133" s="451"/>
      <c r="R133" s="451"/>
      <c r="S133" s="459"/>
      <c r="T133" s="459"/>
      <c r="U133" s="459"/>
      <c r="V133" s="459"/>
      <c r="W133" s="459"/>
      <c r="X133" s="459"/>
    </row>
    <row r="134" spans="1:24" s="144" customFormat="1" ht="20.25" customHeight="1">
      <c r="A134" s="144">
        <v>6</v>
      </c>
      <c r="B134" s="682"/>
      <c r="C134" s="417"/>
      <c r="D134" s="235"/>
      <c r="E134" s="224"/>
      <c r="F134" s="256"/>
      <c r="G134" s="196"/>
      <c r="H134" s="197"/>
      <c r="I134" s="198"/>
      <c r="J134" s="199"/>
      <c r="K134" s="198"/>
      <c r="L134" s="199"/>
      <c r="M134" s="200"/>
      <c r="N134" s="201" t="str">
        <f t="shared" si="5"/>
        <v/>
      </c>
      <c r="O134" s="202"/>
      <c r="P134" s="203" t="s">
        <v>47</v>
      </c>
      <c r="Q134" s="451"/>
      <c r="R134" s="677"/>
      <c r="S134" s="678"/>
      <c r="T134" s="678"/>
      <c r="U134" s="678"/>
      <c r="V134" s="678"/>
      <c r="W134" s="459"/>
      <c r="X134" s="459"/>
    </row>
    <row r="135" spans="1:24" s="144" customFormat="1" ht="20.25" customHeight="1">
      <c r="A135" s="144">
        <v>7</v>
      </c>
      <c r="B135" s="682"/>
      <c r="C135" s="417"/>
      <c r="D135" s="235"/>
      <c r="E135" s="224"/>
      <c r="F135" s="256"/>
      <c r="G135" s="196"/>
      <c r="H135" s="197"/>
      <c r="I135" s="198"/>
      <c r="J135" s="199"/>
      <c r="K135" s="198"/>
      <c r="L135" s="199"/>
      <c r="M135" s="200"/>
      <c r="N135" s="201" t="str">
        <f t="shared" si="5"/>
        <v/>
      </c>
      <c r="O135" s="202"/>
      <c r="P135" s="203" t="s">
        <v>47</v>
      </c>
      <c r="Q135" s="451"/>
      <c r="R135" s="678"/>
      <c r="S135" s="678"/>
      <c r="T135" s="678"/>
      <c r="U135" s="678"/>
      <c r="V135" s="678"/>
      <c r="W135" s="459"/>
      <c r="X135" s="459"/>
    </row>
    <row r="136" spans="1:24" s="144" customFormat="1" ht="20.25" customHeight="1">
      <c r="A136" s="144">
        <v>8</v>
      </c>
      <c r="B136" s="682"/>
      <c r="C136" s="417"/>
      <c r="D136" s="235"/>
      <c r="E136" s="224"/>
      <c r="F136" s="256"/>
      <c r="G136" s="196"/>
      <c r="H136" s="197"/>
      <c r="I136" s="198"/>
      <c r="J136" s="199"/>
      <c r="K136" s="198"/>
      <c r="L136" s="199"/>
      <c r="M136" s="200"/>
      <c r="N136" s="201" t="str">
        <f t="shared" si="5"/>
        <v/>
      </c>
      <c r="O136" s="202"/>
      <c r="P136" s="203" t="s">
        <v>47</v>
      </c>
      <c r="Q136" s="451"/>
      <c r="R136" s="678"/>
      <c r="S136" s="678"/>
      <c r="T136" s="678"/>
      <c r="U136" s="678"/>
      <c r="V136" s="678"/>
      <c r="W136" s="459"/>
      <c r="X136" s="459"/>
    </row>
    <row r="137" spans="1:24" s="144" customFormat="1" ht="20.25" customHeight="1">
      <c r="A137" s="144">
        <v>9</v>
      </c>
      <c r="B137" s="682"/>
      <c r="C137" s="417"/>
      <c r="D137" s="235"/>
      <c r="E137" s="224"/>
      <c r="F137" s="256"/>
      <c r="G137" s="196"/>
      <c r="H137" s="197"/>
      <c r="I137" s="198"/>
      <c r="J137" s="199"/>
      <c r="K137" s="198"/>
      <c r="L137" s="199"/>
      <c r="M137" s="200"/>
      <c r="N137" s="201"/>
      <c r="O137" s="202"/>
      <c r="P137" s="203" t="s">
        <v>47</v>
      </c>
      <c r="Q137" s="451"/>
      <c r="R137" s="460"/>
      <c r="S137" s="460"/>
      <c r="T137" s="460"/>
      <c r="U137" s="460"/>
      <c r="V137" s="460"/>
      <c r="W137" s="459"/>
      <c r="X137" s="459"/>
    </row>
    <row r="138" spans="1:24" s="144" customFormat="1" ht="20.25" customHeight="1">
      <c r="A138" s="144">
        <v>10</v>
      </c>
      <c r="B138" s="682"/>
      <c r="C138" s="417"/>
      <c r="D138" s="235"/>
      <c r="E138" s="224"/>
      <c r="F138" s="256"/>
      <c r="G138" s="196"/>
      <c r="H138" s="197"/>
      <c r="I138" s="198"/>
      <c r="J138" s="199"/>
      <c r="K138" s="198"/>
      <c r="L138" s="199"/>
      <c r="M138" s="200"/>
      <c r="N138" s="201" t="str">
        <f t="shared" si="5"/>
        <v/>
      </c>
      <c r="O138" s="202"/>
      <c r="P138" s="203" t="s">
        <v>47</v>
      </c>
      <c r="Q138" s="451"/>
      <c r="R138" s="451"/>
      <c r="S138" s="459"/>
      <c r="T138" s="459"/>
      <c r="U138" s="459"/>
      <c r="V138" s="459"/>
      <c r="W138" s="459"/>
      <c r="X138" s="459"/>
    </row>
    <row r="139" spans="1:24" s="471" customFormat="1" ht="20.25" customHeight="1">
      <c r="A139" s="258"/>
      <c r="B139" s="682"/>
      <c r="C139" s="417"/>
      <c r="D139" s="462"/>
      <c r="E139" s="463"/>
      <c r="F139" s="464"/>
      <c r="G139" s="465" t="s">
        <v>356</v>
      </c>
      <c r="H139" s="466"/>
      <c r="I139" s="467"/>
      <c r="J139" s="468"/>
      <c r="K139" s="467"/>
      <c r="L139" s="468"/>
      <c r="M139" s="469"/>
      <c r="N139" s="478">
        <f>ROUNDDOWN(SUM(N129:N138)/1000,0)</f>
        <v>0</v>
      </c>
      <c r="O139" s="470"/>
      <c r="P139" s="475"/>
      <c r="Q139" s="258"/>
      <c r="R139" s="258"/>
    </row>
    <row r="140" spans="1:24" s="471" customFormat="1" ht="20.25" customHeight="1">
      <c r="A140" s="258"/>
      <c r="B140" s="682"/>
      <c r="C140" s="417"/>
      <c r="D140" s="462"/>
      <c r="E140" s="463"/>
      <c r="F140" s="464"/>
      <c r="G140" s="465" t="s">
        <v>357</v>
      </c>
      <c r="H140" s="466"/>
      <c r="I140" s="467"/>
      <c r="J140" s="468"/>
      <c r="K140" s="467"/>
      <c r="L140" s="468"/>
      <c r="M140" s="469"/>
      <c r="N140" s="478">
        <f>ROUNDDOWN(SUMIF(P129:P138,"課税対象外",N129:N138)/1000,0)</f>
        <v>0</v>
      </c>
      <c r="O140" s="470"/>
      <c r="P140" s="475"/>
      <c r="Q140" s="258"/>
      <c r="R140" s="686"/>
      <c r="S140" s="686"/>
      <c r="T140" s="686"/>
      <c r="U140" s="686"/>
    </row>
    <row r="141" spans="1:24" s="471" customFormat="1" ht="20.25" customHeight="1">
      <c r="A141" s="258"/>
      <c r="B141" s="683"/>
      <c r="C141" s="474"/>
      <c r="D141" s="473"/>
      <c r="E141" s="463"/>
      <c r="F141" s="464"/>
      <c r="G141" s="465" t="s">
        <v>358</v>
      </c>
      <c r="H141" s="466"/>
      <c r="I141" s="467"/>
      <c r="J141" s="468"/>
      <c r="K141" s="467"/>
      <c r="L141" s="468"/>
      <c r="M141" s="469"/>
      <c r="N141" s="479">
        <f>IF(R4="1",ROUNDDOWN((N139-N140)*10/110,0),0)</f>
        <v>0</v>
      </c>
      <c r="O141" s="472"/>
      <c r="P141" s="476"/>
      <c r="Q141" s="258"/>
      <c r="R141" s="687"/>
      <c r="S141" s="687"/>
      <c r="T141" s="687"/>
      <c r="U141" s="687"/>
    </row>
    <row r="142" spans="1:24" s="144" customFormat="1" ht="20.25" customHeight="1">
      <c r="B142" s="144" t="s">
        <v>242</v>
      </c>
      <c r="D142" s="242"/>
      <c r="E142" s="222"/>
      <c r="F142" s="257"/>
      <c r="H142" s="225"/>
      <c r="I142" s="204"/>
      <c r="J142" s="204"/>
      <c r="K142" s="204"/>
      <c r="L142" s="204"/>
      <c r="M142" s="226"/>
      <c r="N142" s="204"/>
      <c r="O142" s="150"/>
    </row>
  </sheetData>
  <mergeCells count="10">
    <mergeCell ref="I2:P2"/>
    <mergeCell ref="R134:V136"/>
    <mergeCell ref="G3:L3"/>
    <mergeCell ref="H6:I6"/>
    <mergeCell ref="B128:B141"/>
    <mergeCell ref="B4:E4"/>
    <mergeCell ref="I21:J21"/>
    <mergeCell ref="K21:L21"/>
    <mergeCell ref="R140:U140"/>
    <mergeCell ref="R141:U141"/>
  </mergeCells>
  <phoneticPr fontId="7"/>
  <conditionalFormatting sqref="P129:P138 P24:P127">
    <cfRule type="expression" dxfId="41" priority="74">
      <formula>$R$4="2"</formula>
    </cfRule>
  </conditionalFormatting>
  <conditionalFormatting sqref="G4">
    <cfRule type="containsText" dxfId="40" priority="1" operator="containsText" text="要入力">
      <formula>NOT(ISERROR(SEARCH("要入力",G4)))</formula>
    </cfRule>
  </conditionalFormatting>
  <dataValidations count="20">
    <dataValidation type="decimal" allowBlank="1" showInputMessage="1" showErrorMessage="1" sqref="M58 M83 M128 M142:M1048576 M92 M49 M7:M11 M15:M23" xr:uid="{00000000-0002-0000-0200-000000000000}">
      <formula1>0</formula1>
      <formula2>99999999999999</formula2>
    </dataValidation>
    <dataValidation imeMode="hiragana" allowBlank="1" showInputMessage="1" showErrorMessage="1" prompt="人、枚、件等を単位を入力" sqref="J24:J48 J84:J91 J50:J57 J59:J82 J93:J127 J129:J141" xr:uid="{00000000-0002-0000-0200-000001000000}"/>
    <dataValidation imeMode="hiragana" allowBlank="1" showInputMessage="1" showErrorMessage="1" prompt="回、日、泊等の単位を入力。" sqref="L24:L48 L84:L91 L50:L57 L59:L82 L93:L127 L129:L141" xr:uid="{00000000-0002-0000-0200-000002000000}"/>
    <dataValidation imeMode="halfAlpha" allowBlank="1" showInputMessage="1" showErrorMessage="1" sqref="H142:I65563" xr:uid="{00000000-0002-0000-0200-000003000000}"/>
    <dataValidation type="whole" imeMode="halfAlpha" operator="greaterThanOrEqual" allowBlank="1" showInputMessage="1" showErrorMessage="1" sqref="H22:I23" xr:uid="{00000000-0002-0000-0200-000004000000}">
      <formula1>0</formula1>
    </dataValidation>
    <dataValidation imeMode="hiragana" allowBlank="1" showInputMessage="1" showErrorMessage="1" sqref="E13:F14 P21:P23 E23:F23 P83 P49 P58 P128 P92 E142:E1048576 E49:F49 E58:F58 E83 E92 E128 D1:F2 C23:D127 D5:F12 D128:D1048576 F128:F1048576 D15:F22" xr:uid="{00000000-0002-0000-0200-000005000000}"/>
    <dataValidation type="list" imeMode="hiragana" allowBlank="1" showInputMessage="1" showErrorMessage="1" prompt="該当する細目を選択" sqref="E24:E48" xr:uid="{00000000-0002-0000-0200-000006000000}">
      <formula1>稽古費</formula1>
    </dataValidation>
    <dataValidation type="list" imeMode="hiragana" allowBlank="1" showInputMessage="1" showErrorMessage="1" sqref="E129:E138" xr:uid="{00000000-0002-0000-0200-000007000000}">
      <formula1>感染症対策経費</formula1>
    </dataValidation>
    <dataValidation type="list" allowBlank="1" showInputMessage="1" showErrorMessage="1" sqref="P84:P91 P24:P48 P50:P57 P59:P82 P93:P127 P129:P138" xr:uid="{00000000-0002-0000-0200-000008000000}">
      <formula1>"―,課税対象外"</formula1>
    </dataValidation>
    <dataValidation type="textLength" operator="lessThanOrEqual" allowBlank="1" showInputMessage="1" showErrorMessage="1" errorTitle="文字数超過" error="30字以下で入力してください。" sqref="G22:G23 G142:G65563" xr:uid="{00000000-0002-0000-0200-000009000000}">
      <formula1>30</formula1>
    </dataValidation>
    <dataValidation type="list" imeMode="hiragana" allowBlank="1" showInputMessage="1" showErrorMessage="1" prompt="該当する細目を選択" sqref="E50:E57" xr:uid="{00000000-0002-0000-0200-00000A000000}">
      <formula1>音楽費</formula1>
    </dataValidation>
    <dataValidation type="list" imeMode="hiragana" allowBlank="1" showInputMessage="1" showErrorMessage="1" prompt="該当する細目を選択" sqref="E59:E82" xr:uid="{00000000-0002-0000-0200-00000B000000}">
      <formula1>文芸費</formula1>
    </dataValidation>
    <dataValidation type="list" imeMode="hiragana" allowBlank="1" showInputMessage="1" showErrorMessage="1" prompt="該当する細目を選択" sqref="E93:E127" xr:uid="{00000000-0002-0000-0200-00000C000000}">
      <formula1>舞台費</formula1>
    </dataValidation>
    <dataValidation type="list" imeMode="hiragana" allowBlank="1" showInputMessage="1" showErrorMessage="1" prompt="該当する細目を選択" sqref="E84:E91" xr:uid="{00000000-0002-0000-0200-00000D000000}">
      <formula1>会場費</formula1>
    </dataValidation>
    <dataValidation imeMode="off" allowBlank="1" showInputMessage="1" showErrorMessage="1" sqref="K7:K11 S140 K15:K1048576" xr:uid="{00000000-0002-0000-0200-00000E000000}"/>
    <dataValidation type="list" allowBlank="1" showInputMessage="1" showErrorMessage="1" prompt="1～3のうち、該当するものを選択してください。" sqref="G4" xr:uid="{00000000-0002-0000-0200-00000F000000}">
      <formula1>"1 課税事業者,2 免税事業者及び簡易課税事業者,3 課税事業者ではあるが、その他条件により消費税等仕入控除調整を行わない事業者"</formula1>
    </dataValidation>
    <dataValidation type="decimal" imeMode="off" allowBlank="1" showInputMessage="1" showErrorMessage="1" prompt="消費税、為替レート等を入力_x000a_例：1.1" sqref="M24:M48 M50:M57 M59:M82 M84:M91 M93:M127 M129:M138" xr:uid="{00000000-0002-0000-0200-000010000000}">
      <formula1>0</formula1>
      <formula2>99999999999999</formula2>
    </dataValidation>
    <dataValidation imeMode="halfAlpha" operator="greaterThanOrEqual" allowBlank="1" showInputMessage="1" showErrorMessage="1" sqref="I24:I141" xr:uid="{00000000-0002-0000-0200-000011000000}"/>
    <dataValidation imeMode="off" operator="greaterThanOrEqual" allowBlank="1" showInputMessage="1" showErrorMessage="1" sqref="H24:H141" xr:uid="{00000000-0002-0000-0200-000012000000}"/>
    <dataValidation type="decimal" imeMode="off" allowBlank="1" showInputMessage="1" showErrorMessage="1" prompt="消費税、為替レート等を入力" sqref="M139:M141" xr:uid="{00000000-0002-0000-0200-000013000000}">
      <formula1>0</formula1>
      <formula2>99999999999999</formula2>
    </dataValidation>
  </dataValidations>
  <printOptions horizontalCentered="1"/>
  <pageMargins left="0.78740157480314965" right="0.78740157480314965" top="0.78740157480314965" bottom="0.78740157480314965" header="0.31496062992125984" footer="0.78740157480314965"/>
  <pageSetup paperSize="9" scale="43" fitToHeight="0" orientation="portrait" r:id="rId1"/>
  <headerFooter scaleWithDoc="0">
    <oddFooter>&amp;R&amp;"ＭＳ ゴシック,標準"&amp;10整理番号：（事務局記入欄）</oddFooter>
  </headerFooter>
  <rowBreaks count="1" manualBreakCount="1">
    <brk id="82" min="1" max="1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62"/>
  <sheetViews>
    <sheetView view="pageBreakPreview" topLeftCell="A31" zoomScale="85" zoomScaleNormal="85" zoomScaleSheetLayoutView="85" workbookViewId="0">
      <selection activeCell="N36" sqref="N36"/>
    </sheetView>
  </sheetViews>
  <sheetFormatPr defaultColWidth="9" defaultRowHeight="19" customHeight="1"/>
  <cols>
    <col min="1" max="2" width="3.5" style="22" customWidth="1"/>
    <col min="3" max="3" width="8.6640625" style="22" customWidth="1"/>
    <col min="4" max="4" width="8.5" style="22" customWidth="1"/>
    <col min="5" max="5" width="3" style="22" bestFit="1" customWidth="1"/>
    <col min="6" max="6" width="8.5" style="22" customWidth="1"/>
    <col min="7" max="7" width="12.5" style="22" customWidth="1"/>
    <col min="8" max="8" width="10.5" style="69" customWidth="1"/>
    <col min="9" max="10" width="3.5" style="22" customWidth="1"/>
    <col min="11" max="12" width="13" style="22" customWidth="1"/>
    <col min="13" max="13" width="10.6640625" style="22" customWidth="1"/>
    <col min="14" max="14" width="10.5" style="69" customWidth="1"/>
    <col min="15" max="16384" width="9" style="22"/>
  </cols>
  <sheetData>
    <row r="1" spans="1:15" ht="19" customHeight="1">
      <c r="A1" s="14" t="s">
        <v>48</v>
      </c>
      <c r="B1" s="18"/>
      <c r="C1" s="18"/>
      <c r="D1" s="18"/>
      <c r="E1" s="18"/>
      <c r="F1" s="18"/>
      <c r="G1" s="18"/>
      <c r="H1" s="19"/>
      <c r="I1" s="18"/>
      <c r="J1" s="20"/>
      <c r="K1" s="20"/>
      <c r="L1" s="20"/>
      <c r="M1" s="21"/>
      <c r="N1" s="329" t="s">
        <v>370</v>
      </c>
    </row>
    <row r="2" spans="1:15" ht="18.75" customHeight="1">
      <c r="A2" s="20"/>
      <c r="B2" s="18"/>
      <c r="C2" s="18"/>
      <c r="D2" s="18"/>
      <c r="E2" s="18"/>
      <c r="F2" s="18"/>
      <c r="G2" s="18"/>
      <c r="H2" s="19"/>
      <c r="I2" s="18"/>
      <c r="J2" s="20"/>
      <c r="K2" s="20"/>
      <c r="L2" s="20"/>
      <c r="M2" s="336"/>
      <c r="N2" s="339"/>
    </row>
    <row r="3" spans="1:15" ht="19" hidden="1" customHeight="1">
      <c r="A3" s="340" t="s">
        <v>301</v>
      </c>
      <c r="B3" s="343"/>
      <c r="C3" s="343"/>
      <c r="D3" s="343"/>
      <c r="E3" s="343"/>
      <c r="F3" s="343"/>
      <c r="G3" s="374">
        <f>SUM(G8:G9)</f>
        <v>0</v>
      </c>
      <c r="H3" s="19"/>
      <c r="I3" s="340" t="s">
        <v>303</v>
      </c>
      <c r="J3" s="343"/>
      <c r="K3" s="343"/>
      <c r="L3" s="343"/>
      <c r="M3" s="374">
        <f>SUM(M4:M5)</f>
        <v>0</v>
      </c>
      <c r="N3" s="18"/>
      <c r="O3" s="358" t="s">
        <v>336</v>
      </c>
    </row>
    <row r="4" spans="1:15" ht="19" hidden="1" customHeight="1">
      <c r="A4" s="341"/>
      <c r="B4" s="344" t="s">
        <v>311</v>
      </c>
      <c r="C4" s="345"/>
      <c r="D4" s="345"/>
      <c r="E4" s="345"/>
      <c r="F4" s="352"/>
      <c r="G4" s="369">
        <f>H13</f>
        <v>0</v>
      </c>
      <c r="H4" s="19"/>
      <c r="I4" s="341"/>
      <c r="J4" s="346" t="s">
        <v>304</v>
      </c>
      <c r="K4" s="347"/>
      <c r="L4" s="347"/>
      <c r="M4" s="371">
        <f>N24</f>
        <v>0</v>
      </c>
      <c r="N4" s="18"/>
      <c r="O4" s="358" t="s">
        <v>332</v>
      </c>
    </row>
    <row r="5" spans="1:15" ht="19" hidden="1" customHeight="1">
      <c r="A5" s="341"/>
      <c r="B5" s="346" t="s">
        <v>312</v>
      </c>
      <c r="C5" s="347"/>
      <c r="D5" s="347"/>
      <c r="E5" s="347"/>
      <c r="F5" s="353"/>
      <c r="G5" s="371">
        <f>IF(G13=TRUE,別紙入場料詳細!D3,F15*G18)</f>
        <v>0</v>
      </c>
      <c r="H5" s="19"/>
      <c r="I5" s="342"/>
      <c r="J5" s="348" t="s">
        <v>305</v>
      </c>
      <c r="K5" s="349"/>
      <c r="L5" s="349"/>
      <c r="M5" s="372">
        <f>N30</f>
        <v>0</v>
      </c>
      <c r="N5" s="18"/>
      <c r="O5" s="358" t="s">
        <v>332</v>
      </c>
    </row>
    <row r="6" spans="1:15" ht="19" hidden="1" customHeight="1">
      <c r="A6" s="341"/>
      <c r="B6" s="346" t="s">
        <v>313</v>
      </c>
      <c r="C6" s="347"/>
      <c r="D6" s="347"/>
      <c r="E6" s="347"/>
      <c r="F6" s="353"/>
      <c r="G6" s="371">
        <f>IF(G13=TRUE,別紙入場料詳細!D4,G17*G18)</f>
        <v>0</v>
      </c>
      <c r="H6" s="19"/>
      <c r="I6" s="18"/>
      <c r="N6" s="18"/>
      <c r="O6" s="358" t="s">
        <v>332</v>
      </c>
    </row>
    <row r="7" spans="1:15" ht="19" hidden="1" customHeight="1">
      <c r="A7" s="341"/>
      <c r="B7" s="348" t="s">
        <v>314</v>
      </c>
      <c r="C7" s="349"/>
      <c r="D7" s="349"/>
      <c r="E7" s="349"/>
      <c r="F7" s="354"/>
      <c r="G7" s="372">
        <f>IF(G13=TRUE,別紙入場料詳細!D5,G19)</f>
        <v>0</v>
      </c>
      <c r="H7" s="19"/>
      <c r="I7" s="18"/>
      <c r="J7" s="20"/>
      <c r="K7" s="20"/>
      <c r="L7" s="20"/>
      <c r="M7" s="336"/>
      <c r="N7" s="339"/>
      <c r="O7" s="358" t="s">
        <v>332</v>
      </c>
    </row>
    <row r="8" spans="1:15" ht="19" hidden="1" customHeight="1">
      <c r="A8" s="341"/>
      <c r="B8" s="355" t="s">
        <v>315</v>
      </c>
      <c r="C8" s="356"/>
      <c r="D8" s="356"/>
      <c r="E8" s="356"/>
      <c r="F8" s="357"/>
      <c r="G8" s="386">
        <f>IF(G4=0,0,ROUNDDOWN(G4*(G5-G6)/G7,0))</f>
        <v>0</v>
      </c>
      <c r="H8" s="19"/>
      <c r="I8" s="18"/>
      <c r="J8" s="20"/>
      <c r="K8" s="20"/>
      <c r="L8" s="20"/>
      <c r="M8" s="336"/>
      <c r="N8" s="339"/>
      <c r="O8" s="358" t="s">
        <v>332</v>
      </c>
    </row>
    <row r="9" spans="1:15" ht="19" hidden="1" customHeight="1">
      <c r="A9" s="342"/>
      <c r="B9" s="350" t="s">
        <v>302</v>
      </c>
      <c r="C9" s="350"/>
      <c r="D9" s="350"/>
      <c r="E9" s="350"/>
      <c r="F9" s="351"/>
      <c r="G9" s="370">
        <f>N13</f>
        <v>0</v>
      </c>
      <c r="H9" s="19"/>
      <c r="I9" s="18"/>
      <c r="J9" s="20"/>
      <c r="K9" s="20"/>
      <c r="L9" s="20"/>
      <c r="M9" s="336"/>
      <c r="N9" s="339"/>
      <c r="O9" s="358" t="s">
        <v>336</v>
      </c>
    </row>
    <row r="10" spans="1:15" ht="19" customHeight="1">
      <c r="A10" s="754" t="s">
        <v>307</v>
      </c>
      <c r="B10" s="754"/>
      <c r="C10" s="78"/>
      <c r="D10" s="23"/>
      <c r="E10" s="23"/>
      <c r="F10" s="23"/>
      <c r="G10" s="23"/>
      <c r="H10" s="23"/>
      <c r="I10" s="23"/>
      <c r="J10" s="23"/>
      <c r="K10" s="23"/>
      <c r="L10" s="23"/>
      <c r="M10" s="79"/>
      <c r="N10" s="24"/>
    </row>
    <row r="11" spans="1:15" ht="18.75" customHeight="1">
      <c r="A11" s="767" t="s">
        <v>348</v>
      </c>
      <c r="B11" s="767"/>
      <c r="C11" s="767"/>
      <c r="D11" s="768" t="str">
        <f>IF(ISBLANK(総表!C16),"",総表!C16)</f>
        <v/>
      </c>
      <c r="E11" s="768"/>
      <c r="F11" s="768"/>
      <c r="G11" s="768"/>
      <c r="H11" s="767" t="s">
        <v>349</v>
      </c>
      <c r="I11" s="767"/>
      <c r="J11" s="767"/>
      <c r="K11" s="768" t="str">
        <f>IF(ISBLANK(総表!C24),"",総表!C24)</f>
        <v/>
      </c>
      <c r="L11" s="768"/>
      <c r="M11" s="768"/>
      <c r="N11" s="768"/>
      <c r="O11" s="358" t="s">
        <v>354</v>
      </c>
    </row>
    <row r="12" spans="1:15" ht="19" customHeight="1">
      <c r="A12" s="705" t="s">
        <v>49</v>
      </c>
      <c r="B12" s="707"/>
      <c r="C12" s="705" t="s">
        <v>50</v>
      </c>
      <c r="D12" s="706"/>
      <c r="E12" s="706"/>
      <c r="F12" s="706"/>
      <c r="G12" s="707"/>
      <c r="H12" s="25" t="s">
        <v>102</v>
      </c>
      <c r="I12" s="705" t="s">
        <v>49</v>
      </c>
      <c r="J12" s="755"/>
      <c r="K12" s="705" t="s">
        <v>51</v>
      </c>
      <c r="L12" s="756"/>
      <c r="M12" s="755"/>
      <c r="N12" s="25" t="s">
        <v>102</v>
      </c>
    </row>
    <row r="13" spans="1:15" ht="19" customHeight="1">
      <c r="A13" s="718" t="s">
        <v>52</v>
      </c>
      <c r="B13" s="719"/>
      <c r="C13" s="724" t="s">
        <v>53</v>
      </c>
      <c r="D13" s="725"/>
      <c r="E13" s="725"/>
      <c r="F13" s="726"/>
      <c r="G13" s="26" t="b">
        <v>0</v>
      </c>
      <c r="H13" s="27">
        <f>IF(G13=TRUE,ROUNDDOWN(別紙入場料詳細!E7/1000,0),ROUNDDOWN(G36/1000,0))</f>
        <v>0</v>
      </c>
      <c r="I13" s="718" t="s">
        <v>292</v>
      </c>
      <c r="J13" s="719"/>
      <c r="K13" s="688"/>
      <c r="L13" s="689"/>
      <c r="M13" s="28"/>
      <c r="N13" s="29">
        <f>ROUNDDOWN(SUM(M13:M16)/1000,0)</f>
        <v>0</v>
      </c>
      <c r="O13" s="337" t="s">
        <v>296</v>
      </c>
    </row>
    <row r="14" spans="1:15" ht="19" customHeight="1">
      <c r="A14" s="720"/>
      <c r="B14" s="721"/>
      <c r="C14" s="70" t="s">
        <v>54</v>
      </c>
      <c r="D14" s="727" t="str">
        <f>総表!F26</f>
        <v/>
      </c>
      <c r="E14" s="727"/>
      <c r="F14" s="727"/>
      <c r="G14" s="728"/>
      <c r="H14" s="30"/>
      <c r="I14" s="720"/>
      <c r="J14" s="721"/>
      <c r="K14" s="690"/>
      <c r="L14" s="691"/>
      <c r="M14" s="31"/>
      <c r="N14" s="32"/>
      <c r="O14" s="337" t="s">
        <v>297</v>
      </c>
    </row>
    <row r="15" spans="1:15" ht="19" customHeight="1">
      <c r="A15" s="720"/>
      <c r="B15" s="721"/>
      <c r="C15" s="757" t="s">
        <v>103</v>
      </c>
      <c r="D15" s="758"/>
      <c r="E15" s="758"/>
      <c r="F15" s="33"/>
      <c r="G15" s="34"/>
      <c r="H15" s="30"/>
      <c r="I15" s="720"/>
      <c r="J15" s="721"/>
      <c r="K15" s="690"/>
      <c r="L15" s="691"/>
      <c r="M15" s="31"/>
      <c r="N15" s="32"/>
    </row>
    <row r="16" spans="1:15" ht="19" customHeight="1">
      <c r="A16" s="720"/>
      <c r="B16" s="721"/>
      <c r="C16" s="759" t="s">
        <v>104</v>
      </c>
      <c r="D16" s="761" t="s">
        <v>105</v>
      </c>
      <c r="E16" s="762"/>
      <c r="F16" s="763"/>
      <c r="G16" s="35"/>
      <c r="H16" s="30"/>
      <c r="I16" s="720"/>
      <c r="J16" s="721"/>
      <c r="K16" s="690"/>
      <c r="L16" s="691"/>
      <c r="M16" s="31"/>
      <c r="N16" s="32"/>
    </row>
    <row r="17" spans="1:14" ht="19" customHeight="1">
      <c r="A17" s="720"/>
      <c r="B17" s="721"/>
      <c r="C17" s="760"/>
      <c r="D17" s="764" t="s">
        <v>106</v>
      </c>
      <c r="E17" s="765"/>
      <c r="F17" s="766"/>
      <c r="G17" s="36"/>
      <c r="H17" s="30"/>
      <c r="I17" s="718" t="s">
        <v>291</v>
      </c>
      <c r="J17" s="719"/>
      <c r="K17" s="688"/>
      <c r="L17" s="689"/>
      <c r="M17" s="28"/>
      <c r="N17" s="29">
        <f>ROUNDDOWN(SUM(M17:M19)/1000,0)</f>
        <v>0</v>
      </c>
    </row>
    <row r="18" spans="1:14" ht="19" customHeight="1">
      <c r="A18" s="720"/>
      <c r="B18" s="721"/>
      <c r="C18" s="70" t="s">
        <v>55</v>
      </c>
      <c r="D18" s="729">
        <f>F15-G16-G17</f>
        <v>0</v>
      </c>
      <c r="E18" s="730"/>
      <c r="F18" s="71" t="s">
        <v>56</v>
      </c>
      <c r="G18" s="37"/>
      <c r="H18" s="38"/>
      <c r="I18" s="720"/>
      <c r="J18" s="721"/>
      <c r="K18" s="690"/>
      <c r="L18" s="691"/>
      <c r="M18" s="39"/>
      <c r="N18" s="32"/>
    </row>
    <row r="19" spans="1:14" ht="19" customHeight="1">
      <c r="A19" s="720"/>
      <c r="B19" s="721"/>
      <c r="C19" s="731" t="s">
        <v>57</v>
      </c>
      <c r="D19" s="732"/>
      <c r="E19" s="732"/>
      <c r="F19" s="732"/>
      <c r="G19" s="40">
        <f>D18*G18</f>
        <v>0</v>
      </c>
      <c r="H19" s="38"/>
      <c r="I19" s="722"/>
      <c r="J19" s="723"/>
      <c r="K19" s="702"/>
      <c r="L19" s="704"/>
      <c r="M19" s="41"/>
      <c r="N19" s="42"/>
    </row>
    <row r="20" spans="1:14" ht="19" customHeight="1">
      <c r="A20" s="720"/>
      <c r="B20" s="721"/>
      <c r="C20" s="74" t="s">
        <v>58</v>
      </c>
      <c r="D20" s="733">
        <f>F34-F33</f>
        <v>0</v>
      </c>
      <c r="E20" s="733"/>
      <c r="F20" s="72" t="s">
        <v>59</v>
      </c>
      <c r="G20" s="43">
        <f>IF(ISERROR((F34-F33)/(D18*G18))=TRUE,0,(F34-F33)/(D18*G18))</f>
        <v>0</v>
      </c>
      <c r="H20" s="38"/>
      <c r="I20" s="718" t="s">
        <v>60</v>
      </c>
      <c r="J20" s="734"/>
      <c r="K20" s="748"/>
      <c r="L20" s="749"/>
      <c r="M20" s="44"/>
      <c r="N20" s="29">
        <f>ROUNDDOWN(SUM(M20:M23)/1000,0)</f>
        <v>0</v>
      </c>
    </row>
    <row r="21" spans="1:14" ht="19" customHeight="1">
      <c r="A21" s="720"/>
      <c r="B21" s="721"/>
      <c r="C21" s="75" t="s">
        <v>61</v>
      </c>
      <c r="D21" s="739">
        <f>SUM(F24:F33)</f>
        <v>0</v>
      </c>
      <c r="E21" s="739"/>
      <c r="F21" s="73" t="s">
        <v>62</v>
      </c>
      <c r="G21" s="45">
        <f>IF(ISERROR(F34/(D18*G18))=TRUE,0,(F34/(D18*G18)))</f>
        <v>0</v>
      </c>
      <c r="H21" s="38"/>
      <c r="I21" s="735"/>
      <c r="J21" s="736"/>
      <c r="K21" s="750"/>
      <c r="L21" s="751"/>
      <c r="M21" s="39"/>
      <c r="N21" s="32"/>
    </row>
    <row r="22" spans="1:14" ht="19" customHeight="1">
      <c r="A22" s="720"/>
      <c r="B22" s="721"/>
      <c r="C22" s="745" t="s">
        <v>350</v>
      </c>
      <c r="D22" s="746"/>
      <c r="E22" s="746"/>
      <c r="F22" s="746"/>
      <c r="G22" s="747"/>
      <c r="H22" s="30"/>
      <c r="I22" s="735"/>
      <c r="J22" s="736"/>
      <c r="K22" s="750"/>
      <c r="L22" s="751"/>
      <c r="M22" s="39"/>
      <c r="N22" s="32"/>
    </row>
    <row r="23" spans="1:14" ht="19" customHeight="1">
      <c r="A23" s="720"/>
      <c r="B23" s="721"/>
      <c r="C23" s="74" t="s">
        <v>63</v>
      </c>
      <c r="D23" s="72" t="s">
        <v>64</v>
      </c>
      <c r="E23" s="72" t="s">
        <v>65</v>
      </c>
      <c r="F23" s="72" t="s">
        <v>66</v>
      </c>
      <c r="G23" s="76" t="s">
        <v>67</v>
      </c>
      <c r="H23" s="30"/>
      <c r="I23" s="737"/>
      <c r="J23" s="738"/>
      <c r="K23" s="752"/>
      <c r="L23" s="753"/>
      <c r="M23" s="41"/>
      <c r="N23" s="32"/>
    </row>
    <row r="24" spans="1:14" ht="19" customHeight="1">
      <c r="A24" s="720"/>
      <c r="B24" s="721"/>
      <c r="C24" s="46"/>
      <c r="D24" s="47"/>
      <c r="E24" s="77" t="s">
        <v>65</v>
      </c>
      <c r="F24" s="47"/>
      <c r="G24" s="48">
        <f t="shared" ref="G24:G29" si="0">D24*F24</f>
        <v>0</v>
      </c>
      <c r="H24" s="30"/>
      <c r="I24" s="718" t="s">
        <v>246</v>
      </c>
      <c r="J24" s="740"/>
      <c r="K24" s="748"/>
      <c r="L24" s="749"/>
      <c r="M24" s="39"/>
      <c r="N24" s="29">
        <f>ROUNDDOWN(SUM(M24:M29)/1000,0)</f>
        <v>0</v>
      </c>
    </row>
    <row r="25" spans="1:14" ht="19" customHeight="1">
      <c r="A25" s="720"/>
      <c r="B25" s="721"/>
      <c r="C25" s="46"/>
      <c r="D25" s="47"/>
      <c r="E25" s="77" t="s">
        <v>65</v>
      </c>
      <c r="F25" s="47"/>
      <c r="G25" s="48">
        <f t="shared" si="0"/>
        <v>0</v>
      </c>
      <c r="H25" s="30"/>
      <c r="I25" s="741"/>
      <c r="J25" s="742"/>
      <c r="K25" s="750"/>
      <c r="L25" s="751"/>
      <c r="M25" s="39"/>
      <c r="N25" s="49"/>
    </row>
    <row r="26" spans="1:14" ht="19" customHeight="1">
      <c r="A26" s="720"/>
      <c r="B26" s="721"/>
      <c r="C26" s="46"/>
      <c r="D26" s="47"/>
      <c r="E26" s="77" t="s">
        <v>65</v>
      </c>
      <c r="F26" s="47"/>
      <c r="G26" s="48">
        <f t="shared" si="0"/>
        <v>0</v>
      </c>
      <c r="H26" s="30"/>
      <c r="I26" s="741"/>
      <c r="J26" s="742"/>
      <c r="K26" s="750"/>
      <c r="L26" s="751"/>
      <c r="M26" s="39"/>
      <c r="N26" s="32"/>
    </row>
    <row r="27" spans="1:14" ht="19" customHeight="1">
      <c r="A27" s="720"/>
      <c r="B27" s="721"/>
      <c r="C27" s="46"/>
      <c r="D27" s="47"/>
      <c r="E27" s="77" t="s">
        <v>65</v>
      </c>
      <c r="F27" s="47"/>
      <c r="G27" s="48">
        <f t="shared" si="0"/>
        <v>0</v>
      </c>
      <c r="H27" s="30"/>
      <c r="I27" s="741"/>
      <c r="J27" s="742"/>
      <c r="K27" s="750"/>
      <c r="L27" s="751"/>
      <c r="M27" s="39"/>
      <c r="N27" s="49"/>
    </row>
    <row r="28" spans="1:14" ht="19" customHeight="1">
      <c r="A28" s="720"/>
      <c r="B28" s="721"/>
      <c r="C28" s="46"/>
      <c r="D28" s="47"/>
      <c r="E28" s="77" t="s">
        <v>65</v>
      </c>
      <c r="F28" s="47"/>
      <c r="G28" s="48">
        <f t="shared" si="0"/>
        <v>0</v>
      </c>
      <c r="H28" s="30"/>
      <c r="I28" s="741"/>
      <c r="J28" s="742"/>
      <c r="K28" s="750"/>
      <c r="L28" s="751"/>
      <c r="M28" s="39"/>
      <c r="N28" s="49"/>
    </row>
    <row r="29" spans="1:14" ht="19" customHeight="1">
      <c r="A29" s="720"/>
      <c r="B29" s="721"/>
      <c r="C29" s="46"/>
      <c r="D29" s="47"/>
      <c r="E29" s="77" t="s">
        <v>65</v>
      </c>
      <c r="F29" s="47"/>
      <c r="G29" s="48">
        <f t="shared" si="0"/>
        <v>0</v>
      </c>
      <c r="H29" s="30"/>
      <c r="I29" s="743"/>
      <c r="J29" s="744"/>
      <c r="K29" s="702"/>
      <c r="L29" s="704"/>
      <c r="M29" s="41"/>
      <c r="N29" s="42"/>
    </row>
    <row r="30" spans="1:14" ht="19" customHeight="1">
      <c r="A30" s="720"/>
      <c r="B30" s="721"/>
      <c r="C30" s="450"/>
      <c r="D30" s="47"/>
      <c r="E30" s="77" t="s">
        <v>65</v>
      </c>
      <c r="F30" s="47"/>
      <c r="G30" s="48">
        <f t="shared" ref="G30" si="1">D30*F30</f>
        <v>0</v>
      </c>
      <c r="H30" s="50"/>
      <c r="I30" s="718" t="s">
        <v>68</v>
      </c>
      <c r="J30" s="719"/>
      <c r="K30" s="688"/>
      <c r="L30" s="689"/>
      <c r="M30" s="44"/>
      <c r="N30" s="29">
        <f>ROUNDDOWN(SUM(M30:M34)/1000,0)</f>
        <v>0</v>
      </c>
    </row>
    <row r="31" spans="1:14" ht="19" customHeight="1">
      <c r="A31" s="720"/>
      <c r="B31" s="721"/>
      <c r="C31" s="450"/>
      <c r="D31" s="47"/>
      <c r="E31" s="77" t="s">
        <v>65</v>
      </c>
      <c r="F31" s="47"/>
      <c r="G31" s="48">
        <f>D31*F31</f>
        <v>0</v>
      </c>
      <c r="H31" s="51"/>
      <c r="I31" s="720"/>
      <c r="J31" s="721"/>
      <c r="K31" s="690"/>
      <c r="L31" s="691"/>
      <c r="M31" s="39"/>
      <c r="N31" s="32"/>
    </row>
    <row r="32" spans="1:14" ht="19" customHeight="1">
      <c r="A32" s="720"/>
      <c r="B32" s="721"/>
      <c r="C32" s="450"/>
      <c r="D32" s="47"/>
      <c r="E32" s="77" t="s">
        <v>65</v>
      </c>
      <c r="F32" s="47"/>
      <c r="G32" s="48">
        <f>D32*F32</f>
        <v>0</v>
      </c>
      <c r="H32" s="51"/>
      <c r="I32" s="720"/>
      <c r="J32" s="721"/>
      <c r="K32" s="690"/>
      <c r="L32" s="691"/>
      <c r="M32" s="39"/>
      <c r="N32" s="32"/>
    </row>
    <row r="33" spans="1:14" ht="19" customHeight="1">
      <c r="A33" s="720"/>
      <c r="B33" s="721"/>
      <c r="C33" s="731" t="s">
        <v>69</v>
      </c>
      <c r="D33" s="732"/>
      <c r="E33" s="732"/>
      <c r="F33" s="47"/>
      <c r="G33" s="48">
        <v>0</v>
      </c>
      <c r="H33" s="50"/>
      <c r="I33" s="720"/>
      <c r="J33" s="721"/>
      <c r="K33" s="690"/>
      <c r="L33" s="691"/>
      <c r="M33" s="39"/>
      <c r="N33" s="32"/>
    </row>
    <row r="34" spans="1:14" ht="19" customHeight="1">
      <c r="A34" s="720"/>
      <c r="B34" s="721"/>
      <c r="C34" s="769" t="s">
        <v>70</v>
      </c>
      <c r="D34" s="770"/>
      <c r="E34" s="771"/>
      <c r="F34" s="52">
        <f>SUM(F24:F33)</f>
        <v>0</v>
      </c>
      <c r="G34" s="48">
        <f>SUM(G24:G33)</f>
        <v>0</v>
      </c>
      <c r="H34" s="50"/>
      <c r="I34" s="722"/>
      <c r="J34" s="723"/>
      <c r="K34" s="702"/>
      <c r="L34" s="704"/>
      <c r="M34" s="520"/>
      <c r="N34" s="521"/>
    </row>
    <row r="35" spans="1:14" ht="19" customHeight="1">
      <c r="A35" s="720"/>
      <c r="B35" s="721"/>
      <c r="C35" s="769" t="s">
        <v>107</v>
      </c>
      <c r="D35" s="770"/>
      <c r="E35" s="770"/>
      <c r="F35" s="771"/>
      <c r="G35" s="53"/>
      <c r="H35" s="50"/>
      <c r="I35" s="772" t="s">
        <v>71</v>
      </c>
      <c r="J35" s="772"/>
      <c r="K35" s="772"/>
      <c r="L35" s="772"/>
      <c r="M35" s="772"/>
      <c r="N35" s="54">
        <f>N36-H13-N13-N17-N20-N24-N30-N34</f>
        <v>0</v>
      </c>
    </row>
    <row r="36" spans="1:14" ht="19" customHeight="1">
      <c r="A36" s="722"/>
      <c r="B36" s="723"/>
      <c r="C36" s="773" t="s">
        <v>72</v>
      </c>
      <c r="D36" s="774"/>
      <c r="E36" s="775"/>
      <c r="F36" s="55">
        <f>F34</f>
        <v>0</v>
      </c>
      <c r="G36" s="56">
        <f>G34+G35</f>
        <v>0</v>
      </c>
      <c r="H36" s="57"/>
      <c r="I36" s="776" t="s">
        <v>73</v>
      </c>
      <c r="J36" s="777"/>
      <c r="K36" s="777"/>
      <c r="L36" s="777"/>
      <c r="M36" s="777"/>
      <c r="N36" s="42">
        <f>N61</f>
        <v>0</v>
      </c>
    </row>
    <row r="37" spans="1:14" ht="19" customHeight="1">
      <c r="A37" s="715" t="s">
        <v>74</v>
      </c>
      <c r="B37" s="715"/>
      <c r="C37" s="716"/>
      <c r="D37" s="716"/>
      <c r="E37" s="716"/>
      <c r="F37" s="716"/>
      <c r="G37" s="716"/>
      <c r="H37" s="58"/>
      <c r="I37" s="717"/>
      <c r="J37" s="717"/>
      <c r="K37" s="717"/>
      <c r="L37" s="717"/>
      <c r="M37" s="717"/>
      <c r="N37" s="717"/>
    </row>
    <row r="38" spans="1:14" ht="19" customHeight="1">
      <c r="A38" s="708" t="s">
        <v>75</v>
      </c>
      <c r="B38" s="708"/>
      <c r="C38" s="708" t="s">
        <v>51</v>
      </c>
      <c r="D38" s="708"/>
      <c r="E38" s="708"/>
      <c r="F38" s="708"/>
      <c r="G38" s="708"/>
      <c r="H38" s="25" t="s">
        <v>102</v>
      </c>
      <c r="I38" s="708" t="s">
        <v>75</v>
      </c>
      <c r="J38" s="708"/>
      <c r="K38" s="708" t="s">
        <v>50</v>
      </c>
      <c r="L38" s="708"/>
      <c r="M38" s="708"/>
      <c r="N38" s="25" t="s">
        <v>102</v>
      </c>
    </row>
    <row r="39" spans="1:14" ht="19" customHeight="1">
      <c r="A39" s="709" t="s">
        <v>76</v>
      </c>
      <c r="B39" s="693" t="s">
        <v>77</v>
      </c>
      <c r="C39" s="688"/>
      <c r="D39" s="701"/>
      <c r="E39" s="701"/>
      <c r="F39" s="689"/>
      <c r="G39" s="60"/>
      <c r="H39" s="27">
        <f>ROUNDDOWN(SUM(G39:G51)/1000,0)</f>
        <v>0</v>
      </c>
      <c r="I39" s="696" t="s">
        <v>76</v>
      </c>
      <c r="J39" s="698" t="s">
        <v>78</v>
      </c>
      <c r="K39" s="688"/>
      <c r="L39" s="689"/>
      <c r="M39" s="60"/>
      <c r="N39" s="27">
        <f>ROUNDDOWN(SUM(M39:M50)/1000,0)</f>
        <v>0</v>
      </c>
    </row>
    <row r="40" spans="1:14" ht="19" customHeight="1">
      <c r="A40" s="709"/>
      <c r="B40" s="694"/>
      <c r="C40" s="690"/>
      <c r="D40" s="700"/>
      <c r="E40" s="700"/>
      <c r="F40" s="691"/>
      <c r="G40" s="61"/>
      <c r="H40" s="30"/>
      <c r="I40" s="697"/>
      <c r="J40" s="699"/>
      <c r="K40" s="690"/>
      <c r="L40" s="691"/>
      <c r="M40" s="61"/>
      <c r="N40" s="30"/>
    </row>
    <row r="41" spans="1:14" ht="19" customHeight="1">
      <c r="A41" s="709"/>
      <c r="B41" s="694"/>
      <c r="C41" s="690"/>
      <c r="D41" s="700"/>
      <c r="E41" s="700"/>
      <c r="F41" s="691"/>
      <c r="G41" s="61"/>
      <c r="H41" s="30"/>
      <c r="I41" s="697"/>
      <c r="J41" s="699"/>
      <c r="K41" s="690"/>
      <c r="L41" s="691"/>
      <c r="M41" s="61"/>
      <c r="N41" s="30"/>
    </row>
    <row r="42" spans="1:14" ht="19" customHeight="1">
      <c r="A42" s="709"/>
      <c r="B42" s="694"/>
      <c r="C42" s="690"/>
      <c r="D42" s="700"/>
      <c r="E42" s="700"/>
      <c r="F42" s="691"/>
      <c r="G42" s="61"/>
      <c r="H42" s="30"/>
      <c r="I42" s="697"/>
      <c r="J42" s="699"/>
      <c r="K42" s="690"/>
      <c r="L42" s="691"/>
      <c r="M42" s="61"/>
      <c r="N42" s="30"/>
    </row>
    <row r="43" spans="1:14" ht="19" customHeight="1">
      <c r="A43" s="709"/>
      <c r="B43" s="694"/>
      <c r="C43" s="690"/>
      <c r="D43" s="700"/>
      <c r="E43" s="700"/>
      <c r="F43" s="691"/>
      <c r="G43" s="61"/>
      <c r="H43" s="30"/>
      <c r="I43" s="697"/>
      <c r="J43" s="699"/>
      <c r="K43" s="690"/>
      <c r="L43" s="691"/>
      <c r="M43" s="61"/>
      <c r="N43" s="30"/>
    </row>
    <row r="44" spans="1:14" ht="19" customHeight="1">
      <c r="A44" s="709"/>
      <c r="B44" s="694"/>
      <c r="C44" s="690"/>
      <c r="D44" s="700"/>
      <c r="E44" s="700"/>
      <c r="F44" s="691"/>
      <c r="G44" s="61"/>
      <c r="H44" s="30"/>
      <c r="I44" s="697"/>
      <c r="J44" s="699"/>
      <c r="K44" s="690"/>
      <c r="L44" s="691"/>
      <c r="M44" s="61"/>
      <c r="N44" s="30"/>
    </row>
    <row r="45" spans="1:14" ht="19" customHeight="1">
      <c r="A45" s="709"/>
      <c r="B45" s="694"/>
      <c r="C45" s="690"/>
      <c r="D45" s="700"/>
      <c r="E45" s="700"/>
      <c r="F45" s="691"/>
      <c r="G45" s="61"/>
      <c r="H45" s="30"/>
      <c r="I45" s="697"/>
      <c r="J45" s="699"/>
      <c r="K45" s="690"/>
      <c r="L45" s="691"/>
      <c r="M45" s="61"/>
      <c r="N45" s="30"/>
    </row>
    <row r="46" spans="1:14" ht="19" customHeight="1">
      <c r="A46" s="709"/>
      <c r="B46" s="694"/>
      <c r="C46" s="690"/>
      <c r="D46" s="700"/>
      <c r="E46" s="700"/>
      <c r="F46" s="691"/>
      <c r="G46" s="61"/>
      <c r="H46" s="30"/>
      <c r="I46" s="697"/>
      <c r="J46" s="699"/>
      <c r="K46" s="690"/>
      <c r="L46" s="691"/>
      <c r="M46" s="61"/>
      <c r="N46" s="30"/>
    </row>
    <row r="47" spans="1:14" ht="19" customHeight="1">
      <c r="A47" s="709"/>
      <c r="B47" s="694"/>
      <c r="C47" s="690"/>
      <c r="D47" s="700"/>
      <c r="E47" s="700"/>
      <c r="F47" s="691"/>
      <c r="G47" s="61"/>
      <c r="H47" s="30"/>
      <c r="I47" s="697"/>
      <c r="J47" s="699"/>
      <c r="K47" s="690"/>
      <c r="L47" s="691"/>
      <c r="M47" s="61"/>
      <c r="N47" s="30"/>
    </row>
    <row r="48" spans="1:14" ht="19" customHeight="1">
      <c r="A48" s="709"/>
      <c r="B48" s="694"/>
      <c r="C48" s="690"/>
      <c r="D48" s="700"/>
      <c r="E48" s="700"/>
      <c r="F48" s="691"/>
      <c r="G48" s="61"/>
      <c r="H48" s="30"/>
      <c r="I48" s="697"/>
      <c r="J48" s="699"/>
      <c r="K48" s="690"/>
      <c r="L48" s="691"/>
      <c r="M48" s="61"/>
      <c r="N48" s="30"/>
    </row>
    <row r="49" spans="1:14" ht="19" customHeight="1">
      <c r="A49" s="709"/>
      <c r="B49" s="694"/>
      <c r="C49" s="690"/>
      <c r="D49" s="700"/>
      <c r="E49" s="700"/>
      <c r="F49" s="691"/>
      <c r="G49" s="61"/>
      <c r="H49" s="30"/>
      <c r="I49" s="697"/>
      <c r="J49" s="699"/>
      <c r="K49" s="690"/>
      <c r="L49" s="691"/>
      <c r="M49" s="61"/>
      <c r="N49" s="30"/>
    </row>
    <row r="50" spans="1:14" ht="19" customHeight="1">
      <c r="A50" s="709"/>
      <c r="B50" s="694"/>
      <c r="C50" s="690"/>
      <c r="D50" s="700"/>
      <c r="E50" s="700"/>
      <c r="F50" s="691"/>
      <c r="G50" s="61"/>
      <c r="H50" s="30"/>
      <c r="I50" s="697"/>
      <c r="J50" s="711"/>
      <c r="K50" s="702"/>
      <c r="L50" s="704"/>
      <c r="M50" s="62"/>
      <c r="N50" s="57"/>
    </row>
    <row r="51" spans="1:14" ht="19" customHeight="1">
      <c r="A51" s="709"/>
      <c r="B51" s="695"/>
      <c r="C51" s="702"/>
      <c r="D51" s="703"/>
      <c r="E51" s="703"/>
      <c r="F51" s="704"/>
      <c r="G51" s="62"/>
      <c r="H51" s="57"/>
      <c r="I51" s="697"/>
      <c r="J51" s="698" t="s">
        <v>79</v>
      </c>
      <c r="K51" s="688"/>
      <c r="L51" s="689"/>
      <c r="M51" s="60"/>
      <c r="N51" s="27">
        <f>ROUNDDOWN(SUM(M51:M58)/1000,0)</f>
        <v>0</v>
      </c>
    </row>
    <row r="52" spans="1:14" ht="19" customHeight="1">
      <c r="A52" s="697"/>
      <c r="B52" s="693" t="s">
        <v>80</v>
      </c>
      <c r="C52" s="688"/>
      <c r="D52" s="701"/>
      <c r="E52" s="701"/>
      <c r="F52" s="689"/>
      <c r="G52" s="60"/>
      <c r="H52" s="27">
        <f>ROUNDDOWN(SUM(G52:G61)/1000,0)</f>
        <v>0</v>
      </c>
      <c r="I52" s="697"/>
      <c r="J52" s="699"/>
      <c r="K52" s="690"/>
      <c r="L52" s="691"/>
      <c r="M52" s="61"/>
      <c r="N52" s="30"/>
    </row>
    <row r="53" spans="1:14" ht="19" customHeight="1">
      <c r="A53" s="697"/>
      <c r="B53" s="694"/>
      <c r="C53" s="690"/>
      <c r="D53" s="700"/>
      <c r="E53" s="700"/>
      <c r="F53" s="691"/>
      <c r="G53" s="61"/>
      <c r="H53" s="63"/>
      <c r="I53" s="697"/>
      <c r="J53" s="699"/>
      <c r="K53" s="690"/>
      <c r="L53" s="691"/>
      <c r="M53" s="61"/>
      <c r="N53" s="30"/>
    </row>
    <row r="54" spans="1:14" ht="19" customHeight="1">
      <c r="A54" s="697"/>
      <c r="B54" s="694"/>
      <c r="C54" s="690"/>
      <c r="D54" s="700"/>
      <c r="E54" s="700"/>
      <c r="F54" s="691"/>
      <c r="G54" s="61"/>
      <c r="H54" s="64"/>
      <c r="I54" s="697"/>
      <c r="J54" s="699"/>
      <c r="K54" s="690"/>
      <c r="L54" s="691"/>
      <c r="M54" s="61"/>
      <c r="N54" s="30"/>
    </row>
    <row r="55" spans="1:14" ht="19" customHeight="1">
      <c r="A55" s="697"/>
      <c r="B55" s="694"/>
      <c r="C55" s="690"/>
      <c r="D55" s="700"/>
      <c r="E55" s="700"/>
      <c r="F55" s="691"/>
      <c r="G55" s="61"/>
      <c r="H55" s="64"/>
      <c r="I55" s="697"/>
      <c r="J55" s="699"/>
      <c r="K55" s="690"/>
      <c r="L55" s="691"/>
      <c r="M55" s="61"/>
      <c r="N55" s="30"/>
    </row>
    <row r="56" spans="1:14" ht="19" customHeight="1">
      <c r="A56" s="697"/>
      <c r="B56" s="694"/>
      <c r="C56" s="690"/>
      <c r="D56" s="700"/>
      <c r="E56" s="700"/>
      <c r="F56" s="691"/>
      <c r="G56" s="61"/>
      <c r="H56" s="64"/>
      <c r="I56" s="697"/>
      <c r="J56" s="699"/>
      <c r="K56" s="690"/>
      <c r="L56" s="691"/>
      <c r="M56" s="61"/>
      <c r="N56" s="30"/>
    </row>
    <row r="57" spans="1:14" ht="19" customHeight="1">
      <c r="A57" s="697"/>
      <c r="B57" s="694"/>
      <c r="C57" s="690"/>
      <c r="D57" s="700"/>
      <c r="E57" s="700"/>
      <c r="F57" s="691"/>
      <c r="G57" s="61"/>
      <c r="H57" s="64"/>
      <c r="I57" s="697"/>
      <c r="J57" s="699"/>
      <c r="K57" s="690"/>
      <c r="L57" s="691"/>
      <c r="M57" s="61"/>
      <c r="N57" s="30"/>
    </row>
    <row r="58" spans="1:14" ht="19" customHeight="1">
      <c r="A58" s="697"/>
      <c r="B58" s="694"/>
      <c r="C58" s="690"/>
      <c r="D58" s="700"/>
      <c r="E58" s="700"/>
      <c r="F58" s="691"/>
      <c r="G58" s="61"/>
      <c r="H58" s="64"/>
      <c r="I58" s="697"/>
      <c r="J58" s="699"/>
      <c r="K58" s="690"/>
      <c r="L58" s="691"/>
      <c r="M58" s="61"/>
      <c r="N58" s="30"/>
    </row>
    <row r="59" spans="1:14" ht="19" customHeight="1">
      <c r="A59" s="697"/>
      <c r="B59" s="694"/>
      <c r="C59" s="690"/>
      <c r="D59" s="700"/>
      <c r="E59" s="700"/>
      <c r="F59" s="691"/>
      <c r="G59" s="61"/>
      <c r="H59" s="64"/>
      <c r="I59" s="705" t="s">
        <v>293</v>
      </c>
      <c r="J59" s="706"/>
      <c r="K59" s="706"/>
      <c r="L59" s="706"/>
      <c r="M59" s="707"/>
      <c r="N59" s="65">
        <f>支出予算書!I12</f>
        <v>0</v>
      </c>
    </row>
    <row r="60" spans="1:14" ht="19" customHeight="1">
      <c r="A60" s="697"/>
      <c r="B60" s="694"/>
      <c r="C60" s="690"/>
      <c r="D60" s="700"/>
      <c r="E60" s="700"/>
      <c r="F60" s="691"/>
      <c r="G60" s="61"/>
      <c r="H60" s="64"/>
      <c r="I60" s="705" t="s">
        <v>359</v>
      </c>
      <c r="J60" s="706"/>
      <c r="K60" s="706"/>
      <c r="L60" s="706"/>
      <c r="M60" s="707"/>
      <c r="N60" s="65">
        <f>支出予算書!N139</f>
        <v>0</v>
      </c>
    </row>
    <row r="61" spans="1:14" ht="19" customHeight="1">
      <c r="A61" s="710"/>
      <c r="B61" s="695"/>
      <c r="C61" s="702"/>
      <c r="D61" s="703"/>
      <c r="E61" s="703"/>
      <c r="F61" s="704"/>
      <c r="G61" s="62"/>
      <c r="H61" s="66"/>
      <c r="I61" s="712" t="s">
        <v>73</v>
      </c>
      <c r="J61" s="713"/>
      <c r="K61" s="713"/>
      <c r="L61" s="713"/>
      <c r="M61" s="714"/>
      <c r="N61" s="65">
        <f>SUM(H39,H52,N39,N51,N59,N60)</f>
        <v>0</v>
      </c>
    </row>
    <row r="62" spans="1:14" ht="19" customHeight="1">
      <c r="A62" s="692" t="s">
        <v>81</v>
      </c>
      <c r="B62" s="692"/>
      <c r="C62" s="692"/>
      <c r="D62" s="692"/>
      <c r="E62" s="692"/>
      <c r="F62" s="692"/>
      <c r="G62" s="692"/>
      <c r="H62" s="692"/>
      <c r="I62" s="692"/>
      <c r="J62" s="692"/>
      <c r="K62" s="67"/>
      <c r="L62" s="67"/>
      <c r="M62" s="67"/>
      <c r="N62" s="68"/>
    </row>
  </sheetData>
  <mergeCells count="116">
    <mergeCell ref="K34:L34"/>
    <mergeCell ref="I30:J34"/>
    <mergeCell ref="C33:E33"/>
    <mergeCell ref="C34:E34"/>
    <mergeCell ref="C50:F50"/>
    <mergeCell ref="C35:F35"/>
    <mergeCell ref="I35:M35"/>
    <mergeCell ref="K25:L25"/>
    <mergeCell ref="K30:L30"/>
    <mergeCell ref="K29:L29"/>
    <mergeCell ref="K32:L32"/>
    <mergeCell ref="K33:L33"/>
    <mergeCell ref="C36:E36"/>
    <mergeCell ref="I36:M36"/>
    <mergeCell ref="K43:L43"/>
    <mergeCell ref="K44:L44"/>
    <mergeCell ref="K45:L45"/>
    <mergeCell ref="K46:L46"/>
    <mergeCell ref="K48:L48"/>
    <mergeCell ref="K49:L49"/>
    <mergeCell ref="K47:L47"/>
    <mergeCell ref="K26:L26"/>
    <mergeCell ref="K27:L27"/>
    <mergeCell ref="K28:L28"/>
    <mergeCell ref="A10:B10"/>
    <mergeCell ref="A12:B12"/>
    <mergeCell ref="C12:G12"/>
    <mergeCell ref="I12:J12"/>
    <mergeCell ref="K12:M12"/>
    <mergeCell ref="C15:E15"/>
    <mergeCell ref="C16:C17"/>
    <mergeCell ref="D16:F16"/>
    <mergeCell ref="D17:F17"/>
    <mergeCell ref="K13:L13"/>
    <mergeCell ref="K14:L14"/>
    <mergeCell ref="K15:L15"/>
    <mergeCell ref="K16:L16"/>
    <mergeCell ref="K17:L17"/>
    <mergeCell ref="A11:C11"/>
    <mergeCell ref="D11:G11"/>
    <mergeCell ref="H11:J11"/>
    <mergeCell ref="I17:J19"/>
    <mergeCell ref="I13:J16"/>
    <mergeCell ref="K11:N11"/>
    <mergeCell ref="K42:L42"/>
    <mergeCell ref="A37:B37"/>
    <mergeCell ref="C37:G37"/>
    <mergeCell ref="I37:J37"/>
    <mergeCell ref="K37:L37"/>
    <mergeCell ref="M37:N37"/>
    <mergeCell ref="A13:B36"/>
    <mergeCell ref="C13:F13"/>
    <mergeCell ref="D14:G14"/>
    <mergeCell ref="D18:E18"/>
    <mergeCell ref="C19:F19"/>
    <mergeCell ref="D20:E20"/>
    <mergeCell ref="I20:J23"/>
    <mergeCell ref="D21:E21"/>
    <mergeCell ref="I24:J29"/>
    <mergeCell ref="C22:G22"/>
    <mergeCell ref="K18:L18"/>
    <mergeCell ref="K19:L19"/>
    <mergeCell ref="K20:L20"/>
    <mergeCell ref="K21:L21"/>
    <mergeCell ref="K22:L22"/>
    <mergeCell ref="K23:L23"/>
    <mergeCell ref="K24:L24"/>
    <mergeCell ref="K31:L31"/>
    <mergeCell ref="C57:F57"/>
    <mergeCell ref="C55:F55"/>
    <mergeCell ref="C58:F58"/>
    <mergeCell ref="I59:M59"/>
    <mergeCell ref="A38:B38"/>
    <mergeCell ref="C38:G38"/>
    <mergeCell ref="I38:J38"/>
    <mergeCell ref="K38:M38"/>
    <mergeCell ref="A39:A61"/>
    <mergeCell ref="B39:B51"/>
    <mergeCell ref="J39:J50"/>
    <mergeCell ref="C60:F60"/>
    <mergeCell ref="I60:M60"/>
    <mergeCell ref="K53:L53"/>
    <mergeCell ref="K54:L54"/>
    <mergeCell ref="K55:L55"/>
    <mergeCell ref="I61:M61"/>
    <mergeCell ref="K58:L58"/>
    <mergeCell ref="K56:L56"/>
    <mergeCell ref="K57:L57"/>
    <mergeCell ref="K39:L39"/>
    <mergeCell ref="K50:L50"/>
    <mergeCell ref="K40:L40"/>
    <mergeCell ref="K41:L41"/>
    <mergeCell ref="K51:L51"/>
    <mergeCell ref="K52:L52"/>
    <mergeCell ref="A62:J62"/>
    <mergeCell ref="B52:B61"/>
    <mergeCell ref="I39:I58"/>
    <mergeCell ref="J51:J58"/>
    <mergeCell ref="C46:F46"/>
    <mergeCell ref="C48:F48"/>
    <mergeCell ref="C49:F49"/>
    <mergeCell ref="C47:F47"/>
    <mergeCell ref="C45:F45"/>
    <mergeCell ref="C40:F40"/>
    <mergeCell ref="C41:F41"/>
    <mergeCell ref="C42:F42"/>
    <mergeCell ref="C43:F43"/>
    <mergeCell ref="C44:F44"/>
    <mergeCell ref="C39:F39"/>
    <mergeCell ref="C51:F51"/>
    <mergeCell ref="C52:F52"/>
    <mergeCell ref="C61:F61"/>
    <mergeCell ref="C53:F53"/>
    <mergeCell ref="C54:F54"/>
    <mergeCell ref="C59:F59"/>
    <mergeCell ref="C56:F56"/>
  </mergeCells>
  <phoneticPr fontId="7"/>
  <conditionalFormatting sqref="C14:G14 C16:D16 C15 F15:G15 C18:G30 D17 G16:G17 C32:G35">
    <cfRule type="expression" dxfId="39" priority="4" stopIfTrue="1">
      <formula>$G$13=TRUE</formula>
    </cfRule>
  </conditionalFormatting>
  <conditionalFormatting sqref="C36:G36">
    <cfRule type="expression" dxfId="38" priority="3" stopIfTrue="1">
      <formula>$G$13=TRUE</formula>
    </cfRule>
  </conditionalFormatting>
  <conditionalFormatting sqref="C13:G13">
    <cfRule type="expression" dxfId="37" priority="2" stopIfTrue="1">
      <formula>$G$13=TRUE</formula>
    </cfRule>
  </conditionalFormatting>
  <conditionalFormatting sqref="C31:G31">
    <cfRule type="expression" dxfId="36" priority="1" stopIfTrue="1">
      <formula>$G$13=TRUE</formula>
    </cfRule>
  </conditionalFormatting>
  <dataValidations count="3">
    <dataValidation imeMode="off" allowBlank="1" showInputMessage="1" showErrorMessage="1" sqref="G16:G21 M39:M58 F15 D18:E18 D20:E21 F36:G36 F24:G34 D24:D32 M13:M34 G39:H61 N39:N61 N13:N36" xr:uid="{00000000-0002-0000-0300-000000000000}"/>
    <dataValidation imeMode="hiragana" allowBlank="1" showInputMessage="1" showErrorMessage="1" sqref="D22:D23 D33:D38 N62:N1048576 I24 D16:D17 J35:J51 G22:G23 J12 N37:N38 F18:F23 D19:E19 F35 H11:H38 F37:G38 D62:H1048576 L35:M38 E22:E38 D12:F14 L12:N12 B12:B1048576 I17 I20:J22 I30 I1:M2 C12:C16 B1:F4 B7 I12:I13 C6:F7 N3:N6 J3:M5 D11 I3:I10 B9:F10 J7:M10 N10 G1:H10 G12:G15 O1:XFD1048576 A1:A1048576 C18:C1048576 I59:J1048576 I35:I39 L59:M1048576 K11:K1048576" xr:uid="{00000000-0002-0000-0300-000001000000}"/>
    <dataValidation imeMode="off" allowBlank="1" showInputMessage="1" showErrorMessage="1" prompt="マイナスで入力" sqref="G35" xr:uid="{00000000-0002-0000-0300-000002000000}"/>
  </dataValidations>
  <printOptions horizontalCentered="1"/>
  <pageMargins left="0.78740157480314965" right="0.78740157480314965" top="0.78740157480314965" bottom="0.78740157480314965" header="0.31496062992125984" footer="0.78740157480314965"/>
  <pageSetup paperSize="9" scale="68" orientation="portrait" r:id="rId1"/>
  <headerFooter scaleWithDoc="0">
    <oddFooter>&amp;R&amp;"ＭＳ ゴシック,標準"&amp;10整理番号：（事務局記入欄）</oddFooter>
  </headerFooter>
  <colBreaks count="1" manualBreakCount="1">
    <brk id="1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6</xdr:col>
                    <xdr:colOff>279400</xdr:colOff>
                    <xdr:row>11</xdr:row>
                    <xdr:rowOff>228600</xdr:rowOff>
                  </from>
                  <to>
                    <xdr:col>6</xdr:col>
                    <xdr:colOff>571500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60"/>
  <sheetViews>
    <sheetView view="pageBreakPreview" zoomScale="85" zoomScaleNormal="80" zoomScaleSheetLayoutView="85" workbookViewId="0">
      <selection activeCell="D4" sqref="D4:E4"/>
    </sheetView>
  </sheetViews>
  <sheetFormatPr defaultColWidth="9" defaultRowHeight="20.25" customHeight="1"/>
  <cols>
    <col min="1" max="1" width="10.5" style="82" customWidth="1"/>
    <col min="2" max="2" width="4.5" style="82" customWidth="1"/>
    <col min="3" max="3" width="6.5" style="82" customWidth="1"/>
    <col min="4" max="4" width="8.5" style="82" customWidth="1"/>
    <col min="5" max="5" width="4.5" style="82" customWidth="1"/>
    <col min="6" max="6" width="10.5" style="82" customWidth="1"/>
    <col min="7" max="7" width="14.5" style="82" customWidth="1"/>
    <col min="8" max="8" width="3.5" style="81" customWidth="1"/>
    <col min="9" max="9" width="10.5" style="82" customWidth="1"/>
    <col min="10" max="10" width="8.5" style="82" customWidth="1"/>
    <col min="11" max="11" width="6.5" style="82" customWidth="1"/>
    <col min="12" max="12" width="8.5" style="82" customWidth="1"/>
    <col min="13" max="13" width="4.5" style="82" customWidth="1"/>
    <col min="14" max="14" width="10.5" style="82" customWidth="1"/>
    <col min="15" max="15" width="12.5" style="82" customWidth="1"/>
    <col min="16" max="16" width="51.83203125" style="81" customWidth="1"/>
    <col min="17" max="16384" width="9" style="83"/>
  </cols>
  <sheetData>
    <row r="1" spans="1:16" ht="40" customHeight="1">
      <c r="A1" s="80" t="s">
        <v>108</v>
      </c>
      <c r="B1" s="80"/>
      <c r="C1" s="80"/>
      <c r="D1" s="80"/>
      <c r="E1" s="80"/>
      <c r="F1" s="80"/>
      <c r="G1" s="80"/>
      <c r="I1" s="81"/>
      <c r="J1" s="81"/>
      <c r="K1" s="81"/>
    </row>
    <row r="2" spans="1:16" s="86" customFormat="1" ht="19.5" customHeight="1">
      <c r="A2" s="84"/>
      <c r="B2" s="84"/>
      <c r="C2" s="84"/>
      <c r="D2" s="84"/>
      <c r="E2" s="84"/>
      <c r="F2" s="84"/>
      <c r="G2" s="84"/>
      <c r="H2" s="84"/>
      <c r="I2" s="84"/>
      <c r="J2" s="84"/>
      <c r="K2" s="84"/>
      <c r="L2" s="84"/>
      <c r="M2" s="84"/>
      <c r="N2" s="84"/>
      <c r="O2" s="84"/>
      <c r="P2" s="85"/>
    </row>
    <row r="3" spans="1:16" s="86" customFormat="1" ht="20.25" customHeight="1">
      <c r="A3" s="361" t="s">
        <v>308</v>
      </c>
      <c r="B3" s="360"/>
      <c r="C3" s="365"/>
      <c r="D3" s="849">
        <f ca="1">SUMIF($A$12:$O$1091,"会場の席数(定員)",OFFSET($A$12:$O$1091,0,2))*$C$8</f>
        <v>0</v>
      </c>
      <c r="E3" s="850"/>
      <c r="F3" s="368"/>
      <c r="G3" s="84"/>
      <c r="H3" s="84"/>
      <c r="I3" s="84"/>
      <c r="J3" s="84"/>
      <c r="K3" s="84"/>
      <c r="L3" s="84"/>
      <c r="M3" s="84"/>
      <c r="N3" s="84"/>
      <c r="O3" s="84"/>
      <c r="P3" s="373" t="s">
        <v>336</v>
      </c>
    </row>
    <row r="4" spans="1:16" s="86" customFormat="1" ht="20.25" customHeight="1">
      <c r="A4" s="363" t="s">
        <v>309</v>
      </c>
      <c r="B4" s="364"/>
      <c r="C4" s="366"/>
      <c r="D4" s="851">
        <f ca="1">SUMIF($A$12:$O$1091,"その他",OFFSET($A$12:$O$1091,0,1))*$C$8</f>
        <v>0</v>
      </c>
      <c r="E4" s="852"/>
      <c r="F4" s="368"/>
      <c r="G4" s="84"/>
      <c r="H4" s="84"/>
      <c r="I4" s="84"/>
      <c r="J4" s="84"/>
      <c r="K4" s="84"/>
      <c r="L4" s="84"/>
      <c r="M4" s="84"/>
      <c r="N4" s="84"/>
      <c r="O4" s="84"/>
      <c r="P4" s="373" t="s">
        <v>331</v>
      </c>
    </row>
    <row r="5" spans="1:16" s="86" customFormat="1" ht="20.25" customHeight="1">
      <c r="A5" s="362" t="s">
        <v>310</v>
      </c>
      <c r="B5" s="359"/>
      <c r="C5" s="367"/>
      <c r="D5" s="853">
        <f ca="1">G8</f>
        <v>0</v>
      </c>
      <c r="E5" s="854"/>
      <c r="F5" s="368"/>
      <c r="G5" s="84"/>
      <c r="H5" s="84"/>
      <c r="I5" s="84"/>
      <c r="J5" s="84"/>
      <c r="K5" s="84"/>
      <c r="L5" s="84"/>
      <c r="M5" s="84"/>
      <c r="N5" s="84"/>
      <c r="O5" s="84"/>
      <c r="P5" s="373" t="s">
        <v>336</v>
      </c>
    </row>
    <row r="6" spans="1:16" s="86" customFormat="1" ht="20.25" customHeight="1">
      <c r="A6" s="84"/>
      <c r="B6" s="84"/>
      <c r="C6" s="84"/>
      <c r="D6" s="84"/>
      <c r="E6" s="84"/>
      <c r="F6" s="84"/>
      <c r="G6" s="84"/>
      <c r="H6" s="84"/>
      <c r="I6" s="84"/>
      <c r="J6" s="84"/>
      <c r="K6" s="84"/>
      <c r="L6" s="84"/>
      <c r="M6" s="84"/>
      <c r="N6" s="84"/>
      <c r="O6" s="84"/>
      <c r="P6" s="85"/>
    </row>
    <row r="7" spans="1:16" s="94" customFormat="1" ht="20.25" customHeight="1">
      <c r="A7" s="830" t="s">
        <v>109</v>
      </c>
      <c r="B7" s="831"/>
      <c r="C7" s="831"/>
      <c r="D7" s="831"/>
      <c r="E7" s="832">
        <f ca="1">SUMIF($A$12:$O$1091,"合計",OFFSET($A$12:$O$1091,0,6))</f>
        <v>0</v>
      </c>
      <c r="F7" s="832"/>
      <c r="G7" s="833"/>
      <c r="H7" s="90"/>
      <c r="I7" s="834"/>
      <c r="J7" s="834"/>
      <c r="K7" s="834"/>
      <c r="L7" s="834"/>
      <c r="M7" s="834"/>
      <c r="N7" s="91"/>
      <c r="O7" s="92"/>
      <c r="P7" s="93"/>
    </row>
    <row r="8" spans="1:16" s="94" customFormat="1" ht="20.25" customHeight="1">
      <c r="A8" s="835" t="s">
        <v>110</v>
      </c>
      <c r="B8" s="836"/>
      <c r="C8" s="837">
        <f ca="1">SUMIF($A$12:$O$1091,"公演回数",OFFSET($A$12:$O$1091,0,2))</f>
        <v>0</v>
      </c>
      <c r="D8" s="838"/>
      <c r="E8" s="839" t="s">
        <v>111</v>
      </c>
      <c r="F8" s="840"/>
      <c r="G8" s="87">
        <f ca="1">SUMIF($A$12:$O$1091,"使用席数×公演回数(a)",OFFSET($A$12:$O$1091,0,2))</f>
        <v>0</v>
      </c>
      <c r="H8" s="95"/>
      <c r="I8" s="96"/>
      <c r="J8" s="96"/>
      <c r="K8" s="96"/>
      <c r="L8" s="96"/>
      <c r="M8" s="96"/>
      <c r="N8" s="91"/>
      <c r="O8" s="92"/>
      <c r="P8" s="93"/>
    </row>
    <row r="9" spans="1:16" s="94" customFormat="1" ht="20.25" customHeight="1">
      <c r="A9" s="830" t="s">
        <v>112</v>
      </c>
      <c r="B9" s="831"/>
      <c r="C9" s="841">
        <f ca="1">SUMIF($A$12:$O$1091,"販売枚数(b)",OFFSET($A$12:$O$1091,0,2))</f>
        <v>0</v>
      </c>
      <c r="D9" s="842"/>
      <c r="E9" s="843" t="s">
        <v>113</v>
      </c>
      <c r="F9" s="831"/>
      <c r="G9" s="88" t="str">
        <f ca="1">IFERROR(C9/G8,"")</f>
        <v/>
      </c>
      <c r="H9" s="97"/>
      <c r="I9" s="96"/>
      <c r="J9" s="96"/>
      <c r="K9" s="96"/>
      <c r="L9" s="96"/>
      <c r="M9" s="96"/>
      <c r="N9" s="91"/>
      <c r="O9" s="92"/>
      <c r="P9" s="93"/>
    </row>
    <row r="10" spans="1:16" s="94" customFormat="1" ht="20.25" customHeight="1">
      <c r="A10" s="844" t="s">
        <v>114</v>
      </c>
      <c r="B10" s="845"/>
      <c r="C10" s="846">
        <f ca="1">SUMIF($A$12:$O$1091,"総入場者数(c)",OFFSET($A$12:$O$1091,0,2))</f>
        <v>0</v>
      </c>
      <c r="D10" s="847"/>
      <c r="E10" s="848" t="s">
        <v>115</v>
      </c>
      <c r="F10" s="845"/>
      <c r="G10" s="89" t="str">
        <f ca="1">IFERROR(C10/G8,"")</f>
        <v/>
      </c>
      <c r="H10" s="97"/>
      <c r="I10" s="834"/>
      <c r="J10" s="834"/>
      <c r="K10" s="834"/>
      <c r="L10" s="834"/>
      <c r="M10" s="834"/>
      <c r="N10" s="834"/>
      <c r="O10" s="834"/>
      <c r="P10" s="93"/>
    </row>
    <row r="11" spans="1:16" s="94" customFormat="1" ht="20.25" customHeight="1">
      <c r="A11" s="98"/>
      <c r="B11" s="98"/>
      <c r="C11" s="98"/>
      <c r="D11" s="98"/>
      <c r="E11" s="98"/>
      <c r="F11" s="98"/>
      <c r="G11" s="98"/>
      <c r="H11" s="99"/>
      <c r="I11" s="96"/>
      <c r="J11" s="96"/>
      <c r="K11" s="96"/>
      <c r="L11" s="96"/>
      <c r="M11" s="96"/>
      <c r="N11" s="91"/>
      <c r="O11" s="92"/>
      <c r="P11" s="93"/>
    </row>
    <row r="12" spans="1:16" s="94" customFormat="1" ht="20.25" customHeight="1">
      <c r="A12" s="817" t="s">
        <v>116</v>
      </c>
      <c r="B12" s="818"/>
      <c r="C12" s="825" t="str">
        <f>IF(総表!C27="","",TEXT(総表!C27,"yyyy/mm/dd")&amp;総表!D27&amp;TEXT(総表!E27,"yyyy/mm/dd"))</f>
        <v/>
      </c>
      <c r="D12" s="825"/>
      <c r="E12" s="825"/>
      <c r="F12" s="825"/>
      <c r="G12" s="826"/>
      <c r="H12" s="99"/>
      <c r="I12" s="817" t="s">
        <v>116</v>
      </c>
      <c r="J12" s="818"/>
      <c r="K12" s="825" t="str">
        <f>IF(総表!C28="","",TEXT(総表!C28,"yyyy/mm/dd")&amp;総表!D28&amp;TEXT(総表!E28,"yyyy/mm/dd"))</f>
        <v/>
      </c>
      <c r="L12" s="825"/>
      <c r="M12" s="825"/>
      <c r="N12" s="825"/>
      <c r="O12" s="826"/>
      <c r="P12" s="829" t="s">
        <v>117</v>
      </c>
    </row>
    <row r="13" spans="1:16" s="94" customFormat="1" ht="20.25" customHeight="1">
      <c r="A13" s="809" t="s">
        <v>118</v>
      </c>
      <c r="B13" s="810"/>
      <c r="C13" s="827" t="str">
        <f>IF(総表!F27="","",総表!F27)</f>
        <v/>
      </c>
      <c r="D13" s="827"/>
      <c r="E13" s="827"/>
      <c r="F13" s="827"/>
      <c r="G13" s="828"/>
      <c r="H13" s="99"/>
      <c r="I13" s="809" t="s">
        <v>118</v>
      </c>
      <c r="J13" s="810"/>
      <c r="K13" s="827" t="str">
        <f>IF(総表!F28="","",総表!F28)</f>
        <v/>
      </c>
      <c r="L13" s="827"/>
      <c r="M13" s="827"/>
      <c r="N13" s="827"/>
      <c r="O13" s="828"/>
      <c r="P13" s="829"/>
    </row>
    <row r="14" spans="1:16" s="94" customFormat="1" ht="20.25" customHeight="1">
      <c r="A14" s="790" t="s">
        <v>119</v>
      </c>
      <c r="B14" s="791"/>
      <c r="C14" s="813"/>
      <c r="D14" s="813"/>
      <c r="E14" s="814"/>
      <c r="F14" s="814"/>
      <c r="G14" s="815"/>
      <c r="H14" s="99"/>
      <c r="I14" s="790" t="s">
        <v>119</v>
      </c>
      <c r="J14" s="791"/>
      <c r="K14" s="813"/>
      <c r="L14" s="813"/>
      <c r="M14" s="814"/>
      <c r="N14" s="814"/>
      <c r="O14" s="815"/>
      <c r="P14" s="829"/>
    </row>
    <row r="15" spans="1:16" s="94" customFormat="1" ht="20.25" customHeight="1">
      <c r="A15" s="100" t="s">
        <v>120</v>
      </c>
      <c r="B15" s="781" t="s">
        <v>121</v>
      </c>
      <c r="C15" s="781"/>
      <c r="D15" s="816"/>
      <c r="E15" s="816"/>
      <c r="F15" s="101" t="s">
        <v>5</v>
      </c>
      <c r="G15" s="102"/>
      <c r="H15" s="103"/>
      <c r="I15" s="100" t="s">
        <v>120</v>
      </c>
      <c r="J15" s="781" t="s">
        <v>121</v>
      </c>
      <c r="K15" s="781"/>
      <c r="L15" s="816"/>
      <c r="M15" s="816"/>
      <c r="N15" s="101" t="s">
        <v>5</v>
      </c>
      <c r="O15" s="102"/>
      <c r="P15" s="829"/>
    </row>
    <row r="16" spans="1:16" s="94" customFormat="1" ht="20.25" customHeight="1">
      <c r="A16" s="817" t="s">
        <v>122</v>
      </c>
      <c r="B16" s="818"/>
      <c r="C16" s="819">
        <f>C14-D15-G15</f>
        <v>0</v>
      </c>
      <c r="D16" s="820"/>
      <c r="E16" s="821" t="s">
        <v>123</v>
      </c>
      <c r="F16" s="822"/>
      <c r="G16" s="104" t="str">
        <f>IF(C16*C17=0,"",C16*C17)</f>
        <v/>
      </c>
      <c r="H16" s="99"/>
      <c r="I16" s="817" t="s">
        <v>122</v>
      </c>
      <c r="J16" s="818"/>
      <c r="K16" s="819">
        <f>K14-L15-O15</f>
        <v>0</v>
      </c>
      <c r="L16" s="820"/>
      <c r="M16" s="821" t="s">
        <v>123</v>
      </c>
      <c r="N16" s="822"/>
      <c r="O16" s="104" t="str">
        <f>IF(K16*K17=0,"",K16*K17)</f>
        <v/>
      </c>
      <c r="P16" s="829"/>
    </row>
    <row r="17" spans="1:16" s="94" customFormat="1" ht="20.25" customHeight="1">
      <c r="A17" s="790" t="s">
        <v>124</v>
      </c>
      <c r="B17" s="791"/>
      <c r="C17" s="792"/>
      <c r="D17" s="793"/>
      <c r="E17" s="105"/>
      <c r="F17" s="106"/>
      <c r="G17" s="107"/>
      <c r="H17" s="99"/>
      <c r="I17" s="790" t="s">
        <v>124</v>
      </c>
      <c r="J17" s="791"/>
      <c r="K17" s="792"/>
      <c r="L17" s="793"/>
      <c r="M17" s="105"/>
      <c r="N17" s="106"/>
      <c r="O17" s="107"/>
      <c r="P17" s="829"/>
    </row>
    <row r="18" spans="1:16" s="94" customFormat="1" ht="20.25" customHeight="1">
      <c r="A18" s="780" t="s">
        <v>125</v>
      </c>
      <c r="B18" s="781"/>
      <c r="C18" s="794" t="str">
        <f>IF(G16="","",SUM(F22:F31))</f>
        <v/>
      </c>
      <c r="D18" s="795"/>
      <c r="E18" s="796" t="s">
        <v>126</v>
      </c>
      <c r="F18" s="797"/>
      <c r="G18" s="108" t="str">
        <f>IF(G16="","",C18/G16)</f>
        <v/>
      </c>
      <c r="H18" s="99"/>
      <c r="I18" s="780" t="s">
        <v>125</v>
      </c>
      <c r="J18" s="781"/>
      <c r="K18" s="794" t="str">
        <f>IF(O16="","",SUM(N22:N31))</f>
        <v/>
      </c>
      <c r="L18" s="795"/>
      <c r="M18" s="796" t="s">
        <v>126</v>
      </c>
      <c r="N18" s="797"/>
      <c r="O18" s="108" t="str">
        <f>IF(O16="","",K18/O16)</f>
        <v/>
      </c>
      <c r="P18" s="829"/>
    </row>
    <row r="19" spans="1:16" s="94" customFormat="1" ht="20.25" customHeight="1">
      <c r="A19" s="803" t="s">
        <v>127</v>
      </c>
      <c r="B19" s="804"/>
      <c r="C19" s="805" t="str">
        <f>IF(G16="","",SUM(F22:F32))</f>
        <v/>
      </c>
      <c r="D19" s="806"/>
      <c r="E19" s="807" t="s">
        <v>128</v>
      </c>
      <c r="F19" s="808"/>
      <c r="G19" s="109" t="str">
        <f>IF(G16="","",C19/G16)</f>
        <v/>
      </c>
      <c r="H19" s="99"/>
      <c r="I19" s="803" t="s">
        <v>127</v>
      </c>
      <c r="J19" s="804"/>
      <c r="K19" s="805" t="str">
        <f>IF(O16="","",SUM(N22:N32))</f>
        <v/>
      </c>
      <c r="L19" s="806"/>
      <c r="M19" s="807" t="s">
        <v>128</v>
      </c>
      <c r="N19" s="808"/>
      <c r="O19" s="109" t="str">
        <f>IF(O16="","",K19/O16)</f>
        <v/>
      </c>
      <c r="P19" s="829"/>
    </row>
    <row r="20" spans="1:16" s="94" customFormat="1" ht="20.25" customHeight="1">
      <c r="A20" s="798" t="s">
        <v>351</v>
      </c>
      <c r="B20" s="799"/>
      <c r="C20" s="799"/>
      <c r="D20" s="799"/>
      <c r="E20" s="799"/>
      <c r="F20" s="799"/>
      <c r="G20" s="800"/>
      <c r="H20" s="99"/>
      <c r="I20" s="798" t="s">
        <v>351</v>
      </c>
      <c r="J20" s="799"/>
      <c r="K20" s="799"/>
      <c r="L20" s="799"/>
      <c r="M20" s="799"/>
      <c r="N20" s="799"/>
      <c r="O20" s="800"/>
      <c r="P20" s="829"/>
    </row>
    <row r="21" spans="1:16" s="94" customFormat="1" ht="20.25" customHeight="1">
      <c r="A21" s="780" t="s">
        <v>129</v>
      </c>
      <c r="B21" s="781"/>
      <c r="C21" s="781"/>
      <c r="D21" s="110" t="s">
        <v>64</v>
      </c>
      <c r="E21" s="110" t="s">
        <v>89</v>
      </c>
      <c r="F21" s="110" t="s">
        <v>130</v>
      </c>
      <c r="G21" s="111" t="s">
        <v>131</v>
      </c>
      <c r="H21" s="99"/>
      <c r="I21" s="780" t="s">
        <v>129</v>
      </c>
      <c r="J21" s="781"/>
      <c r="K21" s="781"/>
      <c r="L21" s="110" t="s">
        <v>64</v>
      </c>
      <c r="M21" s="110" t="s">
        <v>89</v>
      </c>
      <c r="N21" s="110" t="s">
        <v>130</v>
      </c>
      <c r="O21" s="111" t="s">
        <v>131</v>
      </c>
      <c r="P21" s="829"/>
    </row>
    <row r="22" spans="1:16" s="94" customFormat="1" ht="20.25" customHeight="1">
      <c r="A22" s="801"/>
      <c r="B22" s="802"/>
      <c r="C22" s="802"/>
      <c r="D22" s="112"/>
      <c r="E22" s="113" t="s">
        <v>89</v>
      </c>
      <c r="F22" s="114"/>
      <c r="G22" s="115">
        <f>D22*F22</f>
        <v>0</v>
      </c>
      <c r="H22" s="99"/>
      <c r="I22" s="801"/>
      <c r="J22" s="802"/>
      <c r="K22" s="802"/>
      <c r="L22" s="112"/>
      <c r="M22" s="113" t="s">
        <v>89</v>
      </c>
      <c r="N22" s="114"/>
      <c r="O22" s="115">
        <f>L22*N22</f>
        <v>0</v>
      </c>
      <c r="P22" s="829"/>
    </row>
    <row r="23" spans="1:16" s="94" customFormat="1" ht="20.25" customHeight="1">
      <c r="A23" s="778"/>
      <c r="B23" s="779"/>
      <c r="C23" s="779"/>
      <c r="D23" s="116"/>
      <c r="E23" s="117" t="s">
        <v>89</v>
      </c>
      <c r="F23" s="116"/>
      <c r="G23" s="118">
        <f t="shared" ref="G23:G31" si="0">D23*F23</f>
        <v>0</v>
      </c>
      <c r="H23" s="99"/>
      <c r="I23" s="778"/>
      <c r="J23" s="779"/>
      <c r="K23" s="779"/>
      <c r="L23" s="116"/>
      <c r="M23" s="117" t="s">
        <v>89</v>
      </c>
      <c r="N23" s="116"/>
      <c r="O23" s="118">
        <f t="shared" ref="O23:O31" si="1">L23*N23</f>
        <v>0</v>
      </c>
      <c r="P23" s="829"/>
    </row>
    <row r="24" spans="1:16" s="94" customFormat="1" ht="20.25" customHeight="1">
      <c r="A24" s="778"/>
      <c r="B24" s="779"/>
      <c r="C24" s="779"/>
      <c r="D24" s="116"/>
      <c r="E24" s="117" t="s">
        <v>89</v>
      </c>
      <c r="F24" s="116"/>
      <c r="G24" s="118">
        <f t="shared" si="0"/>
        <v>0</v>
      </c>
      <c r="H24" s="99"/>
      <c r="I24" s="778"/>
      <c r="J24" s="779"/>
      <c r="K24" s="779"/>
      <c r="L24" s="116"/>
      <c r="M24" s="117" t="s">
        <v>89</v>
      </c>
      <c r="N24" s="116"/>
      <c r="O24" s="118">
        <f t="shared" si="1"/>
        <v>0</v>
      </c>
      <c r="P24" s="829"/>
    </row>
    <row r="25" spans="1:16" s="94" customFormat="1" ht="20.25" customHeight="1">
      <c r="A25" s="778"/>
      <c r="B25" s="779"/>
      <c r="C25" s="779"/>
      <c r="D25" s="116"/>
      <c r="E25" s="117" t="s">
        <v>89</v>
      </c>
      <c r="F25" s="116"/>
      <c r="G25" s="118">
        <f t="shared" si="0"/>
        <v>0</v>
      </c>
      <c r="H25" s="99"/>
      <c r="I25" s="778"/>
      <c r="J25" s="779"/>
      <c r="K25" s="779"/>
      <c r="L25" s="116"/>
      <c r="M25" s="117" t="s">
        <v>89</v>
      </c>
      <c r="N25" s="116"/>
      <c r="O25" s="118">
        <f t="shared" si="1"/>
        <v>0</v>
      </c>
      <c r="P25" s="829"/>
    </row>
    <row r="26" spans="1:16" s="94" customFormat="1" ht="20.25" customHeight="1">
      <c r="A26" s="778"/>
      <c r="B26" s="779"/>
      <c r="C26" s="779"/>
      <c r="D26" s="116"/>
      <c r="E26" s="117" t="s">
        <v>89</v>
      </c>
      <c r="F26" s="116"/>
      <c r="G26" s="118">
        <f t="shared" si="0"/>
        <v>0</v>
      </c>
      <c r="H26" s="99"/>
      <c r="I26" s="778"/>
      <c r="J26" s="779"/>
      <c r="K26" s="779"/>
      <c r="L26" s="116"/>
      <c r="M26" s="117" t="s">
        <v>89</v>
      </c>
      <c r="N26" s="116"/>
      <c r="O26" s="118">
        <f t="shared" si="1"/>
        <v>0</v>
      </c>
      <c r="P26" s="829"/>
    </row>
    <row r="27" spans="1:16" s="94" customFormat="1" ht="20.25" customHeight="1">
      <c r="A27" s="778"/>
      <c r="B27" s="779"/>
      <c r="C27" s="779"/>
      <c r="D27" s="116"/>
      <c r="E27" s="117" t="s">
        <v>89</v>
      </c>
      <c r="F27" s="116"/>
      <c r="G27" s="118">
        <f t="shared" si="0"/>
        <v>0</v>
      </c>
      <c r="H27" s="99"/>
      <c r="I27" s="778"/>
      <c r="J27" s="779"/>
      <c r="K27" s="779"/>
      <c r="L27" s="116"/>
      <c r="M27" s="117" t="s">
        <v>89</v>
      </c>
      <c r="N27" s="116"/>
      <c r="O27" s="118">
        <f t="shared" si="1"/>
        <v>0</v>
      </c>
      <c r="P27" s="829"/>
    </row>
    <row r="28" spans="1:16" s="94" customFormat="1" ht="20.25" customHeight="1">
      <c r="A28" s="778"/>
      <c r="B28" s="779"/>
      <c r="C28" s="779"/>
      <c r="D28" s="116"/>
      <c r="E28" s="117" t="s">
        <v>89</v>
      </c>
      <c r="F28" s="116"/>
      <c r="G28" s="118">
        <f t="shared" si="0"/>
        <v>0</v>
      </c>
      <c r="H28" s="99"/>
      <c r="I28" s="778"/>
      <c r="J28" s="779"/>
      <c r="K28" s="779"/>
      <c r="L28" s="116"/>
      <c r="M28" s="117" t="s">
        <v>89</v>
      </c>
      <c r="N28" s="116"/>
      <c r="O28" s="118">
        <f t="shared" si="1"/>
        <v>0</v>
      </c>
      <c r="P28" s="829"/>
    </row>
    <row r="29" spans="1:16" s="94" customFormat="1" ht="20.25" customHeight="1">
      <c r="A29" s="778"/>
      <c r="B29" s="779"/>
      <c r="C29" s="779"/>
      <c r="D29" s="116"/>
      <c r="E29" s="117" t="s">
        <v>89</v>
      </c>
      <c r="F29" s="116"/>
      <c r="G29" s="118">
        <f t="shared" si="0"/>
        <v>0</v>
      </c>
      <c r="H29" s="99"/>
      <c r="I29" s="778"/>
      <c r="J29" s="779"/>
      <c r="K29" s="779"/>
      <c r="L29" s="116"/>
      <c r="M29" s="117" t="s">
        <v>89</v>
      </c>
      <c r="N29" s="116"/>
      <c r="O29" s="118">
        <f t="shared" si="1"/>
        <v>0</v>
      </c>
      <c r="P29" s="829"/>
    </row>
    <row r="30" spans="1:16" s="94" customFormat="1" ht="20.25" customHeight="1">
      <c r="A30" s="778"/>
      <c r="B30" s="779"/>
      <c r="C30" s="779"/>
      <c r="D30" s="116"/>
      <c r="E30" s="117" t="s">
        <v>89</v>
      </c>
      <c r="F30" s="116"/>
      <c r="G30" s="118">
        <f t="shared" si="0"/>
        <v>0</v>
      </c>
      <c r="H30" s="99"/>
      <c r="I30" s="778"/>
      <c r="J30" s="779"/>
      <c r="K30" s="779"/>
      <c r="L30" s="116"/>
      <c r="M30" s="117" t="s">
        <v>89</v>
      </c>
      <c r="N30" s="116"/>
      <c r="O30" s="118">
        <f t="shared" si="1"/>
        <v>0</v>
      </c>
      <c r="P30" s="829"/>
    </row>
    <row r="31" spans="1:16" s="94" customFormat="1" ht="20.25" customHeight="1">
      <c r="A31" s="778"/>
      <c r="B31" s="779"/>
      <c r="C31" s="779"/>
      <c r="D31" s="116"/>
      <c r="E31" s="117" t="s">
        <v>89</v>
      </c>
      <c r="F31" s="116"/>
      <c r="G31" s="118">
        <f t="shared" si="0"/>
        <v>0</v>
      </c>
      <c r="H31" s="99"/>
      <c r="I31" s="778"/>
      <c r="J31" s="779"/>
      <c r="K31" s="779"/>
      <c r="L31" s="116"/>
      <c r="M31" s="117" t="s">
        <v>89</v>
      </c>
      <c r="N31" s="116"/>
      <c r="O31" s="118">
        <f t="shared" si="1"/>
        <v>0</v>
      </c>
      <c r="P31" s="829"/>
    </row>
    <row r="32" spans="1:16" s="94" customFormat="1" ht="20.25" customHeight="1">
      <c r="A32" s="782" t="s">
        <v>132</v>
      </c>
      <c r="B32" s="783"/>
      <c r="C32" s="784"/>
      <c r="D32" s="119"/>
      <c r="E32" s="120" t="s">
        <v>89</v>
      </c>
      <c r="F32" s="121"/>
      <c r="G32" s="122">
        <f>D32*F32</f>
        <v>0</v>
      </c>
      <c r="H32" s="99"/>
      <c r="I32" s="782" t="s">
        <v>132</v>
      </c>
      <c r="J32" s="783"/>
      <c r="K32" s="784"/>
      <c r="L32" s="119"/>
      <c r="M32" s="120" t="s">
        <v>89</v>
      </c>
      <c r="N32" s="121"/>
      <c r="O32" s="122">
        <f>L32*N32</f>
        <v>0</v>
      </c>
      <c r="P32" s="829"/>
    </row>
    <row r="33" spans="1:16" s="94" customFormat="1" ht="20.25" customHeight="1">
      <c r="A33" s="785" t="s">
        <v>133</v>
      </c>
      <c r="B33" s="786"/>
      <c r="C33" s="786"/>
      <c r="D33" s="786"/>
      <c r="E33" s="786"/>
      <c r="F33" s="787"/>
      <c r="G33" s="123">
        <f>SUM(G22:G32)</f>
        <v>0</v>
      </c>
      <c r="H33" s="99"/>
      <c r="I33" s="785" t="s">
        <v>133</v>
      </c>
      <c r="J33" s="786"/>
      <c r="K33" s="786"/>
      <c r="L33" s="786"/>
      <c r="M33" s="786"/>
      <c r="N33" s="787"/>
      <c r="O33" s="123">
        <f>SUM(O22:O32)</f>
        <v>0</v>
      </c>
      <c r="P33" s="124"/>
    </row>
    <row r="34" spans="1:16" s="94" customFormat="1" ht="20.25" customHeight="1">
      <c r="A34" s="788" t="s">
        <v>247</v>
      </c>
      <c r="B34" s="789"/>
      <c r="C34" s="789"/>
      <c r="D34" s="789"/>
      <c r="E34" s="789"/>
      <c r="F34" s="789"/>
      <c r="G34" s="125"/>
      <c r="H34" s="99"/>
      <c r="I34" s="788" t="s">
        <v>247</v>
      </c>
      <c r="J34" s="789"/>
      <c r="K34" s="789"/>
      <c r="L34" s="789"/>
      <c r="M34" s="789"/>
      <c r="N34" s="789"/>
      <c r="O34" s="125"/>
      <c r="P34" s="124"/>
    </row>
    <row r="35" spans="1:16" s="94" customFormat="1" ht="20.25" customHeight="1">
      <c r="A35" s="780" t="s">
        <v>87</v>
      </c>
      <c r="B35" s="781"/>
      <c r="C35" s="781"/>
      <c r="D35" s="781"/>
      <c r="E35" s="781"/>
      <c r="F35" s="781"/>
      <c r="G35" s="123">
        <f>G33+G34</f>
        <v>0</v>
      </c>
      <c r="H35" s="99"/>
      <c r="I35" s="780" t="s">
        <v>87</v>
      </c>
      <c r="J35" s="781"/>
      <c r="K35" s="781"/>
      <c r="L35" s="781"/>
      <c r="M35" s="781"/>
      <c r="N35" s="781"/>
      <c r="O35" s="123">
        <f>O33+O34</f>
        <v>0</v>
      </c>
      <c r="P35" s="124"/>
    </row>
    <row r="36" spans="1:16" s="94" customFormat="1" ht="20.25" customHeight="1">
      <c r="A36" s="96"/>
      <c r="B36" s="96"/>
      <c r="C36" s="96"/>
      <c r="D36" s="96"/>
      <c r="E36" s="96"/>
      <c r="F36" s="91"/>
      <c r="G36" s="92"/>
      <c r="H36" s="92"/>
      <c r="I36" s="96"/>
      <c r="J36" s="96"/>
      <c r="K36" s="96"/>
      <c r="L36" s="96"/>
      <c r="M36" s="96"/>
      <c r="N36" s="91"/>
      <c r="O36" s="92"/>
      <c r="P36" s="126"/>
    </row>
    <row r="37" spans="1:16" s="94" customFormat="1" ht="20.25" customHeight="1">
      <c r="A37" s="817" t="s">
        <v>116</v>
      </c>
      <c r="B37" s="818"/>
      <c r="C37" s="825" t="str">
        <f>IF(総表!C29="","",TEXT(総表!C29,"yyyy/mm/dd")&amp;総表!D29&amp;TEXT(総表!E29,"yyyy/mm/dd"))</f>
        <v/>
      </c>
      <c r="D37" s="825"/>
      <c r="E37" s="825"/>
      <c r="F37" s="825"/>
      <c r="G37" s="826"/>
      <c r="H37" s="99"/>
      <c r="I37" s="817" t="s">
        <v>116</v>
      </c>
      <c r="J37" s="818"/>
      <c r="K37" s="825" t="str">
        <f>IF(総表!C30="","",TEXT(総表!C30,"yyyy/mm/dd")&amp;総表!D30&amp;TEXT(総表!E30,"yyyy/mm/dd"))</f>
        <v/>
      </c>
      <c r="L37" s="825"/>
      <c r="M37" s="825"/>
      <c r="N37" s="825"/>
      <c r="O37" s="826"/>
      <c r="P37" s="93"/>
    </row>
    <row r="38" spans="1:16" s="94" customFormat="1" ht="20.25" customHeight="1">
      <c r="A38" s="809" t="s">
        <v>118</v>
      </c>
      <c r="B38" s="810"/>
      <c r="C38" s="827" t="str">
        <f>IF(総表!F29="","",総表!F29)</f>
        <v/>
      </c>
      <c r="D38" s="827"/>
      <c r="E38" s="827"/>
      <c r="F38" s="827"/>
      <c r="G38" s="828"/>
      <c r="H38" s="99"/>
      <c r="I38" s="809" t="s">
        <v>118</v>
      </c>
      <c r="J38" s="810"/>
      <c r="K38" s="827" t="str">
        <f>IF(総表!F30="","",総表!F30)</f>
        <v/>
      </c>
      <c r="L38" s="827"/>
      <c r="M38" s="827"/>
      <c r="N38" s="827"/>
      <c r="O38" s="828"/>
      <c r="P38" s="93"/>
    </row>
    <row r="39" spans="1:16" s="94" customFormat="1" ht="20.25" customHeight="1">
      <c r="A39" s="790" t="s">
        <v>119</v>
      </c>
      <c r="B39" s="791"/>
      <c r="C39" s="813"/>
      <c r="D39" s="813"/>
      <c r="E39" s="814"/>
      <c r="F39" s="814"/>
      <c r="G39" s="815"/>
      <c r="H39" s="99"/>
      <c r="I39" s="790" t="s">
        <v>119</v>
      </c>
      <c r="J39" s="791"/>
      <c r="K39" s="813"/>
      <c r="L39" s="813"/>
      <c r="M39" s="814"/>
      <c r="N39" s="814"/>
      <c r="O39" s="815"/>
      <c r="P39" s="93"/>
    </row>
    <row r="40" spans="1:16" s="94" customFormat="1" ht="20.25" customHeight="1">
      <c r="A40" s="100" t="s">
        <v>120</v>
      </c>
      <c r="B40" s="781" t="s">
        <v>121</v>
      </c>
      <c r="C40" s="781"/>
      <c r="D40" s="816"/>
      <c r="E40" s="816"/>
      <c r="F40" s="101" t="s">
        <v>5</v>
      </c>
      <c r="G40" s="102"/>
      <c r="H40" s="103"/>
      <c r="I40" s="100" t="s">
        <v>120</v>
      </c>
      <c r="J40" s="781" t="s">
        <v>121</v>
      </c>
      <c r="K40" s="781"/>
      <c r="L40" s="816"/>
      <c r="M40" s="816"/>
      <c r="N40" s="101" t="s">
        <v>5</v>
      </c>
      <c r="O40" s="102"/>
      <c r="P40" s="93"/>
    </row>
    <row r="41" spans="1:16" s="94" customFormat="1" ht="20.25" customHeight="1">
      <c r="A41" s="817" t="s">
        <v>122</v>
      </c>
      <c r="B41" s="818"/>
      <c r="C41" s="819">
        <f>C39-D40-G40</f>
        <v>0</v>
      </c>
      <c r="D41" s="820"/>
      <c r="E41" s="821" t="s">
        <v>123</v>
      </c>
      <c r="F41" s="822"/>
      <c r="G41" s="104" t="str">
        <f>IF(C41*C42=0,"",C41*C42)</f>
        <v/>
      </c>
      <c r="H41" s="99"/>
      <c r="I41" s="817" t="s">
        <v>122</v>
      </c>
      <c r="J41" s="818"/>
      <c r="K41" s="819">
        <f>K39-L40-O40</f>
        <v>0</v>
      </c>
      <c r="L41" s="820"/>
      <c r="M41" s="821" t="s">
        <v>123</v>
      </c>
      <c r="N41" s="822"/>
      <c r="O41" s="104" t="str">
        <f>IF(K41*K42=0,"",K41*K42)</f>
        <v/>
      </c>
      <c r="P41" s="93"/>
    </row>
    <row r="42" spans="1:16" s="94" customFormat="1" ht="20.25" customHeight="1">
      <c r="A42" s="790" t="s">
        <v>124</v>
      </c>
      <c r="B42" s="791"/>
      <c r="C42" s="792"/>
      <c r="D42" s="793"/>
      <c r="E42" s="105"/>
      <c r="F42" s="106"/>
      <c r="G42" s="107"/>
      <c r="H42" s="99"/>
      <c r="I42" s="790" t="s">
        <v>124</v>
      </c>
      <c r="J42" s="791"/>
      <c r="K42" s="792"/>
      <c r="L42" s="793"/>
      <c r="M42" s="105"/>
      <c r="N42" s="106"/>
      <c r="O42" s="107"/>
      <c r="P42" s="93"/>
    </row>
    <row r="43" spans="1:16" s="94" customFormat="1" ht="20.25" customHeight="1">
      <c r="A43" s="780" t="s">
        <v>125</v>
      </c>
      <c r="B43" s="781"/>
      <c r="C43" s="794" t="str">
        <f>IF(G41="","",SUM(F47:F56))</f>
        <v/>
      </c>
      <c r="D43" s="795"/>
      <c r="E43" s="796" t="s">
        <v>126</v>
      </c>
      <c r="F43" s="797"/>
      <c r="G43" s="108" t="str">
        <f>IF(G41="","",C43/G41)</f>
        <v/>
      </c>
      <c r="H43" s="99"/>
      <c r="I43" s="780" t="s">
        <v>125</v>
      </c>
      <c r="J43" s="781"/>
      <c r="K43" s="794" t="str">
        <f>IF(O41="","",SUM(N47:N56))</f>
        <v/>
      </c>
      <c r="L43" s="795"/>
      <c r="M43" s="796" t="s">
        <v>126</v>
      </c>
      <c r="N43" s="797"/>
      <c r="O43" s="108" t="str">
        <f>IF(O41="","",K43/O41)</f>
        <v/>
      </c>
      <c r="P43" s="93"/>
    </row>
    <row r="44" spans="1:16" s="94" customFormat="1" ht="20.25" customHeight="1">
      <c r="A44" s="803" t="s">
        <v>127</v>
      </c>
      <c r="B44" s="804"/>
      <c r="C44" s="805" t="str">
        <f>IF(G41="","",SUM(F47:F57))</f>
        <v/>
      </c>
      <c r="D44" s="806"/>
      <c r="E44" s="807" t="s">
        <v>128</v>
      </c>
      <c r="F44" s="808"/>
      <c r="G44" s="109" t="str">
        <f>IF(G41="","",C44/G41)</f>
        <v/>
      </c>
      <c r="H44" s="99"/>
      <c r="I44" s="803" t="s">
        <v>127</v>
      </c>
      <c r="J44" s="804"/>
      <c r="K44" s="805" t="str">
        <f>IF(O41="","",SUM(N47:N57))</f>
        <v/>
      </c>
      <c r="L44" s="806"/>
      <c r="M44" s="807" t="s">
        <v>128</v>
      </c>
      <c r="N44" s="808"/>
      <c r="O44" s="109" t="str">
        <f>IF(O41="","",K44/O41)</f>
        <v/>
      </c>
      <c r="P44" s="93"/>
    </row>
    <row r="45" spans="1:16" s="94" customFormat="1" ht="20.25" customHeight="1">
      <c r="A45" s="798" t="s">
        <v>351</v>
      </c>
      <c r="B45" s="799"/>
      <c r="C45" s="799"/>
      <c r="D45" s="799"/>
      <c r="E45" s="799"/>
      <c r="F45" s="799"/>
      <c r="G45" s="800"/>
      <c r="H45" s="99"/>
      <c r="I45" s="798" t="s">
        <v>351</v>
      </c>
      <c r="J45" s="799"/>
      <c r="K45" s="799"/>
      <c r="L45" s="799"/>
      <c r="M45" s="799"/>
      <c r="N45" s="799"/>
      <c r="O45" s="800"/>
      <c r="P45" s="93"/>
    </row>
    <row r="46" spans="1:16" s="94" customFormat="1" ht="20.25" customHeight="1">
      <c r="A46" s="780" t="s">
        <v>129</v>
      </c>
      <c r="B46" s="781"/>
      <c r="C46" s="781"/>
      <c r="D46" s="110" t="s">
        <v>64</v>
      </c>
      <c r="E46" s="110" t="s">
        <v>89</v>
      </c>
      <c r="F46" s="110" t="s">
        <v>130</v>
      </c>
      <c r="G46" s="111" t="s">
        <v>131</v>
      </c>
      <c r="H46" s="99"/>
      <c r="I46" s="780" t="s">
        <v>129</v>
      </c>
      <c r="J46" s="781"/>
      <c r="K46" s="781"/>
      <c r="L46" s="110" t="s">
        <v>64</v>
      </c>
      <c r="M46" s="110" t="s">
        <v>89</v>
      </c>
      <c r="N46" s="110" t="s">
        <v>130</v>
      </c>
      <c r="O46" s="111" t="s">
        <v>131</v>
      </c>
      <c r="P46" s="93"/>
    </row>
    <row r="47" spans="1:16" s="94" customFormat="1" ht="20.25" customHeight="1">
      <c r="A47" s="801"/>
      <c r="B47" s="802"/>
      <c r="C47" s="802"/>
      <c r="D47" s="112"/>
      <c r="E47" s="113" t="s">
        <v>89</v>
      </c>
      <c r="F47" s="114"/>
      <c r="G47" s="115">
        <f>D47*F47</f>
        <v>0</v>
      </c>
      <c r="H47" s="99"/>
      <c r="I47" s="801"/>
      <c r="J47" s="802"/>
      <c r="K47" s="802"/>
      <c r="L47" s="112"/>
      <c r="M47" s="113" t="s">
        <v>89</v>
      </c>
      <c r="N47" s="114"/>
      <c r="O47" s="115">
        <f>L47*N47</f>
        <v>0</v>
      </c>
      <c r="P47" s="93"/>
    </row>
    <row r="48" spans="1:16" s="94" customFormat="1" ht="20.25" customHeight="1">
      <c r="A48" s="778"/>
      <c r="B48" s="779"/>
      <c r="C48" s="779"/>
      <c r="D48" s="116"/>
      <c r="E48" s="117" t="s">
        <v>89</v>
      </c>
      <c r="F48" s="116"/>
      <c r="G48" s="118">
        <f t="shared" ref="G48:G56" si="2">D48*F48</f>
        <v>0</v>
      </c>
      <c r="H48" s="99"/>
      <c r="I48" s="778"/>
      <c r="J48" s="779"/>
      <c r="K48" s="779"/>
      <c r="L48" s="116"/>
      <c r="M48" s="117" t="s">
        <v>89</v>
      </c>
      <c r="N48" s="116"/>
      <c r="O48" s="118">
        <f t="shared" ref="O48:O56" si="3">L48*N48</f>
        <v>0</v>
      </c>
      <c r="P48" s="93"/>
    </row>
    <row r="49" spans="1:16" s="94" customFormat="1" ht="20.25" customHeight="1">
      <c r="A49" s="778"/>
      <c r="B49" s="779"/>
      <c r="C49" s="779"/>
      <c r="D49" s="116"/>
      <c r="E49" s="117" t="s">
        <v>89</v>
      </c>
      <c r="F49" s="116"/>
      <c r="G49" s="118">
        <f t="shared" si="2"/>
        <v>0</v>
      </c>
      <c r="H49" s="99"/>
      <c r="I49" s="778"/>
      <c r="J49" s="779"/>
      <c r="K49" s="779"/>
      <c r="L49" s="116"/>
      <c r="M49" s="117" t="s">
        <v>89</v>
      </c>
      <c r="N49" s="116"/>
      <c r="O49" s="118">
        <f t="shared" si="3"/>
        <v>0</v>
      </c>
      <c r="P49" s="93"/>
    </row>
    <row r="50" spans="1:16" s="94" customFormat="1" ht="20.25" customHeight="1">
      <c r="A50" s="778"/>
      <c r="B50" s="779"/>
      <c r="C50" s="779"/>
      <c r="D50" s="116"/>
      <c r="E50" s="117" t="s">
        <v>89</v>
      </c>
      <c r="F50" s="116"/>
      <c r="G50" s="118">
        <f t="shared" si="2"/>
        <v>0</v>
      </c>
      <c r="H50" s="99"/>
      <c r="I50" s="778"/>
      <c r="J50" s="779"/>
      <c r="K50" s="779"/>
      <c r="L50" s="116"/>
      <c r="M50" s="117" t="s">
        <v>89</v>
      </c>
      <c r="N50" s="116"/>
      <c r="O50" s="118">
        <f t="shared" si="3"/>
        <v>0</v>
      </c>
      <c r="P50" s="93"/>
    </row>
    <row r="51" spans="1:16" s="94" customFormat="1" ht="20.25" customHeight="1">
      <c r="A51" s="778"/>
      <c r="B51" s="779"/>
      <c r="C51" s="779"/>
      <c r="D51" s="116"/>
      <c r="E51" s="117" t="s">
        <v>89</v>
      </c>
      <c r="F51" s="116"/>
      <c r="G51" s="118">
        <f t="shared" si="2"/>
        <v>0</v>
      </c>
      <c r="H51" s="99"/>
      <c r="I51" s="778"/>
      <c r="J51" s="779"/>
      <c r="K51" s="779"/>
      <c r="L51" s="116"/>
      <c r="M51" s="117" t="s">
        <v>89</v>
      </c>
      <c r="N51" s="116"/>
      <c r="O51" s="118">
        <f t="shared" si="3"/>
        <v>0</v>
      </c>
      <c r="P51" s="93"/>
    </row>
    <row r="52" spans="1:16" s="94" customFormat="1" ht="20.25" customHeight="1">
      <c r="A52" s="778"/>
      <c r="B52" s="779"/>
      <c r="C52" s="779"/>
      <c r="D52" s="116"/>
      <c r="E52" s="117" t="s">
        <v>89</v>
      </c>
      <c r="F52" s="116"/>
      <c r="G52" s="118">
        <f t="shared" si="2"/>
        <v>0</v>
      </c>
      <c r="H52" s="99"/>
      <c r="I52" s="778"/>
      <c r="J52" s="779"/>
      <c r="K52" s="779"/>
      <c r="L52" s="116"/>
      <c r="M52" s="117" t="s">
        <v>89</v>
      </c>
      <c r="N52" s="116"/>
      <c r="O52" s="118">
        <f t="shared" si="3"/>
        <v>0</v>
      </c>
      <c r="P52" s="93"/>
    </row>
    <row r="53" spans="1:16" s="94" customFormat="1" ht="20.25" customHeight="1">
      <c r="A53" s="778"/>
      <c r="B53" s="779"/>
      <c r="C53" s="779"/>
      <c r="D53" s="116"/>
      <c r="E53" s="117" t="s">
        <v>89</v>
      </c>
      <c r="F53" s="116"/>
      <c r="G53" s="118">
        <f t="shared" si="2"/>
        <v>0</v>
      </c>
      <c r="H53" s="99"/>
      <c r="I53" s="778"/>
      <c r="J53" s="779"/>
      <c r="K53" s="779"/>
      <c r="L53" s="116"/>
      <c r="M53" s="117" t="s">
        <v>89</v>
      </c>
      <c r="N53" s="116"/>
      <c r="O53" s="118">
        <f t="shared" si="3"/>
        <v>0</v>
      </c>
      <c r="P53" s="93"/>
    </row>
    <row r="54" spans="1:16" s="94" customFormat="1" ht="20.25" customHeight="1">
      <c r="A54" s="778"/>
      <c r="B54" s="779"/>
      <c r="C54" s="779"/>
      <c r="D54" s="116"/>
      <c r="E54" s="117" t="s">
        <v>89</v>
      </c>
      <c r="F54" s="116"/>
      <c r="G54" s="118">
        <f t="shared" si="2"/>
        <v>0</v>
      </c>
      <c r="H54" s="99"/>
      <c r="I54" s="778"/>
      <c r="J54" s="779"/>
      <c r="K54" s="779"/>
      <c r="L54" s="116"/>
      <c r="M54" s="117" t="s">
        <v>89</v>
      </c>
      <c r="N54" s="116"/>
      <c r="O54" s="118">
        <f t="shared" si="3"/>
        <v>0</v>
      </c>
      <c r="P54" s="93"/>
    </row>
    <row r="55" spans="1:16" s="94" customFormat="1" ht="20.25" customHeight="1">
      <c r="A55" s="778"/>
      <c r="B55" s="779"/>
      <c r="C55" s="779"/>
      <c r="D55" s="116"/>
      <c r="E55" s="117" t="s">
        <v>89</v>
      </c>
      <c r="F55" s="116"/>
      <c r="G55" s="118">
        <f t="shared" si="2"/>
        <v>0</v>
      </c>
      <c r="H55" s="99"/>
      <c r="I55" s="778"/>
      <c r="J55" s="779"/>
      <c r="K55" s="779"/>
      <c r="L55" s="116"/>
      <c r="M55" s="117" t="s">
        <v>89</v>
      </c>
      <c r="N55" s="116"/>
      <c r="O55" s="118">
        <f t="shared" si="3"/>
        <v>0</v>
      </c>
      <c r="P55" s="93"/>
    </row>
    <row r="56" spans="1:16" s="94" customFormat="1" ht="20.25" customHeight="1">
      <c r="A56" s="778"/>
      <c r="B56" s="779"/>
      <c r="C56" s="779"/>
      <c r="D56" s="116"/>
      <c r="E56" s="117" t="s">
        <v>89</v>
      </c>
      <c r="F56" s="116"/>
      <c r="G56" s="118">
        <f t="shared" si="2"/>
        <v>0</v>
      </c>
      <c r="H56" s="99"/>
      <c r="I56" s="778"/>
      <c r="J56" s="779"/>
      <c r="K56" s="779"/>
      <c r="L56" s="116"/>
      <c r="M56" s="117" t="s">
        <v>89</v>
      </c>
      <c r="N56" s="116"/>
      <c r="O56" s="118">
        <f t="shared" si="3"/>
        <v>0</v>
      </c>
      <c r="P56" s="93"/>
    </row>
    <row r="57" spans="1:16" s="94" customFormat="1" ht="20.25" customHeight="1">
      <c r="A57" s="782" t="s">
        <v>132</v>
      </c>
      <c r="B57" s="783"/>
      <c r="C57" s="784"/>
      <c r="D57" s="119"/>
      <c r="E57" s="120" t="s">
        <v>89</v>
      </c>
      <c r="F57" s="121"/>
      <c r="G57" s="122">
        <f>D57*F57</f>
        <v>0</v>
      </c>
      <c r="H57" s="99"/>
      <c r="I57" s="782" t="s">
        <v>132</v>
      </c>
      <c r="J57" s="783"/>
      <c r="K57" s="784"/>
      <c r="L57" s="119"/>
      <c r="M57" s="120" t="s">
        <v>89</v>
      </c>
      <c r="N57" s="121"/>
      <c r="O57" s="122">
        <f>L57*N57</f>
        <v>0</v>
      </c>
      <c r="P57" s="93"/>
    </row>
    <row r="58" spans="1:16" s="94" customFormat="1" ht="20.25" customHeight="1">
      <c r="A58" s="785" t="s">
        <v>133</v>
      </c>
      <c r="B58" s="786"/>
      <c r="C58" s="786"/>
      <c r="D58" s="786"/>
      <c r="E58" s="786"/>
      <c r="F58" s="787"/>
      <c r="G58" s="123">
        <f>SUM(G47:G57)</f>
        <v>0</v>
      </c>
      <c r="H58" s="99"/>
      <c r="I58" s="785" t="s">
        <v>133</v>
      </c>
      <c r="J58" s="786"/>
      <c r="K58" s="786"/>
      <c r="L58" s="786"/>
      <c r="M58" s="786"/>
      <c r="N58" s="787"/>
      <c r="O58" s="123">
        <f>SUM(O47:O57)</f>
        <v>0</v>
      </c>
      <c r="P58" s="93"/>
    </row>
    <row r="59" spans="1:16" s="94" customFormat="1" ht="20.25" customHeight="1">
      <c r="A59" s="788" t="s">
        <v>247</v>
      </c>
      <c r="B59" s="789"/>
      <c r="C59" s="789"/>
      <c r="D59" s="789"/>
      <c r="E59" s="789"/>
      <c r="F59" s="789"/>
      <c r="G59" s="125"/>
      <c r="H59" s="99"/>
      <c r="I59" s="788" t="s">
        <v>247</v>
      </c>
      <c r="J59" s="789"/>
      <c r="K59" s="789"/>
      <c r="L59" s="789"/>
      <c r="M59" s="789"/>
      <c r="N59" s="789"/>
      <c r="O59" s="125"/>
      <c r="P59" s="93"/>
    </row>
    <row r="60" spans="1:16" s="94" customFormat="1" ht="20.25" customHeight="1">
      <c r="A60" s="780" t="s">
        <v>87</v>
      </c>
      <c r="B60" s="781"/>
      <c r="C60" s="781"/>
      <c r="D60" s="781"/>
      <c r="E60" s="781"/>
      <c r="F60" s="781"/>
      <c r="G60" s="123">
        <f>G58+G59</f>
        <v>0</v>
      </c>
      <c r="H60" s="99"/>
      <c r="I60" s="780" t="s">
        <v>87</v>
      </c>
      <c r="J60" s="781"/>
      <c r="K60" s="781"/>
      <c r="L60" s="781"/>
      <c r="M60" s="781"/>
      <c r="N60" s="781"/>
      <c r="O60" s="123">
        <f>O58+O59</f>
        <v>0</v>
      </c>
      <c r="P60" s="93"/>
    </row>
    <row r="61" spans="1:16" s="94" customFormat="1" ht="20.25" customHeight="1">
      <c r="A61" s="98"/>
      <c r="B61" s="98"/>
      <c r="C61" s="98"/>
      <c r="D61" s="98"/>
      <c r="E61" s="98"/>
      <c r="F61" s="98"/>
      <c r="G61" s="98"/>
      <c r="H61" s="93"/>
      <c r="I61" s="98"/>
      <c r="J61" s="98"/>
      <c r="K61" s="98"/>
      <c r="L61" s="98"/>
      <c r="M61" s="98"/>
      <c r="N61" s="98"/>
      <c r="O61" s="98"/>
      <c r="P61" s="93"/>
    </row>
    <row r="62" spans="1:16" s="94" customFormat="1" ht="20.25" customHeight="1">
      <c r="A62" s="817" t="s">
        <v>116</v>
      </c>
      <c r="B62" s="818"/>
      <c r="C62" s="825" t="str">
        <f>IF(総表!C31="","",TEXT(総表!C31,"yyyy/mm/dd")&amp;総表!D31&amp;TEXT(総表!E31,"yyyy/mm/dd"))</f>
        <v/>
      </c>
      <c r="D62" s="825"/>
      <c r="E62" s="825"/>
      <c r="F62" s="825"/>
      <c r="G62" s="826"/>
      <c r="H62" s="99"/>
      <c r="I62" s="817" t="s">
        <v>116</v>
      </c>
      <c r="J62" s="818"/>
      <c r="K62" s="825" t="str">
        <f>IF(総表!C32="","",TEXT(総表!C32,"yyyy/mm/dd")&amp;総表!D32&amp;TEXT(総表!E32,"yyyy/mm/dd"))</f>
        <v/>
      </c>
      <c r="L62" s="825"/>
      <c r="M62" s="825"/>
      <c r="N62" s="825"/>
      <c r="O62" s="826"/>
      <c r="P62" s="93"/>
    </row>
    <row r="63" spans="1:16" s="94" customFormat="1" ht="20.25" customHeight="1">
      <c r="A63" s="809" t="s">
        <v>118</v>
      </c>
      <c r="B63" s="810"/>
      <c r="C63" s="827" t="str">
        <f>IF(総表!F31="","",総表!F31)</f>
        <v/>
      </c>
      <c r="D63" s="827"/>
      <c r="E63" s="827"/>
      <c r="F63" s="827"/>
      <c r="G63" s="828"/>
      <c r="H63" s="99"/>
      <c r="I63" s="809" t="s">
        <v>118</v>
      </c>
      <c r="J63" s="810"/>
      <c r="K63" s="827" t="str">
        <f>IF(総表!F32="","",総表!F32)</f>
        <v/>
      </c>
      <c r="L63" s="827"/>
      <c r="M63" s="827"/>
      <c r="N63" s="827"/>
      <c r="O63" s="828"/>
      <c r="P63" s="93"/>
    </row>
    <row r="64" spans="1:16" s="94" customFormat="1" ht="20.25" customHeight="1">
      <c r="A64" s="790" t="s">
        <v>119</v>
      </c>
      <c r="B64" s="791"/>
      <c r="C64" s="813"/>
      <c r="D64" s="813"/>
      <c r="E64" s="814"/>
      <c r="F64" s="814"/>
      <c r="G64" s="815"/>
      <c r="H64" s="99"/>
      <c r="I64" s="790" t="s">
        <v>119</v>
      </c>
      <c r="J64" s="791"/>
      <c r="K64" s="813"/>
      <c r="L64" s="813"/>
      <c r="M64" s="814"/>
      <c r="N64" s="814"/>
      <c r="O64" s="815"/>
      <c r="P64" s="93"/>
    </row>
    <row r="65" spans="1:16" s="94" customFormat="1" ht="20.25" customHeight="1">
      <c r="A65" s="100" t="s">
        <v>120</v>
      </c>
      <c r="B65" s="781" t="s">
        <v>121</v>
      </c>
      <c r="C65" s="781"/>
      <c r="D65" s="816"/>
      <c r="E65" s="816"/>
      <c r="F65" s="101" t="s">
        <v>5</v>
      </c>
      <c r="G65" s="102"/>
      <c r="H65" s="103"/>
      <c r="I65" s="100" t="s">
        <v>120</v>
      </c>
      <c r="J65" s="781" t="s">
        <v>121</v>
      </c>
      <c r="K65" s="781"/>
      <c r="L65" s="816"/>
      <c r="M65" s="816"/>
      <c r="N65" s="101" t="s">
        <v>5</v>
      </c>
      <c r="O65" s="102"/>
      <c r="P65" s="93"/>
    </row>
    <row r="66" spans="1:16" s="94" customFormat="1" ht="20.25" customHeight="1">
      <c r="A66" s="817" t="s">
        <v>122</v>
      </c>
      <c r="B66" s="818"/>
      <c r="C66" s="819">
        <f>C64-D65-G65</f>
        <v>0</v>
      </c>
      <c r="D66" s="820"/>
      <c r="E66" s="821" t="s">
        <v>123</v>
      </c>
      <c r="F66" s="822"/>
      <c r="G66" s="104" t="str">
        <f>IF(C66*C67=0,"",C66*C67)</f>
        <v/>
      </c>
      <c r="H66" s="99"/>
      <c r="I66" s="817" t="s">
        <v>122</v>
      </c>
      <c r="J66" s="818"/>
      <c r="K66" s="819">
        <f>K64-L65-O65</f>
        <v>0</v>
      </c>
      <c r="L66" s="820"/>
      <c r="M66" s="821" t="s">
        <v>123</v>
      </c>
      <c r="N66" s="822"/>
      <c r="O66" s="104" t="str">
        <f>IF(K66*K67=0,"",K66*K67)</f>
        <v/>
      </c>
      <c r="P66" s="93"/>
    </row>
    <row r="67" spans="1:16" s="94" customFormat="1" ht="20.25" customHeight="1">
      <c r="A67" s="790" t="s">
        <v>124</v>
      </c>
      <c r="B67" s="791"/>
      <c r="C67" s="792"/>
      <c r="D67" s="793"/>
      <c r="E67" s="105"/>
      <c r="F67" s="106"/>
      <c r="G67" s="107"/>
      <c r="H67" s="99"/>
      <c r="I67" s="790" t="s">
        <v>124</v>
      </c>
      <c r="J67" s="791"/>
      <c r="K67" s="792"/>
      <c r="L67" s="793"/>
      <c r="M67" s="105"/>
      <c r="N67" s="106"/>
      <c r="O67" s="107"/>
      <c r="P67" s="93"/>
    </row>
    <row r="68" spans="1:16" s="94" customFormat="1" ht="20.25" customHeight="1">
      <c r="A68" s="780" t="s">
        <v>125</v>
      </c>
      <c r="B68" s="781"/>
      <c r="C68" s="794" t="str">
        <f>IF(G66="","",SUM(F72:F81))</f>
        <v/>
      </c>
      <c r="D68" s="795"/>
      <c r="E68" s="796" t="s">
        <v>126</v>
      </c>
      <c r="F68" s="797"/>
      <c r="G68" s="108" t="str">
        <f>IF(G66="","",C68/G66)</f>
        <v/>
      </c>
      <c r="H68" s="99"/>
      <c r="I68" s="780" t="s">
        <v>125</v>
      </c>
      <c r="J68" s="781"/>
      <c r="K68" s="794" t="str">
        <f>IF(O66="","",SUM(N72:N81))</f>
        <v/>
      </c>
      <c r="L68" s="795"/>
      <c r="M68" s="796" t="s">
        <v>126</v>
      </c>
      <c r="N68" s="797"/>
      <c r="O68" s="108" t="str">
        <f>IF(O66="","",K68/O66)</f>
        <v/>
      </c>
      <c r="P68" s="93"/>
    </row>
    <row r="69" spans="1:16" s="94" customFormat="1" ht="20.25" customHeight="1">
      <c r="A69" s="803" t="s">
        <v>127</v>
      </c>
      <c r="B69" s="804"/>
      <c r="C69" s="805" t="str">
        <f>IF(G66="","",SUM(F72:F82))</f>
        <v/>
      </c>
      <c r="D69" s="806"/>
      <c r="E69" s="807" t="s">
        <v>128</v>
      </c>
      <c r="F69" s="808"/>
      <c r="G69" s="109" t="str">
        <f>IF(G66="","",C69/G66)</f>
        <v/>
      </c>
      <c r="H69" s="99"/>
      <c r="I69" s="803" t="s">
        <v>127</v>
      </c>
      <c r="J69" s="804"/>
      <c r="K69" s="805" t="str">
        <f>IF(O66="","",SUM(N72:N82))</f>
        <v/>
      </c>
      <c r="L69" s="806"/>
      <c r="M69" s="807" t="s">
        <v>128</v>
      </c>
      <c r="N69" s="808"/>
      <c r="O69" s="109" t="str">
        <f>IF(O66="","",K69/O66)</f>
        <v/>
      </c>
      <c r="P69" s="93"/>
    </row>
    <row r="70" spans="1:16" s="94" customFormat="1" ht="20.25" customHeight="1">
      <c r="A70" s="798" t="s">
        <v>351</v>
      </c>
      <c r="B70" s="799"/>
      <c r="C70" s="799"/>
      <c r="D70" s="799"/>
      <c r="E70" s="799"/>
      <c r="F70" s="799"/>
      <c r="G70" s="800"/>
      <c r="H70" s="99"/>
      <c r="I70" s="798" t="s">
        <v>351</v>
      </c>
      <c r="J70" s="799"/>
      <c r="K70" s="799"/>
      <c r="L70" s="799"/>
      <c r="M70" s="799"/>
      <c r="N70" s="799"/>
      <c r="O70" s="800"/>
      <c r="P70" s="93"/>
    </row>
    <row r="71" spans="1:16" s="94" customFormat="1" ht="20.25" customHeight="1">
      <c r="A71" s="780" t="s">
        <v>129</v>
      </c>
      <c r="B71" s="781"/>
      <c r="C71" s="781"/>
      <c r="D71" s="110" t="s">
        <v>64</v>
      </c>
      <c r="E71" s="110" t="s">
        <v>89</v>
      </c>
      <c r="F71" s="110" t="s">
        <v>130</v>
      </c>
      <c r="G71" s="111" t="s">
        <v>131</v>
      </c>
      <c r="H71" s="99"/>
      <c r="I71" s="780" t="s">
        <v>129</v>
      </c>
      <c r="J71" s="781"/>
      <c r="K71" s="781"/>
      <c r="L71" s="110" t="s">
        <v>64</v>
      </c>
      <c r="M71" s="110" t="s">
        <v>89</v>
      </c>
      <c r="N71" s="110" t="s">
        <v>130</v>
      </c>
      <c r="O71" s="111" t="s">
        <v>131</v>
      </c>
      <c r="P71" s="93"/>
    </row>
    <row r="72" spans="1:16" s="94" customFormat="1" ht="20.25" customHeight="1">
      <c r="A72" s="801"/>
      <c r="B72" s="802"/>
      <c r="C72" s="802"/>
      <c r="D72" s="112"/>
      <c r="E72" s="113" t="s">
        <v>89</v>
      </c>
      <c r="F72" s="114"/>
      <c r="G72" s="115">
        <f>D72*F72</f>
        <v>0</v>
      </c>
      <c r="H72" s="99"/>
      <c r="I72" s="801"/>
      <c r="J72" s="802"/>
      <c r="K72" s="802"/>
      <c r="L72" s="112"/>
      <c r="M72" s="113" t="s">
        <v>89</v>
      </c>
      <c r="N72" s="114"/>
      <c r="O72" s="115">
        <f>L72*N72</f>
        <v>0</v>
      </c>
      <c r="P72" s="93"/>
    </row>
    <row r="73" spans="1:16" s="94" customFormat="1" ht="20.25" customHeight="1">
      <c r="A73" s="778"/>
      <c r="B73" s="779"/>
      <c r="C73" s="779"/>
      <c r="D73" s="116"/>
      <c r="E73" s="117" t="s">
        <v>89</v>
      </c>
      <c r="F73" s="116"/>
      <c r="G73" s="118">
        <f t="shared" ref="G73:G81" si="4">D73*F73</f>
        <v>0</v>
      </c>
      <c r="H73" s="99"/>
      <c r="I73" s="778"/>
      <c r="J73" s="779"/>
      <c r="K73" s="779"/>
      <c r="L73" s="116"/>
      <c r="M73" s="117" t="s">
        <v>89</v>
      </c>
      <c r="N73" s="116"/>
      <c r="O73" s="118">
        <f t="shared" ref="O73:O81" si="5">L73*N73</f>
        <v>0</v>
      </c>
      <c r="P73" s="93"/>
    </row>
    <row r="74" spans="1:16" s="94" customFormat="1" ht="20.25" customHeight="1">
      <c r="A74" s="778"/>
      <c r="B74" s="779"/>
      <c r="C74" s="779"/>
      <c r="D74" s="116"/>
      <c r="E74" s="117" t="s">
        <v>89</v>
      </c>
      <c r="F74" s="116"/>
      <c r="G74" s="118">
        <f t="shared" si="4"/>
        <v>0</v>
      </c>
      <c r="H74" s="99"/>
      <c r="I74" s="778"/>
      <c r="J74" s="779"/>
      <c r="K74" s="779"/>
      <c r="L74" s="116"/>
      <c r="M74" s="117" t="s">
        <v>89</v>
      </c>
      <c r="N74" s="116"/>
      <c r="O74" s="118">
        <f t="shared" si="5"/>
        <v>0</v>
      </c>
      <c r="P74" s="93"/>
    </row>
    <row r="75" spans="1:16" s="94" customFormat="1" ht="20.25" customHeight="1">
      <c r="A75" s="778"/>
      <c r="B75" s="779"/>
      <c r="C75" s="779"/>
      <c r="D75" s="116"/>
      <c r="E75" s="117" t="s">
        <v>89</v>
      </c>
      <c r="F75" s="116"/>
      <c r="G75" s="118">
        <f t="shared" si="4"/>
        <v>0</v>
      </c>
      <c r="H75" s="99"/>
      <c r="I75" s="778"/>
      <c r="J75" s="779"/>
      <c r="K75" s="779"/>
      <c r="L75" s="116"/>
      <c r="M75" s="117" t="s">
        <v>89</v>
      </c>
      <c r="N75" s="116"/>
      <c r="O75" s="118">
        <f t="shared" si="5"/>
        <v>0</v>
      </c>
      <c r="P75" s="93"/>
    </row>
    <row r="76" spans="1:16" s="94" customFormat="1" ht="20.25" customHeight="1">
      <c r="A76" s="778"/>
      <c r="B76" s="779"/>
      <c r="C76" s="779"/>
      <c r="D76" s="116"/>
      <c r="E76" s="117" t="s">
        <v>89</v>
      </c>
      <c r="F76" s="116"/>
      <c r="G76" s="118">
        <f t="shared" si="4"/>
        <v>0</v>
      </c>
      <c r="H76" s="99"/>
      <c r="I76" s="778"/>
      <c r="J76" s="779"/>
      <c r="K76" s="779"/>
      <c r="L76" s="116"/>
      <c r="M76" s="117" t="s">
        <v>89</v>
      </c>
      <c r="N76" s="116"/>
      <c r="O76" s="118">
        <f t="shared" si="5"/>
        <v>0</v>
      </c>
      <c r="P76" s="93"/>
    </row>
    <row r="77" spans="1:16" s="94" customFormat="1" ht="20.25" customHeight="1">
      <c r="A77" s="778"/>
      <c r="B77" s="779"/>
      <c r="C77" s="779"/>
      <c r="D77" s="116"/>
      <c r="E77" s="117" t="s">
        <v>89</v>
      </c>
      <c r="F77" s="116"/>
      <c r="G77" s="118">
        <f t="shared" si="4"/>
        <v>0</v>
      </c>
      <c r="H77" s="99"/>
      <c r="I77" s="778"/>
      <c r="J77" s="779"/>
      <c r="K77" s="779"/>
      <c r="L77" s="116"/>
      <c r="M77" s="117" t="s">
        <v>89</v>
      </c>
      <c r="N77" s="116"/>
      <c r="O77" s="118">
        <f t="shared" si="5"/>
        <v>0</v>
      </c>
      <c r="P77" s="93"/>
    </row>
    <row r="78" spans="1:16" s="94" customFormat="1" ht="20.25" customHeight="1">
      <c r="A78" s="778"/>
      <c r="B78" s="779"/>
      <c r="C78" s="779"/>
      <c r="D78" s="116"/>
      <c r="E78" s="117" t="s">
        <v>89</v>
      </c>
      <c r="F78" s="116"/>
      <c r="G78" s="118">
        <f t="shared" si="4"/>
        <v>0</v>
      </c>
      <c r="H78" s="99"/>
      <c r="I78" s="778"/>
      <c r="J78" s="779"/>
      <c r="K78" s="779"/>
      <c r="L78" s="116"/>
      <c r="M78" s="117" t="s">
        <v>89</v>
      </c>
      <c r="N78" s="116"/>
      <c r="O78" s="118">
        <f t="shared" si="5"/>
        <v>0</v>
      </c>
      <c r="P78" s="93"/>
    </row>
    <row r="79" spans="1:16" s="94" customFormat="1" ht="20.25" customHeight="1">
      <c r="A79" s="778"/>
      <c r="B79" s="779"/>
      <c r="C79" s="779"/>
      <c r="D79" s="116"/>
      <c r="E79" s="117" t="s">
        <v>89</v>
      </c>
      <c r="F79" s="116"/>
      <c r="G79" s="118">
        <f t="shared" si="4"/>
        <v>0</v>
      </c>
      <c r="H79" s="99"/>
      <c r="I79" s="778"/>
      <c r="J79" s="779"/>
      <c r="K79" s="779"/>
      <c r="L79" s="116"/>
      <c r="M79" s="117" t="s">
        <v>89</v>
      </c>
      <c r="N79" s="116"/>
      <c r="O79" s="118">
        <f t="shared" si="5"/>
        <v>0</v>
      </c>
      <c r="P79" s="93"/>
    </row>
    <row r="80" spans="1:16" s="94" customFormat="1" ht="20.25" customHeight="1">
      <c r="A80" s="778"/>
      <c r="B80" s="779"/>
      <c r="C80" s="779"/>
      <c r="D80" s="116"/>
      <c r="E80" s="117" t="s">
        <v>89</v>
      </c>
      <c r="F80" s="116"/>
      <c r="G80" s="118">
        <f t="shared" si="4"/>
        <v>0</v>
      </c>
      <c r="H80" s="99"/>
      <c r="I80" s="778"/>
      <c r="J80" s="779"/>
      <c r="K80" s="779"/>
      <c r="L80" s="116"/>
      <c r="M80" s="117" t="s">
        <v>89</v>
      </c>
      <c r="N80" s="116"/>
      <c r="O80" s="118">
        <f t="shared" si="5"/>
        <v>0</v>
      </c>
      <c r="P80" s="93"/>
    </row>
    <row r="81" spans="1:16" s="94" customFormat="1" ht="20.25" customHeight="1">
      <c r="A81" s="778"/>
      <c r="B81" s="779"/>
      <c r="C81" s="779"/>
      <c r="D81" s="116"/>
      <c r="E81" s="117" t="s">
        <v>89</v>
      </c>
      <c r="F81" s="116"/>
      <c r="G81" s="118">
        <f t="shared" si="4"/>
        <v>0</v>
      </c>
      <c r="H81" s="99"/>
      <c r="I81" s="778"/>
      <c r="J81" s="779"/>
      <c r="K81" s="779"/>
      <c r="L81" s="116"/>
      <c r="M81" s="117" t="s">
        <v>89</v>
      </c>
      <c r="N81" s="116"/>
      <c r="O81" s="118">
        <f t="shared" si="5"/>
        <v>0</v>
      </c>
      <c r="P81" s="93"/>
    </row>
    <row r="82" spans="1:16" s="94" customFormat="1" ht="20.25" customHeight="1">
      <c r="A82" s="782" t="s">
        <v>132</v>
      </c>
      <c r="B82" s="783"/>
      <c r="C82" s="784"/>
      <c r="D82" s="119"/>
      <c r="E82" s="120" t="s">
        <v>89</v>
      </c>
      <c r="F82" s="121"/>
      <c r="G82" s="122">
        <f>D82*F82</f>
        <v>0</v>
      </c>
      <c r="H82" s="99"/>
      <c r="I82" s="782" t="s">
        <v>132</v>
      </c>
      <c r="J82" s="783"/>
      <c r="K82" s="784"/>
      <c r="L82" s="119"/>
      <c r="M82" s="120" t="s">
        <v>89</v>
      </c>
      <c r="N82" s="121"/>
      <c r="O82" s="122">
        <f>L82*N82</f>
        <v>0</v>
      </c>
      <c r="P82" s="93"/>
    </row>
    <row r="83" spans="1:16" s="94" customFormat="1" ht="20.25" customHeight="1">
      <c r="A83" s="785" t="s">
        <v>133</v>
      </c>
      <c r="B83" s="786"/>
      <c r="C83" s="786"/>
      <c r="D83" s="786"/>
      <c r="E83" s="786"/>
      <c r="F83" s="787"/>
      <c r="G83" s="123">
        <f>SUM(G72:G82)</f>
        <v>0</v>
      </c>
      <c r="H83" s="99"/>
      <c r="I83" s="785" t="s">
        <v>133</v>
      </c>
      <c r="J83" s="786"/>
      <c r="K83" s="786"/>
      <c r="L83" s="786"/>
      <c r="M83" s="786"/>
      <c r="N83" s="787"/>
      <c r="O83" s="123">
        <f>SUM(O72:O82)</f>
        <v>0</v>
      </c>
      <c r="P83" s="93"/>
    </row>
    <row r="84" spans="1:16" s="94" customFormat="1" ht="20.25" customHeight="1">
      <c r="A84" s="788" t="s">
        <v>247</v>
      </c>
      <c r="B84" s="789"/>
      <c r="C84" s="789"/>
      <c r="D84" s="789"/>
      <c r="E84" s="789"/>
      <c r="F84" s="789"/>
      <c r="G84" s="125"/>
      <c r="H84" s="99"/>
      <c r="I84" s="788" t="s">
        <v>247</v>
      </c>
      <c r="J84" s="789"/>
      <c r="K84" s="789"/>
      <c r="L84" s="789"/>
      <c r="M84" s="789"/>
      <c r="N84" s="789"/>
      <c r="O84" s="125"/>
      <c r="P84" s="93"/>
    </row>
    <row r="85" spans="1:16" s="94" customFormat="1" ht="20.25" customHeight="1">
      <c r="A85" s="780" t="s">
        <v>87</v>
      </c>
      <c r="B85" s="781"/>
      <c r="C85" s="781"/>
      <c r="D85" s="781"/>
      <c r="E85" s="781"/>
      <c r="F85" s="781"/>
      <c r="G85" s="123">
        <f>G83+G84</f>
        <v>0</v>
      </c>
      <c r="H85" s="99"/>
      <c r="I85" s="780" t="s">
        <v>87</v>
      </c>
      <c r="J85" s="781"/>
      <c r="K85" s="781"/>
      <c r="L85" s="781"/>
      <c r="M85" s="781"/>
      <c r="N85" s="781"/>
      <c r="O85" s="123">
        <f>O83+O84</f>
        <v>0</v>
      </c>
      <c r="P85" s="93"/>
    </row>
    <row r="86" spans="1:16" s="94" customFormat="1" ht="20.25" customHeight="1">
      <c r="A86" s="98"/>
      <c r="B86" s="98"/>
      <c r="C86" s="98"/>
      <c r="D86" s="98"/>
      <c r="E86" s="98"/>
      <c r="F86" s="98"/>
      <c r="G86" s="98"/>
      <c r="H86" s="93"/>
      <c r="I86" s="98"/>
      <c r="J86" s="98"/>
      <c r="K86" s="98"/>
      <c r="L86" s="98"/>
      <c r="M86" s="98"/>
      <c r="N86" s="98"/>
      <c r="O86" s="98"/>
      <c r="P86" s="93"/>
    </row>
    <row r="87" spans="1:16" s="94" customFormat="1" ht="20.25" customHeight="1">
      <c r="A87" s="817" t="s">
        <v>116</v>
      </c>
      <c r="B87" s="818"/>
      <c r="C87" s="825" t="str">
        <f>IF(総表!C33="","",TEXT(総表!C33,"yyyy/mm/dd")&amp;総表!D33&amp;TEXT(総表!E33,"yyyy/mm/dd"))</f>
        <v/>
      </c>
      <c r="D87" s="825"/>
      <c r="E87" s="825"/>
      <c r="F87" s="825"/>
      <c r="G87" s="826"/>
      <c r="H87" s="99"/>
      <c r="I87" s="817" t="s">
        <v>116</v>
      </c>
      <c r="J87" s="818"/>
      <c r="K87" s="825" t="str">
        <f>IF(総表!C34="","",TEXT(総表!C34,"yyyy/mm/dd")&amp;総表!D34&amp;TEXT(総表!E34,"yyyy/mm/dd"))</f>
        <v/>
      </c>
      <c r="L87" s="825"/>
      <c r="M87" s="825"/>
      <c r="N87" s="825"/>
      <c r="O87" s="826"/>
      <c r="P87" s="93"/>
    </row>
    <row r="88" spans="1:16" s="94" customFormat="1" ht="20.25" customHeight="1">
      <c r="A88" s="809" t="s">
        <v>118</v>
      </c>
      <c r="B88" s="810"/>
      <c r="C88" s="827" t="str">
        <f>IF(総表!F33="","",総表!F33)</f>
        <v/>
      </c>
      <c r="D88" s="827"/>
      <c r="E88" s="827"/>
      <c r="F88" s="827"/>
      <c r="G88" s="828"/>
      <c r="H88" s="99"/>
      <c r="I88" s="809" t="s">
        <v>118</v>
      </c>
      <c r="J88" s="810"/>
      <c r="K88" s="827" t="str">
        <f>IF(総表!F34="","",総表!F34)</f>
        <v/>
      </c>
      <c r="L88" s="827"/>
      <c r="M88" s="827"/>
      <c r="N88" s="827"/>
      <c r="O88" s="828"/>
      <c r="P88" s="93"/>
    </row>
    <row r="89" spans="1:16" s="94" customFormat="1" ht="20.25" customHeight="1">
      <c r="A89" s="790" t="s">
        <v>119</v>
      </c>
      <c r="B89" s="791"/>
      <c r="C89" s="813"/>
      <c r="D89" s="813"/>
      <c r="E89" s="814"/>
      <c r="F89" s="814"/>
      <c r="G89" s="815"/>
      <c r="H89" s="99"/>
      <c r="I89" s="790" t="s">
        <v>119</v>
      </c>
      <c r="J89" s="791"/>
      <c r="K89" s="813"/>
      <c r="L89" s="813"/>
      <c r="M89" s="814"/>
      <c r="N89" s="814"/>
      <c r="O89" s="815"/>
      <c r="P89" s="93"/>
    </row>
    <row r="90" spans="1:16" s="94" customFormat="1" ht="20.25" customHeight="1">
      <c r="A90" s="100" t="s">
        <v>120</v>
      </c>
      <c r="B90" s="781" t="s">
        <v>121</v>
      </c>
      <c r="C90" s="781"/>
      <c r="D90" s="816"/>
      <c r="E90" s="816"/>
      <c r="F90" s="101" t="s">
        <v>5</v>
      </c>
      <c r="G90" s="102"/>
      <c r="H90" s="103"/>
      <c r="I90" s="100" t="s">
        <v>120</v>
      </c>
      <c r="J90" s="781" t="s">
        <v>121</v>
      </c>
      <c r="K90" s="781"/>
      <c r="L90" s="816"/>
      <c r="M90" s="816"/>
      <c r="N90" s="101" t="s">
        <v>5</v>
      </c>
      <c r="O90" s="102"/>
      <c r="P90" s="93"/>
    </row>
    <row r="91" spans="1:16" s="94" customFormat="1" ht="20.25" customHeight="1">
      <c r="A91" s="817" t="s">
        <v>122</v>
      </c>
      <c r="B91" s="818"/>
      <c r="C91" s="819">
        <f>C89-D90-G90</f>
        <v>0</v>
      </c>
      <c r="D91" s="820"/>
      <c r="E91" s="821" t="s">
        <v>123</v>
      </c>
      <c r="F91" s="822"/>
      <c r="G91" s="104" t="str">
        <f>IF(C91*C92=0,"",C91*C92)</f>
        <v/>
      </c>
      <c r="H91" s="99"/>
      <c r="I91" s="817" t="s">
        <v>122</v>
      </c>
      <c r="J91" s="818"/>
      <c r="K91" s="819">
        <f>K89-L90-O90</f>
        <v>0</v>
      </c>
      <c r="L91" s="820"/>
      <c r="M91" s="821" t="s">
        <v>123</v>
      </c>
      <c r="N91" s="822"/>
      <c r="O91" s="104" t="str">
        <f>IF(K91*K92=0,"",K91*K92)</f>
        <v/>
      </c>
      <c r="P91" s="93"/>
    </row>
    <row r="92" spans="1:16" s="94" customFormat="1" ht="20.25" customHeight="1">
      <c r="A92" s="790" t="s">
        <v>124</v>
      </c>
      <c r="B92" s="791"/>
      <c r="C92" s="792"/>
      <c r="D92" s="793"/>
      <c r="E92" s="105"/>
      <c r="F92" s="106"/>
      <c r="G92" s="107"/>
      <c r="H92" s="99"/>
      <c r="I92" s="790" t="s">
        <v>124</v>
      </c>
      <c r="J92" s="791"/>
      <c r="K92" s="792"/>
      <c r="L92" s="793"/>
      <c r="M92" s="105"/>
      <c r="N92" s="106"/>
      <c r="O92" s="107"/>
      <c r="P92" s="93"/>
    </row>
    <row r="93" spans="1:16" s="94" customFormat="1" ht="20.25" customHeight="1">
      <c r="A93" s="780" t="s">
        <v>125</v>
      </c>
      <c r="B93" s="781"/>
      <c r="C93" s="794" t="str">
        <f>IF(G91="","",SUM(F97:F106))</f>
        <v/>
      </c>
      <c r="D93" s="795"/>
      <c r="E93" s="796" t="s">
        <v>126</v>
      </c>
      <c r="F93" s="797"/>
      <c r="G93" s="108" t="str">
        <f>IF(G91="","",C93/G91)</f>
        <v/>
      </c>
      <c r="H93" s="99"/>
      <c r="I93" s="780" t="s">
        <v>125</v>
      </c>
      <c r="J93" s="781"/>
      <c r="K93" s="794" t="str">
        <f>IF(O91="","",SUM(N97:N106))</f>
        <v/>
      </c>
      <c r="L93" s="795"/>
      <c r="M93" s="796" t="s">
        <v>126</v>
      </c>
      <c r="N93" s="797"/>
      <c r="O93" s="108" t="str">
        <f>IF(O91="","",K93/O91)</f>
        <v/>
      </c>
      <c r="P93" s="93"/>
    </row>
    <row r="94" spans="1:16" s="94" customFormat="1" ht="20.25" customHeight="1">
      <c r="A94" s="803" t="s">
        <v>127</v>
      </c>
      <c r="B94" s="804"/>
      <c r="C94" s="805" t="str">
        <f>IF(G91="","",SUM(F97:F107))</f>
        <v/>
      </c>
      <c r="D94" s="806"/>
      <c r="E94" s="807" t="s">
        <v>128</v>
      </c>
      <c r="F94" s="808"/>
      <c r="G94" s="109" t="str">
        <f>IF(G91="","",C94/G91)</f>
        <v/>
      </c>
      <c r="H94" s="99"/>
      <c r="I94" s="803" t="s">
        <v>127</v>
      </c>
      <c r="J94" s="804"/>
      <c r="K94" s="805" t="str">
        <f>IF(O91="","",SUM(N97:N107))</f>
        <v/>
      </c>
      <c r="L94" s="806"/>
      <c r="M94" s="807" t="s">
        <v>128</v>
      </c>
      <c r="N94" s="808"/>
      <c r="O94" s="109" t="str">
        <f>IF(O91="","",K94/O91)</f>
        <v/>
      </c>
      <c r="P94" s="93"/>
    </row>
    <row r="95" spans="1:16" s="94" customFormat="1" ht="20.25" customHeight="1">
      <c r="A95" s="798" t="s">
        <v>351</v>
      </c>
      <c r="B95" s="799"/>
      <c r="C95" s="799"/>
      <c r="D95" s="799"/>
      <c r="E95" s="799"/>
      <c r="F95" s="799"/>
      <c r="G95" s="800"/>
      <c r="H95" s="99"/>
      <c r="I95" s="798" t="s">
        <v>351</v>
      </c>
      <c r="J95" s="799"/>
      <c r="K95" s="799"/>
      <c r="L95" s="799"/>
      <c r="M95" s="799"/>
      <c r="N95" s="799"/>
      <c r="O95" s="800"/>
      <c r="P95" s="93"/>
    </row>
    <row r="96" spans="1:16" s="94" customFormat="1" ht="20.25" customHeight="1">
      <c r="A96" s="780" t="s">
        <v>129</v>
      </c>
      <c r="B96" s="781"/>
      <c r="C96" s="781"/>
      <c r="D96" s="110" t="s">
        <v>64</v>
      </c>
      <c r="E96" s="110" t="s">
        <v>89</v>
      </c>
      <c r="F96" s="110" t="s">
        <v>130</v>
      </c>
      <c r="G96" s="111" t="s">
        <v>131</v>
      </c>
      <c r="H96" s="99"/>
      <c r="I96" s="780" t="s">
        <v>129</v>
      </c>
      <c r="J96" s="781"/>
      <c r="K96" s="781"/>
      <c r="L96" s="110" t="s">
        <v>64</v>
      </c>
      <c r="M96" s="110" t="s">
        <v>89</v>
      </c>
      <c r="N96" s="110" t="s">
        <v>130</v>
      </c>
      <c r="O96" s="111" t="s">
        <v>131</v>
      </c>
      <c r="P96" s="93"/>
    </row>
    <row r="97" spans="1:16" s="94" customFormat="1" ht="20.25" customHeight="1">
      <c r="A97" s="801"/>
      <c r="B97" s="802"/>
      <c r="C97" s="802"/>
      <c r="D97" s="112"/>
      <c r="E97" s="113" t="s">
        <v>89</v>
      </c>
      <c r="F97" s="114"/>
      <c r="G97" s="115">
        <f>D97*F97</f>
        <v>0</v>
      </c>
      <c r="H97" s="99"/>
      <c r="I97" s="801"/>
      <c r="J97" s="802"/>
      <c r="K97" s="802"/>
      <c r="L97" s="112"/>
      <c r="M97" s="113" t="s">
        <v>89</v>
      </c>
      <c r="N97" s="114"/>
      <c r="O97" s="115">
        <f>L97*N97</f>
        <v>0</v>
      </c>
      <c r="P97" s="93"/>
    </row>
    <row r="98" spans="1:16" s="94" customFormat="1" ht="20.25" customHeight="1">
      <c r="A98" s="778"/>
      <c r="B98" s="779"/>
      <c r="C98" s="779"/>
      <c r="D98" s="116"/>
      <c r="E98" s="117" t="s">
        <v>89</v>
      </c>
      <c r="F98" s="116"/>
      <c r="G98" s="118">
        <f t="shared" ref="G98:G106" si="6">D98*F98</f>
        <v>0</v>
      </c>
      <c r="H98" s="99"/>
      <c r="I98" s="778"/>
      <c r="J98" s="779"/>
      <c r="K98" s="779"/>
      <c r="L98" s="116"/>
      <c r="M98" s="117" t="s">
        <v>89</v>
      </c>
      <c r="N98" s="116"/>
      <c r="O98" s="118">
        <f t="shared" ref="O98:O106" si="7">L98*N98</f>
        <v>0</v>
      </c>
      <c r="P98" s="93"/>
    </row>
    <row r="99" spans="1:16" s="94" customFormat="1" ht="20.25" customHeight="1">
      <c r="A99" s="778"/>
      <c r="B99" s="779"/>
      <c r="C99" s="779"/>
      <c r="D99" s="116"/>
      <c r="E99" s="117" t="s">
        <v>89</v>
      </c>
      <c r="F99" s="116"/>
      <c r="G99" s="118">
        <f t="shared" si="6"/>
        <v>0</v>
      </c>
      <c r="H99" s="99"/>
      <c r="I99" s="778"/>
      <c r="J99" s="779"/>
      <c r="K99" s="779"/>
      <c r="L99" s="116"/>
      <c r="M99" s="117" t="s">
        <v>89</v>
      </c>
      <c r="N99" s="116"/>
      <c r="O99" s="118">
        <f t="shared" si="7"/>
        <v>0</v>
      </c>
      <c r="P99" s="93"/>
    </row>
    <row r="100" spans="1:16" s="94" customFormat="1" ht="20.25" customHeight="1">
      <c r="A100" s="778"/>
      <c r="B100" s="779"/>
      <c r="C100" s="779"/>
      <c r="D100" s="116"/>
      <c r="E100" s="117" t="s">
        <v>89</v>
      </c>
      <c r="F100" s="116"/>
      <c r="G100" s="118">
        <f t="shared" si="6"/>
        <v>0</v>
      </c>
      <c r="H100" s="99"/>
      <c r="I100" s="778"/>
      <c r="J100" s="779"/>
      <c r="K100" s="779"/>
      <c r="L100" s="116"/>
      <c r="M100" s="117" t="s">
        <v>89</v>
      </c>
      <c r="N100" s="116"/>
      <c r="O100" s="118">
        <f t="shared" si="7"/>
        <v>0</v>
      </c>
      <c r="P100" s="93"/>
    </row>
    <row r="101" spans="1:16" s="94" customFormat="1" ht="20.25" customHeight="1">
      <c r="A101" s="778"/>
      <c r="B101" s="779"/>
      <c r="C101" s="779"/>
      <c r="D101" s="116"/>
      <c r="E101" s="117" t="s">
        <v>89</v>
      </c>
      <c r="F101" s="116"/>
      <c r="G101" s="118">
        <f t="shared" si="6"/>
        <v>0</v>
      </c>
      <c r="H101" s="99"/>
      <c r="I101" s="778"/>
      <c r="J101" s="779"/>
      <c r="K101" s="779"/>
      <c r="L101" s="116"/>
      <c r="M101" s="117" t="s">
        <v>89</v>
      </c>
      <c r="N101" s="116"/>
      <c r="O101" s="118">
        <f t="shared" si="7"/>
        <v>0</v>
      </c>
      <c r="P101" s="93"/>
    </row>
    <row r="102" spans="1:16" s="94" customFormat="1" ht="20.25" customHeight="1">
      <c r="A102" s="778"/>
      <c r="B102" s="779"/>
      <c r="C102" s="779"/>
      <c r="D102" s="116"/>
      <c r="E102" s="117" t="s">
        <v>89</v>
      </c>
      <c r="F102" s="116"/>
      <c r="G102" s="118">
        <f t="shared" si="6"/>
        <v>0</v>
      </c>
      <c r="H102" s="99"/>
      <c r="I102" s="778"/>
      <c r="J102" s="779"/>
      <c r="K102" s="779"/>
      <c r="L102" s="116"/>
      <c r="M102" s="117" t="s">
        <v>89</v>
      </c>
      <c r="N102" s="116"/>
      <c r="O102" s="118">
        <f t="shared" si="7"/>
        <v>0</v>
      </c>
      <c r="P102" s="93"/>
    </row>
    <row r="103" spans="1:16" s="94" customFormat="1" ht="20.25" customHeight="1">
      <c r="A103" s="778"/>
      <c r="B103" s="779"/>
      <c r="C103" s="779"/>
      <c r="D103" s="116"/>
      <c r="E103" s="117" t="s">
        <v>89</v>
      </c>
      <c r="F103" s="116"/>
      <c r="G103" s="118">
        <f t="shared" si="6"/>
        <v>0</v>
      </c>
      <c r="H103" s="99"/>
      <c r="I103" s="778"/>
      <c r="J103" s="779"/>
      <c r="K103" s="779"/>
      <c r="L103" s="116"/>
      <c r="M103" s="117" t="s">
        <v>89</v>
      </c>
      <c r="N103" s="116"/>
      <c r="O103" s="118">
        <f t="shared" si="7"/>
        <v>0</v>
      </c>
      <c r="P103" s="93"/>
    </row>
    <row r="104" spans="1:16" s="94" customFormat="1" ht="20.25" customHeight="1">
      <c r="A104" s="778"/>
      <c r="B104" s="779"/>
      <c r="C104" s="779"/>
      <c r="D104" s="116"/>
      <c r="E104" s="117" t="s">
        <v>89</v>
      </c>
      <c r="F104" s="116"/>
      <c r="G104" s="118">
        <f t="shared" si="6"/>
        <v>0</v>
      </c>
      <c r="H104" s="99"/>
      <c r="I104" s="778"/>
      <c r="J104" s="779"/>
      <c r="K104" s="779"/>
      <c r="L104" s="116"/>
      <c r="M104" s="117" t="s">
        <v>89</v>
      </c>
      <c r="N104" s="116"/>
      <c r="O104" s="118">
        <f t="shared" si="7"/>
        <v>0</v>
      </c>
      <c r="P104" s="93"/>
    </row>
    <row r="105" spans="1:16" s="94" customFormat="1" ht="20.25" customHeight="1">
      <c r="A105" s="778"/>
      <c r="B105" s="779"/>
      <c r="C105" s="779"/>
      <c r="D105" s="116"/>
      <c r="E105" s="117" t="s">
        <v>89</v>
      </c>
      <c r="F105" s="116"/>
      <c r="G105" s="118">
        <f t="shared" si="6"/>
        <v>0</v>
      </c>
      <c r="H105" s="99"/>
      <c r="I105" s="778"/>
      <c r="J105" s="779"/>
      <c r="K105" s="779"/>
      <c r="L105" s="116"/>
      <c r="M105" s="117" t="s">
        <v>89</v>
      </c>
      <c r="N105" s="116"/>
      <c r="O105" s="118">
        <f t="shared" si="7"/>
        <v>0</v>
      </c>
      <c r="P105" s="93"/>
    </row>
    <row r="106" spans="1:16" s="94" customFormat="1" ht="20.25" customHeight="1">
      <c r="A106" s="778"/>
      <c r="B106" s="779"/>
      <c r="C106" s="779"/>
      <c r="D106" s="116"/>
      <c r="E106" s="117" t="s">
        <v>89</v>
      </c>
      <c r="F106" s="116"/>
      <c r="G106" s="118">
        <f t="shared" si="6"/>
        <v>0</v>
      </c>
      <c r="H106" s="99"/>
      <c r="I106" s="778"/>
      <c r="J106" s="779"/>
      <c r="K106" s="779"/>
      <c r="L106" s="116"/>
      <c r="M106" s="117" t="s">
        <v>89</v>
      </c>
      <c r="N106" s="116"/>
      <c r="O106" s="118">
        <f t="shared" si="7"/>
        <v>0</v>
      </c>
      <c r="P106" s="93"/>
    </row>
    <row r="107" spans="1:16" s="94" customFormat="1" ht="20.25" customHeight="1">
      <c r="A107" s="782" t="s">
        <v>132</v>
      </c>
      <c r="B107" s="783"/>
      <c r="C107" s="784"/>
      <c r="D107" s="119"/>
      <c r="E107" s="120" t="s">
        <v>89</v>
      </c>
      <c r="F107" s="121"/>
      <c r="G107" s="122">
        <f>D107*F107</f>
        <v>0</v>
      </c>
      <c r="H107" s="99"/>
      <c r="I107" s="782" t="s">
        <v>132</v>
      </c>
      <c r="J107" s="783"/>
      <c r="K107" s="784"/>
      <c r="L107" s="119"/>
      <c r="M107" s="120" t="s">
        <v>89</v>
      </c>
      <c r="N107" s="121"/>
      <c r="O107" s="122">
        <f>L107*N107</f>
        <v>0</v>
      </c>
      <c r="P107" s="93"/>
    </row>
    <row r="108" spans="1:16" s="94" customFormat="1" ht="20.25" customHeight="1">
      <c r="A108" s="785" t="s">
        <v>133</v>
      </c>
      <c r="B108" s="786"/>
      <c r="C108" s="786"/>
      <c r="D108" s="786"/>
      <c r="E108" s="786"/>
      <c r="F108" s="787"/>
      <c r="G108" s="123">
        <f>SUM(G97:G107)</f>
        <v>0</v>
      </c>
      <c r="H108" s="99"/>
      <c r="I108" s="785" t="s">
        <v>133</v>
      </c>
      <c r="J108" s="786"/>
      <c r="K108" s="786"/>
      <c r="L108" s="786"/>
      <c r="M108" s="786"/>
      <c r="N108" s="787"/>
      <c r="O108" s="123">
        <f>SUM(O97:O107)</f>
        <v>0</v>
      </c>
      <c r="P108" s="93"/>
    </row>
    <row r="109" spans="1:16" s="94" customFormat="1" ht="20.25" customHeight="1">
      <c r="A109" s="788" t="s">
        <v>247</v>
      </c>
      <c r="B109" s="789"/>
      <c r="C109" s="789"/>
      <c r="D109" s="789"/>
      <c r="E109" s="789"/>
      <c r="F109" s="789"/>
      <c r="G109" s="125"/>
      <c r="H109" s="99"/>
      <c r="I109" s="788" t="s">
        <v>247</v>
      </c>
      <c r="J109" s="789"/>
      <c r="K109" s="789"/>
      <c r="L109" s="789"/>
      <c r="M109" s="789"/>
      <c r="N109" s="789"/>
      <c r="O109" s="125"/>
      <c r="P109" s="93"/>
    </row>
    <row r="110" spans="1:16" s="94" customFormat="1" ht="20.25" customHeight="1">
      <c r="A110" s="780" t="s">
        <v>87</v>
      </c>
      <c r="B110" s="781"/>
      <c r="C110" s="781"/>
      <c r="D110" s="781"/>
      <c r="E110" s="781"/>
      <c r="F110" s="781"/>
      <c r="G110" s="123">
        <f>G108+G109</f>
        <v>0</v>
      </c>
      <c r="H110" s="99"/>
      <c r="I110" s="780" t="s">
        <v>87</v>
      </c>
      <c r="J110" s="781"/>
      <c r="K110" s="781"/>
      <c r="L110" s="781"/>
      <c r="M110" s="781"/>
      <c r="N110" s="781"/>
      <c r="O110" s="123">
        <f>O108+O109</f>
        <v>0</v>
      </c>
      <c r="P110" s="93"/>
    </row>
    <row r="111" spans="1:16" s="94" customFormat="1" ht="20.25" customHeight="1">
      <c r="A111" s="98"/>
      <c r="B111" s="98"/>
      <c r="C111" s="98"/>
      <c r="D111" s="98"/>
      <c r="E111" s="98"/>
      <c r="F111" s="98"/>
      <c r="G111" s="98"/>
      <c r="H111" s="93"/>
      <c r="I111" s="98"/>
      <c r="J111" s="98"/>
      <c r="K111" s="98"/>
      <c r="L111" s="98"/>
      <c r="M111" s="98"/>
      <c r="N111" s="98"/>
      <c r="O111" s="98"/>
      <c r="P111" s="93"/>
    </row>
    <row r="112" spans="1:16" s="94" customFormat="1" ht="20.25" customHeight="1">
      <c r="A112" s="817" t="s">
        <v>116</v>
      </c>
      <c r="B112" s="818"/>
      <c r="C112" s="825" t="str">
        <f>IF(総表!C35="","",TEXT(総表!C35,"yyyy/mm/dd")&amp;総表!D35&amp;TEXT(総表!E35,"yyyy/mm/dd"))</f>
        <v/>
      </c>
      <c r="D112" s="825"/>
      <c r="E112" s="825"/>
      <c r="F112" s="825"/>
      <c r="G112" s="826"/>
      <c r="H112" s="99"/>
      <c r="I112" s="817" t="s">
        <v>116</v>
      </c>
      <c r="J112" s="818"/>
      <c r="K112" s="825" t="str">
        <f>IF(総表!C36="","",TEXT(総表!C36,"yyyy/mm/dd")&amp;総表!D36&amp;TEXT(総表!E36,"yyyy/mm/dd"))</f>
        <v/>
      </c>
      <c r="L112" s="825"/>
      <c r="M112" s="825"/>
      <c r="N112" s="825"/>
      <c r="O112" s="826"/>
      <c r="P112" s="93"/>
    </row>
    <row r="113" spans="1:16" s="94" customFormat="1" ht="20.25" customHeight="1">
      <c r="A113" s="809" t="s">
        <v>118</v>
      </c>
      <c r="B113" s="810"/>
      <c r="C113" s="827" t="str">
        <f>IF(総表!F35="","",総表!F35)</f>
        <v/>
      </c>
      <c r="D113" s="827"/>
      <c r="E113" s="827"/>
      <c r="F113" s="827"/>
      <c r="G113" s="828"/>
      <c r="H113" s="99"/>
      <c r="I113" s="809" t="s">
        <v>118</v>
      </c>
      <c r="J113" s="810"/>
      <c r="K113" s="827" t="str">
        <f>IF(総表!F36="","",総表!F36)</f>
        <v/>
      </c>
      <c r="L113" s="827"/>
      <c r="M113" s="827"/>
      <c r="N113" s="827"/>
      <c r="O113" s="828"/>
      <c r="P113" s="93"/>
    </row>
    <row r="114" spans="1:16" s="94" customFormat="1" ht="20.25" customHeight="1">
      <c r="A114" s="790" t="s">
        <v>119</v>
      </c>
      <c r="B114" s="791"/>
      <c r="C114" s="813"/>
      <c r="D114" s="813"/>
      <c r="E114" s="814"/>
      <c r="F114" s="814"/>
      <c r="G114" s="815"/>
      <c r="H114" s="99"/>
      <c r="I114" s="790" t="s">
        <v>119</v>
      </c>
      <c r="J114" s="791"/>
      <c r="K114" s="813"/>
      <c r="L114" s="813"/>
      <c r="M114" s="814"/>
      <c r="N114" s="814"/>
      <c r="O114" s="815"/>
      <c r="P114" s="93"/>
    </row>
    <row r="115" spans="1:16" s="94" customFormat="1" ht="20.25" customHeight="1">
      <c r="A115" s="100" t="s">
        <v>120</v>
      </c>
      <c r="B115" s="781" t="s">
        <v>121</v>
      </c>
      <c r="C115" s="781"/>
      <c r="D115" s="816"/>
      <c r="E115" s="816"/>
      <c r="F115" s="101" t="s">
        <v>5</v>
      </c>
      <c r="G115" s="102"/>
      <c r="H115" s="103"/>
      <c r="I115" s="100" t="s">
        <v>120</v>
      </c>
      <c r="J115" s="781" t="s">
        <v>121</v>
      </c>
      <c r="K115" s="781"/>
      <c r="L115" s="816"/>
      <c r="M115" s="816"/>
      <c r="N115" s="101" t="s">
        <v>5</v>
      </c>
      <c r="O115" s="102"/>
      <c r="P115" s="93"/>
    </row>
    <row r="116" spans="1:16" s="94" customFormat="1" ht="20.25" customHeight="1">
      <c r="A116" s="817" t="s">
        <v>122</v>
      </c>
      <c r="B116" s="818"/>
      <c r="C116" s="819">
        <f>C114-D115-G115</f>
        <v>0</v>
      </c>
      <c r="D116" s="820"/>
      <c r="E116" s="821" t="s">
        <v>123</v>
      </c>
      <c r="F116" s="822"/>
      <c r="G116" s="104" t="str">
        <f>IF(C116*C117=0,"",C116*C117)</f>
        <v/>
      </c>
      <c r="H116" s="99"/>
      <c r="I116" s="817" t="s">
        <v>122</v>
      </c>
      <c r="J116" s="818"/>
      <c r="K116" s="819">
        <f>K114-L115-O115</f>
        <v>0</v>
      </c>
      <c r="L116" s="820"/>
      <c r="M116" s="821" t="s">
        <v>123</v>
      </c>
      <c r="N116" s="822"/>
      <c r="O116" s="104" t="str">
        <f>IF(K116*K117=0,"",K116*K117)</f>
        <v/>
      </c>
      <c r="P116" s="93"/>
    </row>
    <row r="117" spans="1:16" s="94" customFormat="1" ht="20.25" customHeight="1">
      <c r="A117" s="790" t="s">
        <v>124</v>
      </c>
      <c r="B117" s="791"/>
      <c r="C117" s="792"/>
      <c r="D117" s="793"/>
      <c r="E117" s="105"/>
      <c r="F117" s="106"/>
      <c r="G117" s="107"/>
      <c r="H117" s="99"/>
      <c r="I117" s="790" t="s">
        <v>124</v>
      </c>
      <c r="J117" s="791"/>
      <c r="K117" s="792"/>
      <c r="L117" s="793"/>
      <c r="M117" s="105"/>
      <c r="N117" s="106"/>
      <c r="O117" s="107"/>
      <c r="P117" s="93"/>
    </row>
    <row r="118" spans="1:16" s="94" customFormat="1" ht="20.25" customHeight="1">
      <c r="A118" s="780" t="s">
        <v>125</v>
      </c>
      <c r="B118" s="781"/>
      <c r="C118" s="794" t="str">
        <f>IF(G116="","",SUM(F122:F131))</f>
        <v/>
      </c>
      <c r="D118" s="795"/>
      <c r="E118" s="796" t="s">
        <v>126</v>
      </c>
      <c r="F118" s="797"/>
      <c r="G118" s="108" t="str">
        <f>IF(G116="","",C118/G116)</f>
        <v/>
      </c>
      <c r="H118" s="99"/>
      <c r="I118" s="780" t="s">
        <v>125</v>
      </c>
      <c r="J118" s="781"/>
      <c r="K118" s="794" t="str">
        <f>IF(O116="","",SUM(N122:N131))</f>
        <v/>
      </c>
      <c r="L118" s="795"/>
      <c r="M118" s="796" t="s">
        <v>126</v>
      </c>
      <c r="N118" s="797"/>
      <c r="O118" s="108" t="str">
        <f>IF(O116="","",K118/O116)</f>
        <v/>
      </c>
      <c r="P118" s="93"/>
    </row>
    <row r="119" spans="1:16" s="94" customFormat="1" ht="20.25" customHeight="1">
      <c r="A119" s="803" t="s">
        <v>127</v>
      </c>
      <c r="B119" s="804"/>
      <c r="C119" s="805" t="str">
        <f>IF(G116="","",SUM(F122:F132))</f>
        <v/>
      </c>
      <c r="D119" s="806"/>
      <c r="E119" s="807" t="s">
        <v>128</v>
      </c>
      <c r="F119" s="808"/>
      <c r="G119" s="109" t="str">
        <f>IF(G116="","",C119/G116)</f>
        <v/>
      </c>
      <c r="H119" s="99"/>
      <c r="I119" s="803" t="s">
        <v>127</v>
      </c>
      <c r="J119" s="804"/>
      <c r="K119" s="805" t="str">
        <f>IF(O116="","",SUM(N122:N132))</f>
        <v/>
      </c>
      <c r="L119" s="806"/>
      <c r="M119" s="807" t="s">
        <v>128</v>
      </c>
      <c r="N119" s="808"/>
      <c r="O119" s="109" t="str">
        <f>IF(O116="","",K119/O116)</f>
        <v/>
      </c>
      <c r="P119" s="93"/>
    </row>
    <row r="120" spans="1:16" s="94" customFormat="1" ht="20.25" customHeight="1">
      <c r="A120" s="798" t="s">
        <v>351</v>
      </c>
      <c r="B120" s="799"/>
      <c r="C120" s="799"/>
      <c r="D120" s="799"/>
      <c r="E120" s="799"/>
      <c r="F120" s="799"/>
      <c r="G120" s="800"/>
      <c r="H120" s="99"/>
      <c r="I120" s="798" t="s">
        <v>351</v>
      </c>
      <c r="J120" s="799"/>
      <c r="K120" s="799"/>
      <c r="L120" s="799"/>
      <c r="M120" s="799"/>
      <c r="N120" s="799"/>
      <c r="O120" s="800"/>
      <c r="P120" s="93"/>
    </row>
    <row r="121" spans="1:16" s="94" customFormat="1" ht="20.25" customHeight="1">
      <c r="A121" s="780" t="s">
        <v>129</v>
      </c>
      <c r="B121" s="781"/>
      <c r="C121" s="781"/>
      <c r="D121" s="110" t="s">
        <v>64</v>
      </c>
      <c r="E121" s="110" t="s">
        <v>89</v>
      </c>
      <c r="F121" s="110" t="s">
        <v>130</v>
      </c>
      <c r="G121" s="111" t="s">
        <v>131</v>
      </c>
      <c r="H121" s="99"/>
      <c r="I121" s="780" t="s">
        <v>129</v>
      </c>
      <c r="J121" s="781"/>
      <c r="K121" s="781"/>
      <c r="L121" s="110" t="s">
        <v>64</v>
      </c>
      <c r="M121" s="110" t="s">
        <v>89</v>
      </c>
      <c r="N121" s="110" t="s">
        <v>130</v>
      </c>
      <c r="O121" s="111" t="s">
        <v>131</v>
      </c>
      <c r="P121" s="93"/>
    </row>
    <row r="122" spans="1:16" s="94" customFormat="1" ht="20.25" customHeight="1">
      <c r="A122" s="801"/>
      <c r="B122" s="802"/>
      <c r="C122" s="802"/>
      <c r="D122" s="112"/>
      <c r="E122" s="113" t="s">
        <v>89</v>
      </c>
      <c r="F122" s="114"/>
      <c r="G122" s="115">
        <f>D122*F122</f>
        <v>0</v>
      </c>
      <c r="H122" s="99"/>
      <c r="I122" s="801"/>
      <c r="J122" s="802"/>
      <c r="K122" s="802"/>
      <c r="L122" s="112"/>
      <c r="M122" s="113" t="s">
        <v>89</v>
      </c>
      <c r="N122" s="114"/>
      <c r="O122" s="115">
        <f>L122*N122</f>
        <v>0</v>
      </c>
      <c r="P122" s="93"/>
    </row>
    <row r="123" spans="1:16" s="94" customFormat="1" ht="20.25" customHeight="1">
      <c r="A123" s="778"/>
      <c r="B123" s="779"/>
      <c r="C123" s="779"/>
      <c r="D123" s="116"/>
      <c r="E123" s="117" t="s">
        <v>89</v>
      </c>
      <c r="F123" s="116"/>
      <c r="G123" s="118">
        <f t="shared" ref="G123:G131" si="8">D123*F123</f>
        <v>0</v>
      </c>
      <c r="H123" s="99"/>
      <c r="I123" s="778"/>
      <c r="J123" s="779"/>
      <c r="K123" s="779"/>
      <c r="L123" s="116"/>
      <c r="M123" s="117" t="s">
        <v>89</v>
      </c>
      <c r="N123" s="116"/>
      <c r="O123" s="118">
        <f t="shared" ref="O123:O131" si="9">L123*N123</f>
        <v>0</v>
      </c>
      <c r="P123" s="93"/>
    </row>
    <row r="124" spans="1:16" s="94" customFormat="1" ht="20.25" customHeight="1">
      <c r="A124" s="778"/>
      <c r="B124" s="779"/>
      <c r="C124" s="779"/>
      <c r="D124" s="116"/>
      <c r="E124" s="117" t="s">
        <v>89</v>
      </c>
      <c r="F124" s="116"/>
      <c r="G124" s="118">
        <f t="shared" si="8"/>
        <v>0</v>
      </c>
      <c r="H124" s="99"/>
      <c r="I124" s="778"/>
      <c r="J124" s="779"/>
      <c r="K124" s="779"/>
      <c r="L124" s="116"/>
      <c r="M124" s="117" t="s">
        <v>89</v>
      </c>
      <c r="N124" s="116"/>
      <c r="O124" s="118">
        <f t="shared" si="9"/>
        <v>0</v>
      </c>
      <c r="P124" s="93"/>
    </row>
    <row r="125" spans="1:16" s="94" customFormat="1" ht="20.25" customHeight="1">
      <c r="A125" s="778"/>
      <c r="B125" s="779"/>
      <c r="C125" s="779"/>
      <c r="D125" s="116"/>
      <c r="E125" s="117" t="s">
        <v>89</v>
      </c>
      <c r="F125" s="116"/>
      <c r="G125" s="118">
        <f t="shared" si="8"/>
        <v>0</v>
      </c>
      <c r="H125" s="99"/>
      <c r="I125" s="778"/>
      <c r="J125" s="779"/>
      <c r="K125" s="779"/>
      <c r="L125" s="116"/>
      <c r="M125" s="117" t="s">
        <v>89</v>
      </c>
      <c r="N125" s="116"/>
      <c r="O125" s="118">
        <f t="shared" si="9"/>
        <v>0</v>
      </c>
      <c r="P125" s="93"/>
    </row>
    <row r="126" spans="1:16" s="94" customFormat="1" ht="20.25" customHeight="1">
      <c r="A126" s="778"/>
      <c r="B126" s="779"/>
      <c r="C126" s="779"/>
      <c r="D126" s="116"/>
      <c r="E126" s="117" t="s">
        <v>89</v>
      </c>
      <c r="F126" s="116"/>
      <c r="G126" s="118">
        <f t="shared" si="8"/>
        <v>0</v>
      </c>
      <c r="H126" s="99"/>
      <c r="I126" s="778"/>
      <c r="J126" s="779"/>
      <c r="K126" s="779"/>
      <c r="L126" s="116"/>
      <c r="M126" s="117" t="s">
        <v>89</v>
      </c>
      <c r="N126" s="116"/>
      <c r="O126" s="118">
        <f t="shared" si="9"/>
        <v>0</v>
      </c>
      <c r="P126" s="93"/>
    </row>
    <row r="127" spans="1:16" s="94" customFormat="1" ht="20.25" customHeight="1">
      <c r="A127" s="778"/>
      <c r="B127" s="779"/>
      <c r="C127" s="779"/>
      <c r="D127" s="116"/>
      <c r="E127" s="117" t="s">
        <v>89</v>
      </c>
      <c r="F127" s="116"/>
      <c r="G127" s="118">
        <f t="shared" si="8"/>
        <v>0</v>
      </c>
      <c r="H127" s="99"/>
      <c r="I127" s="778"/>
      <c r="J127" s="779"/>
      <c r="K127" s="779"/>
      <c r="L127" s="116"/>
      <c r="M127" s="117" t="s">
        <v>89</v>
      </c>
      <c r="N127" s="116"/>
      <c r="O127" s="118">
        <f t="shared" si="9"/>
        <v>0</v>
      </c>
      <c r="P127" s="93"/>
    </row>
    <row r="128" spans="1:16" s="94" customFormat="1" ht="20.25" customHeight="1">
      <c r="A128" s="778"/>
      <c r="B128" s="779"/>
      <c r="C128" s="779"/>
      <c r="D128" s="116"/>
      <c r="E128" s="117" t="s">
        <v>89</v>
      </c>
      <c r="F128" s="116"/>
      <c r="G128" s="118">
        <f t="shared" si="8"/>
        <v>0</v>
      </c>
      <c r="H128" s="99"/>
      <c r="I128" s="778"/>
      <c r="J128" s="779"/>
      <c r="K128" s="779"/>
      <c r="L128" s="116"/>
      <c r="M128" s="117" t="s">
        <v>89</v>
      </c>
      <c r="N128" s="116"/>
      <c r="O128" s="118">
        <f t="shared" si="9"/>
        <v>0</v>
      </c>
      <c r="P128" s="93"/>
    </row>
    <row r="129" spans="1:16" s="94" customFormat="1" ht="20.25" customHeight="1">
      <c r="A129" s="778"/>
      <c r="B129" s="779"/>
      <c r="C129" s="779"/>
      <c r="D129" s="116"/>
      <c r="E129" s="117" t="s">
        <v>89</v>
      </c>
      <c r="F129" s="116"/>
      <c r="G129" s="118">
        <f t="shared" si="8"/>
        <v>0</v>
      </c>
      <c r="H129" s="99"/>
      <c r="I129" s="778"/>
      <c r="J129" s="779"/>
      <c r="K129" s="779"/>
      <c r="L129" s="116"/>
      <c r="M129" s="117" t="s">
        <v>89</v>
      </c>
      <c r="N129" s="116"/>
      <c r="O129" s="118">
        <f t="shared" si="9"/>
        <v>0</v>
      </c>
      <c r="P129" s="93"/>
    </row>
    <row r="130" spans="1:16" s="94" customFormat="1" ht="20.25" customHeight="1">
      <c r="A130" s="778"/>
      <c r="B130" s="779"/>
      <c r="C130" s="779"/>
      <c r="D130" s="116"/>
      <c r="E130" s="117" t="s">
        <v>89</v>
      </c>
      <c r="F130" s="116"/>
      <c r="G130" s="118">
        <f t="shared" si="8"/>
        <v>0</v>
      </c>
      <c r="H130" s="99"/>
      <c r="I130" s="778"/>
      <c r="J130" s="779"/>
      <c r="K130" s="779"/>
      <c r="L130" s="116"/>
      <c r="M130" s="117" t="s">
        <v>89</v>
      </c>
      <c r="N130" s="116"/>
      <c r="O130" s="118">
        <f t="shared" si="9"/>
        <v>0</v>
      </c>
      <c r="P130" s="93"/>
    </row>
    <row r="131" spans="1:16" s="94" customFormat="1" ht="20.25" customHeight="1">
      <c r="A131" s="778"/>
      <c r="B131" s="779"/>
      <c r="C131" s="779"/>
      <c r="D131" s="116"/>
      <c r="E131" s="117" t="s">
        <v>89</v>
      </c>
      <c r="F131" s="116"/>
      <c r="G131" s="118">
        <f t="shared" si="8"/>
        <v>0</v>
      </c>
      <c r="H131" s="99"/>
      <c r="I131" s="778"/>
      <c r="J131" s="779"/>
      <c r="K131" s="779"/>
      <c r="L131" s="116"/>
      <c r="M131" s="117" t="s">
        <v>89</v>
      </c>
      <c r="N131" s="116"/>
      <c r="O131" s="118">
        <f t="shared" si="9"/>
        <v>0</v>
      </c>
      <c r="P131" s="93"/>
    </row>
    <row r="132" spans="1:16" s="94" customFormat="1" ht="20.25" customHeight="1">
      <c r="A132" s="782" t="s">
        <v>132</v>
      </c>
      <c r="B132" s="783"/>
      <c r="C132" s="784"/>
      <c r="D132" s="119"/>
      <c r="E132" s="120" t="s">
        <v>89</v>
      </c>
      <c r="F132" s="121"/>
      <c r="G132" s="122">
        <f>D132*F132</f>
        <v>0</v>
      </c>
      <c r="H132" s="99"/>
      <c r="I132" s="782" t="s">
        <v>132</v>
      </c>
      <c r="J132" s="783"/>
      <c r="K132" s="784"/>
      <c r="L132" s="119"/>
      <c r="M132" s="120" t="s">
        <v>89</v>
      </c>
      <c r="N132" s="121"/>
      <c r="O132" s="122">
        <f>L132*N132</f>
        <v>0</v>
      </c>
      <c r="P132" s="93"/>
    </row>
    <row r="133" spans="1:16" s="94" customFormat="1" ht="20.25" customHeight="1">
      <c r="A133" s="785" t="s">
        <v>133</v>
      </c>
      <c r="B133" s="786"/>
      <c r="C133" s="786"/>
      <c r="D133" s="786"/>
      <c r="E133" s="786"/>
      <c r="F133" s="787"/>
      <c r="G133" s="123">
        <f>SUM(G122:G132)</f>
        <v>0</v>
      </c>
      <c r="H133" s="99"/>
      <c r="I133" s="785" t="s">
        <v>133</v>
      </c>
      <c r="J133" s="786"/>
      <c r="K133" s="786"/>
      <c r="L133" s="786"/>
      <c r="M133" s="786"/>
      <c r="N133" s="787"/>
      <c r="O133" s="123">
        <f>SUM(O122:O132)</f>
        <v>0</v>
      </c>
      <c r="P133" s="93"/>
    </row>
    <row r="134" spans="1:16" s="94" customFormat="1" ht="20.25" customHeight="1">
      <c r="A134" s="788" t="s">
        <v>247</v>
      </c>
      <c r="B134" s="789"/>
      <c r="C134" s="789"/>
      <c r="D134" s="789"/>
      <c r="E134" s="789"/>
      <c r="F134" s="789"/>
      <c r="G134" s="125"/>
      <c r="H134" s="99"/>
      <c r="I134" s="788" t="s">
        <v>247</v>
      </c>
      <c r="J134" s="789"/>
      <c r="K134" s="789"/>
      <c r="L134" s="789"/>
      <c r="M134" s="789"/>
      <c r="N134" s="789"/>
      <c r="O134" s="125"/>
      <c r="P134" s="93"/>
    </row>
    <row r="135" spans="1:16" s="94" customFormat="1" ht="20.25" customHeight="1">
      <c r="A135" s="780" t="s">
        <v>87</v>
      </c>
      <c r="B135" s="781"/>
      <c r="C135" s="781"/>
      <c r="D135" s="781"/>
      <c r="E135" s="781"/>
      <c r="F135" s="781"/>
      <c r="G135" s="123">
        <f>G133+G134</f>
        <v>0</v>
      </c>
      <c r="H135" s="99"/>
      <c r="I135" s="780" t="s">
        <v>87</v>
      </c>
      <c r="J135" s="781"/>
      <c r="K135" s="781"/>
      <c r="L135" s="781"/>
      <c r="M135" s="781"/>
      <c r="N135" s="781"/>
      <c r="O135" s="123">
        <f>O133+O134</f>
        <v>0</v>
      </c>
      <c r="P135" s="93"/>
    </row>
    <row r="136" spans="1:16" s="94" customFormat="1" ht="20.25" customHeight="1">
      <c r="A136" s="98"/>
      <c r="B136" s="98"/>
      <c r="C136" s="98"/>
      <c r="D136" s="98"/>
      <c r="E136" s="98"/>
      <c r="F136" s="98"/>
      <c r="G136" s="98"/>
      <c r="H136" s="93"/>
      <c r="I136" s="98"/>
      <c r="J136" s="98"/>
      <c r="K136" s="98"/>
      <c r="L136" s="98"/>
      <c r="M136" s="98"/>
      <c r="N136" s="98"/>
      <c r="O136" s="98"/>
      <c r="P136" s="93"/>
    </row>
    <row r="137" spans="1:16" s="94" customFormat="1" ht="20.25" customHeight="1">
      <c r="A137" s="817" t="s">
        <v>116</v>
      </c>
      <c r="B137" s="818"/>
      <c r="C137" s="825" t="str">
        <f>IF(総表!C37="","",TEXT(総表!C37,"yyyy/mm/dd")&amp;総表!D37&amp;TEXT(総表!E37,"yyyy/mm/dd"))</f>
        <v/>
      </c>
      <c r="D137" s="825"/>
      <c r="E137" s="825"/>
      <c r="F137" s="825"/>
      <c r="G137" s="826"/>
      <c r="H137" s="99"/>
      <c r="I137" s="817" t="s">
        <v>116</v>
      </c>
      <c r="J137" s="818"/>
      <c r="K137" s="825" t="str">
        <f>IF(総表!C38="","",TEXT(総表!C38,"yyyy/mm/dd")&amp;総表!D38&amp;TEXT(総表!E38,"yyyy/mm/dd"))</f>
        <v/>
      </c>
      <c r="L137" s="825"/>
      <c r="M137" s="825"/>
      <c r="N137" s="825"/>
      <c r="O137" s="826"/>
      <c r="P137" s="93"/>
    </row>
    <row r="138" spans="1:16" s="94" customFormat="1" ht="20.25" customHeight="1">
      <c r="A138" s="809" t="s">
        <v>118</v>
      </c>
      <c r="B138" s="810"/>
      <c r="C138" s="827" t="str">
        <f>IF(総表!F37="","",総表!F37)</f>
        <v/>
      </c>
      <c r="D138" s="827"/>
      <c r="E138" s="827"/>
      <c r="F138" s="827"/>
      <c r="G138" s="828"/>
      <c r="H138" s="99"/>
      <c r="I138" s="809" t="s">
        <v>118</v>
      </c>
      <c r="J138" s="810"/>
      <c r="K138" s="827" t="str">
        <f>IF(総表!F38="","",総表!F38)</f>
        <v/>
      </c>
      <c r="L138" s="827"/>
      <c r="M138" s="827"/>
      <c r="N138" s="827"/>
      <c r="O138" s="828"/>
      <c r="P138" s="93"/>
    </row>
    <row r="139" spans="1:16" s="94" customFormat="1" ht="20.25" customHeight="1">
      <c r="A139" s="790" t="s">
        <v>119</v>
      </c>
      <c r="B139" s="791"/>
      <c r="C139" s="813"/>
      <c r="D139" s="813"/>
      <c r="E139" s="814"/>
      <c r="F139" s="814"/>
      <c r="G139" s="815"/>
      <c r="H139" s="99"/>
      <c r="I139" s="790" t="s">
        <v>119</v>
      </c>
      <c r="J139" s="791"/>
      <c r="K139" s="813"/>
      <c r="L139" s="813"/>
      <c r="M139" s="814"/>
      <c r="N139" s="814"/>
      <c r="O139" s="815"/>
      <c r="P139" s="93"/>
    </row>
    <row r="140" spans="1:16" s="94" customFormat="1" ht="20.25" customHeight="1">
      <c r="A140" s="100" t="s">
        <v>120</v>
      </c>
      <c r="B140" s="781" t="s">
        <v>121</v>
      </c>
      <c r="C140" s="781"/>
      <c r="D140" s="816"/>
      <c r="E140" s="816"/>
      <c r="F140" s="101" t="s">
        <v>5</v>
      </c>
      <c r="G140" s="102"/>
      <c r="H140" s="103"/>
      <c r="I140" s="100" t="s">
        <v>120</v>
      </c>
      <c r="J140" s="781" t="s">
        <v>121</v>
      </c>
      <c r="K140" s="781"/>
      <c r="L140" s="816"/>
      <c r="M140" s="816"/>
      <c r="N140" s="101" t="s">
        <v>5</v>
      </c>
      <c r="O140" s="102"/>
      <c r="P140" s="93"/>
    </row>
    <row r="141" spans="1:16" s="94" customFormat="1" ht="20.25" customHeight="1">
      <c r="A141" s="817" t="s">
        <v>122</v>
      </c>
      <c r="B141" s="818"/>
      <c r="C141" s="819">
        <f>C139-D140-G140</f>
        <v>0</v>
      </c>
      <c r="D141" s="820"/>
      <c r="E141" s="821" t="s">
        <v>123</v>
      </c>
      <c r="F141" s="822"/>
      <c r="G141" s="104" t="str">
        <f>IF(C141*C142=0,"",C141*C142)</f>
        <v/>
      </c>
      <c r="H141" s="99"/>
      <c r="I141" s="817" t="s">
        <v>122</v>
      </c>
      <c r="J141" s="818"/>
      <c r="K141" s="819">
        <f>K139-L140-O140</f>
        <v>0</v>
      </c>
      <c r="L141" s="820"/>
      <c r="M141" s="821" t="s">
        <v>123</v>
      </c>
      <c r="N141" s="822"/>
      <c r="O141" s="104" t="str">
        <f>IF(K141*K142=0,"",K141*K142)</f>
        <v/>
      </c>
      <c r="P141" s="93"/>
    </row>
    <row r="142" spans="1:16" s="94" customFormat="1" ht="20.25" customHeight="1">
      <c r="A142" s="790" t="s">
        <v>124</v>
      </c>
      <c r="B142" s="791"/>
      <c r="C142" s="792"/>
      <c r="D142" s="793"/>
      <c r="E142" s="105"/>
      <c r="F142" s="106"/>
      <c r="G142" s="107"/>
      <c r="H142" s="99"/>
      <c r="I142" s="790" t="s">
        <v>124</v>
      </c>
      <c r="J142" s="791"/>
      <c r="K142" s="792"/>
      <c r="L142" s="793"/>
      <c r="M142" s="105"/>
      <c r="N142" s="106"/>
      <c r="O142" s="107"/>
      <c r="P142" s="93"/>
    </row>
    <row r="143" spans="1:16" s="94" customFormat="1" ht="20.25" customHeight="1">
      <c r="A143" s="780" t="s">
        <v>125</v>
      </c>
      <c r="B143" s="781"/>
      <c r="C143" s="794" t="str">
        <f>IF(G141="","",SUM(F147:F156))</f>
        <v/>
      </c>
      <c r="D143" s="795"/>
      <c r="E143" s="796" t="s">
        <v>126</v>
      </c>
      <c r="F143" s="797"/>
      <c r="G143" s="108" t="str">
        <f>IF(G141="","",C143/G141)</f>
        <v/>
      </c>
      <c r="H143" s="99"/>
      <c r="I143" s="780" t="s">
        <v>125</v>
      </c>
      <c r="J143" s="781"/>
      <c r="K143" s="794" t="str">
        <f>IF(O141="","",SUM(N147:N156))</f>
        <v/>
      </c>
      <c r="L143" s="795"/>
      <c r="M143" s="796" t="s">
        <v>126</v>
      </c>
      <c r="N143" s="797"/>
      <c r="O143" s="108" t="str">
        <f>IF(O141="","",K143/O141)</f>
        <v/>
      </c>
      <c r="P143" s="93"/>
    </row>
    <row r="144" spans="1:16" s="94" customFormat="1" ht="20.25" customHeight="1">
      <c r="A144" s="803" t="s">
        <v>127</v>
      </c>
      <c r="B144" s="804"/>
      <c r="C144" s="805" t="str">
        <f>IF(G141="","",SUM(F147:F157))</f>
        <v/>
      </c>
      <c r="D144" s="806"/>
      <c r="E144" s="807" t="s">
        <v>128</v>
      </c>
      <c r="F144" s="808"/>
      <c r="G144" s="109" t="str">
        <f>IF(G141="","",C144/G141)</f>
        <v/>
      </c>
      <c r="H144" s="99"/>
      <c r="I144" s="803" t="s">
        <v>127</v>
      </c>
      <c r="J144" s="804"/>
      <c r="K144" s="805" t="str">
        <f>IF(O141="","",SUM(N147:N157))</f>
        <v/>
      </c>
      <c r="L144" s="806"/>
      <c r="M144" s="807" t="s">
        <v>128</v>
      </c>
      <c r="N144" s="808"/>
      <c r="O144" s="109" t="str">
        <f>IF(O141="","",K144/O141)</f>
        <v/>
      </c>
      <c r="P144" s="93"/>
    </row>
    <row r="145" spans="1:16" s="94" customFormat="1" ht="20.25" customHeight="1">
      <c r="A145" s="798" t="s">
        <v>351</v>
      </c>
      <c r="B145" s="799"/>
      <c r="C145" s="799"/>
      <c r="D145" s="799"/>
      <c r="E145" s="799"/>
      <c r="F145" s="799"/>
      <c r="G145" s="800"/>
      <c r="H145" s="99"/>
      <c r="I145" s="798" t="s">
        <v>351</v>
      </c>
      <c r="J145" s="799"/>
      <c r="K145" s="799"/>
      <c r="L145" s="799"/>
      <c r="M145" s="799"/>
      <c r="N145" s="799"/>
      <c r="O145" s="800"/>
      <c r="P145" s="93"/>
    </row>
    <row r="146" spans="1:16" s="94" customFormat="1" ht="20.25" customHeight="1">
      <c r="A146" s="780" t="s">
        <v>129</v>
      </c>
      <c r="B146" s="781"/>
      <c r="C146" s="781"/>
      <c r="D146" s="110" t="s">
        <v>64</v>
      </c>
      <c r="E146" s="110" t="s">
        <v>89</v>
      </c>
      <c r="F146" s="110" t="s">
        <v>130</v>
      </c>
      <c r="G146" s="111" t="s">
        <v>131</v>
      </c>
      <c r="H146" s="99"/>
      <c r="I146" s="780" t="s">
        <v>129</v>
      </c>
      <c r="J146" s="781"/>
      <c r="K146" s="781"/>
      <c r="L146" s="110" t="s">
        <v>64</v>
      </c>
      <c r="M146" s="110" t="s">
        <v>89</v>
      </c>
      <c r="N146" s="110" t="s">
        <v>130</v>
      </c>
      <c r="O146" s="111" t="s">
        <v>131</v>
      </c>
      <c r="P146" s="93"/>
    </row>
    <row r="147" spans="1:16" s="94" customFormat="1" ht="20.25" customHeight="1">
      <c r="A147" s="801"/>
      <c r="B147" s="802"/>
      <c r="C147" s="802"/>
      <c r="D147" s="112"/>
      <c r="E147" s="113" t="s">
        <v>89</v>
      </c>
      <c r="F147" s="114"/>
      <c r="G147" s="115">
        <f>D147*F147</f>
        <v>0</v>
      </c>
      <c r="H147" s="99"/>
      <c r="I147" s="801"/>
      <c r="J147" s="802"/>
      <c r="K147" s="802"/>
      <c r="L147" s="112"/>
      <c r="M147" s="113" t="s">
        <v>89</v>
      </c>
      <c r="N147" s="114"/>
      <c r="O147" s="115">
        <f>L147*N147</f>
        <v>0</v>
      </c>
      <c r="P147" s="93"/>
    </row>
    <row r="148" spans="1:16" s="94" customFormat="1" ht="20.25" customHeight="1">
      <c r="A148" s="778"/>
      <c r="B148" s="779"/>
      <c r="C148" s="779"/>
      <c r="D148" s="116"/>
      <c r="E148" s="117" t="s">
        <v>89</v>
      </c>
      <c r="F148" s="116"/>
      <c r="G148" s="118">
        <f t="shared" ref="G148:G156" si="10">D148*F148</f>
        <v>0</v>
      </c>
      <c r="H148" s="99"/>
      <c r="I148" s="778"/>
      <c r="J148" s="779"/>
      <c r="K148" s="779"/>
      <c r="L148" s="116"/>
      <c r="M148" s="117" t="s">
        <v>89</v>
      </c>
      <c r="N148" s="116"/>
      <c r="O148" s="118">
        <f t="shared" ref="O148:O156" si="11">L148*N148</f>
        <v>0</v>
      </c>
      <c r="P148" s="93"/>
    </row>
    <row r="149" spans="1:16" s="94" customFormat="1" ht="20.25" customHeight="1">
      <c r="A149" s="778"/>
      <c r="B149" s="779"/>
      <c r="C149" s="779"/>
      <c r="D149" s="116"/>
      <c r="E149" s="117" t="s">
        <v>89</v>
      </c>
      <c r="F149" s="116"/>
      <c r="G149" s="118">
        <f t="shared" si="10"/>
        <v>0</v>
      </c>
      <c r="H149" s="99"/>
      <c r="I149" s="778"/>
      <c r="J149" s="779"/>
      <c r="K149" s="779"/>
      <c r="L149" s="116"/>
      <c r="M149" s="117" t="s">
        <v>89</v>
      </c>
      <c r="N149" s="116"/>
      <c r="O149" s="118">
        <f t="shared" si="11"/>
        <v>0</v>
      </c>
      <c r="P149" s="93"/>
    </row>
    <row r="150" spans="1:16" s="94" customFormat="1" ht="20.25" customHeight="1">
      <c r="A150" s="778"/>
      <c r="B150" s="779"/>
      <c r="C150" s="779"/>
      <c r="D150" s="116"/>
      <c r="E150" s="117" t="s">
        <v>89</v>
      </c>
      <c r="F150" s="116"/>
      <c r="G150" s="118">
        <f t="shared" si="10"/>
        <v>0</v>
      </c>
      <c r="H150" s="99"/>
      <c r="I150" s="778"/>
      <c r="J150" s="779"/>
      <c r="K150" s="779"/>
      <c r="L150" s="116"/>
      <c r="M150" s="117" t="s">
        <v>89</v>
      </c>
      <c r="N150" s="116"/>
      <c r="O150" s="118">
        <f t="shared" si="11"/>
        <v>0</v>
      </c>
      <c r="P150" s="93"/>
    </row>
    <row r="151" spans="1:16" s="94" customFormat="1" ht="20.25" customHeight="1">
      <c r="A151" s="778"/>
      <c r="B151" s="779"/>
      <c r="C151" s="779"/>
      <c r="D151" s="116"/>
      <c r="E151" s="117" t="s">
        <v>89</v>
      </c>
      <c r="F151" s="116"/>
      <c r="G151" s="118">
        <f t="shared" si="10"/>
        <v>0</v>
      </c>
      <c r="H151" s="99"/>
      <c r="I151" s="778"/>
      <c r="J151" s="779"/>
      <c r="K151" s="779"/>
      <c r="L151" s="116"/>
      <c r="M151" s="117" t="s">
        <v>89</v>
      </c>
      <c r="N151" s="116"/>
      <c r="O151" s="118">
        <f t="shared" si="11"/>
        <v>0</v>
      </c>
      <c r="P151" s="93"/>
    </row>
    <row r="152" spans="1:16" s="94" customFormat="1" ht="20.25" customHeight="1">
      <c r="A152" s="778"/>
      <c r="B152" s="779"/>
      <c r="C152" s="779"/>
      <c r="D152" s="116"/>
      <c r="E152" s="117" t="s">
        <v>89</v>
      </c>
      <c r="F152" s="116"/>
      <c r="G152" s="118">
        <f t="shared" si="10"/>
        <v>0</v>
      </c>
      <c r="H152" s="99"/>
      <c r="I152" s="778"/>
      <c r="J152" s="779"/>
      <c r="K152" s="779"/>
      <c r="L152" s="116"/>
      <c r="M152" s="117" t="s">
        <v>89</v>
      </c>
      <c r="N152" s="116"/>
      <c r="O152" s="118">
        <f t="shared" si="11"/>
        <v>0</v>
      </c>
      <c r="P152" s="93"/>
    </row>
    <row r="153" spans="1:16" s="94" customFormat="1" ht="20.25" customHeight="1">
      <c r="A153" s="778"/>
      <c r="B153" s="779"/>
      <c r="C153" s="779"/>
      <c r="D153" s="116"/>
      <c r="E153" s="117" t="s">
        <v>89</v>
      </c>
      <c r="F153" s="116"/>
      <c r="G153" s="118">
        <f t="shared" si="10"/>
        <v>0</v>
      </c>
      <c r="H153" s="99"/>
      <c r="I153" s="778"/>
      <c r="J153" s="779"/>
      <c r="K153" s="779"/>
      <c r="L153" s="116"/>
      <c r="M153" s="117" t="s">
        <v>89</v>
      </c>
      <c r="N153" s="116"/>
      <c r="O153" s="118">
        <f t="shared" si="11"/>
        <v>0</v>
      </c>
      <c r="P153" s="93"/>
    </row>
    <row r="154" spans="1:16" s="94" customFormat="1" ht="20.25" customHeight="1">
      <c r="A154" s="778"/>
      <c r="B154" s="779"/>
      <c r="C154" s="779"/>
      <c r="D154" s="116"/>
      <c r="E154" s="117" t="s">
        <v>89</v>
      </c>
      <c r="F154" s="116"/>
      <c r="G154" s="118">
        <f t="shared" si="10"/>
        <v>0</v>
      </c>
      <c r="H154" s="99"/>
      <c r="I154" s="778"/>
      <c r="J154" s="779"/>
      <c r="K154" s="779"/>
      <c r="L154" s="116"/>
      <c r="M154" s="117" t="s">
        <v>89</v>
      </c>
      <c r="N154" s="116"/>
      <c r="O154" s="118">
        <f t="shared" si="11"/>
        <v>0</v>
      </c>
      <c r="P154" s="93"/>
    </row>
    <row r="155" spans="1:16" s="94" customFormat="1" ht="20.25" customHeight="1">
      <c r="A155" s="778"/>
      <c r="B155" s="779"/>
      <c r="C155" s="779"/>
      <c r="D155" s="116"/>
      <c r="E155" s="117" t="s">
        <v>89</v>
      </c>
      <c r="F155" s="116"/>
      <c r="G155" s="118">
        <f t="shared" si="10"/>
        <v>0</v>
      </c>
      <c r="H155" s="99"/>
      <c r="I155" s="778"/>
      <c r="J155" s="779"/>
      <c r="K155" s="779"/>
      <c r="L155" s="116"/>
      <c r="M155" s="117" t="s">
        <v>89</v>
      </c>
      <c r="N155" s="116"/>
      <c r="O155" s="118">
        <f t="shared" si="11"/>
        <v>0</v>
      </c>
      <c r="P155" s="93"/>
    </row>
    <row r="156" spans="1:16" s="94" customFormat="1" ht="20.25" customHeight="1">
      <c r="A156" s="778"/>
      <c r="B156" s="779"/>
      <c r="C156" s="779"/>
      <c r="D156" s="116"/>
      <c r="E156" s="117" t="s">
        <v>89</v>
      </c>
      <c r="F156" s="116"/>
      <c r="G156" s="118">
        <f t="shared" si="10"/>
        <v>0</v>
      </c>
      <c r="H156" s="99"/>
      <c r="I156" s="778"/>
      <c r="J156" s="779"/>
      <c r="K156" s="779"/>
      <c r="L156" s="116"/>
      <c r="M156" s="117" t="s">
        <v>89</v>
      </c>
      <c r="N156" s="116"/>
      <c r="O156" s="118">
        <f t="shared" si="11"/>
        <v>0</v>
      </c>
      <c r="P156" s="93"/>
    </row>
    <row r="157" spans="1:16" s="94" customFormat="1" ht="20.25" customHeight="1">
      <c r="A157" s="782" t="s">
        <v>132</v>
      </c>
      <c r="B157" s="783"/>
      <c r="C157" s="784"/>
      <c r="D157" s="119"/>
      <c r="E157" s="120" t="s">
        <v>89</v>
      </c>
      <c r="F157" s="121"/>
      <c r="G157" s="122">
        <f>D157*F157</f>
        <v>0</v>
      </c>
      <c r="H157" s="99"/>
      <c r="I157" s="782" t="s">
        <v>132</v>
      </c>
      <c r="J157" s="783"/>
      <c r="K157" s="784"/>
      <c r="L157" s="119"/>
      <c r="M157" s="120" t="s">
        <v>89</v>
      </c>
      <c r="N157" s="121"/>
      <c r="O157" s="122">
        <f>L157*N157</f>
        <v>0</v>
      </c>
      <c r="P157" s="93"/>
    </row>
    <row r="158" spans="1:16" s="94" customFormat="1" ht="20.25" customHeight="1">
      <c r="A158" s="785" t="s">
        <v>133</v>
      </c>
      <c r="B158" s="786"/>
      <c r="C158" s="786"/>
      <c r="D158" s="786"/>
      <c r="E158" s="786"/>
      <c r="F158" s="787"/>
      <c r="G158" s="123">
        <f>SUM(G147:G157)</f>
        <v>0</v>
      </c>
      <c r="H158" s="99"/>
      <c r="I158" s="785" t="s">
        <v>133</v>
      </c>
      <c r="J158" s="786"/>
      <c r="K158" s="786"/>
      <c r="L158" s="786"/>
      <c r="M158" s="786"/>
      <c r="N158" s="787"/>
      <c r="O158" s="123">
        <f>SUM(O147:O157)</f>
        <v>0</v>
      </c>
      <c r="P158" s="93"/>
    </row>
    <row r="159" spans="1:16" s="94" customFormat="1" ht="20.25" customHeight="1">
      <c r="A159" s="788" t="s">
        <v>247</v>
      </c>
      <c r="B159" s="789"/>
      <c r="C159" s="789"/>
      <c r="D159" s="789"/>
      <c r="E159" s="789"/>
      <c r="F159" s="789"/>
      <c r="G159" s="125"/>
      <c r="H159" s="99"/>
      <c r="I159" s="788" t="s">
        <v>247</v>
      </c>
      <c r="J159" s="789"/>
      <c r="K159" s="789"/>
      <c r="L159" s="789"/>
      <c r="M159" s="789"/>
      <c r="N159" s="789"/>
      <c r="O159" s="125"/>
      <c r="P159" s="93"/>
    </row>
    <row r="160" spans="1:16" s="94" customFormat="1" ht="20.25" customHeight="1">
      <c r="A160" s="780" t="s">
        <v>87</v>
      </c>
      <c r="B160" s="781"/>
      <c r="C160" s="781"/>
      <c r="D160" s="781"/>
      <c r="E160" s="781"/>
      <c r="F160" s="781"/>
      <c r="G160" s="123">
        <f>G158+G159</f>
        <v>0</v>
      </c>
      <c r="H160" s="99"/>
      <c r="I160" s="780" t="s">
        <v>87</v>
      </c>
      <c r="J160" s="781"/>
      <c r="K160" s="781"/>
      <c r="L160" s="781"/>
      <c r="M160" s="781"/>
      <c r="N160" s="781"/>
      <c r="O160" s="123">
        <f>O158+O159</f>
        <v>0</v>
      </c>
      <c r="P160" s="93"/>
    </row>
    <row r="161" spans="1:16" s="94" customFormat="1" ht="20.25" customHeight="1">
      <c r="A161" s="98"/>
      <c r="B161" s="98"/>
      <c r="C161" s="98"/>
      <c r="D161" s="98"/>
      <c r="E161" s="98"/>
      <c r="F161" s="98"/>
      <c r="G161" s="98"/>
      <c r="H161" s="93"/>
      <c r="I161" s="98"/>
      <c r="J161" s="98"/>
      <c r="K161" s="98"/>
      <c r="L161" s="98"/>
      <c r="M161" s="98"/>
      <c r="N161" s="98"/>
      <c r="O161" s="98"/>
      <c r="P161" s="93"/>
    </row>
    <row r="162" spans="1:16" s="94" customFormat="1" ht="20.25" customHeight="1">
      <c r="A162" s="817" t="s">
        <v>116</v>
      </c>
      <c r="B162" s="818"/>
      <c r="C162" s="823"/>
      <c r="D162" s="823"/>
      <c r="E162" s="823"/>
      <c r="F162" s="823"/>
      <c r="G162" s="824"/>
      <c r="H162" s="99"/>
      <c r="I162" s="817" t="s">
        <v>116</v>
      </c>
      <c r="J162" s="818"/>
      <c r="K162" s="823"/>
      <c r="L162" s="823"/>
      <c r="M162" s="823"/>
      <c r="N162" s="823"/>
      <c r="O162" s="824"/>
      <c r="P162" s="93"/>
    </row>
    <row r="163" spans="1:16" s="94" customFormat="1" ht="20.25" customHeight="1">
      <c r="A163" s="809" t="s">
        <v>118</v>
      </c>
      <c r="B163" s="810"/>
      <c r="C163" s="811"/>
      <c r="D163" s="811"/>
      <c r="E163" s="811"/>
      <c r="F163" s="811"/>
      <c r="G163" s="812"/>
      <c r="H163" s="99"/>
      <c r="I163" s="809" t="s">
        <v>118</v>
      </c>
      <c r="J163" s="810"/>
      <c r="K163" s="811"/>
      <c r="L163" s="811"/>
      <c r="M163" s="811"/>
      <c r="N163" s="811"/>
      <c r="O163" s="812"/>
      <c r="P163" s="93"/>
    </row>
    <row r="164" spans="1:16" s="94" customFormat="1" ht="20.25" customHeight="1">
      <c r="A164" s="790" t="s">
        <v>119</v>
      </c>
      <c r="B164" s="791"/>
      <c r="C164" s="813"/>
      <c r="D164" s="813"/>
      <c r="E164" s="814"/>
      <c r="F164" s="814"/>
      <c r="G164" s="815"/>
      <c r="H164" s="99"/>
      <c r="I164" s="790" t="s">
        <v>119</v>
      </c>
      <c r="J164" s="791"/>
      <c r="K164" s="813"/>
      <c r="L164" s="813"/>
      <c r="M164" s="814"/>
      <c r="N164" s="814"/>
      <c r="O164" s="815"/>
      <c r="P164" s="93"/>
    </row>
    <row r="165" spans="1:16" s="94" customFormat="1" ht="20.25" customHeight="1">
      <c r="A165" s="100" t="s">
        <v>120</v>
      </c>
      <c r="B165" s="781" t="s">
        <v>121</v>
      </c>
      <c r="C165" s="781"/>
      <c r="D165" s="816"/>
      <c r="E165" s="816"/>
      <c r="F165" s="101" t="s">
        <v>5</v>
      </c>
      <c r="G165" s="102"/>
      <c r="H165" s="103"/>
      <c r="I165" s="100" t="s">
        <v>120</v>
      </c>
      <c r="J165" s="781" t="s">
        <v>121</v>
      </c>
      <c r="K165" s="781"/>
      <c r="L165" s="816"/>
      <c r="M165" s="816"/>
      <c r="N165" s="101" t="s">
        <v>5</v>
      </c>
      <c r="O165" s="102"/>
      <c r="P165" s="93"/>
    </row>
    <row r="166" spans="1:16" s="94" customFormat="1" ht="20.25" customHeight="1">
      <c r="A166" s="817" t="s">
        <v>122</v>
      </c>
      <c r="B166" s="818"/>
      <c r="C166" s="819">
        <f>C164-D165-G165</f>
        <v>0</v>
      </c>
      <c r="D166" s="820"/>
      <c r="E166" s="821" t="s">
        <v>123</v>
      </c>
      <c r="F166" s="822"/>
      <c r="G166" s="104" t="str">
        <f>IF(C166*C167=0,"",C166*C167)</f>
        <v/>
      </c>
      <c r="H166" s="99"/>
      <c r="I166" s="817" t="s">
        <v>122</v>
      </c>
      <c r="J166" s="818"/>
      <c r="K166" s="819">
        <f>K164-L165-O165</f>
        <v>0</v>
      </c>
      <c r="L166" s="820"/>
      <c r="M166" s="821" t="s">
        <v>123</v>
      </c>
      <c r="N166" s="822"/>
      <c r="O166" s="104" t="str">
        <f>IF(K166*K167=0,"",K166*K167)</f>
        <v/>
      </c>
      <c r="P166" s="93"/>
    </row>
    <row r="167" spans="1:16" s="94" customFormat="1" ht="20.25" customHeight="1">
      <c r="A167" s="790" t="s">
        <v>124</v>
      </c>
      <c r="B167" s="791"/>
      <c r="C167" s="792"/>
      <c r="D167" s="793"/>
      <c r="E167" s="105"/>
      <c r="F167" s="106"/>
      <c r="G167" s="107"/>
      <c r="H167" s="99"/>
      <c r="I167" s="790" t="s">
        <v>124</v>
      </c>
      <c r="J167" s="791"/>
      <c r="K167" s="792"/>
      <c r="L167" s="793"/>
      <c r="M167" s="105"/>
      <c r="N167" s="106"/>
      <c r="O167" s="107"/>
      <c r="P167" s="93"/>
    </row>
    <row r="168" spans="1:16" s="94" customFormat="1" ht="20.25" customHeight="1">
      <c r="A168" s="780" t="s">
        <v>125</v>
      </c>
      <c r="B168" s="781"/>
      <c r="C168" s="794" t="str">
        <f>IF(G166="","",SUM(F172:F181))</f>
        <v/>
      </c>
      <c r="D168" s="795"/>
      <c r="E168" s="796" t="s">
        <v>126</v>
      </c>
      <c r="F168" s="797"/>
      <c r="G168" s="108" t="str">
        <f>IF(G166="","",C168/G166)</f>
        <v/>
      </c>
      <c r="H168" s="99"/>
      <c r="I168" s="780" t="s">
        <v>125</v>
      </c>
      <c r="J168" s="781"/>
      <c r="K168" s="794" t="str">
        <f>IF(O166="","",SUM(N172:N181))</f>
        <v/>
      </c>
      <c r="L168" s="795"/>
      <c r="M168" s="796" t="s">
        <v>126</v>
      </c>
      <c r="N168" s="797"/>
      <c r="O168" s="108" t="str">
        <f>IF(O166="","",K168/O166)</f>
        <v/>
      </c>
      <c r="P168" s="93"/>
    </row>
    <row r="169" spans="1:16" s="94" customFormat="1" ht="20.25" customHeight="1">
      <c r="A169" s="803" t="s">
        <v>127</v>
      </c>
      <c r="B169" s="804"/>
      <c r="C169" s="805" t="str">
        <f>IF(G166="","",SUM(F172:F182))</f>
        <v/>
      </c>
      <c r="D169" s="806"/>
      <c r="E169" s="807" t="s">
        <v>128</v>
      </c>
      <c r="F169" s="808"/>
      <c r="G169" s="109" t="str">
        <f>IF(G166="","",C169/G166)</f>
        <v/>
      </c>
      <c r="H169" s="99"/>
      <c r="I169" s="803" t="s">
        <v>127</v>
      </c>
      <c r="J169" s="804"/>
      <c r="K169" s="805" t="str">
        <f>IF(O166="","",SUM(N172:N182))</f>
        <v/>
      </c>
      <c r="L169" s="806"/>
      <c r="M169" s="807" t="s">
        <v>128</v>
      </c>
      <c r="N169" s="808"/>
      <c r="O169" s="109" t="str">
        <f>IF(O166="","",K169/O166)</f>
        <v/>
      </c>
      <c r="P169" s="93"/>
    </row>
    <row r="170" spans="1:16" s="94" customFormat="1" ht="20.25" customHeight="1">
      <c r="A170" s="798" t="s">
        <v>351</v>
      </c>
      <c r="B170" s="799"/>
      <c r="C170" s="799"/>
      <c r="D170" s="799"/>
      <c r="E170" s="799"/>
      <c r="F170" s="799"/>
      <c r="G170" s="800"/>
      <c r="H170" s="99"/>
      <c r="I170" s="798" t="s">
        <v>351</v>
      </c>
      <c r="J170" s="799"/>
      <c r="K170" s="799"/>
      <c r="L170" s="799"/>
      <c r="M170" s="799"/>
      <c r="N170" s="799"/>
      <c r="O170" s="800"/>
      <c r="P170" s="93"/>
    </row>
    <row r="171" spans="1:16" s="94" customFormat="1" ht="20.25" customHeight="1">
      <c r="A171" s="780" t="s">
        <v>129</v>
      </c>
      <c r="B171" s="781"/>
      <c r="C171" s="781"/>
      <c r="D171" s="110" t="s">
        <v>64</v>
      </c>
      <c r="E171" s="110" t="s">
        <v>89</v>
      </c>
      <c r="F171" s="110" t="s">
        <v>130</v>
      </c>
      <c r="G171" s="111" t="s">
        <v>131</v>
      </c>
      <c r="H171" s="99"/>
      <c r="I171" s="780" t="s">
        <v>129</v>
      </c>
      <c r="J171" s="781"/>
      <c r="K171" s="781"/>
      <c r="L171" s="110" t="s">
        <v>64</v>
      </c>
      <c r="M171" s="110" t="s">
        <v>89</v>
      </c>
      <c r="N171" s="110" t="s">
        <v>130</v>
      </c>
      <c r="O171" s="111" t="s">
        <v>131</v>
      </c>
      <c r="P171" s="93"/>
    </row>
    <row r="172" spans="1:16" s="94" customFormat="1" ht="20.25" customHeight="1">
      <c r="A172" s="801"/>
      <c r="B172" s="802"/>
      <c r="C172" s="802"/>
      <c r="D172" s="112"/>
      <c r="E172" s="113" t="s">
        <v>89</v>
      </c>
      <c r="F172" s="114"/>
      <c r="G172" s="115">
        <f>D172*F172</f>
        <v>0</v>
      </c>
      <c r="H172" s="99"/>
      <c r="I172" s="801"/>
      <c r="J172" s="802"/>
      <c r="K172" s="802"/>
      <c r="L172" s="112"/>
      <c r="M172" s="113" t="s">
        <v>89</v>
      </c>
      <c r="N172" s="114"/>
      <c r="O172" s="115">
        <f>L172*N172</f>
        <v>0</v>
      </c>
      <c r="P172" s="93"/>
    </row>
    <row r="173" spans="1:16" s="94" customFormat="1" ht="20.25" customHeight="1">
      <c r="A173" s="778"/>
      <c r="B173" s="779"/>
      <c r="C173" s="779"/>
      <c r="D173" s="116"/>
      <c r="E173" s="117" t="s">
        <v>89</v>
      </c>
      <c r="F173" s="116"/>
      <c r="G173" s="118">
        <f t="shared" ref="G173:G181" si="12">D173*F173</f>
        <v>0</v>
      </c>
      <c r="H173" s="99"/>
      <c r="I173" s="778"/>
      <c r="J173" s="779"/>
      <c r="K173" s="779"/>
      <c r="L173" s="116"/>
      <c r="M173" s="117" t="s">
        <v>89</v>
      </c>
      <c r="N173" s="116"/>
      <c r="O173" s="118">
        <f t="shared" ref="O173:O181" si="13">L173*N173</f>
        <v>0</v>
      </c>
      <c r="P173" s="93"/>
    </row>
    <row r="174" spans="1:16" s="94" customFormat="1" ht="20.25" customHeight="1">
      <c r="A174" s="778"/>
      <c r="B174" s="779"/>
      <c r="C174" s="779"/>
      <c r="D174" s="116"/>
      <c r="E174" s="117" t="s">
        <v>89</v>
      </c>
      <c r="F174" s="116"/>
      <c r="G174" s="118">
        <f t="shared" si="12"/>
        <v>0</v>
      </c>
      <c r="H174" s="99"/>
      <c r="I174" s="778"/>
      <c r="J174" s="779"/>
      <c r="K174" s="779"/>
      <c r="L174" s="116"/>
      <c r="M174" s="117" t="s">
        <v>89</v>
      </c>
      <c r="N174" s="116"/>
      <c r="O174" s="118">
        <f t="shared" si="13"/>
        <v>0</v>
      </c>
      <c r="P174" s="93"/>
    </row>
    <row r="175" spans="1:16" s="94" customFormat="1" ht="20.25" customHeight="1">
      <c r="A175" s="778"/>
      <c r="B175" s="779"/>
      <c r="C175" s="779"/>
      <c r="D175" s="116"/>
      <c r="E175" s="117" t="s">
        <v>89</v>
      </c>
      <c r="F175" s="116"/>
      <c r="G175" s="118">
        <f t="shared" si="12"/>
        <v>0</v>
      </c>
      <c r="H175" s="99"/>
      <c r="I175" s="778"/>
      <c r="J175" s="779"/>
      <c r="K175" s="779"/>
      <c r="L175" s="116"/>
      <c r="M175" s="117" t="s">
        <v>89</v>
      </c>
      <c r="N175" s="116"/>
      <c r="O175" s="118">
        <f t="shared" si="13"/>
        <v>0</v>
      </c>
      <c r="P175" s="93"/>
    </row>
    <row r="176" spans="1:16" s="94" customFormat="1" ht="20.25" customHeight="1">
      <c r="A176" s="778"/>
      <c r="B176" s="779"/>
      <c r="C176" s="779"/>
      <c r="D176" s="116"/>
      <c r="E176" s="117" t="s">
        <v>89</v>
      </c>
      <c r="F176" s="116"/>
      <c r="G176" s="118">
        <f t="shared" si="12"/>
        <v>0</v>
      </c>
      <c r="H176" s="99"/>
      <c r="I176" s="778"/>
      <c r="J176" s="779"/>
      <c r="K176" s="779"/>
      <c r="L176" s="116"/>
      <c r="M176" s="117" t="s">
        <v>89</v>
      </c>
      <c r="N176" s="116"/>
      <c r="O176" s="118">
        <f t="shared" si="13"/>
        <v>0</v>
      </c>
      <c r="P176" s="93"/>
    </row>
    <row r="177" spans="1:16" s="94" customFormat="1" ht="20.25" customHeight="1">
      <c r="A177" s="778"/>
      <c r="B177" s="779"/>
      <c r="C177" s="779"/>
      <c r="D177" s="116"/>
      <c r="E177" s="117" t="s">
        <v>89</v>
      </c>
      <c r="F177" s="116"/>
      <c r="G177" s="118">
        <f t="shared" si="12"/>
        <v>0</v>
      </c>
      <c r="H177" s="99"/>
      <c r="I177" s="778"/>
      <c r="J177" s="779"/>
      <c r="K177" s="779"/>
      <c r="L177" s="116"/>
      <c r="M177" s="117" t="s">
        <v>89</v>
      </c>
      <c r="N177" s="116"/>
      <c r="O177" s="118">
        <f t="shared" si="13"/>
        <v>0</v>
      </c>
      <c r="P177" s="93"/>
    </row>
    <row r="178" spans="1:16" s="94" customFormat="1" ht="20.25" customHeight="1">
      <c r="A178" s="778"/>
      <c r="B178" s="779"/>
      <c r="C178" s="779"/>
      <c r="D178" s="116"/>
      <c r="E178" s="117" t="s">
        <v>89</v>
      </c>
      <c r="F178" s="116"/>
      <c r="G178" s="118">
        <f t="shared" si="12"/>
        <v>0</v>
      </c>
      <c r="H178" s="99"/>
      <c r="I178" s="778"/>
      <c r="J178" s="779"/>
      <c r="K178" s="779"/>
      <c r="L178" s="116"/>
      <c r="M178" s="117" t="s">
        <v>89</v>
      </c>
      <c r="N178" s="116"/>
      <c r="O178" s="118">
        <f t="shared" si="13"/>
        <v>0</v>
      </c>
      <c r="P178" s="93"/>
    </row>
    <row r="179" spans="1:16" s="94" customFormat="1" ht="20.25" customHeight="1">
      <c r="A179" s="778"/>
      <c r="B179" s="779"/>
      <c r="C179" s="779"/>
      <c r="D179" s="116"/>
      <c r="E179" s="117" t="s">
        <v>89</v>
      </c>
      <c r="F179" s="116"/>
      <c r="G179" s="118">
        <f t="shared" si="12"/>
        <v>0</v>
      </c>
      <c r="H179" s="99"/>
      <c r="I179" s="778"/>
      <c r="J179" s="779"/>
      <c r="K179" s="779"/>
      <c r="L179" s="116"/>
      <c r="M179" s="117" t="s">
        <v>89</v>
      </c>
      <c r="N179" s="116"/>
      <c r="O179" s="118">
        <f t="shared" si="13"/>
        <v>0</v>
      </c>
      <c r="P179" s="93"/>
    </row>
    <row r="180" spans="1:16" s="94" customFormat="1" ht="20.25" customHeight="1">
      <c r="A180" s="778"/>
      <c r="B180" s="779"/>
      <c r="C180" s="779"/>
      <c r="D180" s="116"/>
      <c r="E180" s="117" t="s">
        <v>89</v>
      </c>
      <c r="F180" s="116"/>
      <c r="G180" s="118">
        <f t="shared" si="12"/>
        <v>0</v>
      </c>
      <c r="H180" s="99"/>
      <c r="I180" s="778"/>
      <c r="J180" s="779"/>
      <c r="K180" s="779"/>
      <c r="L180" s="116"/>
      <c r="M180" s="117" t="s">
        <v>89</v>
      </c>
      <c r="N180" s="116"/>
      <c r="O180" s="118">
        <f t="shared" si="13"/>
        <v>0</v>
      </c>
      <c r="P180" s="93"/>
    </row>
    <row r="181" spans="1:16" s="94" customFormat="1" ht="20.25" customHeight="1">
      <c r="A181" s="778"/>
      <c r="B181" s="779"/>
      <c r="C181" s="779"/>
      <c r="D181" s="116"/>
      <c r="E181" s="117" t="s">
        <v>89</v>
      </c>
      <c r="F181" s="116"/>
      <c r="G181" s="118">
        <f t="shared" si="12"/>
        <v>0</v>
      </c>
      <c r="H181" s="99"/>
      <c r="I181" s="778"/>
      <c r="J181" s="779"/>
      <c r="K181" s="779"/>
      <c r="L181" s="116"/>
      <c r="M181" s="117" t="s">
        <v>89</v>
      </c>
      <c r="N181" s="116"/>
      <c r="O181" s="118">
        <f t="shared" si="13"/>
        <v>0</v>
      </c>
      <c r="P181" s="93"/>
    </row>
    <row r="182" spans="1:16" s="94" customFormat="1" ht="20.25" customHeight="1">
      <c r="A182" s="782" t="s">
        <v>132</v>
      </c>
      <c r="B182" s="783"/>
      <c r="C182" s="784"/>
      <c r="D182" s="119"/>
      <c r="E182" s="120" t="s">
        <v>89</v>
      </c>
      <c r="F182" s="121"/>
      <c r="G182" s="122">
        <f>D182*F182</f>
        <v>0</v>
      </c>
      <c r="H182" s="99"/>
      <c r="I182" s="782" t="s">
        <v>132</v>
      </c>
      <c r="J182" s="783"/>
      <c r="K182" s="784"/>
      <c r="L182" s="119"/>
      <c r="M182" s="120" t="s">
        <v>89</v>
      </c>
      <c r="N182" s="121"/>
      <c r="O182" s="122">
        <f>L182*N182</f>
        <v>0</v>
      </c>
      <c r="P182" s="93"/>
    </row>
    <row r="183" spans="1:16" s="94" customFormat="1" ht="20.25" customHeight="1">
      <c r="A183" s="785" t="s">
        <v>133</v>
      </c>
      <c r="B183" s="786"/>
      <c r="C183" s="786"/>
      <c r="D183" s="786"/>
      <c r="E183" s="786"/>
      <c r="F183" s="787"/>
      <c r="G183" s="123">
        <f>SUM(G172:G182)</f>
        <v>0</v>
      </c>
      <c r="H183" s="99"/>
      <c r="I183" s="785" t="s">
        <v>133</v>
      </c>
      <c r="J183" s="786"/>
      <c r="K183" s="786"/>
      <c r="L183" s="786"/>
      <c r="M183" s="786"/>
      <c r="N183" s="787"/>
      <c r="O183" s="123">
        <f>SUM(O172:O182)</f>
        <v>0</v>
      </c>
      <c r="P183" s="93"/>
    </row>
    <row r="184" spans="1:16" s="94" customFormat="1" ht="20.25" customHeight="1">
      <c r="A184" s="788" t="s">
        <v>247</v>
      </c>
      <c r="B184" s="789"/>
      <c r="C184" s="789"/>
      <c r="D184" s="789"/>
      <c r="E184" s="789"/>
      <c r="F184" s="789"/>
      <c r="G184" s="125"/>
      <c r="H184" s="99"/>
      <c r="I184" s="788" t="s">
        <v>247</v>
      </c>
      <c r="J184" s="789"/>
      <c r="K184" s="789"/>
      <c r="L184" s="789"/>
      <c r="M184" s="789"/>
      <c r="N184" s="789"/>
      <c r="O184" s="125"/>
      <c r="P184" s="93"/>
    </row>
    <row r="185" spans="1:16" s="94" customFormat="1" ht="20.25" customHeight="1">
      <c r="A185" s="780" t="s">
        <v>87</v>
      </c>
      <c r="B185" s="781"/>
      <c r="C185" s="781"/>
      <c r="D185" s="781"/>
      <c r="E185" s="781"/>
      <c r="F185" s="781"/>
      <c r="G185" s="123">
        <f>G183+G184</f>
        <v>0</v>
      </c>
      <c r="H185" s="99"/>
      <c r="I185" s="780" t="s">
        <v>87</v>
      </c>
      <c r="J185" s="781"/>
      <c r="K185" s="781"/>
      <c r="L185" s="781"/>
      <c r="M185" s="781"/>
      <c r="N185" s="781"/>
      <c r="O185" s="123">
        <f>O183+O184</f>
        <v>0</v>
      </c>
      <c r="P185" s="93"/>
    </row>
    <row r="186" spans="1:16" s="94" customFormat="1" ht="20.25" customHeight="1">
      <c r="A186" s="98"/>
      <c r="B186" s="98"/>
      <c r="C186" s="98"/>
      <c r="D186" s="98"/>
      <c r="E186" s="98"/>
      <c r="F186" s="98"/>
      <c r="G186" s="98"/>
      <c r="H186" s="93"/>
      <c r="I186" s="98"/>
      <c r="J186" s="98"/>
      <c r="K186" s="98"/>
      <c r="L186" s="98"/>
      <c r="M186" s="98"/>
      <c r="N186" s="98"/>
      <c r="O186" s="98"/>
      <c r="P186" s="93"/>
    </row>
    <row r="187" spans="1:16" s="94" customFormat="1" ht="20.25" customHeight="1">
      <c r="A187" s="817" t="s">
        <v>116</v>
      </c>
      <c r="B187" s="818"/>
      <c r="C187" s="823"/>
      <c r="D187" s="823"/>
      <c r="E187" s="823"/>
      <c r="F187" s="823"/>
      <c r="G187" s="824"/>
      <c r="H187" s="99"/>
      <c r="I187" s="817" t="s">
        <v>116</v>
      </c>
      <c r="J187" s="818"/>
      <c r="K187" s="823"/>
      <c r="L187" s="823"/>
      <c r="M187" s="823"/>
      <c r="N187" s="823"/>
      <c r="O187" s="824"/>
      <c r="P187" s="93"/>
    </row>
    <row r="188" spans="1:16" s="94" customFormat="1" ht="20.25" customHeight="1">
      <c r="A188" s="809" t="s">
        <v>118</v>
      </c>
      <c r="B188" s="810"/>
      <c r="C188" s="811"/>
      <c r="D188" s="811"/>
      <c r="E188" s="811"/>
      <c r="F188" s="811"/>
      <c r="G188" s="812"/>
      <c r="H188" s="99"/>
      <c r="I188" s="809" t="s">
        <v>118</v>
      </c>
      <c r="J188" s="810"/>
      <c r="K188" s="811"/>
      <c r="L188" s="811"/>
      <c r="M188" s="811"/>
      <c r="N188" s="811"/>
      <c r="O188" s="812"/>
      <c r="P188" s="93"/>
    </row>
    <row r="189" spans="1:16" s="94" customFormat="1" ht="20.25" customHeight="1">
      <c r="A189" s="790" t="s">
        <v>119</v>
      </c>
      <c r="B189" s="791"/>
      <c r="C189" s="813"/>
      <c r="D189" s="813"/>
      <c r="E189" s="814"/>
      <c r="F189" s="814"/>
      <c r="G189" s="815"/>
      <c r="H189" s="99"/>
      <c r="I189" s="790" t="s">
        <v>119</v>
      </c>
      <c r="J189" s="791"/>
      <c r="K189" s="813"/>
      <c r="L189" s="813"/>
      <c r="M189" s="814"/>
      <c r="N189" s="814"/>
      <c r="O189" s="815"/>
      <c r="P189" s="93"/>
    </row>
    <row r="190" spans="1:16" s="94" customFormat="1" ht="20.25" customHeight="1">
      <c r="A190" s="100" t="s">
        <v>120</v>
      </c>
      <c r="B190" s="781" t="s">
        <v>121</v>
      </c>
      <c r="C190" s="781"/>
      <c r="D190" s="816"/>
      <c r="E190" s="816"/>
      <c r="F190" s="101" t="s">
        <v>5</v>
      </c>
      <c r="G190" s="102"/>
      <c r="H190" s="103"/>
      <c r="I190" s="100" t="s">
        <v>120</v>
      </c>
      <c r="J190" s="781" t="s">
        <v>121</v>
      </c>
      <c r="K190" s="781"/>
      <c r="L190" s="816"/>
      <c r="M190" s="816"/>
      <c r="N190" s="101" t="s">
        <v>5</v>
      </c>
      <c r="O190" s="102"/>
      <c r="P190" s="93"/>
    </row>
    <row r="191" spans="1:16" s="94" customFormat="1" ht="20.25" customHeight="1">
      <c r="A191" s="817" t="s">
        <v>122</v>
      </c>
      <c r="B191" s="818"/>
      <c r="C191" s="819">
        <f>C189-D190-G190</f>
        <v>0</v>
      </c>
      <c r="D191" s="820"/>
      <c r="E191" s="821" t="s">
        <v>123</v>
      </c>
      <c r="F191" s="822"/>
      <c r="G191" s="104" t="str">
        <f>IF(C191*C192=0,"",C191*C192)</f>
        <v/>
      </c>
      <c r="H191" s="99"/>
      <c r="I191" s="817" t="s">
        <v>122</v>
      </c>
      <c r="J191" s="818"/>
      <c r="K191" s="819">
        <f>K189-L190-O190</f>
        <v>0</v>
      </c>
      <c r="L191" s="820"/>
      <c r="M191" s="821" t="s">
        <v>123</v>
      </c>
      <c r="N191" s="822"/>
      <c r="O191" s="104" t="str">
        <f>IF(K191*K192=0,"",K191*K192)</f>
        <v/>
      </c>
      <c r="P191" s="93"/>
    </row>
    <row r="192" spans="1:16" s="94" customFormat="1" ht="20.25" customHeight="1">
      <c r="A192" s="790" t="s">
        <v>124</v>
      </c>
      <c r="B192" s="791"/>
      <c r="C192" s="792"/>
      <c r="D192" s="793"/>
      <c r="E192" s="105"/>
      <c r="F192" s="106"/>
      <c r="G192" s="107"/>
      <c r="H192" s="99"/>
      <c r="I192" s="790" t="s">
        <v>124</v>
      </c>
      <c r="J192" s="791"/>
      <c r="K192" s="792"/>
      <c r="L192" s="793"/>
      <c r="M192" s="105"/>
      <c r="N192" s="106"/>
      <c r="O192" s="107"/>
      <c r="P192" s="93"/>
    </row>
    <row r="193" spans="1:16" s="94" customFormat="1" ht="20.25" customHeight="1">
      <c r="A193" s="780" t="s">
        <v>125</v>
      </c>
      <c r="B193" s="781"/>
      <c r="C193" s="794" t="str">
        <f>IF(G191="","",SUM(F197:F206))</f>
        <v/>
      </c>
      <c r="D193" s="795"/>
      <c r="E193" s="796" t="s">
        <v>126</v>
      </c>
      <c r="F193" s="797"/>
      <c r="G193" s="108" t="str">
        <f>IF(G191="","",C193/G191)</f>
        <v/>
      </c>
      <c r="H193" s="99"/>
      <c r="I193" s="780" t="s">
        <v>125</v>
      </c>
      <c r="J193" s="781"/>
      <c r="K193" s="794" t="str">
        <f>IF(O191="","",SUM(N197:N206))</f>
        <v/>
      </c>
      <c r="L193" s="795"/>
      <c r="M193" s="796" t="s">
        <v>126</v>
      </c>
      <c r="N193" s="797"/>
      <c r="O193" s="108" t="str">
        <f>IF(O191="","",K193/O191)</f>
        <v/>
      </c>
      <c r="P193" s="93"/>
    </row>
    <row r="194" spans="1:16" s="94" customFormat="1" ht="20.25" customHeight="1">
      <c r="A194" s="803" t="s">
        <v>127</v>
      </c>
      <c r="B194" s="804"/>
      <c r="C194" s="805" t="str">
        <f>IF(G191="","",SUM(F197:F207))</f>
        <v/>
      </c>
      <c r="D194" s="806"/>
      <c r="E194" s="807" t="s">
        <v>128</v>
      </c>
      <c r="F194" s="808"/>
      <c r="G194" s="109" t="str">
        <f>IF(G191="","",C194/G191)</f>
        <v/>
      </c>
      <c r="H194" s="99"/>
      <c r="I194" s="803" t="s">
        <v>127</v>
      </c>
      <c r="J194" s="804"/>
      <c r="K194" s="805" t="str">
        <f>IF(O191="","",SUM(N197:N207))</f>
        <v/>
      </c>
      <c r="L194" s="806"/>
      <c r="M194" s="807" t="s">
        <v>128</v>
      </c>
      <c r="N194" s="808"/>
      <c r="O194" s="109" t="str">
        <f>IF(O191="","",K194/O191)</f>
        <v/>
      </c>
      <c r="P194" s="93"/>
    </row>
    <row r="195" spans="1:16" s="94" customFormat="1" ht="20.25" customHeight="1">
      <c r="A195" s="798" t="s">
        <v>351</v>
      </c>
      <c r="B195" s="799"/>
      <c r="C195" s="799"/>
      <c r="D195" s="799"/>
      <c r="E195" s="799"/>
      <c r="F195" s="799"/>
      <c r="G195" s="800"/>
      <c r="H195" s="99"/>
      <c r="I195" s="798" t="s">
        <v>351</v>
      </c>
      <c r="J195" s="799"/>
      <c r="K195" s="799"/>
      <c r="L195" s="799"/>
      <c r="M195" s="799"/>
      <c r="N195" s="799"/>
      <c r="O195" s="800"/>
      <c r="P195" s="93"/>
    </row>
    <row r="196" spans="1:16" s="94" customFormat="1" ht="20.25" customHeight="1">
      <c r="A196" s="780" t="s">
        <v>129</v>
      </c>
      <c r="B196" s="781"/>
      <c r="C196" s="781"/>
      <c r="D196" s="110" t="s">
        <v>64</v>
      </c>
      <c r="E196" s="110" t="s">
        <v>89</v>
      </c>
      <c r="F196" s="110" t="s">
        <v>130</v>
      </c>
      <c r="G196" s="111" t="s">
        <v>131</v>
      </c>
      <c r="H196" s="99"/>
      <c r="I196" s="780" t="s">
        <v>129</v>
      </c>
      <c r="J196" s="781"/>
      <c r="K196" s="781"/>
      <c r="L196" s="110" t="s">
        <v>64</v>
      </c>
      <c r="M196" s="110" t="s">
        <v>89</v>
      </c>
      <c r="N196" s="110" t="s">
        <v>130</v>
      </c>
      <c r="O196" s="111" t="s">
        <v>131</v>
      </c>
      <c r="P196" s="93"/>
    </row>
    <row r="197" spans="1:16" s="94" customFormat="1" ht="20.25" customHeight="1">
      <c r="A197" s="801"/>
      <c r="B197" s="802"/>
      <c r="C197" s="802"/>
      <c r="D197" s="112"/>
      <c r="E197" s="113" t="s">
        <v>89</v>
      </c>
      <c r="F197" s="114"/>
      <c r="G197" s="115">
        <f>D197*F197</f>
        <v>0</v>
      </c>
      <c r="H197" s="99"/>
      <c r="I197" s="801"/>
      <c r="J197" s="802"/>
      <c r="K197" s="802"/>
      <c r="L197" s="112"/>
      <c r="M197" s="113" t="s">
        <v>89</v>
      </c>
      <c r="N197" s="114"/>
      <c r="O197" s="115">
        <f>L197*N197</f>
        <v>0</v>
      </c>
      <c r="P197" s="93"/>
    </row>
    <row r="198" spans="1:16" s="94" customFormat="1" ht="20.25" customHeight="1">
      <c r="A198" s="778"/>
      <c r="B198" s="779"/>
      <c r="C198" s="779"/>
      <c r="D198" s="116"/>
      <c r="E198" s="117" t="s">
        <v>89</v>
      </c>
      <c r="F198" s="116"/>
      <c r="G198" s="118">
        <f t="shared" ref="G198:G206" si="14">D198*F198</f>
        <v>0</v>
      </c>
      <c r="H198" s="99"/>
      <c r="I198" s="778"/>
      <c r="J198" s="779"/>
      <c r="K198" s="779"/>
      <c r="L198" s="116"/>
      <c r="M198" s="117" t="s">
        <v>89</v>
      </c>
      <c r="N198" s="116"/>
      <c r="O198" s="118">
        <f t="shared" ref="O198:O206" si="15">L198*N198</f>
        <v>0</v>
      </c>
      <c r="P198" s="93"/>
    </row>
    <row r="199" spans="1:16" s="94" customFormat="1" ht="20.25" customHeight="1">
      <c r="A199" s="778"/>
      <c r="B199" s="779"/>
      <c r="C199" s="779"/>
      <c r="D199" s="116"/>
      <c r="E199" s="117" t="s">
        <v>89</v>
      </c>
      <c r="F199" s="116"/>
      <c r="G199" s="118">
        <f t="shared" si="14"/>
        <v>0</v>
      </c>
      <c r="H199" s="99"/>
      <c r="I199" s="778"/>
      <c r="J199" s="779"/>
      <c r="K199" s="779"/>
      <c r="L199" s="116"/>
      <c r="M199" s="117" t="s">
        <v>89</v>
      </c>
      <c r="N199" s="116"/>
      <c r="O199" s="118">
        <f t="shared" si="15"/>
        <v>0</v>
      </c>
      <c r="P199" s="93"/>
    </row>
    <row r="200" spans="1:16" s="94" customFormat="1" ht="20.25" customHeight="1">
      <c r="A200" s="778"/>
      <c r="B200" s="779"/>
      <c r="C200" s="779"/>
      <c r="D200" s="116"/>
      <c r="E200" s="117" t="s">
        <v>89</v>
      </c>
      <c r="F200" s="116"/>
      <c r="G200" s="118">
        <f t="shared" si="14"/>
        <v>0</v>
      </c>
      <c r="H200" s="99"/>
      <c r="I200" s="778"/>
      <c r="J200" s="779"/>
      <c r="K200" s="779"/>
      <c r="L200" s="116"/>
      <c r="M200" s="117" t="s">
        <v>89</v>
      </c>
      <c r="N200" s="116"/>
      <c r="O200" s="118">
        <f t="shared" si="15"/>
        <v>0</v>
      </c>
      <c r="P200" s="93"/>
    </row>
    <row r="201" spans="1:16" s="94" customFormat="1" ht="20.25" customHeight="1">
      <c r="A201" s="778"/>
      <c r="B201" s="779"/>
      <c r="C201" s="779"/>
      <c r="D201" s="116"/>
      <c r="E201" s="117" t="s">
        <v>89</v>
      </c>
      <c r="F201" s="116"/>
      <c r="G201" s="118">
        <f t="shared" si="14"/>
        <v>0</v>
      </c>
      <c r="H201" s="99"/>
      <c r="I201" s="778"/>
      <c r="J201" s="779"/>
      <c r="K201" s="779"/>
      <c r="L201" s="116"/>
      <c r="M201" s="117" t="s">
        <v>89</v>
      </c>
      <c r="N201" s="116"/>
      <c r="O201" s="118">
        <f t="shared" si="15"/>
        <v>0</v>
      </c>
      <c r="P201" s="93"/>
    </row>
    <row r="202" spans="1:16" s="94" customFormat="1" ht="20.25" customHeight="1">
      <c r="A202" s="778"/>
      <c r="B202" s="779"/>
      <c r="C202" s="779"/>
      <c r="D202" s="116"/>
      <c r="E202" s="117" t="s">
        <v>89</v>
      </c>
      <c r="F202" s="116"/>
      <c r="G202" s="118">
        <f t="shared" si="14"/>
        <v>0</v>
      </c>
      <c r="H202" s="99"/>
      <c r="I202" s="778"/>
      <c r="J202" s="779"/>
      <c r="K202" s="779"/>
      <c r="L202" s="116"/>
      <c r="M202" s="117" t="s">
        <v>89</v>
      </c>
      <c r="N202" s="116"/>
      <c r="O202" s="118">
        <f t="shared" si="15"/>
        <v>0</v>
      </c>
      <c r="P202" s="93"/>
    </row>
    <row r="203" spans="1:16" s="94" customFormat="1" ht="20.25" customHeight="1">
      <c r="A203" s="778"/>
      <c r="B203" s="779"/>
      <c r="C203" s="779"/>
      <c r="D203" s="116"/>
      <c r="E203" s="117" t="s">
        <v>89</v>
      </c>
      <c r="F203" s="116"/>
      <c r="G203" s="118">
        <f t="shared" si="14"/>
        <v>0</v>
      </c>
      <c r="H203" s="99"/>
      <c r="I203" s="778"/>
      <c r="J203" s="779"/>
      <c r="K203" s="779"/>
      <c r="L203" s="116"/>
      <c r="M203" s="117" t="s">
        <v>89</v>
      </c>
      <c r="N203" s="116"/>
      <c r="O203" s="118">
        <f t="shared" si="15"/>
        <v>0</v>
      </c>
      <c r="P203" s="93"/>
    </row>
    <row r="204" spans="1:16" s="94" customFormat="1" ht="20.25" customHeight="1">
      <c r="A204" s="778"/>
      <c r="B204" s="779"/>
      <c r="C204" s="779"/>
      <c r="D204" s="116"/>
      <c r="E204" s="117" t="s">
        <v>89</v>
      </c>
      <c r="F204" s="116"/>
      <c r="G204" s="118">
        <f t="shared" si="14"/>
        <v>0</v>
      </c>
      <c r="H204" s="99"/>
      <c r="I204" s="778"/>
      <c r="J204" s="779"/>
      <c r="K204" s="779"/>
      <c r="L204" s="116"/>
      <c r="M204" s="117" t="s">
        <v>89</v>
      </c>
      <c r="N204" s="116"/>
      <c r="O204" s="118">
        <f t="shared" si="15"/>
        <v>0</v>
      </c>
      <c r="P204" s="93"/>
    </row>
    <row r="205" spans="1:16" s="94" customFormat="1" ht="20.25" customHeight="1">
      <c r="A205" s="778"/>
      <c r="B205" s="779"/>
      <c r="C205" s="779"/>
      <c r="D205" s="116"/>
      <c r="E205" s="117" t="s">
        <v>89</v>
      </c>
      <c r="F205" s="116"/>
      <c r="G205" s="118">
        <f t="shared" si="14"/>
        <v>0</v>
      </c>
      <c r="H205" s="99"/>
      <c r="I205" s="778"/>
      <c r="J205" s="779"/>
      <c r="K205" s="779"/>
      <c r="L205" s="116"/>
      <c r="M205" s="117" t="s">
        <v>89</v>
      </c>
      <c r="N205" s="116"/>
      <c r="O205" s="118">
        <f t="shared" si="15"/>
        <v>0</v>
      </c>
      <c r="P205" s="93"/>
    </row>
    <row r="206" spans="1:16" s="94" customFormat="1" ht="20.25" customHeight="1">
      <c r="A206" s="778"/>
      <c r="B206" s="779"/>
      <c r="C206" s="779"/>
      <c r="D206" s="116"/>
      <c r="E206" s="117" t="s">
        <v>89</v>
      </c>
      <c r="F206" s="116"/>
      <c r="G206" s="118">
        <f t="shared" si="14"/>
        <v>0</v>
      </c>
      <c r="H206" s="99"/>
      <c r="I206" s="778"/>
      <c r="J206" s="779"/>
      <c r="K206" s="779"/>
      <c r="L206" s="116"/>
      <c r="M206" s="117" t="s">
        <v>89</v>
      </c>
      <c r="N206" s="116"/>
      <c r="O206" s="118">
        <f t="shared" si="15"/>
        <v>0</v>
      </c>
      <c r="P206" s="93"/>
    </row>
    <row r="207" spans="1:16" s="94" customFormat="1" ht="20.25" customHeight="1">
      <c r="A207" s="782" t="s">
        <v>132</v>
      </c>
      <c r="B207" s="783"/>
      <c r="C207" s="784"/>
      <c r="D207" s="119"/>
      <c r="E207" s="120" t="s">
        <v>89</v>
      </c>
      <c r="F207" s="121"/>
      <c r="G207" s="122">
        <f>D207*F207</f>
        <v>0</v>
      </c>
      <c r="H207" s="99"/>
      <c r="I207" s="782" t="s">
        <v>132</v>
      </c>
      <c r="J207" s="783"/>
      <c r="K207" s="784"/>
      <c r="L207" s="119"/>
      <c r="M207" s="120" t="s">
        <v>89</v>
      </c>
      <c r="N207" s="121"/>
      <c r="O207" s="122">
        <f>L207*N207</f>
        <v>0</v>
      </c>
      <c r="P207" s="93"/>
    </row>
    <row r="208" spans="1:16" s="94" customFormat="1" ht="20.25" customHeight="1">
      <c r="A208" s="785" t="s">
        <v>133</v>
      </c>
      <c r="B208" s="786"/>
      <c r="C208" s="786"/>
      <c r="D208" s="786"/>
      <c r="E208" s="786"/>
      <c r="F208" s="787"/>
      <c r="G208" s="123">
        <f>SUM(G197:G207)</f>
        <v>0</v>
      </c>
      <c r="H208" s="99"/>
      <c r="I208" s="785" t="s">
        <v>133</v>
      </c>
      <c r="J208" s="786"/>
      <c r="K208" s="786"/>
      <c r="L208" s="786"/>
      <c r="M208" s="786"/>
      <c r="N208" s="787"/>
      <c r="O208" s="123">
        <f>SUM(O197:O207)</f>
        <v>0</v>
      </c>
      <c r="P208" s="93"/>
    </row>
    <row r="209" spans="1:16" s="94" customFormat="1" ht="20.25" customHeight="1">
      <c r="A209" s="788" t="s">
        <v>247</v>
      </c>
      <c r="B209" s="789"/>
      <c r="C209" s="789"/>
      <c r="D209" s="789"/>
      <c r="E209" s="789"/>
      <c r="F209" s="789"/>
      <c r="G209" s="125"/>
      <c r="H209" s="99"/>
      <c r="I209" s="788" t="s">
        <v>247</v>
      </c>
      <c r="J209" s="789"/>
      <c r="K209" s="789"/>
      <c r="L209" s="789"/>
      <c r="M209" s="789"/>
      <c r="N209" s="789"/>
      <c r="O209" s="125"/>
      <c r="P209" s="93"/>
    </row>
    <row r="210" spans="1:16" s="94" customFormat="1" ht="20.25" customHeight="1">
      <c r="A210" s="780" t="s">
        <v>87</v>
      </c>
      <c r="B210" s="781"/>
      <c r="C210" s="781"/>
      <c r="D210" s="781"/>
      <c r="E210" s="781"/>
      <c r="F210" s="781"/>
      <c r="G210" s="123">
        <f>G208+G209</f>
        <v>0</v>
      </c>
      <c r="H210" s="99"/>
      <c r="I210" s="780" t="s">
        <v>87</v>
      </c>
      <c r="J210" s="781"/>
      <c r="K210" s="781"/>
      <c r="L210" s="781"/>
      <c r="M210" s="781"/>
      <c r="N210" s="781"/>
      <c r="O210" s="123">
        <f>O208+O209</f>
        <v>0</v>
      </c>
      <c r="P210" s="93"/>
    </row>
    <row r="211" spans="1:16" s="94" customFormat="1" ht="20.25" customHeight="1">
      <c r="A211" s="98"/>
      <c r="B211" s="98"/>
      <c r="C211" s="98"/>
      <c r="D211" s="98"/>
      <c r="E211" s="98"/>
      <c r="F211" s="98"/>
      <c r="G211" s="98"/>
      <c r="H211" s="93"/>
      <c r="I211" s="98"/>
      <c r="J211" s="98"/>
      <c r="K211" s="98"/>
      <c r="L211" s="98"/>
      <c r="M211" s="98"/>
      <c r="N211" s="98"/>
      <c r="O211" s="98"/>
      <c r="P211" s="93"/>
    </row>
    <row r="212" spans="1:16" s="94" customFormat="1" ht="20.25" customHeight="1">
      <c r="A212" s="817" t="s">
        <v>116</v>
      </c>
      <c r="B212" s="818"/>
      <c r="C212" s="823"/>
      <c r="D212" s="823"/>
      <c r="E212" s="823"/>
      <c r="F212" s="823"/>
      <c r="G212" s="824"/>
      <c r="H212" s="99"/>
      <c r="I212" s="817" t="s">
        <v>116</v>
      </c>
      <c r="J212" s="818"/>
      <c r="K212" s="823"/>
      <c r="L212" s="823"/>
      <c r="M212" s="823"/>
      <c r="N212" s="823"/>
      <c r="O212" s="824"/>
      <c r="P212" s="93"/>
    </row>
    <row r="213" spans="1:16" s="94" customFormat="1" ht="20.25" customHeight="1">
      <c r="A213" s="809" t="s">
        <v>118</v>
      </c>
      <c r="B213" s="810"/>
      <c r="C213" s="811"/>
      <c r="D213" s="811"/>
      <c r="E213" s="811"/>
      <c r="F213" s="811"/>
      <c r="G213" s="812"/>
      <c r="H213" s="99"/>
      <c r="I213" s="809" t="s">
        <v>118</v>
      </c>
      <c r="J213" s="810"/>
      <c r="K213" s="811"/>
      <c r="L213" s="811"/>
      <c r="M213" s="811"/>
      <c r="N213" s="811"/>
      <c r="O213" s="812"/>
      <c r="P213" s="93"/>
    </row>
    <row r="214" spans="1:16" s="94" customFormat="1" ht="20.25" customHeight="1">
      <c r="A214" s="790" t="s">
        <v>119</v>
      </c>
      <c r="B214" s="791"/>
      <c r="C214" s="813"/>
      <c r="D214" s="813"/>
      <c r="E214" s="814"/>
      <c r="F214" s="814"/>
      <c r="G214" s="815"/>
      <c r="H214" s="99"/>
      <c r="I214" s="790" t="s">
        <v>119</v>
      </c>
      <c r="J214" s="791"/>
      <c r="K214" s="813"/>
      <c r="L214" s="813"/>
      <c r="M214" s="814"/>
      <c r="N214" s="814"/>
      <c r="O214" s="815"/>
      <c r="P214" s="93"/>
    </row>
    <row r="215" spans="1:16" s="94" customFormat="1" ht="20.25" customHeight="1">
      <c r="A215" s="100" t="s">
        <v>120</v>
      </c>
      <c r="B215" s="781" t="s">
        <v>121</v>
      </c>
      <c r="C215" s="781"/>
      <c r="D215" s="816"/>
      <c r="E215" s="816"/>
      <c r="F215" s="101" t="s">
        <v>5</v>
      </c>
      <c r="G215" s="102"/>
      <c r="H215" s="103"/>
      <c r="I215" s="100" t="s">
        <v>120</v>
      </c>
      <c r="J215" s="781" t="s">
        <v>121</v>
      </c>
      <c r="K215" s="781"/>
      <c r="L215" s="816"/>
      <c r="M215" s="816"/>
      <c r="N215" s="101" t="s">
        <v>5</v>
      </c>
      <c r="O215" s="102"/>
      <c r="P215" s="93"/>
    </row>
    <row r="216" spans="1:16" s="94" customFormat="1" ht="20.25" customHeight="1">
      <c r="A216" s="817" t="s">
        <v>122</v>
      </c>
      <c r="B216" s="818"/>
      <c r="C216" s="819">
        <f>C214-D215-G215</f>
        <v>0</v>
      </c>
      <c r="D216" s="820"/>
      <c r="E216" s="821" t="s">
        <v>123</v>
      </c>
      <c r="F216" s="822"/>
      <c r="G216" s="104" t="str">
        <f>IF(C216*C217=0,"",C216*C217)</f>
        <v/>
      </c>
      <c r="H216" s="99"/>
      <c r="I216" s="817" t="s">
        <v>122</v>
      </c>
      <c r="J216" s="818"/>
      <c r="K216" s="819">
        <f>K214-L215-O215</f>
        <v>0</v>
      </c>
      <c r="L216" s="820"/>
      <c r="M216" s="821" t="s">
        <v>123</v>
      </c>
      <c r="N216" s="822"/>
      <c r="O216" s="104" t="str">
        <f>IF(K216*K217=0,"",K216*K217)</f>
        <v/>
      </c>
      <c r="P216" s="93"/>
    </row>
    <row r="217" spans="1:16" s="94" customFormat="1" ht="20.25" customHeight="1">
      <c r="A217" s="790" t="s">
        <v>124</v>
      </c>
      <c r="B217" s="791"/>
      <c r="C217" s="792"/>
      <c r="D217" s="793"/>
      <c r="E217" s="105"/>
      <c r="F217" s="106"/>
      <c r="G217" s="107"/>
      <c r="H217" s="99"/>
      <c r="I217" s="790" t="s">
        <v>124</v>
      </c>
      <c r="J217" s="791"/>
      <c r="K217" s="792"/>
      <c r="L217" s="793"/>
      <c r="M217" s="105"/>
      <c r="N217" s="106"/>
      <c r="O217" s="107"/>
      <c r="P217" s="93"/>
    </row>
    <row r="218" spans="1:16" s="94" customFormat="1" ht="20.25" customHeight="1">
      <c r="A218" s="780" t="s">
        <v>125</v>
      </c>
      <c r="B218" s="781"/>
      <c r="C218" s="794" t="str">
        <f>IF(G216="","",SUM(F222:F231))</f>
        <v/>
      </c>
      <c r="D218" s="795"/>
      <c r="E218" s="796" t="s">
        <v>126</v>
      </c>
      <c r="F218" s="797"/>
      <c r="G218" s="108" t="str">
        <f>IF(G216="","",C218/G216)</f>
        <v/>
      </c>
      <c r="H218" s="99"/>
      <c r="I218" s="780" t="s">
        <v>125</v>
      </c>
      <c r="J218" s="781"/>
      <c r="K218" s="794" t="str">
        <f>IF(O216="","",SUM(N222:N231))</f>
        <v/>
      </c>
      <c r="L218" s="795"/>
      <c r="M218" s="796" t="s">
        <v>126</v>
      </c>
      <c r="N218" s="797"/>
      <c r="O218" s="108" t="str">
        <f>IF(O216="","",K218/O216)</f>
        <v/>
      </c>
      <c r="P218" s="93"/>
    </row>
    <row r="219" spans="1:16" s="94" customFormat="1" ht="20.25" customHeight="1">
      <c r="A219" s="803" t="s">
        <v>127</v>
      </c>
      <c r="B219" s="804"/>
      <c r="C219" s="805" t="str">
        <f>IF(G216="","",SUM(F222:F232))</f>
        <v/>
      </c>
      <c r="D219" s="806"/>
      <c r="E219" s="807" t="s">
        <v>128</v>
      </c>
      <c r="F219" s="808"/>
      <c r="G219" s="109" t="str">
        <f>IF(G216="","",C219/G216)</f>
        <v/>
      </c>
      <c r="H219" s="99"/>
      <c r="I219" s="803" t="s">
        <v>127</v>
      </c>
      <c r="J219" s="804"/>
      <c r="K219" s="805" t="str">
        <f>IF(O216="","",SUM(N222:N232))</f>
        <v/>
      </c>
      <c r="L219" s="806"/>
      <c r="M219" s="807" t="s">
        <v>128</v>
      </c>
      <c r="N219" s="808"/>
      <c r="O219" s="109" t="str">
        <f>IF(O216="","",K219/O216)</f>
        <v/>
      </c>
      <c r="P219" s="93"/>
    </row>
    <row r="220" spans="1:16" s="94" customFormat="1" ht="20.25" customHeight="1">
      <c r="A220" s="798" t="s">
        <v>351</v>
      </c>
      <c r="B220" s="799"/>
      <c r="C220" s="799"/>
      <c r="D220" s="799"/>
      <c r="E220" s="799"/>
      <c r="F220" s="799"/>
      <c r="G220" s="800"/>
      <c r="H220" s="99"/>
      <c r="I220" s="798" t="s">
        <v>351</v>
      </c>
      <c r="J220" s="799"/>
      <c r="K220" s="799"/>
      <c r="L220" s="799"/>
      <c r="M220" s="799"/>
      <c r="N220" s="799"/>
      <c r="O220" s="800"/>
      <c r="P220" s="93"/>
    </row>
    <row r="221" spans="1:16" s="94" customFormat="1" ht="20.25" customHeight="1">
      <c r="A221" s="780" t="s">
        <v>129</v>
      </c>
      <c r="B221" s="781"/>
      <c r="C221" s="781"/>
      <c r="D221" s="110" t="s">
        <v>64</v>
      </c>
      <c r="E221" s="110" t="s">
        <v>89</v>
      </c>
      <c r="F221" s="110" t="s">
        <v>130</v>
      </c>
      <c r="G221" s="111" t="s">
        <v>131</v>
      </c>
      <c r="H221" s="99"/>
      <c r="I221" s="780" t="s">
        <v>129</v>
      </c>
      <c r="J221" s="781"/>
      <c r="K221" s="781"/>
      <c r="L221" s="110" t="s">
        <v>64</v>
      </c>
      <c r="M221" s="110" t="s">
        <v>89</v>
      </c>
      <c r="N221" s="110" t="s">
        <v>130</v>
      </c>
      <c r="O221" s="111" t="s">
        <v>131</v>
      </c>
      <c r="P221" s="93"/>
    </row>
    <row r="222" spans="1:16" s="94" customFormat="1" ht="20.25" customHeight="1">
      <c r="A222" s="801"/>
      <c r="B222" s="802"/>
      <c r="C222" s="802"/>
      <c r="D222" s="112"/>
      <c r="E222" s="113" t="s">
        <v>89</v>
      </c>
      <c r="F222" s="114"/>
      <c r="G222" s="115">
        <f>D222*F222</f>
        <v>0</v>
      </c>
      <c r="H222" s="99"/>
      <c r="I222" s="801"/>
      <c r="J222" s="802"/>
      <c r="K222" s="802"/>
      <c r="L222" s="112"/>
      <c r="M222" s="113" t="s">
        <v>89</v>
      </c>
      <c r="N222" s="114"/>
      <c r="O222" s="115">
        <f>L222*N222</f>
        <v>0</v>
      </c>
      <c r="P222" s="93"/>
    </row>
    <row r="223" spans="1:16" s="94" customFormat="1" ht="20.25" customHeight="1">
      <c r="A223" s="778"/>
      <c r="B223" s="779"/>
      <c r="C223" s="779"/>
      <c r="D223" s="116"/>
      <c r="E223" s="117" t="s">
        <v>89</v>
      </c>
      <c r="F223" s="116"/>
      <c r="G223" s="118">
        <f t="shared" ref="G223:G231" si="16">D223*F223</f>
        <v>0</v>
      </c>
      <c r="H223" s="99"/>
      <c r="I223" s="778"/>
      <c r="J223" s="779"/>
      <c r="K223" s="779"/>
      <c r="L223" s="116"/>
      <c r="M223" s="117" t="s">
        <v>89</v>
      </c>
      <c r="N223" s="116"/>
      <c r="O223" s="118">
        <f t="shared" ref="O223:O231" si="17">L223*N223</f>
        <v>0</v>
      </c>
      <c r="P223" s="93"/>
    </row>
    <row r="224" spans="1:16" s="94" customFormat="1" ht="20.25" customHeight="1">
      <c r="A224" s="778"/>
      <c r="B224" s="779"/>
      <c r="C224" s="779"/>
      <c r="D224" s="116"/>
      <c r="E224" s="117" t="s">
        <v>89</v>
      </c>
      <c r="F224" s="116"/>
      <c r="G224" s="118">
        <f t="shared" si="16"/>
        <v>0</v>
      </c>
      <c r="H224" s="99"/>
      <c r="I224" s="778"/>
      <c r="J224" s="779"/>
      <c r="K224" s="779"/>
      <c r="L224" s="116"/>
      <c r="M224" s="117" t="s">
        <v>89</v>
      </c>
      <c r="N224" s="116"/>
      <c r="O224" s="118">
        <f t="shared" si="17"/>
        <v>0</v>
      </c>
      <c r="P224" s="93"/>
    </row>
    <row r="225" spans="1:16" s="94" customFormat="1" ht="20.25" customHeight="1">
      <c r="A225" s="778"/>
      <c r="B225" s="779"/>
      <c r="C225" s="779"/>
      <c r="D225" s="116"/>
      <c r="E225" s="117" t="s">
        <v>89</v>
      </c>
      <c r="F225" s="116"/>
      <c r="G225" s="118">
        <f t="shared" si="16"/>
        <v>0</v>
      </c>
      <c r="H225" s="99"/>
      <c r="I225" s="778"/>
      <c r="J225" s="779"/>
      <c r="K225" s="779"/>
      <c r="L225" s="116"/>
      <c r="M225" s="117" t="s">
        <v>89</v>
      </c>
      <c r="N225" s="116"/>
      <c r="O225" s="118">
        <f t="shared" si="17"/>
        <v>0</v>
      </c>
      <c r="P225" s="93"/>
    </row>
    <row r="226" spans="1:16" s="94" customFormat="1" ht="20.25" customHeight="1">
      <c r="A226" s="778"/>
      <c r="B226" s="779"/>
      <c r="C226" s="779"/>
      <c r="D226" s="116"/>
      <c r="E226" s="117" t="s">
        <v>89</v>
      </c>
      <c r="F226" s="116"/>
      <c r="G226" s="118">
        <f t="shared" si="16"/>
        <v>0</v>
      </c>
      <c r="H226" s="99"/>
      <c r="I226" s="778"/>
      <c r="J226" s="779"/>
      <c r="K226" s="779"/>
      <c r="L226" s="116"/>
      <c r="M226" s="117" t="s">
        <v>89</v>
      </c>
      <c r="N226" s="116"/>
      <c r="O226" s="118">
        <f t="shared" si="17"/>
        <v>0</v>
      </c>
      <c r="P226" s="93"/>
    </row>
    <row r="227" spans="1:16" s="94" customFormat="1" ht="20.25" customHeight="1">
      <c r="A227" s="778"/>
      <c r="B227" s="779"/>
      <c r="C227" s="779"/>
      <c r="D227" s="116"/>
      <c r="E227" s="117" t="s">
        <v>89</v>
      </c>
      <c r="F227" s="116"/>
      <c r="G227" s="118">
        <f t="shared" si="16"/>
        <v>0</v>
      </c>
      <c r="H227" s="99"/>
      <c r="I227" s="778"/>
      <c r="J227" s="779"/>
      <c r="K227" s="779"/>
      <c r="L227" s="116"/>
      <c r="M227" s="117" t="s">
        <v>89</v>
      </c>
      <c r="N227" s="116"/>
      <c r="O227" s="118">
        <f t="shared" si="17"/>
        <v>0</v>
      </c>
      <c r="P227" s="93"/>
    </row>
    <row r="228" spans="1:16" s="94" customFormat="1" ht="20.25" customHeight="1">
      <c r="A228" s="778"/>
      <c r="B228" s="779"/>
      <c r="C228" s="779"/>
      <c r="D228" s="116"/>
      <c r="E228" s="117" t="s">
        <v>89</v>
      </c>
      <c r="F228" s="116"/>
      <c r="G228" s="118">
        <f t="shared" si="16"/>
        <v>0</v>
      </c>
      <c r="H228" s="99"/>
      <c r="I228" s="778"/>
      <c r="J228" s="779"/>
      <c r="K228" s="779"/>
      <c r="L228" s="116"/>
      <c r="M228" s="117" t="s">
        <v>89</v>
      </c>
      <c r="N228" s="116"/>
      <c r="O228" s="118">
        <f t="shared" si="17"/>
        <v>0</v>
      </c>
      <c r="P228" s="93"/>
    </row>
    <row r="229" spans="1:16" s="94" customFormat="1" ht="20.25" customHeight="1">
      <c r="A229" s="778"/>
      <c r="B229" s="779"/>
      <c r="C229" s="779"/>
      <c r="D229" s="116"/>
      <c r="E229" s="117" t="s">
        <v>89</v>
      </c>
      <c r="F229" s="116"/>
      <c r="G229" s="118">
        <f t="shared" si="16"/>
        <v>0</v>
      </c>
      <c r="H229" s="99"/>
      <c r="I229" s="778"/>
      <c r="J229" s="779"/>
      <c r="K229" s="779"/>
      <c r="L229" s="116"/>
      <c r="M229" s="117" t="s">
        <v>89</v>
      </c>
      <c r="N229" s="116"/>
      <c r="O229" s="118">
        <f t="shared" si="17"/>
        <v>0</v>
      </c>
      <c r="P229" s="93"/>
    </row>
    <row r="230" spans="1:16" s="94" customFormat="1" ht="20.25" customHeight="1">
      <c r="A230" s="778"/>
      <c r="B230" s="779"/>
      <c r="C230" s="779"/>
      <c r="D230" s="116"/>
      <c r="E230" s="117" t="s">
        <v>89</v>
      </c>
      <c r="F230" s="116"/>
      <c r="G230" s="118">
        <f t="shared" si="16"/>
        <v>0</v>
      </c>
      <c r="H230" s="99"/>
      <c r="I230" s="778"/>
      <c r="J230" s="779"/>
      <c r="K230" s="779"/>
      <c r="L230" s="116"/>
      <c r="M230" s="117" t="s">
        <v>89</v>
      </c>
      <c r="N230" s="116"/>
      <c r="O230" s="118">
        <f t="shared" si="17"/>
        <v>0</v>
      </c>
      <c r="P230" s="93"/>
    </row>
    <row r="231" spans="1:16" s="94" customFormat="1" ht="20.25" customHeight="1">
      <c r="A231" s="778"/>
      <c r="B231" s="779"/>
      <c r="C231" s="779"/>
      <c r="D231" s="116"/>
      <c r="E231" s="117" t="s">
        <v>89</v>
      </c>
      <c r="F231" s="116"/>
      <c r="G231" s="118">
        <f t="shared" si="16"/>
        <v>0</v>
      </c>
      <c r="H231" s="99"/>
      <c r="I231" s="778"/>
      <c r="J231" s="779"/>
      <c r="K231" s="779"/>
      <c r="L231" s="116"/>
      <c r="M231" s="117" t="s">
        <v>89</v>
      </c>
      <c r="N231" s="116"/>
      <c r="O231" s="118">
        <f t="shared" si="17"/>
        <v>0</v>
      </c>
      <c r="P231" s="93"/>
    </row>
    <row r="232" spans="1:16" s="94" customFormat="1" ht="20.25" customHeight="1">
      <c r="A232" s="782" t="s">
        <v>132</v>
      </c>
      <c r="B232" s="783"/>
      <c r="C232" s="784"/>
      <c r="D232" s="119"/>
      <c r="E232" s="120" t="s">
        <v>89</v>
      </c>
      <c r="F232" s="121"/>
      <c r="G232" s="122">
        <f>D232*F232</f>
        <v>0</v>
      </c>
      <c r="H232" s="99"/>
      <c r="I232" s="782" t="s">
        <v>132</v>
      </c>
      <c r="J232" s="783"/>
      <c r="K232" s="784"/>
      <c r="L232" s="119"/>
      <c r="M232" s="120" t="s">
        <v>89</v>
      </c>
      <c r="N232" s="121"/>
      <c r="O232" s="122">
        <f>L232*N232</f>
        <v>0</v>
      </c>
      <c r="P232" s="93"/>
    </row>
    <row r="233" spans="1:16" s="94" customFormat="1" ht="20.25" customHeight="1">
      <c r="A233" s="785" t="s">
        <v>133</v>
      </c>
      <c r="B233" s="786"/>
      <c r="C233" s="786"/>
      <c r="D233" s="786"/>
      <c r="E233" s="786"/>
      <c r="F233" s="787"/>
      <c r="G233" s="123">
        <f>SUM(G222:G232)</f>
        <v>0</v>
      </c>
      <c r="H233" s="99"/>
      <c r="I233" s="785" t="s">
        <v>133</v>
      </c>
      <c r="J233" s="786"/>
      <c r="K233" s="786"/>
      <c r="L233" s="786"/>
      <c r="M233" s="786"/>
      <c r="N233" s="787"/>
      <c r="O233" s="123">
        <f>SUM(O222:O232)</f>
        <v>0</v>
      </c>
      <c r="P233" s="93"/>
    </row>
    <row r="234" spans="1:16" s="94" customFormat="1" ht="20.25" customHeight="1">
      <c r="A234" s="788" t="s">
        <v>247</v>
      </c>
      <c r="B234" s="789"/>
      <c r="C234" s="789"/>
      <c r="D234" s="789"/>
      <c r="E234" s="789"/>
      <c r="F234" s="789"/>
      <c r="G234" s="125"/>
      <c r="H234" s="99"/>
      <c r="I234" s="788" t="s">
        <v>247</v>
      </c>
      <c r="J234" s="789"/>
      <c r="K234" s="789"/>
      <c r="L234" s="789"/>
      <c r="M234" s="789"/>
      <c r="N234" s="789"/>
      <c r="O234" s="125"/>
      <c r="P234" s="93"/>
    </row>
    <row r="235" spans="1:16" s="94" customFormat="1" ht="20.25" customHeight="1">
      <c r="A235" s="780" t="s">
        <v>87</v>
      </c>
      <c r="B235" s="781"/>
      <c r="C235" s="781"/>
      <c r="D235" s="781"/>
      <c r="E235" s="781"/>
      <c r="F235" s="781"/>
      <c r="G235" s="123">
        <f>G233+G234</f>
        <v>0</v>
      </c>
      <c r="H235" s="99"/>
      <c r="I235" s="780" t="s">
        <v>87</v>
      </c>
      <c r="J235" s="781"/>
      <c r="K235" s="781"/>
      <c r="L235" s="781"/>
      <c r="M235" s="781"/>
      <c r="N235" s="781"/>
      <c r="O235" s="123">
        <f>O233+O234</f>
        <v>0</v>
      </c>
      <c r="P235" s="93"/>
    </row>
    <row r="236" spans="1:16" s="94" customFormat="1" ht="20.25" customHeight="1">
      <c r="A236" s="98"/>
      <c r="B236" s="98"/>
      <c r="C236" s="98"/>
      <c r="D236" s="98"/>
      <c r="E236" s="98"/>
      <c r="F236" s="98"/>
      <c r="G236" s="98"/>
      <c r="H236" s="93"/>
      <c r="I236" s="98"/>
      <c r="J236" s="98"/>
      <c r="K236" s="98"/>
      <c r="L236" s="98"/>
      <c r="M236" s="98"/>
      <c r="N236" s="98"/>
      <c r="O236" s="98"/>
      <c r="P236" s="93"/>
    </row>
    <row r="237" spans="1:16" s="94" customFormat="1" ht="20.25" customHeight="1">
      <c r="A237" s="817" t="s">
        <v>116</v>
      </c>
      <c r="B237" s="818"/>
      <c r="C237" s="823"/>
      <c r="D237" s="823"/>
      <c r="E237" s="823"/>
      <c r="F237" s="823"/>
      <c r="G237" s="824"/>
      <c r="H237" s="99"/>
      <c r="I237" s="817" t="s">
        <v>116</v>
      </c>
      <c r="J237" s="818"/>
      <c r="K237" s="823"/>
      <c r="L237" s="823"/>
      <c r="M237" s="823"/>
      <c r="N237" s="823"/>
      <c r="O237" s="824"/>
      <c r="P237" s="93"/>
    </row>
    <row r="238" spans="1:16" s="94" customFormat="1" ht="20.25" customHeight="1">
      <c r="A238" s="809" t="s">
        <v>118</v>
      </c>
      <c r="B238" s="810"/>
      <c r="C238" s="811"/>
      <c r="D238" s="811"/>
      <c r="E238" s="811"/>
      <c r="F238" s="811"/>
      <c r="G238" s="812"/>
      <c r="H238" s="99"/>
      <c r="I238" s="809" t="s">
        <v>118</v>
      </c>
      <c r="J238" s="810"/>
      <c r="K238" s="811"/>
      <c r="L238" s="811"/>
      <c r="M238" s="811"/>
      <c r="N238" s="811"/>
      <c r="O238" s="812"/>
      <c r="P238" s="93"/>
    </row>
    <row r="239" spans="1:16" s="94" customFormat="1" ht="20.25" customHeight="1">
      <c r="A239" s="790" t="s">
        <v>119</v>
      </c>
      <c r="B239" s="791"/>
      <c r="C239" s="813"/>
      <c r="D239" s="813"/>
      <c r="E239" s="814"/>
      <c r="F239" s="814"/>
      <c r="G239" s="815"/>
      <c r="H239" s="99"/>
      <c r="I239" s="790" t="s">
        <v>119</v>
      </c>
      <c r="J239" s="791"/>
      <c r="K239" s="813"/>
      <c r="L239" s="813"/>
      <c r="M239" s="814"/>
      <c r="N239" s="814"/>
      <c r="O239" s="815"/>
      <c r="P239" s="93"/>
    </row>
    <row r="240" spans="1:16" s="94" customFormat="1" ht="20.25" customHeight="1">
      <c r="A240" s="100" t="s">
        <v>120</v>
      </c>
      <c r="B240" s="781" t="s">
        <v>121</v>
      </c>
      <c r="C240" s="781"/>
      <c r="D240" s="816"/>
      <c r="E240" s="816"/>
      <c r="F240" s="101" t="s">
        <v>5</v>
      </c>
      <c r="G240" s="102"/>
      <c r="H240" s="103"/>
      <c r="I240" s="100" t="s">
        <v>120</v>
      </c>
      <c r="J240" s="781" t="s">
        <v>121</v>
      </c>
      <c r="K240" s="781"/>
      <c r="L240" s="816"/>
      <c r="M240" s="816"/>
      <c r="N240" s="101" t="s">
        <v>5</v>
      </c>
      <c r="O240" s="102"/>
      <c r="P240" s="93"/>
    </row>
    <row r="241" spans="1:16" s="94" customFormat="1" ht="20.25" customHeight="1">
      <c r="A241" s="817" t="s">
        <v>122</v>
      </c>
      <c r="B241" s="818"/>
      <c r="C241" s="819">
        <f>C239-D240-G240</f>
        <v>0</v>
      </c>
      <c r="D241" s="820"/>
      <c r="E241" s="821" t="s">
        <v>123</v>
      </c>
      <c r="F241" s="822"/>
      <c r="G241" s="104" t="str">
        <f>IF(C241*C242=0,"",C241*C242)</f>
        <v/>
      </c>
      <c r="H241" s="99"/>
      <c r="I241" s="817" t="s">
        <v>122</v>
      </c>
      <c r="J241" s="818"/>
      <c r="K241" s="819">
        <f>K239-L240-O240</f>
        <v>0</v>
      </c>
      <c r="L241" s="820"/>
      <c r="M241" s="821" t="s">
        <v>123</v>
      </c>
      <c r="N241" s="822"/>
      <c r="O241" s="104" t="str">
        <f>IF(K241*K242=0,"",K241*K242)</f>
        <v/>
      </c>
      <c r="P241" s="93"/>
    </row>
    <row r="242" spans="1:16" s="94" customFormat="1" ht="20.25" customHeight="1">
      <c r="A242" s="790" t="s">
        <v>124</v>
      </c>
      <c r="B242" s="791"/>
      <c r="C242" s="792"/>
      <c r="D242" s="793"/>
      <c r="E242" s="105"/>
      <c r="F242" s="106"/>
      <c r="G242" s="107"/>
      <c r="H242" s="99"/>
      <c r="I242" s="790" t="s">
        <v>124</v>
      </c>
      <c r="J242" s="791"/>
      <c r="K242" s="792"/>
      <c r="L242" s="793"/>
      <c r="M242" s="105"/>
      <c r="N242" s="106"/>
      <c r="O242" s="107"/>
      <c r="P242" s="93"/>
    </row>
    <row r="243" spans="1:16" s="94" customFormat="1" ht="20.25" customHeight="1">
      <c r="A243" s="780" t="s">
        <v>125</v>
      </c>
      <c r="B243" s="781"/>
      <c r="C243" s="794" t="str">
        <f>IF(G241="","",SUM(F247:F256))</f>
        <v/>
      </c>
      <c r="D243" s="795"/>
      <c r="E243" s="796" t="s">
        <v>126</v>
      </c>
      <c r="F243" s="797"/>
      <c r="G243" s="108" t="str">
        <f>IF(G241="","",C243/G241)</f>
        <v/>
      </c>
      <c r="H243" s="99"/>
      <c r="I243" s="780" t="s">
        <v>125</v>
      </c>
      <c r="J243" s="781"/>
      <c r="K243" s="794" t="str">
        <f>IF(O241="","",SUM(N247:N256))</f>
        <v/>
      </c>
      <c r="L243" s="795"/>
      <c r="M243" s="796" t="s">
        <v>126</v>
      </c>
      <c r="N243" s="797"/>
      <c r="O243" s="108" t="str">
        <f>IF(O241="","",K243/O241)</f>
        <v/>
      </c>
      <c r="P243" s="93"/>
    </row>
    <row r="244" spans="1:16" s="94" customFormat="1" ht="20.25" customHeight="1">
      <c r="A244" s="803" t="s">
        <v>127</v>
      </c>
      <c r="B244" s="804"/>
      <c r="C244" s="805" t="str">
        <f>IF(G241="","",SUM(F247:F257))</f>
        <v/>
      </c>
      <c r="D244" s="806"/>
      <c r="E244" s="807" t="s">
        <v>128</v>
      </c>
      <c r="F244" s="808"/>
      <c r="G244" s="109" t="str">
        <f>IF(G241="","",C244/G241)</f>
        <v/>
      </c>
      <c r="H244" s="99"/>
      <c r="I244" s="803" t="s">
        <v>127</v>
      </c>
      <c r="J244" s="804"/>
      <c r="K244" s="805" t="str">
        <f>IF(O241="","",SUM(N247:N257))</f>
        <v/>
      </c>
      <c r="L244" s="806"/>
      <c r="M244" s="807" t="s">
        <v>128</v>
      </c>
      <c r="N244" s="808"/>
      <c r="O244" s="109" t="str">
        <f>IF(O241="","",K244/O241)</f>
        <v/>
      </c>
      <c r="P244" s="93"/>
    </row>
    <row r="245" spans="1:16" s="94" customFormat="1" ht="20.25" customHeight="1">
      <c r="A245" s="798" t="s">
        <v>351</v>
      </c>
      <c r="B245" s="799"/>
      <c r="C245" s="799"/>
      <c r="D245" s="799"/>
      <c r="E245" s="799"/>
      <c r="F245" s="799"/>
      <c r="G245" s="800"/>
      <c r="H245" s="99"/>
      <c r="I245" s="798" t="s">
        <v>351</v>
      </c>
      <c r="J245" s="799"/>
      <c r="K245" s="799"/>
      <c r="L245" s="799"/>
      <c r="M245" s="799"/>
      <c r="N245" s="799"/>
      <c r="O245" s="800"/>
      <c r="P245" s="93"/>
    </row>
    <row r="246" spans="1:16" s="94" customFormat="1" ht="20.25" customHeight="1">
      <c r="A246" s="780" t="s">
        <v>129</v>
      </c>
      <c r="B246" s="781"/>
      <c r="C246" s="781"/>
      <c r="D246" s="110" t="s">
        <v>64</v>
      </c>
      <c r="E246" s="110" t="s">
        <v>89</v>
      </c>
      <c r="F246" s="110" t="s">
        <v>130</v>
      </c>
      <c r="G246" s="111" t="s">
        <v>131</v>
      </c>
      <c r="H246" s="99"/>
      <c r="I246" s="780" t="s">
        <v>129</v>
      </c>
      <c r="J246" s="781"/>
      <c r="K246" s="781"/>
      <c r="L246" s="110" t="s">
        <v>64</v>
      </c>
      <c r="M246" s="110" t="s">
        <v>89</v>
      </c>
      <c r="N246" s="110" t="s">
        <v>130</v>
      </c>
      <c r="O246" s="111" t="s">
        <v>131</v>
      </c>
      <c r="P246" s="93"/>
    </row>
    <row r="247" spans="1:16" s="94" customFormat="1" ht="20.25" customHeight="1">
      <c r="A247" s="801"/>
      <c r="B247" s="802"/>
      <c r="C247" s="802"/>
      <c r="D247" s="112"/>
      <c r="E247" s="113" t="s">
        <v>89</v>
      </c>
      <c r="F247" s="114"/>
      <c r="G247" s="115">
        <f>D247*F247</f>
        <v>0</v>
      </c>
      <c r="H247" s="99"/>
      <c r="I247" s="801"/>
      <c r="J247" s="802"/>
      <c r="K247" s="802"/>
      <c r="L247" s="112"/>
      <c r="M247" s="113" t="s">
        <v>89</v>
      </c>
      <c r="N247" s="114"/>
      <c r="O247" s="115">
        <f>L247*N247</f>
        <v>0</v>
      </c>
      <c r="P247" s="93"/>
    </row>
    <row r="248" spans="1:16" s="94" customFormat="1" ht="20.25" customHeight="1">
      <c r="A248" s="778"/>
      <c r="B248" s="779"/>
      <c r="C248" s="779"/>
      <c r="D248" s="116"/>
      <c r="E248" s="117" t="s">
        <v>89</v>
      </c>
      <c r="F248" s="116"/>
      <c r="G248" s="118">
        <f t="shared" ref="G248:G256" si="18">D248*F248</f>
        <v>0</v>
      </c>
      <c r="H248" s="99"/>
      <c r="I248" s="778"/>
      <c r="J248" s="779"/>
      <c r="K248" s="779"/>
      <c r="L248" s="116"/>
      <c r="M248" s="117" t="s">
        <v>89</v>
      </c>
      <c r="N248" s="116"/>
      <c r="O248" s="118">
        <f t="shared" ref="O248:O256" si="19">L248*N248</f>
        <v>0</v>
      </c>
      <c r="P248" s="93"/>
    </row>
    <row r="249" spans="1:16" s="94" customFormat="1" ht="20.25" customHeight="1">
      <c r="A249" s="778"/>
      <c r="B249" s="779"/>
      <c r="C249" s="779"/>
      <c r="D249" s="116"/>
      <c r="E249" s="117" t="s">
        <v>89</v>
      </c>
      <c r="F249" s="116"/>
      <c r="G249" s="118">
        <f t="shared" si="18"/>
        <v>0</v>
      </c>
      <c r="H249" s="99"/>
      <c r="I249" s="778"/>
      <c r="J249" s="779"/>
      <c r="K249" s="779"/>
      <c r="L249" s="116"/>
      <c r="M249" s="117" t="s">
        <v>89</v>
      </c>
      <c r="N249" s="116"/>
      <c r="O249" s="118">
        <f t="shared" si="19"/>
        <v>0</v>
      </c>
      <c r="P249" s="93"/>
    </row>
    <row r="250" spans="1:16" s="94" customFormat="1" ht="20.25" customHeight="1">
      <c r="A250" s="778"/>
      <c r="B250" s="779"/>
      <c r="C250" s="779"/>
      <c r="D250" s="116"/>
      <c r="E250" s="117" t="s">
        <v>89</v>
      </c>
      <c r="F250" s="116"/>
      <c r="G250" s="118">
        <f t="shared" si="18"/>
        <v>0</v>
      </c>
      <c r="H250" s="99"/>
      <c r="I250" s="778"/>
      <c r="J250" s="779"/>
      <c r="K250" s="779"/>
      <c r="L250" s="116"/>
      <c r="M250" s="117" t="s">
        <v>89</v>
      </c>
      <c r="N250" s="116"/>
      <c r="O250" s="118">
        <f t="shared" si="19"/>
        <v>0</v>
      </c>
      <c r="P250" s="93"/>
    </row>
    <row r="251" spans="1:16" s="94" customFormat="1" ht="20.25" customHeight="1">
      <c r="A251" s="778"/>
      <c r="B251" s="779"/>
      <c r="C251" s="779"/>
      <c r="D251" s="116"/>
      <c r="E251" s="117" t="s">
        <v>89</v>
      </c>
      <c r="F251" s="116"/>
      <c r="G251" s="118">
        <f t="shared" si="18"/>
        <v>0</v>
      </c>
      <c r="H251" s="99"/>
      <c r="I251" s="778"/>
      <c r="J251" s="779"/>
      <c r="K251" s="779"/>
      <c r="L251" s="116"/>
      <c r="M251" s="117" t="s">
        <v>89</v>
      </c>
      <c r="N251" s="116"/>
      <c r="O251" s="118">
        <f t="shared" si="19"/>
        <v>0</v>
      </c>
      <c r="P251" s="93"/>
    </row>
    <row r="252" spans="1:16" s="94" customFormat="1" ht="20.25" customHeight="1">
      <c r="A252" s="778"/>
      <c r="B252" s="779"/>
      <c r="C252" s="779"/>
      <c r="D252" s="116"/>
      <c r="E252" s="117" t="s">
        <v>89</v>
      </c>
      <c r="F252" s="116"/>
      <c r="G252" s="118">
        <f t="shared" si="18"/>
        <v>0</v>
      </c>
      <c r="H252" s="99"/>
      <c r="I252" s="778"/>
      <c r="J252" s="779"/>
      <c r="K252" s="779"/>
      <c r="L252" s="116"/>
      <c r="M252" s="117" t="s">
        <v>89</v>
      </c>
      <c r="N252" s="116"/>
      <c r="O252" s="118">
        <f t="shared" si="19"/>
        <v>0</v>
      </c>
      <c r="P252" s="93"/>
    </row>
    <row r="253" spans="1:16" s="94" customFormat="1" ht="20.25" customHeight="1">
      <c r="A253" s="778"/>
      <c r="B253" s="779"/>
      <c r="C253" s="779"/>
      <c r="D253" s="116"/>
      <c r="E253" s="117" t="s">
        <v>89</v>
      </c>
      <c r="F253" s="116"/>
      <c r="G253" s="118">
        <f t="shared" si="18"/>
        <v>0</v>
      </c>
      <c r="H253" s="99"/>
      <c r="I253" s="778"/>
      <c r="J253" s="779"/>
      <c r="K253" s="779"/>
      <c r="L253" s="116"/>
      <c r="M253" s="117" t="s">
        <v>89</v>
      </c>
      <c r="N253" s="116"/>
      <c r="O253" s="118">
        <f t="shared" si="19"/>
        <v>0</v>
      </c>
      <c r="P253" s="93"/>
    </row>
    <row r="254" spans="1:16" s="94" customFormat="1" ht="20.25" customHeight="1">
      <c r="A254" s="778"/>
      <c r="B254" s="779"/>
      <c r="C254" s="779"/>
      <c r="D254" s="116"/>
      <c r="E254" s="117" t="s">
        <v>89</v>
      </c>
      <c r="F254" s="116"/>
      <c r="G254" s="118">
        <f t="shared" si="18"/>
        <v>0</v>
      </c>
      <c r="H254" s="99"/>
      <c r="I254" s="778"/>
      <c r="J254" s="779"/>
      <c r="K254" s="779"/>
      <c r="L254" s="116"/>
      <c r="M254" s="117" t="s">
        <v>89</v>
      </c>
      <c r="N254" s="116"/>
      <c r="O254" s="118">
        <f t="shared" si="19"/>
        <v>0</v>
      </c>
      <c r="P254" s="93"/>
    </row>
    <row r="255" spans="1:16" s="94" customFormat="1" ht="20.25" customHeight="1">
      <c r="A255" s="778"/>
      <c r="B255" s="779"/>
      <c r="C255" s="779"/>
      <c r="D255" s="116"/>
      <c r="E255" s="117" t="s">
        <v>89</v>
      </c>
      <c r="F255" s="116"/>
      <c r="G255" s="118">
        <f t="shared" si="18"/>
        <v>0</v>
      </c>
      <c r="H255" s="99"/>
      <c r="I255" s="778"/>
      <c r="J255" s="779"/>
      <c r="K255" s="779"/>
      <c r="L255" s="116"/>
      <c r="M255" s="117" t="s">
        <v>89</v>
      </c>
      <c r="N255" s="116"/>
      <c r="O255" s="118">
        <f t="shared" si="19"/>
        <v>0</v>
      </c>
      <c r="P255" s="93"/>
    </row>
    <row r="256" spans="1:16" s="94" customFormat="1" ht="20.25" customHeight="1">
      <c r="A256" s="778"/>
      <c r="B256" s="779"/>
      <c r="C256" s="779"/>
      <c r="D256" s="116"/>
      <c r="E256" s="117" t="s">
        <v>89</v>
      </c>
      <c r="F256" s="116"/>
      <c r="G256" s="118">
        <f t="shared" si="18"/>
        <v>0</v>
      </c>
      <c r="H256" s="99"/>
      <c r="I256" s="778"/>
      <c r="J256" s="779"/>
      <c r="K256" s="779"/>
      <c r="L256" s="116"/>
      <c r="M256" s="117" t="s">
        <v>89</v>
      </c>
      <c r="N256" s="116"/>
      <c r="O256" s="118">
        <f t="shared" si="19"/>
        <v>0</v>
      </c>
      <c r="P256" s="93"/>
    </row>
    <row r="257" spans="1:16" s="94" customFormat="1" ht="20.25" customHeight="1">
      <c r="A257" s="782" t="s">
        <v>132</v>
      </c>
      <c r="B257" s="783"/>
      <c r="C257" s="784"/>
      <c r="D257" s="119"/>
      <c r="E257" s="120" t="s">
        <v>89</v>
      </c>
      <c r="F257" s="121"/>
      <c r="G257" s="122">
        <f>D257*F257</f>
        <v>0</v>
      </c>
      <c r="H257" s="99"/>
      <c r="I257" s="782" t="s">
        <v>132</v>
      </c>
      <c r="J257" s="783"/>
      <c r="K257" s="784"/>
      <c r="L257" s="119"/>
      <c r="M257" s="120" t="s">
        <v>89</v>
      </c>
      <c r="N257" s="121"/>
      <c r="O257" s="122">
        <f>L257*N257</f>
        <v>0</v>
      </c>
      <c r="P257" s="93"/>
    </row>
    <row r="258" spans="1:16" s="94" customFormat="1" ht="20.25" customHeight="1">
      <c r="A258" s="785" t="s">
        <v>133</v>
      </c>
      <c r="B258" s="786"/>
      <c r="C258" s="786"/>
      <c r="D258" s="786"/>
      <c r="E258" s="786"/>
      <c r="F258" s="787"/>
      <c r="G258" s="123">
        <f>SUM(G247:G257)</f>
        <v>0</v>
      </c>
      <c r="H258" s="99"/>
      <c r="I258" s="785" t="s">
        <v>133</v>
      </c>
      <c r="J258" s="786"/>
      <c r="K258" s="786"/>
      <c r="L258" s="786"/>
      <c r="M258" s="786"/>
      <c r="N258" s="787"/>
      <c r="O258" s="123">
        <f>SUM(O247:O257)</f>
        <v>0</v>
      </c>
      <c r="P258" s="93"/>
    </row>
    <row r="259" spans="1:16" s="94" customFormat="1" ht="20.25" customHeight="1">
      <c r="A259" s="788" t="s">
        <v>247</v>
      </c>
      <c r="B259" s="789"/>
      <c r="C259" s="789"/>
      <c r="D259" s="789"/>
      <c r="E259" s="789"/>
      <c r="F259" s="789"/>
      <c r="G259" s="125"/>
      <c r="H259" s="99"/>
      <c r="I259" s="788" t="s">
        <v>247</v>
      </c>
      <c r="J259" s="789"/>
      <c r="K259" s="789"/>
      <c r="L259" s="789"/>
      <c r="M259" s="789"/>
      <c r="N259" s="789"/>
      <c r="O259" s="125"/>
      <c r="P259" s="93"/>
    </row>
    <row r="260" spans="1:16" s="94" customFormat="1" ht="20.25" customHeight="1">
      <c r="A260" s="780" t="s">
        <v>87</v>
      </c>
      <c r="B260" s="781"/>
      <c r="C260" s="781"/>
      <c r="D260" s="781"/>
      <c r="E260" s="781"/>
      <c r="F260" s="781"/>
      <c r="G260" s="123">
        <f>G258+G259</f>
        <v>0</v>
      </c>
      <c r="H260" s="99"/>
      <c r="I260" s="780" t="s">
        <v>87</v>
      </c>
      <c r="J260" s="781"/>
      <c r="K260" s="781"/>
      <c r="L260" s="781"/>
      <c r="M260" s="781"/>
      <c r="N260" s="781"/>
      <c r="O260" s="123">
        <f>O258+O259</f>
        <v>0</v>
      </c>
      <c r="P260" s="93"/>
    </row>
    <row r="261" spans="1:16" s="94" customFormat="1" ht="20.25" customHeight="1">
      <c r="A261" s="98"/>
      <c r="B261" s="98"/>
      <c r="C261" s="98"/>
      <c r="D261" s="98"/>
      <c r="E261" s="98"/>
      <c r="F261" s="98"/>
      <c r="G261" s="98"/>
      <c r="H261" s="93"/>
      <c r="I261" s="98"/>
      <c r="J261" s="98"/>
      <c r="K261" s="98"/>
      <c r="L261" s="98"/>
      <c r="M261" s="98"/>
      <c r="N261" s="98"/>
      <c r="O261" s="98"/>
      <c r="P261" s="93"/>
    </row>
    <row r="262" spans="1:16" s="94" customFormat="1" ht="20.25" customHeight="1">
      <c r="A262" s="817" t="s">
        <v>116</v>
      </c>
      <c r="B262" s="818"/>
      <c r="C262" s="823"/>
      <c r="D262" s="823"/>
      <c r="E262" s="823"/>
      <c r="F262" s="823"/>
      <c r="G262" s="824"/>
      <c r="H262" s="99"/>
      <c r="I262" s="817" t="s">
        <v>116</v>
      </c>
      <c r="J262" s="818"/>
      <c r="K262" s="823"/>
      <c r="L262" s="823"/>
      <c r="M262" s="823"/>
      <c r="N262" s="823"/>
      <c r="O262" s="824"/>
      <c r="P262" s="93"/>
    </row>
    <row r="263" spans="1:16" s="94" customFormat="1" ht="20.25" customHeight="1">
      <c r="A263" s="809" t="s">
        <v>118</v>
      </c>
      <c r="B263" s="810"/>
      <c r="C263" s="811"/>
      <c r="D263" s="811"/>
      <c r="E263" s="811"/>
      <c r="F263" s="811"/>
      <c r="G263" s="812"/>
      <c r="H263" s="99"/>
      <c r="I263" s="809" t="s">
        <v>118</v>
      </c>
      <c r="J263" s="810"/>
      <c r="K263" s="811"/>
      <c r="L263" s="811"/>
      <c r="M263" s="811"/>
      <c r="N263" s="811"/>
      <c r="O263" s="812"/>
      <c r="P263" s="93"/>
    </row>
    <row r="264" spans="1:16" s="94" customFormat="1" ht="20.25" customHeight="1">
      <c r="A264" s="790" t="s">
        <v>119</v>
      </c>
      <c r="B264" s="791"/>
      <c r="C264" s="813"/>
      <c r="D264" s="813"/>
      <c r="E264" s="814"/>
      <c r="F264" s="814"/>
      <c r="G264" s="815"/>
      <c r="H264" s="99"/>
      <c r="I264" s="790" t="s">
        <v>119</v>
      </c>
      <c r="J264" s="791"/>
      <c r="K264" s="813"/>
      <c r="L264" s="813"/>
      <c r="M264" s="814"/>
      <c r="N264" s="814"/>
      <c r="O264" s="815"/>
      <c r="P264" s="93"/>
    </row>
    <row r="265" spans="1:16" s="94" customFormat="1" ht="20.25" customHeight="1">
      <c r="A265" s="100" t="s">
        <v>120</v>
      </c>
      <c r="B265" s="781" t="s">
        <v>121</v>
      </c>
      <c r="C265" s="781"/>
      <c r="D265" s="816"/>
      <c r="E265" s="816"/>
      <c r="F265" s="101" t="s">
        <v>5</v>
      </c>
      <c r="G265" s="102"/>
      <c r="H265" s="103"/>
      <c r="I265" s="100" t="s">
        <v>120</v>
      </c>
      <c r="J265" s="781" t="s">
        <v>121</v>
      </c>
      <c r="K265" s="781"/>
      <c r="L265" s="816"/>
      <c r="M265" s="816"/>
      <c r="N265" s="101" t="s">
        <v>5</v>
      </c>
      <c r="O265" s="102"/>
      <c r="P265" s="93"/>
    </row>
    <row r="266" spans="1:16" s="94" customFormat="1" ht="20.25" customHeight="1">
      <c r="A266" s="817" t="s">
        <v>122</v>
      </c>
      <c r="B266" s="818"/>
      <c r="C266" s="819">
        <f>C264-D265-G265</f>
        <v>0</v>
      </c>
      <c r="D266" s="820"/>
      <c r="E266" s="821" t="s">
        <v>123</v>
      </c>
      <c r="F266" s="822"/>
      <c r="G266" s="104" t="str">
        <f>IF(C266*C267=0,"",C266*C267)</f>
        <v/>
      </c>
      <c r="H266" s="99"/>
      <c r="I266" s="817" t="s">
        <v>122</v>
      </c>
      <c r="J266" s="818"/>
      <c r="K266" s="819">
        <f>K264-L265-O265</f>
        <v>0</v>
      </c>
      <c r="L266" s="820"/>
      <c r="M266" s="821" t="s">
        <v>123</v>
      </c>
      <c r="N266" s="822"/>
      <c r="O266" s="104" t="str">
        <f>IF(K266*K267=0,"",K266*K267)</f>
        <v/>
      </c>
      <c r="P266" s="93"/>
    </row>
    <row r="267" spans="1:16" s="94" customFormat="1" ht="20.25" customHeight="1">
      <c r="A267" s="790" t="s">
        <v>124</v>
      </c>
      <c r="B267" s="791"/>
      <c r="C267" s="792"/>
      <c r="D267" s="793"/>
      <c r="E267" s="105"/>
      <c r="F267" s="106"/>
      <c r="G267" s="107"/>
      <c r="H267" s="99"/>
      <c r="I267" s="790" t="s">
        <v>124</v>
      </c>
      <c r="J267" s="791"/>
      <c r="K267" s="792"/>
      <c r="L267" s="793"/>
      <c r="M267" s="105"/>
      <c r="N267" s="106"/>
      <c r="O267" s="107"/>
      <c r="P267" s="93"/>
    </row>
    <row r="268" spans="1:16" s="94" customFormat="1" ht="20.25" customHeight="1">
      <c r="A268" s="780" t="s">
        <v>125</v>
      </c>
      <c r="B268" s="781"/>
      <c r="C268" s="794" t="str">
        <f>IF(G266="","",SUM(F272:F281))</f>
        <v/>
      </c>
      <c r="D268" s="795"/>
      <c r="E268" s="796" t="s">
        <v>126</v>
      </c>
      <c r="F268" s="797"/>
      <c r="G268" s="108" t="str">
        <f>IF(G266="","",C268/G266)</f>
        <v/>
      </c>
      <c r="H268" s="99"/>
      <c r="I268" s="780" t="s">
        <v>125</v>
      </c>
      <c r="J268" s="781"/>
      <c r="K268" s="794" t="str">
        <f>IF(O266="","",SUM(N272:N281))</f>
        <v/>
      </c>
      <c r="L268" s="795"/>
      <c r="M268" s="796" t="s">
        <v>126</v>
      </c>
      <c r="N268" s="797"/>
      <c r="O268" s="108" t="str">
        <f>IF(O266="","",K268/O266)</f>
        <v/>
      </c>
      <c r="P268" s="93"/>
    </row>
    <row r="269" spans="1:16" s="94" customFormat="1" ht="20.25" customHeight="1">
      <c r="A269" s="803" t="s">
        <v>127</v>
      </c>
      <c r="B269" s="804"/>
      <c r="C269" s="805" t="str">
        <f>IF(G266="","",SUM(F272:F282))</f>
        <v/>
      </c>
      <c r="D269" s="806"/>
      <c r="E269" s="807" t="s">
        <v>128</v>
      </c>
      <c r="F269" s="808"/>
      <c r="G269" s="109" t="str">
        <f>IF(G266="","",C269/G266)</f>
        <v/>
      </c>
      <c r="H269" s="99"/>
      <c r="I269" s="803" t="s">
        <v>127</v>
      </c>
      <c r="J269" s="804"/>
      <c r="K269" s="805" t="str">
        <f>IF(O266="","",SUM(N272:N282))</f>
        <v/>
      </c>
      <c r="L269" s="806"/>
      <c r="M269" s="807" t="s">
        <v>128</v>
      </c>
      <c r="N269" s="808"/>
      <c r="O269" s="109" t="str">
        <f>IF(O266="","",K269/O266)</f>
        <v/>
      </c>
      <c r="P269" s="93"/>
    </row>
    <row r="270" spans="1:16" s="94" customFormat="1" ht="20.25" customHeight="1">
      <c r="A270" s="798" t="s">
        <v>351</v>
      </c>
      <c r="B270" s="799"/>
      <c r="C270" s="799"/>
      <c r="D270" s="799"/>
      <c r="E270" s="799"/>
      <c r="F270" s="799"/>
      <c r="G270" s="800"/>
      <c r="H270" s="99"/>
      <c r="I270" s="798" t="s">
        <v>351</v>
      </c>
      <c r="J270" s="799"/>
      <c r="K270" s="799"/>
      <c r="L270" s="799"/>
      <c r="M270" s="799"/>
      <c r="N270" s="799"/>
      <c r="O270" s="800"/>
      <c r="P270" s="93"/>
    </row>
    <row r="271" spans="1:16" s="94" customFormat="1" ht="20.25" customHeight="1">
      <c r="A271" s="780" t="s">
        <v>129</v>
      </c>
      <c r="B271" s="781"/>
      <c r="C271" s="781"/>
      <c r="D271" s="110" t="s">
        <v>64</v>
      </c>
      <c r="E271" s="110" t="s">
        <v>89</v>
      </c>
      <c r="F271" s="110" t="s">
        <v>130</v>
      </c>
      <c r="G271" s="111" t="s">
        <v>131</v>
      </c>
      <c r="H271" s="99"/>
      <c r="I271" s="780" t="s">
        <v>129</v>
      </c>
      <c r="J271" s="781"/>
      <c r="K271" s="781"/>
      <c r="L271" s="110" t="s">
        <v>64</v>
      </c>
      <c r="M271" s="110" t="s">
        <v>89</v>
      </c>
      <c r="N271" s="110" t="s">
        <v>130</v>
      </c>
      <c r="O271" s="111" t="s">
        <v>131</v>
      </c>
      <c r="P271" s="93"/>
    </row>
    <row r="272" spans="1:16" s="94" customFormat="1" ht="20.25" customHeight="1">
      <c r="A272" s="801"/>
      <c r="B272" s="802"/>
      <c r="C272" s="802"/>
      <c r="D272" s="112"/>
      <c r="E272" s="113" t="s">
        <v>89</v>
      </c>
      <c r="F272" s="114"/>
      <c r="G272" s="115">
        <f>D272*F272</f>
        <v>0</v>
      </c>
      <c r="H272" s="99"/>
      <c r="I272" s="801"/>
      <c r="J272" s="802"/>
      <c r="K272" s="802"/>
      <c r="L272" s="112"/>
      <c r="M272" s="113" t="s">
        <v>89</v>
      </c>
      <c r="N272" s="114"/>
      <c r="O272" s="115">
        <f>L272*N272</f>
        <v>0</v>
      </c>
      <c r="P272" s="93"/>
    </row>
    <row r="273" spans="1:16" s="94" customFormat="1" ht="20.25" customHeight="1">
      <c r="A273" s="778"/>
      <c r="B273" s="779"/>
      <c r="C273" s="779"/>
      <c r="D273" s="116"/>
      <c r="E273" s="117" t="s">
        <v>89</v>
      </c>
      <c r="F273" s="116"/>
      <c r="G273" s="118">
        <f t="shared" ref="G273:G281" si="20">D273*F273</f>
        <v>0</v>
      </c>
      <c r="H273" s="99"/>
      <c r="I273" s="778"/>
      <c r="J273" s="779"/>
      <c r="K273" s="779"/>
      <c r="L273" s="116"/>
      <c r="M273" s="117" t="s">
        <v>89</v>
      </c>
      <c r="N273" s="116"/>
      <c r="O273" s="118">
        <f t="shared" ref="O273:O281" si="21">L273*N273</f>
        <v>0</v>
      </c>
      <c r="P273" s="93"/>
    </row>
    <row r="274" spans="1:16" s="94" customFormat="1" ht="20.25" customHeight="1">
      <c r="A274" s="778"/>
      <c r="B274" s="779"/>
      <c r="C274" s="779"/>
      <c r="D274" s="116"/>
      <c r="E274" s="117" t="s">
        <v>89</v>
      </c>
      <c r="F274" s="116"/>
      <c r="G274" s="118">
        <f t="shared" si="20"/>
        <v>0</v>
      </c>
      <c r="H274" s="99"/>
      <c r="I274" s="778"/>
      <c r="J274" s="779"/>
      <c r="K274" s="779"/>
      <c r="L274" s="116"/>
      <c r="M274" s="117" t="s">
        <v>89</v>
      </c>
      <c r="N274" s="116"/>
      <c r="O274" s="118">
        <f t="shared" si="21"/>
        <v>0</v>
      </c>
      <c r="P274" s="93"/>
    </row>
    <row r="275" spans="1:16" s="94" customFormat="1" ht="20.25" customHeight="1">
      <c r="A275" s="778"/>
      <c r="B275" s="779"/>
      <c r="C275" s="779"/>
      <c r="D275" s="116"/>
      <c r="E275" s="117" t="s">
        <v>89</v>
      </c>
      <c r="F275" s="116"/>
      <c r="G275" s="118">
        <f t="shared" si="20"/>
        <v>0</v>
      </c>
      <c r="H275" s="99"/>
      <c r="I275" s="778"/>
      <c r="J275" s="779"/>
      <c r="K275" s="779"/>
      <c r="L275" s="116"/>
      <c r="M275" s="117" t="s">
        <v>89</v>
      </c>
      <c r="N275" s="116"/>
      <c r="O275" s="118">
        <f t="shared" si="21"/>
        <v>0</v>
      </c>
      <c r="P275" s="93"/>
    </row>
    <row r="276" spans="1:16" s="94" customFormat="1" ht="20.25" customHeight="1">
      <c r="A276" s="778"/>
      <c r="B276" s="779"/>
      <c r="C276" s="779"/>
      <c r="D276" s="116"/>
      <c r="E276" s="117" t="s">
        <v>89</v>
      </c>
      <c r="F276" s="116"/>
      <c r="G276" s="118">
        <f t="shared" si="20"/>
        <v>0</v>
      </c>
      <c r="H276" s="99"/>
      <c r="I276" s="778"/>
      <c r="J276" s="779"/>
      <c r="K276" s="779"/>
      <c r="L276" s="116"/>
      <c r="M276" s="117" t="s">
        <v>89</v>
      </c>
      <c r="N276" s="116"/>
      <c r="O276" s="118">
        <f t="shared" si="21"/>
        <v>0</v>
      </c>
      <c r="P276" s="93"/>
    </row>
    <row r="277" spans="1:16" s="94" customFormat="1" ht="20.25" customHeight="1">
      <c r="A277" s="778"/>
      <c r="B277" s="779"/>
      <c r="C277" s="779"/>
      <c r="D277" s="116"/>
      <c r="E277" s="117" t="s">
        <v>89</v>
      </c>
      <c r="F277" s="116"/>
      <c r="G277" s="118">
        <f t="shared" si="20"/>
        <v>0</v>
      </c>
      <c r="H277" s="99"/>
      <c r="I277" s="778"/>
      <c r="J277" s="779"/>
      <c r="K277" s="779"/>
      <c r="L277" s="116"/>
      <c r="M277" s="117" t="s">
        <v>89</v>
      </c>
      <c r="N277" s="116"/>
      <c r="O277" s="118">
        <f t="shared" si="21"/>
        <v>0</v>
      </c>
      <c r="P277" s="93"/>
    </row>
    <row r="278" spans="1:16" s="94" customFormat="1" ht="20.25" customHeight="1">
      <c r="A278" s="778"/>
      <c r="B278" s="779"/>
      <c r="C278" s="779"/>
      <c r="D278" s="116"/>
      <c r="E278" s="117" t="s">
        <v>89</v>
      </c>
      <c r="F278" s="116"/>
      <c r="G278" s="118">
        <f t="shared" si="20"/>
        <v>0</v>
      </c>
      <c r="H278" s="99"/>
      <c r="I278" s="778"/>
      <c r="J278" s="779"/>
      <c r="K278" s="779"/>
      <c r="L278" s="116"/>
      <c r="M278" s="117" t="s">
        <v>89</v>
      </c>
      <c r="N278" s="116"/>
      <c r="O278" s="118">
        <f t="shared" si="21"/>
        <v>0</v>
      </c>
      <c r="P278" s="93"/>
    </row>
    <row r="279" spans="1:16" s="94" customFormat="1" ht="20.25" customHeight="1">
      <c r="A279" s="778"/>
      <c r="B279" s="779"/>
      <c r="C279" s="779"/>
      <c r="D279" s="116"/>
      <c r="E279" s="117" t="s">
        <v>89</v>
      </c>
      <c r="F279" s="116"/>
      <c r="G279" s="118">
        <f t="shared" si="20"/>
        <v>0</v>
      </c>
      <c r="H279" s="99"/>
      <c r="I279" s="778"/>
      <c r="J279" s="779"/>
      <c r="K279" s="779"/>
      <c r="L279" s="116"/>
      <c r="M279" s="117" t="s">
        <v>89</v>
      </c>
      <c r="N279" s="116"/>
      <c r="O279" s="118">
        <f t="shared" si="21"/>
        <v>0</v>
      </c>
      <c r="P279" s="93"/>
    </row>
    <row r="280" spans="1:16" s="94" customFormat="1" ht="20.25" customHeight="1">
      <c r="A280" s="778"/>
      <c r="B280" s="779"/>
      <c r="C280" s="779"/>
      <c r="D280" s="116"/>
      <c r="E280" s="117" t="s">
        <v>89</v>
      </c>
      <c r="F280" s="116"/>
      <c r="G280" s="118">
        <f t="shared" si="20"/>
        <v>0</v>
      </c>
      <c r="H280" s="99"/>
      <c r="I280" s="778"/>
      <c r="J280" s="779"/>
      <c r="K280" s="779"/>
      <c r="L280" s="116"/>
      <c r="M280" s="117" t="s">
        <v>89</v>
      </c>
      <c r="N280" s="116"/>
      <c r="O280" s="118">
        <f t="shared" si="21"/>
        <v>0</v>
      </c>
      <c r="P280" s="93"/>
    </row>
    <row r="281" spans="1:16" s="94" customFormat="1" ht="20.25" customHeight="1">
      <c r="A281" s="778"/>
      <c r="B281" s="779"/>
      <c r="C281" s="779"/>
      <c r="D281" s="116"/>
      <c r="E281" s="117" t="s">
        <v>89</v>
      </c>
      <c r="F281" s="116"/>
      <c r="G281" s="118">
        <f t="shared" si="20"/>
        <v>0</v>
      </c>
      <c r="H281" s="99"/>
      <c r="I281" s="778"/>
      <c r="J281" s="779"/>
      <c r="K281" s="779"/>
      <c r="L281" s="116"/>
      <c r="M281" s="117" t="s">
        <v>89</v>
      </c>
      <c r="N281" s="116"/>
      <c r="O281" s="118">
        <f t="shared" si="21"/>
        <v>0</v>
      </c>
      <c r="P281" s="93"/>
    </row>
    <row r="282" spans="1:16" s="94" customFormat="1" ht="20.25" customHeight="1">
      <c r="A282" s="782" t="s">
        <v>132</v>
      </c>
      <c r="B282" s="783"/>
      <c r="C282" s="784"/>
      <c r="D282" s="119"/>
      <c r="E282" s="120" t="s">
        <v>89</v>
      </c>
      <c r="F282" s="121"/>
      <c r="G282" s="122">
        <f>D282*F282</f>
        <v>0</v>
      </c>
      <c r="H282" s="99"/>
      <c r="I282" s="782" t="s">
        <v>132</v>
      </c>
      <c r="J282" s="783"/>
      <c r="K282" s="784"/>
      <c r="L282" s="119"/>
      <c r="M282" s="120" t="s">
        <v>89</v>
      </c>
      <c r="N282" s="121"/>
      <c r="O282" s="122">
        <f>L282*N282</f>
        <v>0</v>
      </c>
      <c r="P282" s="93"/>
    </row>
    <row r="283" spans="1:16" s="94" customFormat="1" ht="20.25" customHeight="1">
      <c r="A283" s="785" t="s">
        <v>133</v>
      </c>
      <c r="B283" s="786"/>
      <c r="C283" s="786"/>
      <c r="D283" s="786"/>
      <c r="E283" s="786"/>
      <c r="F283" s="787"/>
      <c r="G283" s="123">
        <f>SUM(G272:G282)</f>
        <v>0</v>
      </c>
      <c r="H283" s="99"/>
      <c r="I283" s="785" t="s">
        <v>133</v>
      </c>
      <c r="J283" s="786"/>
      <c r="K283" s="786"/>
      <c r="L283" s="786"/>
      <c r="M283" s="786"/>
      <c r="N283" s="787"/>
      <c r="O283" s="123">
        <f>SUM(O272:O282)</f>
        <v>0</v>
      </c>
      <c r="P283" s="93"/>
    </row>
    <row r="284" spans="1:16" s="94" customFormat="1" ht="20.25" customHeight="1">
      <c r="A284" s="788" t="s">
        <v>247</v>
      </c>
      <c r="B284" s="789"/>
      <c r="C284" s="789"/>
      <c r="D284" s="789"/>
      <c r="E284" s="789"/>
      <c r="F284" s="789"/>
      <c r="G284" s="125"/>
      <c r="H284" s="99"/>
      <c r="I284" s="788" t="s">
        <v>247</v>
      </c>
      <c r="J284" s="789"/>
      <c r="K284" s="789"/>
      <c r="L284" s="789"/>
      <c r="M284" s="789"/>
      <c r="N284" s="789"/>
      <c r="O284" s="125"/>
      <c r="P284" s="93"/>
    </row>
    <row r="285" spans="1:16" s="94" customFormat="1" ht="20.25" customHeight="1">
      <c r="A285" s="780" t="s">
        <v>87</v>
      </c>
      <c r="B285" s="781"/>
      <c r="C285" s="781"/>
      <c r="D285" s="781"/>
      <c r="E285" s="781"/>
      <c r="F285" s="781"/>
      <c r="G285" s="123">
        <f>G283+G284</f>
        <v>0</v>
      </c>
      <c r="H285" s="99"/>
      <c r="I285" s="780" t="s">
        <v>87</v>
      </c>
      <c r="J285" s="781"/>
      <c r="K285" s="781"/>
      <c r="L285" s="781"/>
      <c r="M285" s="781"/>
      <c r="N285" s="781"/>
      <c r="O285" s="123">
        <f>O283+O284</f>
        <v>0</v>
      </c>
      <c r="P285" s="93"/>
    </row>
    <row r="286" spans="1:16" s="94" customFormat="1" ht="20.25" customHeight="1">
      <c r="A286" s="98"/>
      <c r="B286" s="98"/>
      <c r="C286" s="98"/>
      <c r="D286" s="98"/>
      <c r="E286" s="98"/>
      <c r="F286" s="98"/>
      <c r="G286" s="98"/>
      <c r="H286" s="93"/>
      <c r="I286" s="98"/>
      <c r="J286" s="98"/>
      <c r="K286" s="98"/>
      <c r="L286" s="98"/>
      <c r="M286" s="98"/>
      <c r="N286" s="98"/>
      <c r="O286" s="98"/>
      <c r="P286" s="93"/>
    </row>
    <row r="287" spans="1:16" s="94" customFormat="1" ht="20.25" customHeight="1">
      <c r="A287" s="817" t="s">
        <v>116</v>
      </c>
      <c r="B287" s="818"/>
      <c r="C287" s="823"/>
      <c r="D287" s="823"/>
      <c r="E287" s="823"/>
      <c r="F287" s="823"/>
      <c r="G287" s="824"/>
      <c r="H287" s="99"/>
      <c r="I287" s="817" t="s">
        <v>116</v>
      </c>
      <c r="J287" s="818"/>
      <c r="K287" s="823"/>
      <c r="L287" s="823"/>
      <c r="M287" s="823"/>
      <c r="N287" s="823"/>
      <c r="O287" s="824"/>
      <c r="P287" s="93"/>
    </row>
    <row r="288" spans="1:16" s="94" customFormat="1" ht="20.25" customHeight="1">
      <c r="A288" s="809" t="s">
        <v>118</v>
      </c>
      <c r="B288" s="810"/>
      <c r="C288" s="811"/>
      <c r="D288" s="811"/>
      <c r="E288" s="811"/>
      <c r="F288" s="811"/>
      <c r="G288" s="812"/>
      <c r="H288" s="99"/>
      <c r="I288" s="809" t="s">
        <v>118</v>
      </c>
      <c r="J288" s="810"/>
      <c r="K288" s="811"/>
      <c r="L288" s="811"/>
      <c r="M288" s="811"/>
      <c r="N288" s="811"/>
      <c r="O288" s="812"/>
      <c r="P288" s="93"/>
    </row>
    <row r="289" spans="1:16" s="94" customFormat="1" ht="20.25" customHeight="1">
      <c r="A289" s="790" t="s">
        <v>119</v>
      </c>
      <c r="B289" s="791"/>
      <c r="C289" s="813"/>
      <c r="D289" s="813"/>
      <c r="E289" s="814"/>
      <c r="F289" s="814"/>
      <c r="G289" s="815"/>
      <c r="H289" s="99"/>
      <c r="I289" s="790" t="s">
        <v>119</v>
      </c>
      <c r="J289" s="791"/>
      <c r="K289" s="813"/>
      <c r="L289" s="813"/>
      <c r="M289" s="814"/>
      <c r="N289" s="814"/>
      <c r="O289" s="815"/>
      <c r="P289" s="93"/>
    </row>
    <row r="290" spans="1:16" s="94" customFormat="1" ht="20.25" customHeight="1">
      <c r="A290" s="100" t="s">
        <v>120</v>
      </c>
      <c r="B290" s="781" t="s">
        <v>121</v>
      </c>
      <c r="C290" s="781"/>
      <c r="D290" s="816"/>
      <c r="E290" s="816"/>
      <c r="F290" s="101" t="s">
        <v>5</v>
      </c>
      <c r="G290" s="102"/>
      <c r="H290" s="103"/>
      <c r="I290" s="100" t="s">
        <v>120</v>
      </c>
      <c r="J290" s="781" t="s">
        <v>121</v>
      </c>
      <c r="K290" s="781"/>
      <c r="L290" s="816"/>
      <c r="M290" s="816"/>
      <c r="N290" s="101" t="s">
        <v>5</v>
      </c>
      <c r="O290" s="102"/>
      <c r="P290" s="93"/>
    </row>
    <row r="291" spans="1:16" s="94" customFormat="1" ht="20.25" customHeight="1">
      <c r="A291" s="817" t="s">
        <v>122</v>
      </c>
      <c r="B291" s="818"/>
      <c r="C291" s="819">
        <f>C289-D290-G290</f>
        <v>0</v>
      </c>
      <c r="D291" s="820"/>
      <c r="E291" s="821" t="s">
        <v>123</v>
      </c>
      <c r="F291" s="822"/>
      <c r="G291" s="104" t="str">
        <f>IF(C291*C292=0,"",C291*C292)</f>
        <v/>
      </c>
      <c r="H291" s="99"/>
      <c r="I291" s="817" t="s">
        <v>122</v>
      </c>
      <c r="J291" s="818"/>
      <c r="K291" s="819">
        <f>K289-L290-O290</f>
        <v>0</v>
      </c>
      <c r="L291" s="820"/>
      <c r="M291" s="821" t="s">
        <v>123</v>
      </c>
      <c r="N291" s="822"/>
      <c r="O291" s="104" t="str">
        <f>IF(K291*K292=0,"",K291*K292)</f>
        <v/>
      </c>
      <c r="P291" s="93"/>
    </row>
    <row r="292" spans="1:16" s="94" customFormat="1" ht="20.25" customHeight="1">
      <c r="A292" s="790" t="s">
        <v>124</v>
      </c>
      <c r="B292" s="791"/>
      <c r="C292" s="792"/>
      <c r="D292" s="793"/>
      <c r="E292" s="105"/>
      <c r="F292" s="106"/>
      <c r="G292" s="107"/>
      <c r="H292" s="99"/>
      <c r="I292" s="790" t="s">
        <v>124</v>
      </c>
      <c r="J292" s="791"/>
      <c r="K292" s="792"/>
      <c r="L292" s="793"/>
      <c r="M292" s="105"/>
      <c r="N292" s="106"/>
      <c r="O292" s="107"/>
      <c r="P292" s="93"/>
    </row>
    <row r="293" spans="1:16" s="94" customFormat="1" ht="20.25" customHeight="1">
      <c r="A293" s="780" t="s">
        <v>125</v>
      </c>
      <c r="B293" s="781"/>
      <c r="C293" s="794" t="str">
        <f>IF(G291="","",SUM(F297:F306))</f>
        <v/>
      </c>
      <c r="D293" s="795"/>
      <c r="E293" s="796" t="s">
        <v>126</v>
      </c>
      <c r="F293" s="797"/>
      <c r="G293" s="108" t="str">
        <f>IF(G291="","",C293/G291)</f>
        <v/>
      </c>
      <c r="H293" s="99"/>
      <c r="I293" s="780" t="s">
        <v>125</v>
      </c>
      <c r="J293" s="781"/>
      <c r="K293" s="794" t="str">
        <f>IF(O291="","",SUM(N297:N306))</f>
        <v/>
      </c>
      <c r="L293" s="795"/>
      <c r="M293" s="796" t="s">
        <v>126</v>
      </c>
      <c r="N293" s="797"/>
      <c r="O293" s="108" t="str">
        <f>IF(O291="","",K293/O291)</f>
        <v/>
      </c>
      <c r="P293" s="93"/>
    </row>
    <row r="294" spans="1:16" s="94" customFormat="1" ht="20.25" customHeight="1">
      <c r="A294" s="803" t="s">
        <v>127</v>
      </c>
      <c r="B294" s="804"/>
      <c r="C294" s="805" t="str">
        <f>IF(G291="","",SUM(F297:F307))</f>
        <v/>
      </c>
      <c r="D294" s="806"/>
      <c r="E294" s="807" t="s">
        <v>128</v>
      </c>
      <c r="F294" s="808"/>
      <c r="G294" s="109" t="str">
        <f>IF(G291="","",C294/G291)</f>
        <v/>
      </c>
      <c r="H294" s="99"/>
      <c r="I294" s="803" t="s">
        <v>127</v>
      </c>
      <c r="J294" s="804"/>
      <c r="K294" s="805" t="str">
        <f>IF(O291="","",SUM(N297:N307))</f>
        <v/>
      </c>
      <c r="L294" s="806"/>
      <c r="M294" s="807" t="s">
        <v>128</v>
      </c>
      <c r="N294" s="808"/>
      <c r="O294" s="109" t="str">
        <f>IF(O291="","",K294/O291)</f>
        <v/>
      </c>
      <c r="P294" s="93"/>
    </row>
    <row r="295" spans="1:16" s="94" customFormat="1" ht="20.25" customHeight="1">
      <c r="A295" s="798" t="s">
        <v>351</v>
      </c>
      <c r="B295" s="799"/>
      <c r="C295" s="799"/>
      <c r="D295" s="799"/>
      <c r="E295" s="799"/>
      <c r="F295" s="799"/>
      <c r="G295" s="800"/>
      <c r="H295" s="99"/>
      <c r="I295" s="798" t="s">
        <v>351</v>
      </c>
      <c r="J295" s="799"/>
      <c r="K295" s="799"/>
      <c r="L295" s="799"/>
      <c r="M295" s="799"/>
      <c r="N295" s="799"/>
      <c r="O295" s="800"/>
      <c r="P295" s="93"/>
    </row>
    <row r="296" spans="1:16" s="94" customFormat="1" ht="20.25" customHeight="1">
      <c r="A296" s="780" t="s">
        <v>129</v>
      </c>
      <c r="B296" s="781"/>
      <c r="C296" s="781"/>
      <c r="D296" s="110" t="s">
        <v>64</v>
      </c>
      <c r="E296" s="110" t="s">
        <v>89</v>
      </c>
      <c r="F296" s="110" t="s">
        <v>130</v>
      </c>
      <c r="G296" s="111" t="s">
        <v>131</v>
      </c>
      <c r="H296" s="99"/>
      <c r="I296" s="780" t="s">
        <v>129</v>
      </c>
      <c r="J296" s="781"/>
      <c r="K296" s="781"/>
      <c r="L296" s="110" t="s">
        <v>64</v>
      </c>
      <c r="M296" s="110" t="s">
        <v>89</v>
      </c>
      <c r="N296" s="110" t="s">
        <v>130</v>
      </c>
      <c r="O296" s="111" t="s">
        <v>131</v>
      </c>
      <c r="P296" s="93"/>
    </row>
    <row r="297" spans="1:16" s="94" customFormat="1" ht="20.25" customHeight="1">
      <c r="A297" s="801"/>
      <c r="B297" s="802"/>
      <c r="C297" s="802"/>
      <c r="D297" s="112"/>
      <c r="E297" s="113" t="s">
        <v>89</v>
      </c>
      <c r="F297" s="114"/>
      <c r="G297" s="115">
        <f>D297*F297</f>
        <v>0</v>
      </c>
      <c r="H297" s="99"/>
      <c r="I297" s="801"/>
      <c r="J297" s="802"/>
      <c r="K297" s="802"/>
      <c r="L297" s="112"/>
      <c r="M297" s="113" t="s">
        <v>89</v>
      </c>
      <c r="N297" s="114"/>
      <c r="O297" s="115">
        <f>L297*N297</f>
        <v>0</v>
      </c>
      <c r="P297" s="93"/>
    </row>
    <row r="298" spans="1:16" s="94" customFormat="1" ht="20.25" customHeight="1">
      <c r="A298" s="778"/>
      <c r="B298" s="779"/>
      <c r="C298" s="779"/>
      <c r="D298" s="116"/>
      <c r="E298" s="117" t="s">
        <v>89</v>
      </c>
      <c r="F298" s="116"/>
      <c r="G298" s="118">
        <f t="shared" ref="G298:G306" si="22">D298*F298</f>
        <v>0</v>
      </c>
      <c r="H298" s="99"/>
      <c r="I298" s="778"/>
      <c r="J298" s="779"/>
      <c r="K298" s="779"/>
      <c r="L298" s="116"/>
      <c r="M298" s="117" t="s">
        <v>89</v>
      </c>
      <c r="N298" s="116"/>
      <c r="O298" s="118">
        <f t="shared" ref="O298:O306" si="23">L298*N298</f>
        <v>0</v>
      </c>
      <c r="P298" s="93"/>
    </row>
    <row r="299" spans="1:16" s="94" customFormat="1" ht="20.25" customHeight="1">
      <c r="A299" s="778"/>
      <c r="B299" s="779"/>
      <c r="C299" s="779"/>
      <c r="D299" s="116"/>
      <c r="E299" s="117" t="s">
        <v>89</v>
      </c>
      <c r="F299" s="116"/>
      <c r="G299" s="118">
        <f t="shared" si="22"/>
        <v>0</v>
      </c>
      <c r="H299" s="99"/>
      <c r="I299" s="778"/>
      <c r="J299" s="779"/>
      <c r="K299" s="779"/>
      <c r="L299" s="116"/>
      <c r="M299" s="117" t="s">
        <v>89</v>
      </c>
      <c r="N299" s="116"/>
      <c r="O299" s="118">
        <f t="shared" si="23"/>
        <v>0</v>
      </c>
      <c r="P299" s="93"/>
    </row>
    <row r="300" spans="1:16" s="94" customFormat="1" ht="20.25" customHeight="1">
      <c r="A300" s="778"/>
      <c r="B300" s="779"/>
      <c r="C300" s="779"/>
      <c r="D300" s="116"/>
      <c r="E300" s="117" t="s">
        <v>89</v>
      </c>
      <c r="F300" s="116"/>
      <c r="G300" s="118">
        <f t="shared" si="22"/>
        <v>0</v>
      </c>
      <c r="H300" s="99"/>
      <c r="I300" s="778"/>
      <c r="J300" s="779"/>
      <c r="K300" s="779"/>
      <c r="L300" s="116"/>
      <c r="M300" s="117" t="s">
        <v>89</v>
      </c>
      <c r="N300" s="116"/>
      <c r="O300" s="118">
        <f t="shared" si="23"/>
        <v>0</v>
      </c>
      <c r="P300" s="93"/>
    </row>
    <row r="301" spans="1:16" s="94" customFormat="1" ht="20.25" customHeight="1">
      <c r="A301" s="778"/>
      <c r="B301" s="779"/>
      <c r="C301" s="779"/>
      <c r="D301" s="116"/>
      <c r="E301" s="117" t="s">
        <v>89</v>
      </c>
      <c r="F301" s="116"/>
      <c r="G301" s="118">
        <f t="shared" si="22"/>
        <v>0</v>
      </c>
      <c r="H301" s="99"/>
      <c r="I301" s="778"/>
      <c r="J301" s="779"/>
      <c r="K301" s="779"/>
      <c r="L301" s="116"/>
      <c r="M301" s="117" t="s">
        <v>89</v>
      </c>
      <c r="N301" s="116"/>
      <c r="O301" s="118">
        <f t="shared" si="23"/>
        <v>0</v>
      </c>
      <c r="P301" s="93"/>
    </row>
    <row r="302" spans="1:16" s="94" customFormat="1" ht="20.25" customHeight="1">
      <c r="A302" s="778"/>
      <c r="B302" s="779"/>
      <c r="C302" s="779"/>
      <c r="D302" s="116"/>
      <c r="E302" s="117" t="s">
        <v>89</v>
      </c>
      <c r="F302" s="116"/>
      <c r="G302" s="118">
        <f t="shared" si="22"/>
        <v>0</v>
      </c>
      <c r="H302" s="99"/>
      <c r="I302" s="778"/>
      <c r="J302" s="779"/>
      <c r="K302" s="779"/>
      <c r="L302" s="116"/>
      <c r="M302" s="117" t="s">
        <v>89</v>
      </c>
      <c r="N302" s="116"/>
      <c r="O302" s="118">
        <f t="shared" si="23"/>
        <v>0</v>
      </c>
      <c r="P302" s="93"/>
    </row>
    <row r="303" spans="1:16" s="94" customFormat="1" ht="20.25" customHeight="1">
      <c r="A303" s="778"/>
      <c r="B303" s="779"/>
      <c r="C303" s="779"/>
      <c r="D303" s="116"/>
      <c r="E303" s="117" t="s">
        <v>89</v>
      </c>
      <c r="F303" s="116"/>
      <c r="G303" s="118">
        <f t="shared" si="22"/>
        <v>0</v>
      </c>
      <c r="H303" s="99"/>
      <c r="I303" s="778"/>
      <c r="J303" s="779"/>
      <c r="K303" s="779"/>
      <c r="L303" s="116"/>
      <c r="M303" s="117" t="s">
        <v>89</v>
      </c>
      <c r="N303" s="116"/>
      <c r="O303" s="118">
        <f t="shared" si="23"/>
        <v>0</v>
      </c>
      <c r="P303" s="93"/>
    </row>
    <row r="304" spans="1:16" s="94" customFormat="1" ht="20.25" customHeight="1">
      <c r="A304" s="778"/>
      <c r="B304" s="779"/>
      <c r="C304" s="779"/>
      <c r="D304" s="116"/>
      <c r="E304" s="117" t="s">
        <v>89</v>
      </c>
      <c r="F304" s="116"/>
      <c r="G304" s="118">
        <f t="shared" si="22"/>
        <v>0</v>
      </c>
      <c r="H304" s="99"/>
      <c r="I304" s="778"/>
      <c r="J304" s="779"/>
      <c r="K304" s="779"/>
      <c r="L304" s="116"/>
      <c r="M304" s="117" t="s">
        <v>89</v>
      </c>
      <c r="N304" s="116"/>
      <c r="O304" s="118">
        <f t="shared" si="23"/>
        <v>0</v>
      </c>
      <c r="P304" s="93"/>
    </row>
    <row r="305" spans="1:16" s="94" customFormat="1" ht="20.25" customHeight="1">
      <c r="A305" s="778"/>
      <c r="B305" s="779"/>
      <c r="C305" s="779"/>
      <c r="D305" s="116"/>
      <c r="E305" s="117" t="s">
        <v>89</v>
      </c>
      <c r="F305" s="116"/>
      <c r="G305" s="118">
        <f t="shared" si="22"/>
        <v>0</v>
      </c>
      <c r="H305" s="99"/>
      <c r="I305" s="778"/>
      <c r="J305" s="779"/>
      <c r="K305" s="779"/>
      <c r="L305" s="116"/>
      <c r="M305" s="117" t="s">
        <v>89</v>
      </c>
      <c r="N305" s="116"/>
      <c r="O305" s="118">
        <f t="shared" si="23"/>
        <v>0</v>
      </c>
      <c r="P305" s="93"/>
    </row>
    <row r="306" spans="1:16" s="94" customFormat="1" ht="20.25" customHeight="1">
      <c r="A306" s="778"/>
      <c r="B306" s="779"/>
      <c r="C306" s="779"/>
      <c r="D306" s="116"/>
      <c r="E306" s="117" t="s">
        <v>89</v>
      </c>
      <c r="F306" s="116"/>
      <c r="G306" s="118">
        <f t="shared" si="22"/>
        <v>0</v>
      </c>
      <c r="H306" s="99"/>
      <c r="I306" s="778"/>
      <c r="J306" s="779"/>
      <c r="K306" s="779"/>
      <c r="L306" s="116"/>
      <c r="M306" s="117" t="s">
        <v>89</v>
      </c>
      <c r="N306" s="116"/>
      <c r="O306" s="118">
        <f t="shared" si="23"/>
        <v>0</v>
      </c>
      <c r="P306" s="93"/>
    </row>
    <row r="307" spans="1:16" s="94" customFormat="1" ht="20.25" customHeight="1">
      <c r="A307" s="782" t="s">
        <v>132</v>
      </c>
      <c r="B307" s="783"/>
      <c r="C307" s="784"/>
      <c r="D307" s="119"/>
      <c r="E307" s="120" t="s">
        <v>89</v>
      </c>
      <c r="F307" s="121"/>
      <c r="G307" s="122">
        <f>D307*F307</f>
        <v>0</v>
      </c>
      <c r="H307" s="99"/>
      <c r="I307" s="782" t="s">
        <v>132</v>
      </c>
      <c r="J307" s="783"/>
      <c r="K307" s="784"/>
      <c r="L307" s="119"/>
      <c r="M307" s="120" t="s">
        <v>89</v>
      </c>
      <c r="N307" s="121"/>
      <c r="O307" s="122">
        <f>L307*N307</f>
        <v>0</v>
      </c>
      <c r="P307" s="93"/>
    </row>
    <row r="308" spans="1:16" s="94" customFormat="1" ht="20.25" customHeight="1">
      <c r="A308" s="785" t="s">
        <v>133</v>
      </c>
      <c r="B308" s="786"/>
      <c r="C308" s="786"/>
      <c r="D308" s="786"/>
      <c r="E308" s="786"/>
      <c r="F308" s="787"/>
      <c r="G308" s="123">
        <f>SUM(G297:G307)</f>
        <v>0</v>
      </c>
      <c r="H308" s="99"/>
      <c r="I308" s="785" t="s">
        <v>133</v>
      </c>
      <c r="J308" s="786"/>
      <c r="K308" s="786"/>
      <c r="L308" s="786"/>
      <c r="M308" s="786"/>
      <c r="N308" s="787"/>
      <c r="O308" s="123">
        <f>SUM(O297:O307)</f>
        <v>0</v>
      </c>
      <c r="P308" s="93"/>
    </row>
    <row r="309" spans="1:16" s="94" customFormat="1" ht="20.25" customHeight="1">
      <c r="A309" s="788" t="s">
        <v>247</v>
      </c>
      <c r="B309" s="789"/>
      <c r="C309" s="789"/>
      <c r="D309" s="789"/>
      <c r="E309" s="789"/>
      <c r="F309" s="789"/>
      <c r="G309" s="125"/>
      <c r="H309" s="99"/>
      <c r="I309" s="788" t="s">
        <v>247</v>
      </c>
      <c r="J309" s="789"/>
      <c r="K309" s="789"/>
      <c r="L309" s="789"/>
      <c r="M309" s="789"/>
      <c r="N309" s="789"/>
      <c r="O309" s="125"/>
      <c r="P309" s="93"/>
    </row>
    <row r="310" spans="1:16" s="94" customFormat="1" ht="20.25" customHeight="1">
      <c r="A310" s="780" t="s">
        <v>87</v>
      </c>
      <c r="B310" s="781"/>
      <c r="C310" s="781"/>
      <c r="D310" s="781"/>
      <c r="E310" s="781"/>
      <c r="F310" s="781"/>
      <c r="G310" s="123">
        <f>G308+G309</f>
        <v>0</v>
      </c>
      <c r="H310" s="99"/>
      <c r="I310" s="780" t="s">
        <v>87</v>
      </c>
      <c r="J310" s="781"/>
      <c r="K310" s="781"/>
      <c r="L310" s="781"/>
      <c r="M310" s="781"/>
      <c r="N310" s="781"/>
      <c r="O310" s="123">
        <f>O308+O309</f>
        <v>0</v>
      </c>
      <c r="P310" s="93"/>
    </row>
    <row r="311" spans="1:16" s="94" customFormat="1" ht="20.25" customHeight="1">
      <c r="A311" s="98"/>
      <c r="B311" s="98"/>
      <c r="C311" s="98"/>
      <c r="D311" s="98"/>
      <c r="E311" s="98"/>
      <c r="F311" s="98"/>
      <c r="G311" s="98"/>
      <c r="H311" s="93"/>
      <c r="I311" s="98"/>
      <c r="J311" s="98"/>
      <c r="K311" s="98"/>
      <c r="L311" s="98"/>
      <c r="M311" s="98"/>
      <c r="N311" s="98"/>
      <c r="O311" s="98"/>
      <c r="P311" s="93"/>
    </row>
    <row r="312" spans="1:16" s="94" customFormat="1" ht="20.25" customHeight="1">
      <c r="A312" s="817" t="s">
        <v>116</v>
      </c>
      <c r="B312" s="818"/>
      <c r="C312" s="823"/>
      <c r="D312" s="823"/>
      <c r="E312" s="823"/>
      <c r="F312" s="823"/>
      <c r="G312" s="824"/>
      <c r="H312" s="99"/>
      <c r="I312" s="817" t="s">
        <v>116</v>
      </c>
      <c r="J312" s="818"/>
      <c r="K312" s="823"/>
      <c r="L312" s="823"/>
      <c r="M312" s="823"/>
      <c r="N312" s="823"/>
      <c r="O312" s="824"/>
      <c r="P312" s="93"/>
    </row>
    <row r="313" spans="1:16" s="94" customFormat="1" ht="20.25" customHeight="1">
      <c r="A313" s="809" t="s">
        <v>118</v>
      </c>
      <c r="B313" s="810"/>
      <c r="C313" s="811"/>
      <c r="D313" s="811"/>
      <c r="E313" s="811"/>
      <c r="F313" s="811"/>
      <c r="G313" s="812"/>
      <c r="H313" s="99"/>
      <c r="I313" s="809" t="s">
        <v>118</v>
      </c>
      <c r="J313" s="810"/>
      <c r="K313" s="811"/>
      <c r="L313" s="811"/>
      <c r="M313" s="811"/>
      <c r="N313" s="811"/>
      <c r="O313" s="812"/>
      <c r="P313" s="93"/>
    </row>
    <row r="314" spans="1:16" s="94" customFormat="1" ht="20.25" customHeight="1">
      <c r="A314" s="790" t="s">
        <v>119</v>
      </c>
      <c r="B314" s="791"/>
      <c r="C314" s="813"/>
      <c r="D314" s="813"/>
      <c r="E314" s="814"/>
      <c r="F314" s="814"/>
      <c r="G314" s="815"/>
      <c r="H314" s="99"/>
      <c r="I314" s="790" t="s">
        <v>119</v>
      </c>
      <c r="J314" s="791"/>
      <c r="K314" s="813"/>
      <c r="L314" s="813"/>
      <c r="M314" s="814"/>
      <c r="N314" s="814"/>
      <c r="O314" s="815"/>
      <c r="P314" s="93"/>
    </row>
    <row r="315" spans="1:16" s="94" customFormat="1" ht="20.25" customHeight="1">
      <c r="A315" s="100" t="s">
        <v>120</v>
      </c>
      <c r="B315" s="781" t="s">
        <v>121</v>
      </c>
      <c r="C315" s="781"/>
      <c r="D315" s="816"/>
      <c r="E315" s="816"/>
      <c r="F315" s="101" t="s">
        <v>5</v>
      </c>
      <c r="G315" s="102"/>
      <c r="H315" s="103"/>
      <c r="I315" s="100" t="s">
        <v>120</v>
      </c>
      <c r="J315" s="781" t="s">
        <v>121</v>
      </c>
      <c r="K315" s="781"/>
      <c r="L315" s="816"/>
      <c r="M315" s="816"/>
      <c r="N315" s="101" t="s">
        <v>5</v>
      </c>
      <c r="O315" s="102"/>
      <c r="P315" s="93"/>
    </row>
    <row r="316" spans="1:16" s="94" customFormat="1" ht="20.25" customHeight="1">
      <c r="A316" s="817" t="s">
        <v>122</v>
      </c>
      <c r="B316" s="818"/>
      <c r="C316" s="819">
        <f>C314-D315-G315</f>
        <v>0</v>
      </c>
      <c r="D316" s="820"/>
      <c r="E316" s="821" t="s">
        <v>123</v>
      </c>
      <c r="F316" s="822"/>
      <c r="G316" s="104" t="str">
        <f>IF(C316*C317=0,"",C316*C317)</f>
        <v/>
      </c>
      <c r="H316" s="99"/>
      <c r="I316" s="817" t="s">
        <v>122</v>
      </c>
      <c r="J316" s="818"/>
      <c r="K316" s="819">
        <f>K314-L315-O315</f>
        <v>0</v>
      </c>
      <c r="L316" s="820"/>
      <c r="M316" s="821" t="s">
        <v>123</v>
      </c>
      <c r="N316" s="822"/>
      <c r="O316" s="104" t="str">
        <f>IF(K316*K317=0,"",K316*K317)</f>
        <v/>
      </c>
      <c r="P316" s="93"/>
    </row>
    <row r="317" spans="1:16" s="94" customFormat="1" ht="20.25" customHeight="1">
      <c r="A317" s="790" t="s">
        <v>124</v>
      </c>
      <c r="B317" s="791"/>
      <c r="C317" s="792"/>
      <c r="D317" s="793"/>
      <c r="E317" s="105"/>
      <c r="F317" s="106"/>
      <c r="G317" s="107"/>
      <c r="H317" s="99"/>
      <c r="I317" s="790" t="s">
        <v>124</v>
      </c>
      <c r="J317" s="791"/>
      <c r="K317" s="792"/>
      <c r="L317" s="793"/>
      <c r="M317" s="105"/>
      <c r="N317" s="106"/>
      <c r="O317" s="107"/>
      <c r="P317" s="93"/>
    </row>
    <row r="318" spans="1:16" s="94" customFormat="1" ht="20.25" customHeight="1">
      <c r="A318" s="780" t="s">
        <v>125</v>
      </c>
      <c r="B318" s="781"/>
      <c r="C318" s="794" t="str">
        <f>IF(G316="","",SUM(F322:F331))</f>
        <v/>
      </c>
      <c r="D318" s="795"/>
      <c r="E318" s="796" t="s">
        <v>126</v>
      </c>
      <c r="F318" s="797"/>
      <c r="G318" s="108" t="str">
        <f>IF(G316="","",C318/G316)</f>
        <v/>
      </c>
      <c r="H318" s="99"/>
      <c r="I318" s="780" t="s">
        <v>125</v>
      </c>
      <c r="J318" s="781"/>
      <c r="K318" s="794" t="str">
        <f>IF(O316="","",SUM(N322:N331))</f>
        <v/>
      </c>
      <c r="L318" s="795"/>
      <c r="M318" s="796" t="s">
        <v>126</v>
      </c>
      <c r="N318" s="797"/>
      <c r="O318" s="108" t="str">
        <f>IF(O316="","",K318/O316)</f>
        <v/>
      </c>
      <c r="P318" s="93"/>
    </row>
    <row r="319" spans="1:16" s="94" customFormat="1" ht="20.25" customHeight="1">
      <c r="A319" s="803" t="s">
        <v>127</v>
      </c>
      <c r="B319" s="804"/>
      <c r="C319" s="805" t="str">
        <f>IF(G316="","",SUM(F322:F332))</f>
        <v/>
      </c>
      <c r="D319" s="806"/>
      <c r="E319" s="807" t="s">
        <v>128</v>
      </c>
      <c r="F319" s="808"/>
      <c r="G319" s="109" t="str">
        <f>IF(G316="","",C319/G316)</f>
        <v/>
      </c>
      <c r="H319" s="99"/>
      <c r="I319" s="803" t="s">
        <v>127</v>
      </c>
      <c r="J319" s="804"/>
      <c r="K319" s="805" t="str">
        <f>IF(O316="","",SUM(N322:N332))</f>
        <v/>
      </c>
      <c r="L319" s="806"/>
      <c r="M319" s="807" t="s">
        <v>128</v>
      </c>
      <c r="N319" s="808"/>
      <c r="O319" s="109" t="str">
        <f>IF(O316="","",K319/O316)</f>
        <v/>
      </c>
      <c r="P319" s="93"/>
    </row>
    <row r="320" spans="1:16" s="94" customFormat="1" ht="20.25" customHeight="1">
      <c r="A320" s="798" t="s">
        <v>351</v>
      </c>
      <c r="B320" s="799"/>
      <c r="C320" s="799"/>
      <c r="D320" s="799"/>
      <c r="E320" s="799"/>
      <c r="F320" s="799"/>
      <c r="G320" s="800"/>
      <c r="H320" s="99"/>
      <c r="I320" s="798" t="s">
        <v>351</v>
      </c>
      <c r="J320" s="799"/>
      <c r="K320" s="799"/>
      <c r="L320" s="799"/>
      <c r="M320" s="799"/>
      <c r="N320" s="799"/>
      <c r="O320" s="800"/>
      <c r="P320" s="93"/>
    </row>
    <row r="321" spans="1:16" s="94" customFormat="1" ht="20.25" customHeight="1">
      <c r="A321" s="780" t="s">
        <v>129</v>
      </c>
      <c r="B321" s="781"/>
      <c r="C321" s="781"/>
      <c r="D321" s="110" t="s">
        <v>64</v>
      </c>
      <c r="E321" s="110" t="s">
        <v>89</v>
      </c>
      <c r="F321" s="110" t="s">
        <v>130</v>
      </c>
      <c r="G321" s="111" t="s">
        <v>131</v>
      </c>
      <c r="H321" s="99"/>
      <c r="I321" s="780" t="s">
        <v>129</v>
      </c>
      <c r="J321" s="781"/>
      <c r="K321" s="781"/>
      <c r="L321" s="110" t="s">
        <v>64</v>
      </c>
      <c r="M321" s="110" t="s">
        <v>89</v>
      </c>
      <c r="N321" s="110" t="s">
        <v>130</v>
      </c>
      <c r="O321" s="111" t="s">
        <v>131</v>
      </c>
      <c r="P321" s="93"/>
    </row>
    <row r="322" spans="1:16" s="94" customFormat="1" ht="20.25" customHeight="1">
      <c r="A322" s="801"/>
      <c r="B322" s="802"/>
      <c r="C322" s="802"/>
      <c r="D322" s="112"/>
      <c r="E322" s="113" t="s">
        <v>89</v>
      </c>
      <c r="F322" s="114"/>
      <c r="G322" s="115">
        <f>D322*F322</f>
        <v>0</v>
      </c>
      <c r="H322" s="99"/>
      <c r="I322" s="801"/>
      <c r="J322" s="802"/>
      <c r="K322" s="802"/>
      <c r="L322" s="112"/>
      <c r="M322" s="113" t="s">
        <v>89</v>
      </c>
      <c r="N322" s="114"/>
      <c r="O322" s="115">
        <f>L322*N322</f>
        <v>0</v>
      </c>
      <c r="P322" s="93"/>
    </row>
    <row r="323" spans="1:16" s="94" customFormat="1" ht="20.25" customHeight="1">
      <c r="A323" s="778"/>
      <c r="B323" s="779"/>
      <c r="C323" s="779"/>
      <c r="D323" s="116"/>
      <c r="E323" s="117" t="s">
        <v>89</v>
      </c>
      <c r="F323" s="116"/>
      <c r="G323" s="118">
        <f t="shared" ref="G323:G331" si="24">D323*F323</f>
        <v>0</v>
      </c>
      <c r="H323" s="99"/>
      <c r="I323" s="778"/>
      <c r="J323" s="779"/>
      <c r="K323" s="779"/>
      <c r="L323" s="116"/>
      <c r="M323" s="117" t="s">
        <v>89</v>
      </c>
      <c r="N323" s="116"/>
      <c r="O323" s="118">
        <f t="shared" ref="O323:O331" si="25">L323*N323</f>
        <v>0</v>
      </c>
      <c r="P323" s="93"/>
    </row>
    <row r="324" spans="1:16" s="94" customFormat="1" ht="20.25" customHeight="1">
      <c r="A324" s="778"/>
      <c r="B324" s="779"/>
      <c r="C324" s="779"/>
      <c r="D324" s="116"/>
      <c r="E324" s="117" t="s">
        <v>89</v>
      </c>
      <c r="F324" s="116"/>
      <c r="G324" s="118">
        <f t="shared" si="24"/>
        <v>0</v>
      </c>
      <c r="H324" s="99"/>
      <c r="I324" s="778"/>
      <c r="J324" s="779"/>
      <c r="K324" s="779"/>
      <c r="L324" s="116"/>
      <c r="M324" s="117" t="s">
        <v>89</v>
      </c>
      <c r="N324" s="116"/>
      <c r="O324" s="118">
        <f t="shared" si="25"/>
        <v>0</v>
      </c>
      <c r="P324" s="93"/>
    </row>
    <row r="325" spans="1:16" s="94" customFormat="1" ht="20.25" customHeight="1">
      <c r="A325" s="778"/>
      <c r="B325" s="779"/>
      <c r="C325" s="779"/>
      <c r="D325" s="116"/>
      <c r="E325" s="117" t="s">
        <v>89</v>
      </c>
      <c r="F325" s="116"/>
      <c r="G325" s="118">
        <f t="shared" si="24"/>
        <v>0</v>
      </c>
      <c r="H325" s="99"/>
      <c r="I325" s="778"/>
      <c r="J325" s="779"/>
      <c r="K325" s="779"/>
      <c r="L325" s="116"/>
      <c r="M325" s="117" t="s">
        <v>89</v>
      </c>
      <c r="N325" s="116"/>
      <c r="O325" s="118">
        <f t="shared" si="25"/>
        <v>0</v>
      </c>
      <c r="P325" s="93"/>
    </row>
    <row r="326" spans="1:16" s="94" customFormat="1" ht="20.25" customHeight="1">
      <c r="A326" s="778"/>
      <c r="B326" s="779"/>
      <c r="C326" s="779"/>
      <c r="D326" s="116"/>
      <c r="E326" s="117" t="s">
        <v>89</v>
      </c>
      <c r="F326" s="116"/>
      <c r="G326" s="118">
        <f t="shared" si="24"/>
        <v>0</v>
      </c>
      <c r="H326" s="99"/>
      <c r="I326" s="778"/>
      <c r="J326" s="779"/>
      <c r="K326" s="779"/>
      <c r="L326" s="116"/>
      <c r="M326" s="117" t="s">
        <v>89</v>
      </c>
      <c r="N326" s="116"/>
      <c r="O326" s="118">
        <f t="shared" si="25"/>
        <v>0</v>
      </c>
      <c r="P326" s="93"/>
    </row>
    <row r="327" spans="1:16" s="94" customFormat="1" ht="20.25" customHeight="1">
      <c r="A327" s="778"/>
      <c r="B327" s="779"/>
      <c r="C327" s="779"/>
      <c r="D327" s="116"/>
      <c r="E327" s="117" t="s">
        <v>89</v>
      </c>
      <c r="F327" s="116"/>
      <c r="G327" s="118">
        <f t="shared" si="24"/>
        <v>0</v>
      </c>
      <c r="H327" s="99"/>
      <c r="I327" s="778"/>
      <c r="J327" s="779"/>
      <c r="K327" s="779"/>
      <c r="L327" s="116"/>
      <c r="M327" s="117" t="s">
        <v>89</v>
      </c>
      <c r="N327" s="116"/>
      <c r="O327" s="118">
        <f t="shared" si="25"/>
        <v>0</v>
      </c>
      <c r="P327" s="93"/>
    </row>
    <row r="328" spans="1:16" s="94" customFormat="1" ht="20.25" customHeight="1">
      <c r="A328" s="778"/>
      <c r="B328" s="779"/>
      <c r="C328" s="779"/>
      <c r="D328" s="116"/>
      <c r="E328" s="117" t="s">
        <v>89</v>
      </c>
      <c r="F328" s="116"/>
      <c r="G328" s="118">
        <f t="shared" si="24"/>
        <v>0</v>
      </c>
      <c r="H328" s="99"/>
      <c r="I328" s="778"/>
      <c r="J328" s="779"/>
      <c r="K328" s="779"/>
      <c r="L328" s="116"/>
      <c r="M328" s="117" t="s">
        <v>89</v>
      </c>
      <c r="N328" s="116"/>
      <c r="O328" s="118">
        <f t="shared" si="25"/>
        <v>0</v>
      </c>
      <c r="P328" s="93"/>
    </row>
    <row r="329" spans="1:16" s="94" customFormat="1" ht="20.25" customHeight="1">
      <c r="A329" s="778"/>
      <c r="B329" s="779"/>
      <c r="C329" s="779"/>
      <c r="D329" s="116"/>
      <c r="E329" s="117" t="s">
        <v>89</v>
      </c>
      <c r="F329" s="116"/>
      <c r="G329" s="118">
        <f t="shared" si="24"/>
        <v>0</v>
      </c>
      <c r="H329" s="99"/>
      <c r="I329" s="778"/>
      <c r="J329" s="779"/>
      <c r="K329" s="779"/>
      <c r="L329" s="116"/>
      <c r="M329" s="117" t="s">
        <v>89</v>
      </c>
      <c r="N329" s="116"/>
      <c r="O329" s="118">
        <f t="shared" si="25"/>
        <v>0</v>
      </c>
      <c r="P329" s="93"/>
    </row>
    <row r="330" spans="1:16" s="94" customFormat="1" ht="20.25" customHeight="1">
      <c r="A330" s="778"/>
      <c r="B330" s="779"/>
      <c r="C330" s="779"/>
      <c r="D330" s="116"/>
      <c r="E330" s="117" t="s">
        <v>89</v>
      </c>
      <c r="F330" s="116"/>
      <c r="G330" s="118">
        <f t="shared" si="24"/>
        <v>0</v>
      </c>
      <c r="H330" s="99"/>
      <c r="I330" s="778"/>
      <c r="J330" s="779"/>
      <c r="K330" s="779"/>
      <c r="L330" s="116"/>
      <c r="M330" s="117" t="s">
        <v>89</v>
      </c>
      <c r="N330" s="116"/>
      <c r="O330" s="118">
        <f t="shared" si="25"/>
        <v>0</v>
      </c>
      <c r="P330" s="93"/>
    </row>
    <row r="331" spans="1:16" s="94" customFormat="1" ht="20.25" customHeight="1">
      <c r="A331" s="778"/>
      <c r="B331" s="779"/>
      <c r="C331" s="779"/>
      <c r="D331" s="116"/>
      <c r="E331" s="117" t="s">
        <v>89</v>
      </c>
      <c r="F331" s="116"/>
      <c r="G331" s="118">
        <f t="shared" si="24"/>
        <v>0</v>
      </c>
      <c r="H331" s="99"/>
      <c r="I331" s="778"/>
      <c r="J331" s="779"/>
      <c r="K331" s="779"/>
      <c r="L331" s="116"/>
      <c r="M331" s="117" t="s">
        <v>89</v>
      </c>
      <c r="N331" s="116"/>
      <c r="O331" s="118">
        <f t="shared" si="25"/>
        <v>0</v>
      </c>
      <c r="P331" s="93"/>
    </row>
    <row r="332" spans="1:16" s="94" customFormat="1" ht="20.25" customHeight="1">
      <c r="A332" s="782" t="s">
        <v>132</v>
      </c>
      <c r="B332" s="783"/>
      <c r="C332" s="784"/>
      <c r="D332" s="119"/>
      <c r="E332" s="120" t="s">
        <v>89</v>
      </c>
      <c r="F332" s="121"/>
      <c r="G332" s="122">
        <f>D332*F332</f>
        <v>0</v>
      </c>
      <c r="H332" s="99"/>
      <c r="I332" s="782" t="s">
        <v>132</v>
      </c>
      <c r="J332" s="783"/>
      <c r="K332" s="784"/>
      <c r="L332" s="119"/>
      <c r="M332" s="120" t="s">
        <v>89</v>
      </c>
      <c r="N332" s="121"/>
      <c r="O332" s="122">
        <f>L332*N332</f>
        <v>0</v>
      </c>
      <c r="P332" s="93"/>
    </row>
    <row r="333" spans="1:16" s="94" customFormat="1" ht="20.25" customHeight="1">
      <c r="A333" s="785" t="s">
        <v>133</v>
      </c>
      <c r="B333" s="786"/>
      <c r="C333" s="786"/>
      <c r="D333" s="786"/>
      <c r="E333" s="786"/>
      <c r="F333" s="787"/>
      <c r="G333" s="123">
        <f>SUM(G322:G332)</f>
        <v>0</v>
      </c>
      <c r="H333" s="99"/>
      <c r="I333" s="785" t="s">
        <v>133</v>
      </c>
      <c r="J333" s="786"/>
      <c r="K333" s="786"/>
      <c r="L333" s="786"/>
      <c r="M333" s="786"/>
      <c r="N333" s="787"/>
      <c r="O333" s="123">
        <f>SUM(O322:O332)</f>
        <v>0</v>
      </c>
      <c r="P333" s="93"/>
    </row>
    <row r="334" spans="1:16" s="94" customFormat="1" ht="20.25" customHeight="1">
      <c r="A334" s="788" t="s">
        <v>247</v>
      </c>
      <c r="B334" s="789"/>
      <c r="C334" s="789"/>
      <c r="D334" s="789"/>
      <c r="E334" s="789"/>
      <c r="F334" s="789"/>
      <c r="G334" s="125"/>
      <c r="H334" s="99"/>
      <c r="I334" s="788" t="s">
        <v>247</v>
      </c>
      <c r="J334" s="789"/>
      <c r="K334" s="789"/>
      <c r="L334" s="789"/>
      <c r="M334" s="789"/>
      <c r="N334" s="789"/>
      <c r="O334" s="125"/>
      <c r="P334" s="93"/>
    </row>
    <row r="335" spans="1:16" s="94" customFormat="1" ht="20.25" customHeight="1">
      <c r="A335" s="780" t="s">
        <v>87</v>
      </c>
      <c r="B335" s="781"/>
      <c r="C335" s="781"/>
      <c r="D335" s="781"/>
      <c r="E335" s="781"/>
      <c r="F335" s="781"/>
      <c r="G335" s="123">
        <f>G333+G334</f>
        <v>0</v>
      </c>
      <c r="H335" s="99"/>
      <c r="I335" s="780" t="s">
        <v>87</v>
      </c>
      <c r="J335" s="781"/>
      <c r="K335" s="781"/>
      <c r="L335" s="781"/>
      <c r="M335" s="781"/>
      <c r="N335" s="781"/>
      <c r="O335" s="123">
        <f>O333+O334</f>
        <v>0</v>
      </c>
      <c r="P335" s="93"/>
    </row>
    <row r="336" spans="1:16" s="94" customFormat="1" ht="20.25" customHeight="1">
      <c r="A336" s="98"/>
      <c r="B336" s="98"/>
      <c r="C336" s="98"/>
      <c r="D336" s="98"/>
      <c r="E336" s="98"/>
      <c r="F336" s="98"/>
      <c r="G336" s="98"/>
      <c r="H336" s="93"/>
      <c r="I336" s="98"/>
      <c r="J336" s="98"/>
      <c r="K336" s="98"/>
      <c r="L336" s="98"/>
      <c r="M336" s="98"/>
      <c r="N336" s="98"/>
      <c r="O336" s="98"/>
      <c r="P336" s="93"/>
    </row>
    <row r="337" spans="1:16" s="94" customFormat="1" ht="20.25" customHeight="1">
      <c r="A337" s="817" t="s">
        <v>116</v>
      </c>
      <c r="B337" s="818"/>
      <c r="C337" s="823"/>
      <c r="D337" s="823"/>
      <c r="E337" s="823"/>
      <c r="F337" s="823"/>
      <c r="G337" s="824"/>
      <c r="H337" s="99"/>
      <c r="I337" s="817" t="s">
        <v>116</v>
      </c>
      <c r="J337" s="818"/>
      <c r="K337" s="823"/>
      <c r="L337" s="823"/>
      <c r="M337" s="823"/>
      <c r="N337" s="823"/>
      <c r="O337" s="824"/>
      <c r="P337" s="93"/>
    </row>
    <row r="338" spans="1:16" s="94" customFormat="1" ht="20.25" customHeight="1">
      <c r="A338" s="809" t="s">
        <v>118</v>
      </c>
      <c r="B338" s="810"/>
      <c r="C338" s="811"/>
      <c r="D338" s="811"/>
      <c r="E338" s="811"/>
      <c r="F338" s="811"/>
      <c r="G338" s="812"/>
      <c r="H338" s="99"/>
      <c r="I338" s="809" t="s">
        <v>118</v>
      </c>
      <c r="J338" s="810"/>
      <c r="K338" s="811"/>
      <c r="L338" s="811"/>
      <c r="M338" s="811"/>
      <c r="N338" s="811"/>
      <c r="O338" s="812"/>
      <c r="P338" s="93"/>
    </row>
    <row r="339" spans="1:16" s="94" customFormat="1" ht="20.25" customHeight="1">
      <c r="A339" s="790" t="s">
        <v>119</v>
      </c>
      <c r="B339" s="791"/>
      <c r="C339" s="813"/>
      <c r="D339" s="813"/>
      <c r="E339" s="814"/>
      <c r="F339" s="814"/>
      <c r="G339" s="815"/>
      <c r="H339" s="99"/>
      <c r="I339" s="790" t="s">
        <v>119</v>
      </c>
      <c r="J339" s="791"/>
      <c r="K339" s="813"/>
      <c r="L339" s="813"/>
      <c r="M339" s="814"/>
      <c r="N339" s="814"/>
      <c r="O339" s="815"/>
      <c r="P339" s="93"/>
    </row>
    <row r="340" spans="1:16" s="94" customFormat="1" ht="20.25" customHeight="1">
      <c r="A340" s="100" t="s">
        <v>120</v>
      </c>
      <c r="B340" s="781" t="s">
        <v>121</v>
      </c>
      <c r="C340" s="781"/>
      <c r="D340" s="816"/>
      <c r="E340" s="816"/>
      <c r="F340" s="101" t="s">
        <v>5</v>
      </c>
      <c r="G340" s="102"/>
      <c r="H340" s="103"/>
      <c r="I340" s="100" t="s">
        <v>120</v>
      </c>
      <c r="J340" s="781" t="s">
        <v>121</v>
      </c>
      <c r="K340" s="781"/>
      <c r="L340" s="816"/>
      <c r="M340" s="816"/>
      <c r="N340" s="101" t="s">
        <v>5</v>
      </c>
      <c r="O340" s="102"/>
      <c r="P340" s="93"/>
    </row>
    <row r="341" spans="1:16" s="94" customFormat="1" ht="20.25" customHeight="1">
      <c r="A341" s="817" t="s">
        <v>122</v>
      </c>
      <c r="B341" s="818"/>
      <c r="C341" s="819">
        <f>C339-D340-G340</f>
        <v>0</v>
      </c>
      <c r="D341" s="820"/>
      <c r="E341" s="821" t="s">
        <v>123</v>
      </c>
      <c r="F341" s="822"/>
      <c r="G341" s="104" t="str">
        <f>IF(C341*C342=0,"",C341*C342)</f>
        <v/>
      </c>
      <c r="H341" s="99"/>
      <c r="I341" s="817" t="s">
        <v>122</v>
      </c>
      <c r="J341" s="818"/>
      <c r="K341" s="819">
        <f>K339-L340-O340</f>
        <v>0</v>
      </c>
      <c r="L341" s="820"/>
      <c r="M341" s="821" t="s">
        <v>123</v>
      </c>
      <c r="N341" s="822"/>
      <c r="O341" s="104" t="str">
        <f>IF(K341*K342=0,"",K341*K342)</f>
        <v/>
      </c>
      <c r="P341" s="93"/>
    </row>
    <row r="342" spans="1:16" s="94" customFormat="1" ht="20.25" customHeight="1">
      <c r="A342" s="790" t="s">
        <v>124</v>
      </c>
      <c r="B342" s="791"/>
      <c r="C342" s="792"/>
      <c r="D342" s="793"/>
      <c r="E342" s="105"/>
      <c r="F342" s="106"/>
      <c r="G342" s="107"/>
      <c r="H342" s="99"/>
      <c r="I342" s="790" t="s">
        <v>124</v>
      </c>
      <c r="J342" s="791"/>
      <c r="K342" s="792"/>
      <c r="L342" s="793"/>
      <c r="M342" s="105"/>
      <c r="N342" s="106"/>
      <c r="O342" s="107"/>
      <c r="P342" s="93"/>
    </row>
    <row r="343" spans="1:16" s="94" customFormat="1" ht="20.25" customHeight="1">
      <c r="A343" s="780" t="s">
        <v>125</v>
      </c>
      <c r="B343" s="781"/>
      <c r="C343" s="794" t="str">
        <f>IF(G341="","",SUM(F347:F356))</f>
        <v/>
      </c>
      <c r="D343" s="795"/>
      <c r="E343" s="796" t="s">
        <v>126</v>
      </c>
      <c r="F343" s="797"/>
      <c r="G343" s="108" t="str">
        <f>IF(G341="","",C343/G341)</f>
        <v/>
      </c>
      <c r="H343" s="99"/>
      <c r="I343" s="780" t="s">
        <v>125</v>
      </c>
      <c r="J343" s="781"/>
      <c r="K343" s="794" t="str">
        <f>IF(O341="","",SUM(N347:N356))</f>
        <v/>
      </c>
      <c r="L343" s="795"/>
      <c r="M343" s="796" t="s">
        <v>126</v>
      </c>
      <c r="N343" s="797"/>
      <c r="O343" s="108" t="str">
        <f>IF(O341="","",K343/O341)</f>
        <v/>
      </c>
      <c r="P343" s="93"/>
    </row>
    <row r="344" spans="1:16" s="94" customFormat="1" ht="20.25" customHeight="1">
      <c r="A344" s="803" t="s">
        <v>127</v>
      </c>
      <c r="B344" s="804"/>
      <c r="C344" s="805" t="str">
        <f>IF(G341="","",SUM(F347:F357))</f>
        <v/>
      </c>
      <c r="D344" s="806"/>
      <c r="E344" s="807" t="s">
        <v>128</v>
      </c>
      <c r="F344" s="808"/>
      <c r="G344" s="109" t="str">
        <f>IF(G341="","",C344/G341)</f>
        <v/>
      </c>
      <c r="H344" s="99"/>
      <c r="I344" s="803" t="s">
        <v>127</v>
      </c>
      <c r="J344" s="804"/>
      <c r="K344" s="805" t="str">
        <f>IF(O341="","",SUM(N347:N357))</f>
        <v/>
      </c>
      <c r="L344" s="806"/>
      <c r="M344" s="807" t="s">
        <v>128</v>
      </c>
      <c r="N344" s="808"/>
      <c r="O344" s="109" t="str">
        <f>IF(O341="","",K344/O341)</f>
        <v/>
      </c>
      <c r="P344" s="93"/>
    </row>
    <row r="345" spans="1:16" s="94" customFormat="1" ht="20.25" customHeight="1">
      <c r="A345" s="798" t="s">
        <v>351</v>
      </c>
      <c r="B345" s="799"/>
      <c r="C345" s="799"/>
      <c r="D345" s="799"/>
      <c r="E345" s="799"/>
      <c r="F345" s="799"/>
      <c r="G345" s="800"/>
      <c r="H345" s="99"/>
      <c r="I345" s="798" t="s">
        <v>351</v>
      </c>
      <c r="J345" s="799"/>
      <c r="K345" s="799"/>
      <c r="L345" s="799"/>
      <c r="M345" s="799"/>
      <c r="N345" s="799"/>
      <c r="O345" s="800"/>
      <c r="P345" s="93"/>
    </row>
    <row r="346" spans="1:16" s="94" customFormat="1" ht="20.25" customHeight="1">
      <c r="A346" s="780" t="s">
        <v>129</v>
      </c>
      <c r="B346" s="781"/>
      <c r="C346" s="781"/>
      <c r="D346" s="110" t="s">
        <v>64</v>
      </c>
      <c r="E346" s="110" t="s">
        <v>89</v>
      </c>
      <c r="F346" s="110" t="s">
        <v>130</v>
      </c>
      <c r="G346" s="111" t="s">
        <v>131</v>
      </c>
      <c r="H346" s="99"/>
      <c r="I346" s="780" t="s">
        <v>129</v>
      </c>
      <c r="J346" s="781"/>
      <c r="K346" s="781"/>
      <c r="L346" s="110" t="s">
        <v>64</v>
      </c>
      <c r="M346" s="110" t="s">
        <v>89</v>
      </c>
      <c r="N346" s="110" t="s">
        <v>130</v>
      </c>
      <c r="O346" s="111" t="s">
        <v>131</v>
      </c>
      <c r="P346" s="93"/>
    </row>
    <row r="347" spans="1:16" s="94" customFormat="1" ht="20.25" customHeight="1">
      <c r="A347" s="801"/>
      <c r="B347" s="802"/>
      <c r="C347" s="802"/>
      <c r="D347" s="112"/>
      <c r="E347" s="113" t="s">
        <v>89</v>
      </c>
      <c r="F347" s="114"/>
      <c r="G347" s="115">
        <f>D347*F347</f>
        <v>0</v>
      </c>
      <c r="H347" s="99"/>
      <c r="I347" s="801"/>
      <c r="J347" s="802"/>
      <c r="K347" s="802"/>
      <c r="L347" s="112"/>
      <c r="M347" s="113" t="s">
        <v>89</v>
      </c>
      <c r="N347" s="114"/>
      <c r="O347" s="115">
        <f>L347*N347</f>
        <v>0</v>
      </c>
      <c r="P347" s="93"/>
    </row>
    <row r="348" spans="1:16" s="94" customFormat="1" ht="20.25" customHeight="1">
      <c r="A348" s="778"/>
      <c r="B348" s="779"/>
      <c r="C348" s="779"/>
      <c r="D348" s="116"/>
      <c r="E348" s="117" t="s">
        <v>89</v>
      </c>
      <c r="F348" s="116"/>
      <c r="G348" s="118">
        <f t="shared" ref="G348:G356" si="26">D348*F348</f>
        <v>0</v>
      </c>
      <c r="H348" s="99"/>
      <c r="I348" s="778"/>
      <c r="J348" s="779"/>
      <c r="K348" s="779"/>
      <c r="L348" s="116"/>
      <c r="M348" s="117" t="s">
        <v>89</v>
      </c>
      <c r="N348" s="116"/>
      <c r="O348" s="118">
        <f t="shared" ref="O348:O356" si="27">L348*N348</f>
        <v>0</v>
      </c>
      <c r="P348" s="93"/>
    </row>
    <row r="349" spans="1:16" s="94" customFormat="1" ht="20.25" customHeight="1">
      <c r="A349" s="778"/>
      <c r="B349" s="779"/>
      <c r="C349" s="779"/>
      <c r="D349" s="116"/>
      <c r="E349" s="117" t="s">
        <v>89</v>
      </c>
      <c r="F349" s="116"/>
      <c r="G349" s="118">
        <f t="shared" si="26"/>
        <v>0</v>
      </c>
      <c r="H349" s="99"/>
      <c r="I349" s="778"/>
      <c r="J349" s="779"/>
      <c r="K349" s="779"/>
      <c r="L349" s="116"/>
      <c r="M349" s="117" t="s">
        <v>89</v>
      </c>
      <c r="N349" s="116"/>
      <c r="O349" s="118">
        <f t="shared" si="27"/>
        <v>0</v>
      </c>
      <c r="P349" s="93"/>
    </row>
    <row r="350" spans="1:16" s="94" customFormat="1" ht="20.25" customHeight="1">
      <c r="A350" s="778"/>
      <c r="B350" s="779"/>
      <c r="C350" s="779"/>
      <c r="D350" s="116"/>
      <c r="E350" s="117" t="s">
        <v>89</v>
      </c>
      <c r="F350" s="116"/>
      <c r="G350" s="118">
        <f t="shared" si="26"/>
        <v>0</v>
      </c>
      <c r="H350" s="99"/>
      <c r="I350" s="778"/>
      <c r="J350" s="779"/>
      <c r="K350" s="779"/>
      <c r="L350" s="116"/>
      <c r="M350" s="117" t="s">
        <v>89</v>
      </c>
      <c r="N350" s="116"/>
      <c r="O350" s="118">
        <f t="shared" si="27"/>
        <v>0</v>
      </c>
      <c r="P350" s="93"/>
    </row>
    <row r="351" spans="1:16" s="94" customFormat="1" ht="20.25" customHeight="1">
      <c r="A351" s="778"/>
      <c r="B351" s="779"/>
      <c r="C351" s="779"/>
      <c r="D351" s="116"/>
      <c r="E351" s="117" t="s">
        <v>89</v>
      </c>
      <c r="F351" s="116"/>
      <c r="G351" s="118">
        <f t="shared" si="26"/>
        <v>0</v>
      </c>
      <c r="H351" s="99"/>
      <c r="I351" s="778"/>
      <c r="J351" s="779"/>
      <c r="K351" s="779"/>
      <c r="L351" s="116"/>
      <c r="M351" s="117" t="s">
        <v>89</v>
      </c>
      <c r="N351" s="116"/>
      <c r="O351" s="118">
        <f t="shared" si="27"/>
        <v>0</v>
      </c>
      <c r="P351" s="93"/>
    </row>
    <row r="352" spans="1:16" s="94" customFormat="1" ht="20.25" customHeight="1">
      <c r="A352" s="778"/>
      <c r="B352" s="779"/>
      <c r="C352" s="779"/>
      <c r="D352" s="116"/>
      <c r="E352" s="117" t="s">
        <v>89</v>
      </c>
      <c r="F352" s="116"/>
      <c r="G352" s="118">
        <f t="shared" si="26"/>
        <v>0</v>
      </c>
      <c r="H352" s="99"/>
      <c r="I352" s="778"/>
      <c r="J352" s="779"/>
      <c r="K352" s="779"/>
      <c r="L352" s="116"/>
      <c r="M352" s="117" t="s">
        <v>89</v>
      </c>
      <c r="N352" s="116"/>
      <c r="O352" s="118">
        <f t="shared" si="27"/>
        <v>0</v>
      </c>
      <c r="P352" s="93"/>
    </row>
    <row r="353" spans="1:16" s="94" customFormat="1" ht="20.25" customHeight="1">
      <c r="A353" s="778"/>
      <c r="B353" s="779"/>
      <c r="C353" s="779"/>
      <c r="D353" s="116"/>
      <c r="E353" s="117" t="s">
        <v>89</v>
      </c>
      <c r="F353" s="116"/>
      <c r="G353" s="118">
        <f t="shared" si="26"/>
        <v>0</v>
      </c>
      <c r="H353" s="99"/>
      <c r="I353" s="778"/>
      <c r="J353" s="779"/>
      <c r="K353" s="779"/>
      <c r="L353" s="116"/>
      <c r="M353" s="117" t="s">
        <v>89</v>
      </c>
      <c r="N353" s="116"/>
      <c r="O353" s="118">
        <f t="shared" si="27"/>
        <v>0</v>
      </c>
      <c r="P353" s="93"/>
    </row>
    <row r="354" spans="1:16" s="94" customFormat="1" ht="20.25" customHeight="1">
      <c r="A354" s="778"/>
      <c r="B354" s="779"/>
      <c r="C354" s="779"/>
      <c r="D354" s="116"/>
      <c r="E354" s="117" t="s">
        <v>89</v>
      </c>
      <c r="F354" s="116"/>
      <c r="G354" s="118">
        <f t="shared" si="26"/>
        <v>0</v>
      </c>
      <c r="H354" s="99"/>
      <c r="I354" s="778"/>
      <c r="J354" s="779"/>
      <c r="K354" s="779"/>
      <c r="L354" s="116"/>
      <c r="M354" s="117" t="s">
        <v>89</v>
      </c>
      <c r="N354" s="116"/>
      <c r="O354" s="118">
        <f t="shared" si="27"/>
        <v>0</v>
      </c>
      <c r="P354" s="93"/>
    </row>
    <row r="355" spans="1:16" s="94" customFormat="1" ht="20.25" customHeight="1">
      <c r="A355" s="778"/>
      <c r="B355" s="779"/>
      <c r="C355" s="779"/>
      <c r="D355" s="116"/>
      <c r="E355" s="117" t="s">
        <v>89</v>
      </c>
      <c r="F355" s="116"/>
      <c r="G355" s="118">
        <f t="shared" si="26"/>
        <v>0</v>
      </c>
      <c r="H355" s="99"/>
      <c r="I355" s="778"/>
      <c r="J355" s="779"/>
      <c r="K355" s="779"/>
      <c r="L355" s="116"/>
      <c r="M355" s="117" t="s">
        <v>89</v>
      </c>
      <c r="N355" s="116"/>
      <c r="O355" s="118">
        <f t="shared" si="27"/>
        <v>0</v>
      </c>
      <c r="P355" s="93"/>
    </row>
    <row r="356" spans="1:16" s="94" customFormat="1" ht="20.25" customHeight="1">
      <c r="A356" s="778"/>
      <c r="B356" s="779"/>
      <c r="C356" s="779"/>
      <c r="D356" s="116"/>
      <c r="E356" s="117" t="s">
        <v>89</v>
      </c>
      <c r="F356" s="116"/>
      <c r="G356" s="118">
        <f t="shared" si="26"/>
        <v>0</v>
      </c>
      <c r="H356" s="99"/>
      <c r="I356" s="778"/>
      <c r="J356" s="779"/>
      <c r="K356" s="779"/>
      <c r="L356" s="116"/>
      <c r="M356" s="117" t="s">
        <v>89</v>
      </c>
      <c r="N356" s="116"/>
      <c r="O356" s="118">
        <f t="shared" si="27"/>
        <v>0</v>
      </c>
      <c r="P356" s="93"/>
    </row>
    <row r="357" spans="1:16" s="94" customFormat="1" ht="20.25" customHeight="1">
      <c r="A357" s="782" t="s">
        <v>132</v>
      </c>
      <c r="B357" s="783"/>
      <c r="C357" s="784"/>
      <c r="D357" s="119"/>
      <c r="E357" s="120" t="s">
        <v>89</v>
      </c>
      <c r="F357" s="121"/>
      <c r="G357" s="122">
        <f>D357*F357</f>
        <v>0</v>
      </c>
      <c r="H357" s="99"/>
      <c r="I357" s="782" t="s">
        <v>132</v>
      </c>
      <c r="J357" s="783"/>
      <c r="K357" s="784"/>
      <c r="L357" s="119"/>
      <c r="M357" s="120" t="s">
        <v>89</v>
      </c>
      <c r="N357" s="121"/>
      <c r="O357" s="122">
        <f>L357*N357</f>
        <v>0</v>
      </c>
      <c r="P357" s="93"/>
    </row>
    <row r="358" spans="1:16" s="94" customFormat="1" ht="20.25" customHeight="1">
      <c r="A358" s="785" t="s">
        <v>133</v>
      </c>
      <c r="B358" s="786"/>
      <c r="C358" s="786"/>
      <c r="D358" s="786"/>
      <c r="E358" s="786"/>
      <c r="F358" s="787"/>
      <c r="G358" s="123">
        <f>SUM(G347:G357)</f>
        <v>0</v>
      </c>
      <c r="H358" s="99"/>
      <c r="I358" s="785" t="s">
        <v>133</v>
      </c>
      <c r="J358" s="786"/>
      <c r="K358" s="786"/>
      <c r="L358" s="786"/>
      <c r="M358" s="786"/>
      <c r="N358" s="787"/>
      <c r="O358" s="123">
        <f>SUM(O347:O357)</f>
        <v>0</v>
      </c>
      <c r="P358" s="93"/>
    </row>
    <row r="359" spans="1:16" s="94" customFormat="1" ht="20.25" customHeight="1">
      <c r="A359" s="788" t="s">
        <v>247</v>
      </c>
      <c r="B359" s="789"/>
      <c r="C359" s="789"/>
      <c r="D359" s="789"/>
      <c r="E359" s="789"/>
      <c r="F359" s="789"/>
      <c r="G359" s="125"/>
      <c r="H359" s="99"/>
      <c r="I359" s="788" t="s">
        <v>247</v>
      </c>
      <c r="J359" s="789"/>
      <c r="K359" s="789"/>
      <c r="L359" s="789"/>
      <c r="M359" s="789"/>
      <c r="N359" s="789"/>
      <c r="O359" s="125"/>
      <c r="P359" s="93"/>
    </row>
    <row r="360" spans="1:16" s="94" customFormat="1" ht="20.25" customHeight="1">
      <c r="A360" s="780" t="s">
        <v>87</v>
      </c>
      <c r="B360" s="781"/>
      <c r="C360" s="781"/>
      <c r="D360" s="781"/>
      <c r="E360" s="781"/>
      <c r="F360" s="781"/>
      <c r="G360" s="123">
        <f>G358+G359</f>
        <v>0</v>
      </c>
      <c r="H360" s="99"/>
      <c r="I360" s="780" t="s">
        <v>87</v>
      </c>
      <c r="J360" s="781"/>
      <c r="K360" s="781"/>
      <c r="L360" s="781"/>
      <c r="M360" s="781"/>
      <c r="N360" s="781"/>
      <c r="O360" s="123">
        <f>O358+O359</f>
        <v>0</v>
      </c>
      <c r="P360" s="93"/>
    </row>
    <row r="361" spans="1:16" s="94" customFormat="1" ht="20.25" customHeight="1">
      <c r="A361" s="98"/>
      <c r="B361" s="98"/>
      <c r="C361" s="98"/>
      <c r="D361" s="98"/>
      <c r="E361" s="98"/>
      <c r="F361" s="98"/>
      <c r="G361" s="98"/>
      <c r="H361" s="93"/>
      <c r="I361" s="98"/>
      <c r="J361" s="98"/>
      <c r="K361" s="98"/>
      <c r="L361" s="98"/>
      <c r="M361" s="98"/>
      <c r="N361" s="98"/>
      <c r="O361" s="98"/>
      <c r="P361" s="93"/>
    </row>
    <row r="362" spans="1:16" s="94" customFormat="1" ht="20.25" customHeight="1">
      <c r="A362" s="817" t="s">
        <v>116</v>
      </c>
      <c r="B362" s="818"/>
      <c r="C362" s="823"/>
      <c r="D362" s="823"/>
      <c r="E362" s="823"/>
      <c r="F362" s="823"/>
      <c r="G362" s="824"/>
      <c r="H362" s="99"/>
      <c r="I362" s="817" t="s">
        <v>116</v>
      </c>
      <c r="J362" s="818"/>
      <c r="K362" s="823"/>
      <c r="L362" s="823"/>
      <c r="M362" s="823"/>
      <c r="N362" s="823"/>
      <c r="O362" s="824"/>
      <c r="P362" s="93"/>
    </row>
    <row r="363" spans="1:16" s="94" customFormat="1" ht="20.25" customHeight="1">
      <c r="A363" s="809" t="s">
        <v>118</v>
      </c>
      <c r="B363" s="810"/>
      <c r="C363" s="811"/>
      <c r="D363" s="811"/>
      <c r="E363" s="811"/>
      <c r="F363" s="811"/>
      <c r="G363" s="812"/>
      <c r="H363" s="99"/>
      <c r="I363" s="809" t="s">
        <v>118</v>
      </c>
      <c r="J363" s="810"/>
      <c r="K363" s="811"/>
      <c r="L363" s="811"/>
      <c r="M363" s="811"/>
      <c r="N363" s="811"/>
      <c r="O363" s="812"/>
      <c r="P363" s="93"/>
    </row>
    <row r="364" spans="1:16" s="94" customFormat="1" ht="20.25" customHeight="1">
      <c r="A364" s="790" t="s">
        <v>119</v>
      </c>
      <c r="B364" s="791"/>
      <c r="C364" s="813"/>
      <c r="D364" s="813"/>
      <c r="E364" s="814"/>
      <c r="F364" s="814"/>
      <c r="G364" s="815"/>
      <c r="H364" s="99"/>
      <c r="I364" s="790" t="s">
        <v>119</v>
      </c>
      <c r="J364" s="791"/>
      <c r="K364" s="813"/>
      <c r="L364" s="813"/>
      <c r="M364" s="814"/>
      <c r="N364" s="814"/>
      <c r="O364" s="815"/>
      <c r="P364" s="93"/>
    </row>
    <row r="365" spans="1:16" s="94" customFormat="1" ht="20.25" customHeight="1">
      <c r="A365" s="100" t="s">
        <v>120</v>
      </c>
      <c r="B365" s="781" t="s">
        <v>121</v>
      </c>
      <c r="C365" s="781"/>
      <c r="D365" s="816"/>
      <c r="E365" s="816"/>
      <c r="F365" s="101" t="s">
        <v>5</v>
      </c>
      <c r="G365" s="102"/>
      <c r="H365" s="103"/>
      <c r="I365" s="100" t="s">
        <v>120</v>
      </c>
      <c r="J365" s="781" t="s">
        <v>121</v>
      </c>
      <c r="K365" s="781"/>
      <c r="L365" s="816"/>
      <c r="M365" s="816"/>
      <c r="N365" s="101" t="s">
        <v>5</v>
      </c>
      <c r="O365" s="102"/>
      <c r="P365" s="93"/>
    </row>
    <row r="366" spans="1:16" s="94" customFormat="1" ht="20.25" customHeight="1">
      <c r="A366" s="817" t="s">
        <v>122</v>
      </c>
      <c r="B366" s="818"/>
      <c r="C366" s="819">
        <f>C364-D365-G365</f>
        <v>0</v>
      </c>
      <c r="D366" s="820"/>
      <c r="E366" s="821" t="s">
        <v>123</v>
      </c>
      <c r="F366" s="822"/>
      <c r="G366" s="104" t="str">
        <f>IF(C366*C367=0,"",C366*C367)</f>
        <v/>
      </c>
      <c r="H366" s="99"/>
      <c r="I366" s="817" t="s">
        <v>122</v>
      </c>
      <c r="J366" s="818"/>
      <c r="K366" s="819">
        <f>K364-L365-O365</f>
        <v>0</v>
      </c>
      <c r="L366" s="820"/>
      <c r="M366" s="821" t="s">
        <v>123</v>
      </c>
      <c r="N366" s="822"/>
      <c r="O366" s="104" t="str">
        <f>IF(K366*K367=0,"",K366*K367)</f>
        <v/>
      </c>
      <c r="P366" s="93"/>
    </row>
    <row r="367" spans="1:16" s="94" customFormat="1" ht="20.25" customHeight="1">
      <c r="A367" s="790" t="s">
        <v>124</v>
      </c>
      <c r="B367" s="791"/>
      <c r="C367" s="792"/>
      <c r="D367" s="793"/>
      <c r="E367" s="105"/>
      <c r="F367" s="106"/>
      <c r="G367" s="107"/>
      <c r="H367" s="99"/>
      <c r="I367" s="790" t="s">
        <v>124</v>
      </c>
      <c r="J367" s="791"/>
      <c r="K367" s="792"/>
      <c r="L367" s="793"/>
      <c r="M367" s="105"/>
      <c r="N367" s="106"/>
      <c r="O367" s="107"/>
      <c r="P367" s="93"/>
    </row>
    <row r="368" spans="1:16" s="94" customFormat="1" ht="20.25" customHeight="1">
      <c r="A368" s="780" t="s">
        <v>125</v>
      </c>
      <c r="B368" s="781"/>
      <c r="C368" s="794" t="str">
        <f>IF(G366="","",SUM(F372:F381))</f>
        <v/>
      </c>
      <c r="D368" s="795"/>
      <c r="E368" s="796" t="s">
        <v>126</v>
      </c>
      <c r="F368" s="797"/>
      <c r="G368" s="108" t="str">
        <f>IF(G366="","",C368/G366)</f>
        <v/>
      </c>
      <c r="H368" s="99"/>
      <c r="I368" s="780" t="s">
        <v>125</v>
      </c>
      <c r="J368" s="781"/>
      <c r="K368" s="794" t="str">
        <f>IF(O366="","",SUM(N372:N381))</f>
        <v/>
      </c>
      <c r="L368" s="795"/>
      <c r="M368" s="796" t="s">
        <v>126</v>
      </c>
      <c r="N368" s="797"/>
      <c r="O368" s="108" t="str">
        <f>IF(O366="","",K368/O366)</f>
        <v/>
      </c>
      <c r="P368" s="93"/>
    </row>
    <row r="369" spans="1:16" s="94" customFormat="1" ht="20.25" customHeight="1">
      <c r="A369" s="803" t="s">
        <v>127</v>
      </c>
      <c r="B369" s="804"/>
      <c r="C369" s="805" t="str">
        <f>IF(G366="","",SUM(F372:F382))</f>
        <v/>
      </c>
      <c r="D369" s="806"/>
      <c r="E369" s="807" t="s">
        <v>128</v>
      </c>
      <c r="F369" s="808"/>
      <c r="G369" s="109" t="str">
        <f>IF(G366="","",C369/G366)</f>
        <v/>
      </c>
      <c r="H369" s="99"/>
      <c r="I369" s="803" t="s">
        <v>127</v>
      </c>
      <c r="J369" s="804"/>
      <c r="K369" s="805" t="str">
        <f>IF(O366="","",SUM(N372:N382))</f>
        <v/>
      </c>
      <c r="L369" s="806"/>
      <c r="M369" s="807" t="s">
        <v>128</v>
      </c>
      <c r="N369" s="808"/>
      <c r="O369" s="109" t="str">
        <f>IF(O366="","",K369/O366)</f>
        <v/>
      </c>
      <c r="P369" s="93"/>
    </row>
    <row r="370" spans="1:16" s="94" customFormat="1" ht="20.25" customHeight="1">
      <c r="A370" s="798" t="s">
        <v>351</v>
      </c>
      <c r="B370" s="799"/>
      <c r="C370" s="799"/>
      <c r="D370" s="799"/>
      <c r="E370" s="799"/>
      <c r="F370" s="799"/>
      <c r="G370" s="800"/>
      <c r="H370" s="99"/>
      <c r="I370" s="798" t="s">
        <v>351</v>
      </c>
      <c r="J370" s="799"/>
      <c r="K370" s="799"/>
      <c r="L370" s="799"/>
      <c r="M370" s="799"/>
      <c r="N370" s="799"/>
      <c r="O370" s="800"/>
      <c r="P370" s="93"/>
    </row>
    <row r="371" spans="1:16" s="94" customFormat="1" ht="20.25" customHeight="1">
      <c r="A371" s="780" t="s">
        <v>129</v>
      </c>
      <c r="B371" s="781"/>
      <c r="C371" s="781"/>
      <c r="D371" s="110" t="s">
        <v>64</v>
      </c>
      <c r="E371" s="110" t="s">
        <v>89</v>
      </c>
      <c r="F371" s="110" t="s">
        <v>130</v>
      </c>
      <c r="G371" s="111" t="s">
        <v>131</v>
      </c>
      <c r="H371" s="99"/>
      <c r="I371" s="780" t="s">
        <v>129</v>
      </c>
      <c r="J371" s="781"/>
      <c r="K371" s="781"/>
      <c r="L371" s="110" t="s">
        <v>64</v>
      </c>
      <c r="M371" s="110" t="s">
        <v>89</v>
      </c>
      <c r="N371" s="110" t="s">
        <v>130</v>
      </c>
      <c r="O371" s="111" t="s">
        <v>131</v>
      </c>
      <c r="P371" s="93"/>
    </row>
    <row r="372" spans="1:16" s="94" customFormat="1" ht="20.25" customHeight="1">
      <c r="A372" s="801"/>
      <c r="B372" s="802"/>
      <c r="C372" s="802"/>
      <c r="D372" s="112"/>
      <c r="E372" s="113" t="s">
        <v>89</v>
      </c>
      <c r="F372" s="114"/>
      <c r="G372" s="115">
        <f>D372*F372</f>
        <v>0</v>
      </c>
      <c r="H372" s="99"/>
      <c r="I372" s="801"/>
      <c r="J372" s="802"/>
      <c r="K372" s="802"/>
      <c r="L372" s="112"/>
      <c r="M372" s="113" t="s">
        <v>89</v>
      </c>
      <c r="N372" s="114"/>
      <c r="O372" s="115">
        <f>L372*N372</f>
        <v>0</v>
      </c>
      <c r="P372" s="93"/>
    </row>
    <row r="373" spans="1:16" s="94" customFormat="1" ht="20.25" customHeight="1">
      <c r="A373" s="778"/>
      <c r="B373" s="779"/>
      <c r="C373" s="779"/>
      <c r="D373" s="116"/>
      <c r="E373" s="117" t="s">
        <v>89</v>
      </c>
      <c r="F373" s="116"/>
      <c r="G373" s="118">
        <f t="shared" ref="G373:G381" si="28">D373*F373</f>
        <v>0</v>
      </c>
      <c r="H373" s="99"/>
      <c r="I373" s="778"/>
      <c r="J373" s="779"/>
      <c r="K373" s="779"/>
      <c r="L373" s="116"/>
      <c r="M373" s="117" t="s">
        <v>89</v>
      </c>
      <c r="N373" s="116"/>
      <c r="O373" s="118">
        <f t="shared" ref="O373:O381" si="29">L373*N373</f>
        <v>0</v>
      </c>
      <c r="P373" s="93"/>
    </row>
    <row r="374" spans="1:16" s="94" customFormat="1" ht="20.25" customHeight="1">
      <c r="A374" s="778"/>
      <c r="B374" s="779"/>
      <c r="C374" s="779"/>
      <c r="D374" s="116"/>
      <c r="E374" s="117" t="s">
        <v>89</v>
      </c>
      <c r="F374" s="116"/>
      <c r="G374" s="118">
        <f t="shared" si="28"/>
        <v>0</v>
      </c>
      <c r="H374" s="99"/>
      <c r="I374" s="778"/>
      <c r="J374" s="779"/>
      <c r="K374" s="779"/>
      <c r="L374" s="116"/>
      <c r="M374" s="117" t="s">
        <v>89</v>
      </c>
      <c r="N374" s="116"/>
      <c r="O374" s="118">
        <f t="shared" si="29"/>
        <v>0</v>
      </c>
      <c r="P374" s="93"/>
    </row>
    <row r="375" spans="1:16" s="94" customFormat="1" ht="20.25" customHeight="1">
      <c r="A375" s="778"/>
      <c r="B375" s="779"/>
      <c r="C375" s="779"/>
      <c r="D375" s="116"/>
      <c r="E375" s="117" t="s">
        <v>89</v>
      </c>
      <c r="F375" s="116"/>
      <c r="G375" s="118">
        <f t="shared" si="28"/>
        <v>0</v>
      </c>
      <c r="H375" s="99"/>
      <c r="I375" s="778"/>
      <c r="J375" s="779"/>
      <c r="K375" s="779"/>
      <c r="L375" s="116"/>
      <c r="M375" s="117" t="s">
        <v>89</v>
      </c>
      <c r="N375" s="116"/>
      <c r="O375" s="118">
        <f t="shared" si="29"/>
        <v>0</v>
      </c>
      <c r="P375" s="93"/>
    </row>
    <row r="376" spans="1:16" s="94" customFormat="1" ht="20.25" customHeight="1">
      <c r="A376" s="778"/>
      <c r="B376" s="779"/>
      <c r="C376" s="779"/>
      <c r="D376" s="116"/>
      <c r="E376" s="117" t="s">
        <v>89</v>
      </c>
      <c r="F376" s="116"/>
      <c r="G376" s="118">
        <f t="shared" si="28"/>
        <v>0</v>
      </c>
      <c r="H376" s="99"/>
      <c r="I376" s="778"/>
      <c r="J376" s="779"/>
      <c r="K376" s="779"/>
      <c r="L376" s="116"/>
      <c r="M376" s="117" t="s">
        <v>89</v>
      </c>
      <c r="N376" s="116"/>
      <c r="O376" s="118">
        <f t="shared" si="29"/>
        <v>0</v>
      </c>
      <c r="P376" s="93"/>
    </row>
    <row r="377" spans="1:16" s="94" customFormat="1" ht="20.25" customHeight="1">
      <c r="A377" s="778"/>
      <c r="B377" s="779"/>
      <c r="C377" s="779"/>
      <c r="D377" s="116"/>
      <c r="E377" s="117" t="s">
        <v>89</v>
      </c>
      <c r="F377" s="116"/>
      <c r="G377" s="118">
        <f t="shared" si="28"/>
        <v>0</v>
      </c>
      <c r="H377" s="99"/>
      <c r="I377" s="778"/>
      <c r="J377" s="779"/>
      <c r="K377" s="779"/>
      <c r="L377" s="116"/>
      <c r="M377" s="117" t="s">
        <v>89</v>
      </c>
      <c r="N377" s="116"/>
      <c r="O377" s="118">
        <f t="shared" si="29"/>
        <v>0</v>
      </c>
      <c r="P377" s="93"/>
    </row>
    <row r="378" spans="1:16" s="94" customFormat="1" ht="20.25" customHeight="1">
      <c r="A378" s="778"/>
      <c r="B378" s="779"/>
      <c r="C378" s="779"/>
      <c r="D378" s="116"/>
      <c r="E378" s="117" t="s">
        <v>89</v>
      </c>
      <c r="F378" s="116"/>
      <c r="G378" s="118">
        <f t="shared" si="28"/>
        <v>0</v>
      </c>
      <c r="H378" s="99"/>
      <c r="I378" s="778"/>
      <c r="J378" s="779"/>
      <c r="K378" s="779"/>
      <c r="L378" s="116"/>
      <c r="M378" s="117" t="s">
        <v>89</v>
      </c>
      <c r="N378" s="116"/>
      <c r="O378" s="118">
        <f t="shared" si="29"/>
        <v>0</v>
      </c>
      <c r="P378" s="93"/>
    </row>
    <row r="379" spans="1:16" s="94" customFormat="1" ht="20.25" customHeight="1">
      <c r="A379" s="778"/>
      <c r="B379" s="779"/>
      <c r="C379" s="779"/>
      <c r="D379" s="116"/>
      <c r="E379" s="117" t="s">
        <v>89</v>
      </c>
      <c r="F379" s="116"/>
      <c r="G379" s="118">
        <f t="shared" si="28"/>
        <v>0</v>
      </c>
      <c r="H379" s="99"/>
      <c r="I379" s="778"/>
      <c r="J379" s="779"/>
      <c r="K379" s="779"/>
      <c r="L379" s="116"/>
      <c r="M379" s="117" t="s">
        <v>89</v>
      </c>
      <c r="N379" s="116"/>
      <c r="O379" s="118">
        <f t="shared" si="29"/>
        <v>0</v>
      </c>
      <c r="P379" s="93"/>
    </row>
    <row r="380" spans="1:16" s="94" customFormat="1" ht="20.25" customHeight="1">
      <c r="A380" s="778"/>
      <c r="B380" s="779"/>
      <c r="C380" s="779"/>
      <c r="D380" s="116"/>
      <c r="E380" s="117" t="s">
        <v>89</v>
      </c>
      <c r="F380" s="116"/>
      <c r="G380" s="118">
        <f t="shared" si="28"/>
        <v>0</v>
      </c>
      <c r="H380" s="99"/>
      <c r="I380" s="778"/>
      <c r="J380" s="779"/>
      <c r="K380" s="779"/>
      <c r="L380" s="116"/>
      <c r="M380" s="117" t="s">
        <v>89</v>
      </c>
      <c r="N380" s="116"/>
      <c r="O380" s="118">
        <f t="shared" si="29"/>
        <v>0</v>
      </c>
      <c r="P380" s="93"/>
    </row>
    <row r="381" spans="1:16" s="94" customFormat="1" ht="20.25" customHeight="1">
      <c r="A381" s="778"/>
      <c r="B381" s="779"/>
      <c r="C381" s="779"/>
      <c r="D381" s="116"/>
      <c r="E381" s="117" t="s">
        <v>89</v>
      </c>
      <c r="F381" s="116"/>
      <c r="G381" s="118">
        <f t="shared" si="28"/>
        <v>0</v>
      </c>
      <c r="H381" s="99"/>
      <c r="I381" s="778"/>
      <c r="J381" s="779"/>
      <c r="K381" s="779"/>
      <c r="L381" s="116"/>
      <c r="M381" s="117" t="s">
        <v>89</v>
      </c>
      <c r="N381" s="116"/>
      <c r="O381" s="118">
        <f t="shared" si="29"/>
        <v>0</v>
      </c>
      <c r="P381" s="93"/>
    </row>
    <row r="382" spans="1:16" s="94" customFormat="1" ht="20.25" customHeight="1">
      <c r="A382" s="782" t="s">
        <v>132</v>
      </c>
      <c r="B382" s="783"/>
      <c r="C382" s="784"/>
      <c r="D382" s="119"/>
      <c r="E382" s="120" t="s">
        <v>89</v>
      </c>
      <c r="F382" s="121"/>
      <c r="G382" s="122">
        <f>D382*F382</f>
        <v>0</v>
      </c>
      <c r="H382" s="99"/>
      <c r="I382" s="782" t="s">
        <v>132</v>
      </c>
      <c r="J382" s="783"/>
      <c r="K382" s="784"/>
      <c r="L382" s="119"/>
      <c r="M382" s="120" t="s">
        <v>89</v>
      </c>
      <c r="N382" s="121"/>
      <c r="O382" s="122">
        <f>L382*N382</f>
        <v>0</v>
      </c>
      <c r="P382" s="93"/>
    </row>
    <row r="383" spans="1:16" s="94" customFormat="1" ht="20.25" customHeight="1">
      <c r="A383" s="785" t="s">
        <v>133</v>
      </c>
      <c r="B383" s="786"/>
      <c r="C383" s="786"/>
      <c r="D383" s="786"/>
      <c r="E383" s="786"/>
      <c r="F383" s="787"/>
      <c r="G383" s="123">
        <f>SUM(G372:G382)</f>
        <v>0</v>
      </c>
      <c r="H383" s="99"/>
      <c r="I383" s="785" t="s">
        <v>133</v>
      </c>
      <c r="J383" s="786"/>
      <c r="K383" s="786"/>
      <c r="L383" s="786"/>
      <c r="M383" s="786"/>
      <c r="N383" s="787"/>
      <c r="O383" s="123">
        <f>SUM(O372:O382)</f>
        <v>0</v>
      </c>
      <c r="P383" s="93"/>
    </row>
    <row r="384" spans="1:16" s="94" customFormat="1" ht="20.25" customHeight="1">
      <c r="A384" s="788" t="s">
        <v>247</v>
      </c>
      <c r="B384" s="789"/>
      <c r="C384" s="789"/>
      <c r="D384" s="789"/>
      <c r="E384" s="789"/>
      <c r="F384" s="789"/>
      <c r="G384" s="125"/>
      <c r="H384" s="99"/>
      <c r="I384" s="788" t="s">
        <v>247</v>
      </c>
      <c r="J384" s="789"/>
      <c r="K384" s="789"/>
      <c r="L384" s="789"/>
      <c r="M384" s="789"/>
      <c r="N384" s="789"/>
      <c r="O384" s="125"/>
      <c r="P384" s="93"/>
    </row>
    <row r="385" spans="1:16" s="94" customFormat="1" ht="20.25" customHeight="1">
      <c r="A385" s="780" t="s">
        <v>87</v>
      </c>
      <c r="B385" s="781"/>
      <c r="C385" s="781"/>
      <c r="D385" s="781"/>
      <c r="E385" s="781"/>
      <c r="F385" s="781"/>
      <c r="G385" s="123">
        <f>G383+G384</f>
        <v>0</v>
      </c>
      <c r="H385" s="99"/>
      <c r="I385" s="780" t="s">
        <v>87</v>
      </c>
      <c r="J385" s="781"/>
      <c r="K385" s="781"/>
      <c r="L385" s="781"/>
      <c r="M385" s="781"/>
      <c r="N385" s="781"/>
      <c r="O385" s="123">
        <f>O383+O384</f>
        <v>0</v>
      </c>
      <c r="P385" s="93"/>
    </row>
    <row r="386" spans="1:16" s="94" customFormat="1" ht="20.25" customHeight="1">
      <c r="A386" s="98"/>
      <c r="B386" s="98"/>
      <c r="C386" s="98"/>
      <c r="D386" s="98"/>
      <c r="E386" s="98"/>
      <c r="F386" s="98"/>
      <c r="G386" s="98"/>
      <c r="H386" s="93"/>
      <c r="I386" s="98"/>
      <c r="J386" s="98"/>
      <c r="K386" s="98"/>
      <c r="L386" s="98"/>
      <c r="M386" s="98"/>
      <c r="N386" s="98"/>
      <c r="O386" s="98"/>
      <c r="P386" s="93"/>
    </row>
    <row r="387" spans="1:16" s="94" customFormat="1" ht="20.25" customHeight="1">
      <c r="A387" s="817" t="s">
        <v>116</v>
      </c>
      <c r="B387" s="818"/>
      <c r="C387" s="823"/>
      <c r="D387" s="823"/>
      <c r="E387" s="823"/>
      <c r="F387" s="823"/>
      <c r="G387" s="824"/>
      <c r="H387" s="99"/>
      <c r="I387" s="817" t="s">
        <v>116</v>
      </c>
      <c r="J387" s="818"/>
      <c r="K387" s="823"/>
      <c r="L387" s="823"/>
      <c r="M387" s="823"/>
      <c r="N387" s="823"/>
      <c r="O387" s="824"/>
      <c r="P387" s="93"/>
    </row>
    <row r="388" spans="1:16" s="94" customFormat="1" ht="20.25" customHeight="1">
      <c r="A388" s="809" t="s">
        <v>118</v>
      </c>
      <c r="B388" s="810"/>
      <c r="C388" s="811"/>
      <c r="D388" s="811"/>
      <c r="E388" s="811"/>
      <c r="F388" s="811"/>
      <c r="G388" s="812"/>
      <c r="H388" s="99"/>
      <c r="I388" s="809" t="s">
        <v>118</v>
      </c>
      <c r="J388" s="810"/>
      <c r="K388" s="811"/>
      <c r="L388" s="811"/>
      <c r="M388" s="811"/>
      <c r="N388" s="811"/>
      <c r="O388" s="812"/>
      <c r="P388" s="93"/>
    </row>
    <row r="389" spans="1:16" s="94" customFormat="1" ht="20.25" customHeight="1">
      <c r="A389" s="790" t="s">
        <v>119</v>
      </c>
      <c r="B389" s="791"/>
      <c r="C389" s="813"/>
      <c r="D389" s="813"/>
      <c r="E389" s="814"/>
      <c r="F389" s="814"/>
      <c r="G389" s="815"/>
      <c r="H389" s="99"/>
      <c r="I389" s="790" t="s">
        <v>119</v>
      </c>
      <c r="J389" s="791"/>
      <c r="K389" s="813"/>
      <c r="L389" s="813"/>
      <c r="M389" s="814"/>
      <c r="N389" s="814"/>
      <c r="O389" s="815"/>
      <c r="P389" s="93"/>
    </row>
    <row r="390" spans="1:16" s="94" customFormat="1" ht="20.25" customHeight="1">
      <c r="A390" s="100" t="s">
        <v>120</v>
      </c>
      <c r="B390" s="781" t="s">
        <v>121</v>
      </c>
      <c r="C390" s="781"/>
      <c r="D390" s="816"/>
      <c r="E390" s="816"/>
      <c r="F390" s="101" t="s">
        <v>5</v>
      </c>
      <c r="G390" s="102"/>
      <c r="H390" s="103"/>
      <c r="I390" s="100" t="s">
        <v>120</v>
      </c>
      <c r="J390" s="781" t="s">
        <v>121</v>
      </c>
      <c r="K390" s="781"/>
      <c r="L390" s="816"/>
      <c r="M390" s="816"/>
      <c r="N390" s="101" t="s">
        <v>5</v>
      </c>
      <c r="O390" s="102"/>
      <c r="P390" s="93"/>
    </row>
    <row r="391" spans="1:16" s="94" customFormat="1" ht="20.25" customHeight="1">
      <c r="A391" s="817" t="s">
        <v>122</v>
      </c>
      <c r="B391" s="818"/>
      <c r="C391" s="819">
        <f>C389-D390-G390</f>
        <v>0</v>
      </c>
      <c r="D391" s="820"/>
      <c r="E391" s="821" t="s">
        <v>123</v>
      </c>
      <c r="F391" s="822"/>
      <c r="G391" s="104" t="str">
        <f>IF(C391*C392=0,"",C391*C392)</f>
        <v/>
      </c>
      <c r="H391" s="99"/>
      <c r="I391" s="817" t="s">
        <v>122</v>
      </c>
      <c r="J391" s="818"/>
      <c r="K391" s="819">
        <f>K389-L390-O390</f>
        <v>0</v>
      </c>
      <c r="L391" s="820"/>
      <c r="M391" s="821" t="s">
        <v>123</v>
      </c>
      <c r="N391" s="822"/>
      <c r="O391" s="104" t="str">
        <f>IF(K391*K392=0,"",K391*K392)</f>
        <v/>
      </c>
      <c r="P391" s="93"/>
    </row>
    <row r="392" spans="1:16" s="94" customFormat="1" ht="20.25" customHeight="1">
      <c r="A392" s="790" t="s">
        <v>124</v>
      </c>
      <c r="B392" s="791"/>
      <c r="C392" s="792"/>
      <c r="D392" s="793"/>
      <c r="E392" s="105"/>
      <c r="F392" s="106"/>
      <c r="G392" s="107"/>
      <c r="H392" s="99"/>
      <c r="I392" s="790" t="s">
        <v>124</v>
      </c>
      <c r="J392" s="791"/>
      <c r="K392" s="792"/>
      <c r="L392" s="793"/>
      <c r="M392" s="105"/>
      <c r="N392" s="106"/>
      <c r="O392" s="107"/>
      <c r="P392" s="93"/>
    </row>
    <row r="393" spans="1:16" s="94" customFormat="1" ht="20.25" customHeight="1">
      <c r="A393" s="780" t="s">
        <v>125</v>
      </c>
      <c r="B393" s="781"/>
      <c r="C393" s="794" t="str">
        <f>IF(G391="","",SUM(F397:F406))</f>
        <v/>
      </c>
      <c r="D393" s="795"/>
      <c r="E393" s="796" t="s">
        <v>126</v>
      </c>
      <c r="F393" s="797"/>
      <c r="G393" s="108" t="str">
        <f>IF(G391="","",C393/G391)</f>
        <v/>
      </c>
      <c r="H393" s="99"/>
      <c r="I393" s="780" t="s">
        <v>125</v>
      </c>
      <c r="J393" s="781"/>
      <c r="K393" s="794" t="str">
        <f>IF(O391="","",SUM(N397:N406))</f>
        <v/>
      </c>
      <c r="L393" s="795"/>
      <c r="M393" s="796" t="s">
        <v>126</v>
      </c>
      <c r="N393" s="797"/>
      <c r="O393" s="108" t="str">
        <f>IF(O391="","",K393/O391)</f>
        <v/>
      </c>
      <c r="P393" s="93"/>
    </row>
    <row r="394" spans="1:16" s="94" customFormat="1" ht="20.25" customHeight="1">
      <c r="A394" s="803" t="s">
        <v>127</v>
      </c>
      <c r="B394" s="804"/>
      <c r="C394" s="805" t="str">
        <f>IF(G391="","",SUM(F397:F407))</f>
        <v/>
      </c>
      <c r="D394" s="806"/>
      <c r="E394" s="807" t="s">
        <v>128</v>
      </c>
      <c r="F394" s="808"/>
      <c r="G394" s="109" t="str">
        <f>IF(G391="","",C394/G391)</f>
        <v/>
      </c>
      <c r="H394" s="99"/>
      <c r="I394" s="803" t="s">
        <v>127</v>
      </c>
      <c r="J394" s="804"/>
      <c r="K394" s="805" t="str">
        <f>IF(O391="","",SUM(N397:N407))</f>
        <v/>
      </c>
      <c r="L394" s="806"/>
      <c r="M394" s="807" t="s">
        <v>128</v>
      </c>
      <c r="N394" s="808"/>
      <c r="O394" s="109" t="str">
        <f>IF(O391="","",K394/O391)</f>
        <v/>
      </c>
      <c r="P394" s="93"/>
    </row>
    <row r="395" spans="1:16" s="94" customFormat="1" ht="20.25" customHeight="1">
      <c r="A395" s="798" t="s">
        <v>351</v>
      </c>
      <c r="B395" s="799"/>
      <c r="C395" s="799"/>
      <c r="D395" s="799"/>
      <c r="E395" s="799"/>
      <c r="F395" s="799"/>
      <c r="G395" s="800"/>
      <c r="H395" s="99"/>
      <c r="I395" s="798" t="s">
        <v>351</v>
      </c>
      <c r="J395" s="799"/>
      <c r="K395" s="799"/>
      <c r="L395" s="799"/>
      <c r="M395" s="799"/>
      <c r="N395" s="799"/>
      <c r="O395" s="800"/>
      <c r="P395" s="93"/>
    </row>
    <row r="396" spans="1:16" s="94" customFormat="1" ht="20.25" customHeight="1">
      <c r="A396" s="780" t="s">
        <v>129</v>
      </c>
      <c r="B396" s="781"/>
      <c r="C396" s="781"/>
      <c r="D396" s="110" t="s">
        <v>64</v>
      </c>
      <c r="E396" s="110" t="s">
        <v>89</v>
      </c>
      <c r="F396" s="110" t="s">
        <v>130</v>
      </c>
      <c r="G396" s="111" t="s">
        <v>131</v>
      </c>
      <c r="H396" s="99"/>
      <c r="I396" s="780" t="s">
        <v>129</v>
      </c>
      <c r="J396" s="781"/>
      <c r="K396" s="781"/>
      <c r="L396" s="110" t="s">
        <v>64</v>
      </c>
      <c r="M396" s="110" t="s">
        <v>89</v>
      </c>
      <c r="N396" s="110" t="s">
        <v>130</v>
      </c>
      <c r="O396" s="111" t="s">
        <v>131</v>
      </c>
      <c r="P396" s="93"/>
    </row>
    <row r="397" spans="1:16" s="94" customFormat="1" ht="20.25" customHeight="1">
      <c r="A397" s="801"/>
      <c r="B397" s="802"/>
      <c r="C397" s="802"/>
      <c r="D397" s="112"/>
      <c r="E397" s="113" t="s">
        <v>89</v>
      </c>
      <c r="F397" s="114"/>
      <c r="G397" s="115">
        <f>D397*F397</f>
        <v>0</v>
      </c>
      <c r="H397" s="99"/>
      <c r="I397" s="801"/>
      <c r="J397" s="802"/>
      <c r="K397" s="802"/>
      <c r="L397" s="112"/>
      <c r="M397" s="113" t="s">
        <v>89</v>
      </c>
      <c r="N397" s="114"/>
      <c r="O397" s="115">
        <f>L397*N397</f>
        <v>0</v>
      </c>
      <c r="P397" s="93"/>
    </row>
    <row r="398" spans="1:16" s="94" customFormat="1" ht="20.25" customHeight="1">
      <c r="A398" s="778"/>
      <c r="B398" s="779"/>
      <c r="C398" s="779"/>
      <c r="D398" s="116"/>
      <c r="E398" s="117" t="s">
        <v>89</v>
      </c>
      <c r="F398" s="116"/>
      <c r="G398" s="118">
        <f t="shared" ref="G398:G406" si="30">D398*F398</f>
        <v>0</v>
      </c>
      <c r="H398" s="99"/>
      <c r="I398" s="778"/>
      <c r="J398" s="779"/>
      <c r="K398" s="779"/>
      <c r="L398" s="116"/>
      <c r="M398" s="117" t="s">
        <v>89</v>
      </c>
      <c r="N398" s="116"/>
      <c r="O398" s="118">
        <f t="shared" ref="O398:O406" si="31">L398*N398</f>
        <v>0</v>
      </c>
      <c r="P398" s="93"/>
    </row>
    <row r="399" spans="1:16" s="94" customFormat="1" ht="20.25" customHeight="1">
      <c r="A399" s="778"/>
      <c r="B399" s="779"/>
      <c r="C399" s="779"/>
      <c r="D399" s="116"/>
      <c r="E399" s="117" t="s">
        <v>89</v>
      </c>
      <c r="F399" s="116"/>
      <c r="G399" s="118">
        <f t="shared" si="30"/>
        <v>0</v>
      </c>
      <c r="H399" s="99"/>
      <c r="I399" s="778"/>
      <c r="J399" s="779"/>
      <c r="K399" s="779"/>
      <c r="L399" s="116"/>
      <c r="M399" s="117" t="s">
        <v>89</v>
      </c>
      <c r="N399" s="116"/>
      <c r="O399" s="118">
        <f t="shared" si="31"/>
        <v>0</v>
      </c>
      <c r="P399" s="93"/>
    </row>
    <row r="400" spans="1:16" s="94" customFormat="1" ht="20.25" customHeight="1">
      <c r="A400" s="778"/>
      <c r="B400" s="779"/>
      <c r="C400" s="779"/>
      <c r="D400" s="116"/>
      <c r="E400" s="117" t="s">
        <v>89</v>
      </c>
      <c r="F400" s="116"/>
      <c r="G400" s="118">
        <f t="shared" si="30"/>
        <v>0</v>
      </c>
      <c r="H400" s="99"/>
      <c r="I400" s="778"/>
      <c r="J400" s="779"/>
      <c r="K400" s="779"/>
      <c r="L400" s="116"/>
      <c r="M400" s="117" t="s">
        <v>89</v>
      </c>
      <c r="N400" s="116"/>
      <c r="O400" s="118">
        <f t="shared" si="31"/>
        <v>0</v>
      </c>
      <c r="P400" s="93"/>
    </row>
    <row r="401" spans="1:16" s="94" customFormat="1" ht="20.25" customHeight="1">
      <c r="A401" s="778"/>
      <c r="B401" s="779"/>
      <c r="C401" s="779"/>
      <c r="D401" s="116"/>
      <c r="E401" s="117" t="s">
        <v>89</v>
      </c>
      <c r="F401" s="116"/>
      <c r="G401" s="118">
        <f t="shared" si="30"/>
        <v>0</v>
      </c>
      <c r="H401" s="99"/>
      <c r="I401" s="778"/>
      <c r="J401" s="779"/>
      <c r="K401" s="779"/>
      <c r="L401" s="116"/>
      <c r="M401" s="117" t="s">
        <v>89</v>
      </c>
      <c r="N401" s="116"/>
      <c r="O401" s="118">
        <f t="shared" si="31"/>
        <v>0</v>
      </c>
      <c r="P401" s="93"/>
    </row>
    <row r="402" spans="1:16" s="94" customFormat="1" ht="20.25" customHeight="1">
      <c r="A402" s="778"/>
      <c r="B402" s="779"/>
      <c r="C402" s="779"/>
      <c r="D402" s="116"/>
      <c r="E402" s="117" t="s">
        <v>89</v>
      </c>
      <c r="F402" s="116"/>
      <c r="G402" s="118">
        <f t="shared" si="30"/>
        <v>0</v>
      </c>
      <c r="H402" s="99"/>
      <c r="I402" s="778"/>
      <c r="J402" s="779"/>
      <c r="K402" s="779"/>
      <c r="L402" s="116"/>
      <c r="M402" s="117" t="s">
        <v>89</v>
      </c>
      <c r="N402" s="116"/>
      <c r="O402" s="118">
        <f t="shared" si="31"/>
        <v>0</v>
      </c>
      <c r="P402" s="93"/>
    </row>
    <row r="403" spans="1:16" s="94" customFormat="1" ht="20.25" customHeight="1">
      <c r="A403" s="778"/>
      <c r="B403" s="779"/>
      <c r="C403" s="779"/>
      <c r="D403" s="116"/>
      <c r="E403" s="117" t="s">
        <v>89</v>
      </c>
      <c r="F403" s="116"/>
      <c r="G403" s="118">
        <f t="shared" si="30"/>
        <v>0</v>
      </c>
      <c r="H403" s="99"/>
      <c r="I403" s="778"/>
      <c r="J403" s="779"/>
      <c r="K403" s="779"/>
      <c r="L403" s="116"/>
      <c r="M403" s="117" t="s">
        <v>89</v>
      </c>
      <c r="N403" s="116"/>
      <c r="O403" s="118">
        <f t="shared" si="31"/>
        <v>0</v>
      </c>
      <c r="P403" s="93"/>
    </row>
    <row r="404" spans="1:16" s="94" customFormat="1" ht="20.25" customHeight="1">
      <c r="A404" s="778"/>
      <c r="B404" s="779"/>
      <c r="C404" s="779"/>
      <c r="D404" s="116"/>
      <c r="E404" s="117" t="s">
        <v>89</v>
      </c>
      <c r="F404" s="116"/>
      <c r="G404" s="118">
        <f t="shared" si="30"/>
        <v>0</v>
      </c>
      <c r="H404" s="99"/>
      <c r="I404" s="778"/>
      <c r="J404" s="779"/>
      <c r="K404" s="779"/>
      <c r="L404" s="116"/>
      <c r="M404" s="117" t="s">
        <v>89</v>
      </c>
      <c r="N404" s="116"/>
      <c r="O404" s="118">
        <f t="shared" si="31"/>
        <v>0</v>
      </c>
      <c r="P404" s="93"/>
    </row>
    <row r="405" spans="1:16" s="94" customFormat="1" ht="20.25" customHeight="1">
      <c r="A405" s="778"/>
      <c r="B405" s="779"/>
      <c r="C405" s="779"/>
      <c r="D405" s="116"/>
      <c r="E405" s="117" t="s">
        <v>89</v>
      </c>
      <c r="F405" s="116"/>
      <c r="G405" s="118">
        <f t="shared" si="30"/>
        <v>0</v>
      </c>
      <c r="H405" s="99"/>
      <c r="I405" s="778"/>
      <c r="J405" s="779"/>
      <c r="K405" s="779"/>
      <c r="L405" s="116"/>
      <c r="M405" s="117" t="s">
        <v>89</v>
      </c>
      <c r="N405" s="116"/>
      <c r="O405" s="118">
        <f t="shared" si="31"/>
        <v>0</v>
      </c>
      <c r="P405" s="93"/>
    </row>
    <row r="406" spans="1:16" s="94" customFormat="1" ht="20.25" customHeight="1">
      <c r="A406" s="778"/>
      <c r="B406" s="779"/>
      <c r="C406" s="779"/>
      <c r="D406" s="116"/>
      <c r="E406" s="117" t="s">
        <v>89</v>
      </c>
      <c r="F406" s="116"/>
      <c r="G406" s="118">
        <f t="shared" si="30"/>
        <v>0</v>
      </c>
      <c r="H406" s="99"/>
      <c r="I406" s="778"/>
      <c r="J406" s="779"/>
      <c r="K406" s="779"/>
      <c r="L406" s="116"/>
      <c r="M406" s="117" t="s">
        <v>89</v>
      </c>
      <c r="N406" s="116"/>
      <c r="O406" s="118">
        <f t="shared" si="31"/>
        <v>0</v>
      </c>
      <c r="P406" s="93"/>
    </row>
    <row r="407" spans="1:16" s="94" customFormat="1" ht="20.25" customHeight="1">
      <c r="A407" s="782" t="s">
        <v>132</v>
      </c>
      <c r="B407" s="783"/>
      <c r="C407" s="784"/>
      <c r="D407" s="119"/>
      <c r="E407" s="120" t="s">
        <v>89</v>
      </c>
      <c r="F407" s="121"/>
      <c r="G407" s="122">
        <f>D407*F407</f>
        <v>0</v>
      </c>
      <c r="H407" s="99"/>
      <c r="I407" s="782" t="s">
        <v>132</v>
      </c>
      <c r="J407" s="783"/>
      <c r="K407" s="784"/>
      <c r="L407" s="119"/>
      <c r="M407" s="120" t="s">
        <v>89</v>
      </c>
      <c r="N407" s="121"/>
      <c r="O407" s="122">
        <f>L407*N407</f>
        <v>0</v>
      </c>
      <c r="P407" s="93"/>
    </row>
    <row r="408" spans="1:16" s="94" customFormat="1" ht="20.25" customHeight="1">
      <c r="A408" s="785" t="s">
        <v>133</v>
      </c>
      <c r="B408" s="786"/>
      <c r="C408" s="786"/>
      <c r="D408" s="786"/>
      <c r="E408" s="786"/>
      <c r="F408" s="787"/>
      <c r="G408" s="123">
        <f>SUM(G397:G407)</f>
        <v>0</v>
      </c>
      <c r="H408" s="99"/>
      <c r="I408" s="785" t="s">
        <v>133</v>
      </c>
      <c r="J408" s="786"/>
      <c r="K408" s="786"/>
      <c r="L408" s="786"/>
      <c r="M408" s="786"/>
      <c r="N408" s="787"/>
      <c r="O408" s="123">
        <f>SUM(O397:O407)</f>
        <v>0</v>
      </c>
      <c r="P408" s="93"/>
    </row>
    <row r="409" spans="1:16" s="94" customFormat="1" ht="20.25" customHeight="1">
      <c r="A409" s="788" t="s">
        <v>247</v>
      </c>
      <c r="B409" s="789"/>
      <c r="C409" s="789"/>
      <c r="D409" s="789"/>
      <c r="E409" s="789"/>
      <c r="F409" s="789"/>
      <c r="G409" s="125"/>
      <c r="H409" s="99"/>
      <c r="I409" s="788" t="s">
        <v>247</v>
      </c>
      <c r="J409" s="789"/>
      <c r="K409" s="789"/>
      <c r="L409" s="789"/>
      <c r="M409" s="789"/>
      <c r="N409" s="789"/>
      <c r="O409" s="125"/>
      <c r="P409" s="93"/>
    </row>
    <row r="410" spans="1:16" s="94" customFormat="1" ht="20.25" customHeight="1">
      <c r="A410" s="780" t="s">
        <v>87</v>
      </c>
      <c r="B410" s="781"/>
      <c r="C410" s="781"/>
      <c r="D410" s="781"/>
      <c r="E410" s="781"/>
      <c r="F410" s="781"/>
      <c r="G410" s="123">
        <f>G408+G409</f>
        <v>0</v>
      </c>
      <c r="H410" s="99"/>
      <c r="I410" s="780" t="s">
        <v>87</v>
      </c>
      <c r="J410" s="781"/>
      <c r="K410" s="781"/>
      <c r="L410" s="781"/>
      <c r="M410" s="781"/>
      <c r="N410" s="781"/>
      <c r="O410" s="123">
        <f>O408+O409</f>
        <v>0</v>
      </c>
      <c r="P410" s="93"/>
    </row>
    <row r="411" spans="1:16" s="94" customFormat="1" ht="20.25" customHeight="1">
      <c r="A411" s="98"/>
      <c r="B411" s="98"/>
      <c r="C411" s="98"/>
      <c r="D411" s="98"/>
      <c r="E411" s="98"/>
      <c r="F411" s="98"/>
      <c r="G411" s="98"/>
      <c r="H411" s="93"/>
      <c r="I411" s="98"/>
      <c r="J411" s="98"/>
      <c r="K411" s="98"/>
      <c r="L411" s="98"/>
      <c r="M411" s="98"/>
      <c r="N411" s="98"/>
      <c r="O411" s="98"/>
      <c r="P411" s="93"/>
    </row>
    <row r="412" spans="1:16" s="94" customFormat="1" ht="20.25" customHeight="1">
      <c r="A412" s="817" t="s">
        <v>116</v>
      </c>
      <c r="B412" s="818"/>
      <c r="C412" s="823"/>
      <c r="D412" s="823"/>
      <c r="E412" s="823"/>
      <c r="F412" s="823"/>
      <c r="G412" s="824"/>
      <c r="H412" s="99"/>
      <c r="I412" s="817" t="s">
        <v>116</v>
      </c>
      <c r="J412" s="818"/>
      <c r="K412" s="823"/>
      <c r="L412" s="823"/>
      <c r="M412" s="823"/>
      <c r="N412" s="823"/>
      <c r="O412" s="824"/>
      <c r="P412" s="93"/>
    </row>
    <row r="413" spans="1:16" s="94" customFormat="1" ht="20.25" customHeight="1">
      <c r="A413" s="809" t="s">
        <v>118</v>
      </c>
      <c r="B413" s="810"/>
      <c r="C413" s="811"/>
      <c r="D413" s="811"/>
      <c r="E413" s="811"/>
      <c r="F413" s="811"/>
      <c r="G413" s="812"/>
      <c r="H413" s="99"/>
      <c r="I413" s="809" t="s">
        <v>118</v>
      </c>
      <c r="J413" s="810"/>
      <c r="K413" s="811"/>
      <c r="L413" s="811"/>
      <c r="M413" s="811"/>
      <c r="N413" s="811"/>
      <c r="O413" s="812"/>
      <c r="P413" s="93"/>
    </row>
    <row r="414" spans="1:16" s="94" customFormat="1" ht="20.25" customHeight="1">
      <c r="A414" s="790" t="s">
        <v>119</v>
      </c>
      <c r="B414" s="791"/>
      <c r="C414" s="813"/>
      <c r="D414" s="813"/>
      <c r="E414" s="814"/>
      <c r="F414" s="814"/>
      <c r="G414" s="815"/>
      <c r="H414" s="99"/>
      <c r="I414" s="790" t="s">
        <v>119</v>
      </c>
      <c r="J414" s="791"/>
      <c r="K414" s="813"/>
      <c r="L414" s="813"/>
      <c r="M414" s="814"/>
      <c r="N414" s="814"/>
      <c r="O414" s="815"/>
      <c r="P414" s="93"/>
    </row>
    <row r="415" spans="1:16" s="94" customFormat="1" ht="20.25" customHeight="1">
      <c r="A415" s="100" t="s">
        <v>120</v>
      </c>
      <c r="B415" s="781" t="s">
        <v>121</v>
      </c>
      <c r="C415" s="781"/>
      <c r="D415" s="816"/>
      <c r="E415" s="816"/>
      <c r="F415" s="101" t="s">
        <v>5</v>
      </c>
      <c r="G415" s="102"/>
      <c r="H415" s="103"/>
      <c r="I415" s="100" t="s">
        <v>120</v>
      </c>
      <c r="J415" s="781" t="s">
        <v>121</v>
      </c>
      <c r="K415" s="781"/>
      <c r="L415" s="816"/>
      <c r="M415" s="816"/>
      <c r="N415" s="101" t="s">
        <v>5</v>
      </c>
      <c r="O415" s="102"/>
      <c r="P415" s="93"/>
    </row>
    <row r="416" spans="1:16" s="94" customFormat="1" ht="20.25" customHeight="1">
      <c r="A416" s="817" t="s">
        <v>122</v>
      </c>
      <c r="B416" s="818"/>
      <c r="C416" s="819">
        <f>C414-D415-G415</f>
        <v>0</v>
      </c>
      <c r="D416" s="820"/>
      <c r="E416" s="821" t="s">
        <v>123</v>
      </c>
      <c r="F416" s="822"/>
      <c r="G416" s="104" t="str">
        <f>IF(C416*C417=0,"",C416*C417)</f>
        <v/>
      </c>
      <c r="H416" s="99"/>
      <c r="I416" s="817" t="s">
        <v>122</v>
      </c>
      <c r="J416" s="818"/>
      <c r="K416" s="819">
        <f>K414-L415-O415</f>
        <v>0</v>
      </c>
      <c r="L416" s="820"/>
      <c r="M416" s="821" t="s">
        <v>123</v>
      </c>
      <c r="N416" s="822"/>
      <c r="O416" s="104" t="str">
        <f>IF(K416*K417=0,"",K416*K417)</f>
        <v/>
      </c>
      <c r="P416" s="93"/>
    </row>
    <row r="417" spans="1:16" s="94" customFormat="1" ht="20.25" customHeight="1">
      <c r="A417" s="790" t="s">
        <v>124</v>
      </c>
      <c r="B417" s="791"/>
      <c r="C417" s="792"/>
      <c r="D417" s="793"/>
      <c r="E417" s="105"/>
      <c r="F417" s="106"/>
      <c r="G417" s="107"/>
      <c r="H417" s="99"/>
      <c r="I417" s="790" t="s">
        <v>124</v>
      </c>
      <c r="J417" s="791"/>
      <c r="K417" s="792"/>
      <c r="L417" s="793"/>
      <c r="M417" s="105"/>
      <c r="N417" s="106"/>
      <c r="O417" s="107"/>
      <c r="P417" s="93"/>
    </row>
    <row r="418" spans="1:16" s="94" customFormat="1" ht="20.25" customHeight="1">
      <c r="A418" s="780" t="s">
        <v>125</v>
      </c>
      <c r="B418" s="781"/>
      <c r="C418" s="794" t="str">
        <f>IF(G416="","",SUM(F422:F431))</f>
        <v/>
      </c>
      <c r="D418" s="795"/>
      <c r="E418" s="796" t="s">
        <v>126</v>
      </c>
      <c r="F418" s="797"/>
      <c r="G418" s="108" t="str">
        <f>IF(G416="","",C418/G416)</f>
        <v/>
      </c>
      <c r="H418" s="99"/>
      <c r="I418" s="780" t="s">
        <v>125</v>
      </c>
      <c r="J418" s="781"/>
      <c r="K418" s="794" t="str">
        <f>IF(O416="","",SUM(N422:N431))</f>
        <v/>
      </c>
      <c r="L418" s="795"/>
      <c r="M418" s="796" t="s">
        <v>126</v>
      </c>
      <c r="N418" s="797"/>
      <c r="O418" s="108" t="str">
        <f>IF(O416="","",K418/O416)</f>
        <v/>
      </c>
      <c r="P418" s="93"/>
    </row>
    <row r="419" spans="1:16" s="94" customFormat="1" ht="20.25" customHeight="1">
      <c r="A419" s="803" t="s">
        <v>127</v>
      </c>
      <c r="B419" s="804"/>
      <c r="C419" s="805" t="str">
        <f>IF(G416="","",SUM(F422:F432))</f>
        <v/>
      </c>
      <c r="D419" s="806"/>
      <c r="E419" s="807" t="s">
        <v>128</v>
      </c>
      <c r="F419" s="808"/>
      <c r="G419" s="109" t="str">
        <f>IF(G416="","",C419/G416)</f>
        <v/>
      </c>
      <c r="H419" s="99"/>
      <c r="I419" s="803" t="s">
        <v>127</v>
      </c>
      <c r="J419" s="804"/>
      <c r="K419" s="805" t="str">
        <f>IF(O416="","",SUM(N422:N432))</f>
        <v/>
      </c>
      <c r="L419" s="806"/>
      <c r="M419" s="807" t="s">
        <v>128</v>
      </c>
      <c r="N419" s="808"/>
      <c r="O419" s="109" t="str">
        <f>IF(O416="","",K419/O416)</f>
        <v/>
      </c>
      <c r="P419" s="93"/>
    </row>
    <row r="420" spans="1:16" s="94" customFormat="1" ht="20.25" customHeight="1">
      <c r="A420" s="798" t="s">
        <v>351</v>
      </c>
      <c r="B420" s="799"/>
      <c r="C420" s="799"/>
      <c r="D420" s="799"/>
      <c r="E420" s="799"/>
      <c r="F420" s="799"/>
      <c r="G420" s="800"/>
      <c r="H420" s="99"/>
      <c r="I420" s="798" t="s">
        <v>351</v>
      </c>
      <c r="J420" s="799"/>
      <c r="K420" s="799"/>
      <c r="L420" s="799"/>
      <c r="M420" s="799"/>
      <c r="N420" s="799"/>
      <c r="O420" s="800"/>
      <c r="P420" s="93"/>
    </row>
    <row r="421" spans="1:16" s="94" customFormat="1" ht="20.25" customHeight="1">
      <c r="A421" s="780" t="s">
        <v>129</v>
      </c>
      <c r="B421" s="781"/>
      <c r="C421" s="781"/>
      <c r="D421" s="110" t="s">
        <v>64</v>
      </c>
      <c r="E421" s="110" t="s">
        <v>89</v>
      </c>
      <c r="F421" s="110" t="s">
        <v>130</v>
      </c>
      <c r="G421" s="111" t="s">
        <v>131</v>
      </c>
      <c r="H421" s="99"/>
      <c r="I421" s="780" t="s">
        <v>129</v>
      </c>
      <c r="J421" s="781"/>
      <c r="K421" s="781"/>
      <c r="L421" s="110" t="s">
        <v>64</v>
      </c>
      <c r="M421" s="110" t="s">
        <v>89</v>
      </c>
      <c r="N421" s="110" t="s">
        <v>130</v>
      </c>
      <c r="O421" s="111" t="s">
        <v>131</v>
      </c>
      <c r="P421" s="93"/>
    </row>
    <row r="422" spans="1:16" s="94" customFormat="1" ht="20.25" customHeight="1">
      <c r="A422" s="801"/>
      <c r="B422" s="802"/>
      <c r="C422" s="802"/>
      <c r="D422" s="112"/>
      <c r="E422" s="113" t="s">
        <v>89</v>
      </c>
      <c r="F422" s="114"/>
      <c r="G422" s="115">
        <f>D422*F422</f>
        <v>0</v>
      </c>
      <c r="H422" s="99"/>
      <c r="I422" s="801"/>
      <c r="J422" s="802"/>
      <c r="K422" s="802"/>
      <c r="L422" s="112"/>
      <c r="M422" s="113" t="s">
        <v>89</v>
      </c>
      <c r="N422" s="114"/>
      <c r="O422" s="115">
        <f>L422*N422</f>
        <v>0</v>
      </c>
      <c r="P422" s="93"/>
    </row>
    <row r="423" spans="1:16" s="94" customFormat="1" ht="20.25" customHeight="1">
      <c r="A423" s="778"/>
      <c r="B423" s="779"/>
      <c r="C423" s="779"/>
      <c r="D423" s="116"/>
      <c r="E423" s="117" t="s">
        <v>89</v>
      </c>
      <c r="F423" s="116"/>
      <c r="G423" s="118">
        <f t="shared" ref="G423:G431" si="32">D423*F423</f>
        <v>0</v>
      </c>
      <c r="H423" s="99"/>
      <c r="I423" s="778"/>
      <c r="J423" s="779"/>
      <c r="K423" s="779"/>
      <c r="L423" s="116"/>
      <c r="M423" s="117" t="s">
        <v>89</v>
      </c>
      <c r="N423" s="116"/>
      <c r="O423" s="118">
        <f t="shared" ref="O423:O431" si="33">L423*N423</f>
        <v>0</v>
      </c>
      <c r="P423" s="93"/>
    </row>
    <row r="424" spans="1:16" s="94" customFormat="1" ht="20.25" customHeight="1">
      <c r="A424" s="778"/>
      <c r="B424" s="779"/>
      <c r="C424" s="779"/>
      <c r="D424" s="116"/>
      <c r="E424" s="117" t="s">
        <v>89</v>
      </c>
      <c r="F424" s="116"/>
      <c r="G424" s="118">
        <f t="shared" si="32"/>
        <v>0</v>
      </c>
      <c r="H424" s="99"/>
      <c r="I424" s="778"/>
      <c r="J424" s="779"/>
      <c r="K424" s="779"/>
      <c r="L424" s="116"/>
      <c r="M424" s="117" t="s">
        <v>89</v>
      </c>
      <c r="N424" s="116"/>
      <c r="O424" s="118">
        <f t="shared" si="33"/>
        <v>0</v>
      </c>
      <c r="P424" s="93"/>
    </row>
    <row r="425" spans="1:16" s="94" customFormat="1" ht="20.25" customHeight="1">
      <c r="A425" s="778"/>
      <c r="B425" s="779"/>
      <c r="C425" s="779"/>
      <c r="D425" s="116"/>
      <c r="E425" s="117" t="s">
        <v>89</v>
      </c>
      <c r="F425" s="116"/>
      <c r="G425" s="118">
        <f t="shared" si="32"/>
        <v>0</v>
      </c>
      <c r="H425" s="99"/>
      <c r="I425" s="778"/>
      <c r="J425" s="779"/>
      <c r="K425" s="779"/>
      <c r="L425" s="116"/>
      <c r="M425" s="117" t="s">
        <v>89</v>
      </c>
      <c r="N425" s="116"/>
      <c r="O425" s="118">
        <f t="shared" si="33"/>
        <v>0</v>
      </c>
      <c r="P425" s="93"/>
    </row>
    <row r="426" spans="1:16" s="94" customFormat="1" ht="20.25" customHeight="1">
      <c r="A426" s="778"/>
      <c r="B426" s="779"/>
      <c r="C426" s="779"/>
      <c r="D426" s="116"/>
      <c r="E426" s="117" t="s">
        <v>89</v>
      </c>
      <c r="F426" s="116"/>
      <c r="G426" s="118">
        <f t="shared" si="32"/>
        <v>0</v>
      </c>
      <c r="H426" s="99"/>
      <c r="I426" s="778"/>
      <c r="J426" s="779"/>
      <c r="K426" s="779"/>
      <c r="L426" s="116"/>
      <c r="M426" s="117" t="s">
        <v>89</v>
      </c>
      <c r="N426" s="116"/>
      <c r="O426" s="118">
        <f t="shared" si="33"/>
        <v>0</v>
      </c>
      <c r="P426" s="93"/>
    </row>
    <row r="427" spans="1:16" s="94" customFormat="1" ht="20.25" customHeight="1">
      <c r="A427" s="778"/>
      <c r="B427" s="779"/>
      <c r="C427" s="779"/>
      <c r="D427" s="116"/>
      <c r="E427" s="117" t="s">
        <v>89</v>
      </c>
      <c r="F427" s="116"/>
      <c r="G427" s="118">
        <f t="shared" si="32"/>
        <v>0</v>
      </c>
      <c r="H427" s="99"/>
      <c r="I427" s="778"/>
      <c r="J427" s="779"/>
      <c r="K427" s="779"/>
      <c r="L427" s="116"/>
      <c r="M427" s="117" t="s">
        <v>89</v>
      </c>
      <c r="N427" s="116"/>
      <c r="O427" s="118">
        <f t="shared" si="33"/>
        <v>0</v>
      </c>
      <c r="P427" s="93"/>
    </row>
    <row r="428" spans="1:16" s="94" customFormat="1" ht="20.25" customHeight="1">
      <c r="A428" s="778"/>
      <c r="B428" s="779"/>
      <c r="C428" s="779"/>
      <c r="D428" s="116"/>
      <c r="E428" s="117" t="s">
        <v>89</v>
      </c>
      <c r="F428" s="116"/>
      <c r="G428" s="118">
        <f t="shared" si="32"/>
        <v>0</v>
      </c>
      <c r="H428" s="99"/>
      <c r="I428" s="778"/>
      <c r="J428" s="779"/>
      <c r="K428" s="779"/>
      <c r="L428" s="116"/>
      <c r="M428" s="117" t="s">
        <v>89</v>
      </c>
      <c r="N428" s="116"/>
      <c r="O428" s="118">
        <f t="shared" si="33"/>
        <v>0</v>
      </c>
      <c r="P428" s="93"/>
    </row>
    <row r="429" spans="1:16" s="94" customFormat="1" ht="20.25" customHeight="1">
      <c r="A429" s="778"/>
      <c r="B429" s="779"/>
      <c r="C429" s="779"/>
      <c r="D429" s="116"/>
      <c r="E429" s="117" t="s">
        <v>89</v>
      </c>
      <c r="F429" s="116"/>
      <c r="G429" s="118">
        <f t="shared" si="32"/>
        <v>0</v>
      </c>
      <c r="H429" s="99"/>
      <c r="I429" s="778"/>
      <c r="J429" s="779"/>
      <c r="K429" s="779"/>
      <c r="L429" s="116"/>
      <c r="M429" s="117" t="s">
        <v>89</v>
      </c>
      <c r="N429" s="116"/>
      <c r="O429" s="118">
        <f t="shared" si="33"/>
        <v>0</v>
      </c>
      <c r="P429" s="93"/>
    </row>
    <row r="430" spans="1:16" s="94" customFormat="1" ht="20.25" customHeight="1">
      <c r="A430" s="778"/>
      <c r="B430" s="779"/>
      <c r="C430" s="779"/>
      <c r="D430" s="116"/>
      <c r="E430" s="117" t="s">
        <v>89</v>
      </c>
      <c r="F430" s="116"/>
      <c r="G430" s="118">
        <f t="shared" si="32"/>
        <v>0</v>
      </c>
      <c r="H430" s="99"/>
      <c r="I430" s="778"/>
      <c r="J430" s="779"/>
      <c r="K430" s="779"/>
      <c r="L430" s="116"/>
      <c r="M430" s="117" t="s">
        <v>89</v>
      </c>
      <c r="N430" s="116"/>
      <c r="O430" s="118">
        <f t="shared" si="33"/>
        <v>0</v>
      </c>
      <c r="P430" s="93"/>
    </row>
    <row r="431" spans="1:16" s="94" customFormat="1" ht="20.25" customHeight="1">
      <c r="A431" s="778"/>
      <c r="B431" s="779"/>
      <c r="C431" s="779"/>
      <c r="D431" s="116"/>
      <c r="E431" s="117" t="s">
        <v>89</v>
      </c>
      <c r="F431" s="116"/>
      <c r="G431" s="118">
        <f t="shared" si="32"/>
        <v>0</v>
      </c>
      <c r="H431" s="99"/>
      <c r="I431" s="778"/>
      <c r="J431" s="779"/>
      <c r="K431" s="779"/>
      <c r="L431" s="116"/>
      <c r="M431" s="117" t="s">
        <v>89</v>
      </c>
      <c r="N431" s="116"/>
      <c r="O431" s="118">
        <f t="shared" si="33"/>
        <v>0</v>
      </c>
      <c r="P431" s="93"/>
    </row>
    <row r="432" spans="1:16" s="94" customFormat="1" ht="20.25" customHeight="1">
      <c r="A432" s="782" t="s">
        <v>132</v>
      </c>
      <c r="B432" s="783"/>
      <c r="C432" s="784"/>
      <c r="D432" s="119"/>
      <c r="E432" s="120" t="s">
        <v>89</v>
      </c>
      <c r="F432" s="121"/>
      <c r="G432" s="122">
        <f>D432*F432</f>
        <v>0</v>
      </c>
      <c r="H432" s="99"/>
      <c r="I432" s="782" t="s">
        <v>132</v>
      </c>
      <c r="J432" s="783"/>
      <c r="K432" s="784"/>
      <c r="L432" s="119"/>
      <c r="M432" s="120" t="s">
        <v>89</v>
      </c>
      <c r="N432" s="121"/>
      <c r="O432" s="122">
        <f>L432*N432</f>
        <v>0</v>
      </c>
      <c r="P432" s="93"/>
    </row>
    <row r="433" spans="1:16" s="94" customFormat="1" ht="20.25" customHeight="1">
      <c r="A433" s="785" t="s">
        <v>133</v>
      </c>
      <c r="B433" s="786"/>
      <c r="C433" s="786"/>
      <c r="D433" s="786"/>
      <c r="E433" s="786"/>
      <c r="F433" s="787"/>
      <c r="G433" s="123">
        <f>SUM(G422:G432)</f>
        <v>0</v>
      </c>
      <c r="H433" s="99"/>
      <c r="I433" s="785" t="s">
        <v>133</v>
      </c>
      <c r="J433" s="786"/>
      <c r="K433" s="786"/>
      <c r="L433" s="786"/>
      <c r="M433" s="786"/>
      <c r="N433" s="787"/>
      <c r="O433" s="123">
        <f>SUM(O422:O432)</f>
        <v>0</v>
      </c>
      <c r="P433" s="93"/>
    </row>
    <row r="434" spans="1:16" s="94" customFormat="1" ht="20.25" customHeight="1">
      <c r="A434" s="788" t="s">
        <v>247</v>
      </c>
      <c r="B434" s="789"/>
      <c r="C434" s="789"/>
      <c r="D434" s="789"/>
      <c r="E434" s="789"/>
      <c r="F434" s="789"/>
      <c r="G434" s="125"/>
      <c r="H434" s="99"/>
      <c r="I434" s="788" t="s">
        <v>247</v>
      </c>
      <c r="J434" s="789"/>
      <c r="K434" s="789"/>
      <c r="L434" s="789"/>
      <c r="M434" s="789"/>
      <c r="N434" s="789"/>
      <c r="O434" s="125"/>
      <c r="P434" s="93"/>
    </row>
    <row r="435" spans="1:16" s="94" customFormat="1" ht="20.25" customHeight="1">
      <c r="A435" s="780" t="s">
        <v>87</v>
      </c>
      <c r="B435" s="781"/>
      <c r="C435" s="781"/>
      <c r="D435" s="781"/>
      <c r="E435" s="781"/>
      <c r="F435" s="781"/>
      <c r="G435" s="123">
        <f>G433+G434</f>
        <v>0</v>
      </c>
      <c r="H435" s="99"/>
      <c r="I435" s="780" t="s">
        <v>87</v>
      </c>
      <c r="J435" s="781"/>
      <c r="K435" s="781"/>
      <c r="L435" s="781"/>
      <c r="M435" s="781"/>
      <c r="N435" s="781"/>
      <c r="O435" s="123">
        <f>O433+O434</f>
        <v>0</v>
      </c>
      <c r="P435" s="93"/>
    </row>
    <row r="436" spans="1:16" s="94" customFormat="1" ht="20.25" customHeight="1">
      <c r="A436" s="98"/>
      <c r="B436" s="98"/>
      <c r="C436" s="98"/>
      <c r="D436" s="98"/>
      <c r="E436" s="98"/>
      <c r="F436" s="98"/>
      <c r="G436" s="98"/>
      <c r="H436" s="93"/>
      <c r="I436" s="98"/>
      <c r="J436" s="98"/>
      <c r="K436" s="98"/>
      <c r="L436" s="98"/>
      <c r="M436" s="98"/>
      <c r="N436" s="98"/>
      <c r="O436" s="98"/>
      <c r="P436" s="93"/>
    </row>
    <row r="437" spans="1:16" s="94" customFormat="1" ht="20.25" customHeight="1">
      <c r="A437" s="817" t="s">
        <v>116</v>
      </c>
      <c r="B437" s="818"/>
      <c r="C437" s="823"/>
      <c r="D437" s="823"/>
      <c r="E437" s="823"/>
      <c r="F437" s="823"/>
      <c r="G437" s="824"/>
      <c r="H437" s="99"/>
      <c r="I437" s="817" t="s">
        <v>116</v>
      </c>
      <c r="J437" s="818"/>
      <c r="K437" s="823"/>
      <c r="L437" s="823"/>
      <c r="M437" s="823"/>
      <c r="N437" s="823"/>
      <c r="O437" s="824"/>
      <c r="P437" s="93"/>
    </row>
    <row r="438" spans="1:16" s="94" customFormat="1" ht="20.25" customHeight="1">
      <c r="A438" s="809" t="s">
        <v>118</v>
      </c>
      <c r="B438" s="810"/>
      <c r="C438" s="811"/>
      <c r="D438" s="811"/>
      <c r="E438" s="811"/>
      <c r="F438" s="811"/>
      <c r="G438" s="812"/>
      <c r="H438" s="99"/>
      <c r="I438" s="809" t="s">
        <v>118</v>
      </c>
      <c r="J438" s="810"/>
      <c r="K438" s="811"/>
      <c r="L438" s="811"/>
      <c r="M438" s="811"/>
      <c r="N438" s="811"/>
      <c r="O438" s="812"/>
      <c r="P438" s="93"/>
    </row>
    <row r="439" spans="1:16" s="94" customFormat="1" ht="20.25" customHeight="1">
      <c r="A439" s="790" t="s">
        <v>119</v>
      </c>
      <c r="B439" s="791"/>
      <c r="C439" s="813"/>
      <c r="D439" s="813"/>
      <c r="E439" s="814"/>
      <c r="F439" s="814"/>
      <c r="G439" s="815"/>
      <c r="H439" s="99"/>
      <c r="I439" s="790" t="s">
        <v>119</v>
      </c>
      <c r="J439" s="791"/>
      <c r="K439" s="813"/>
      <c r="L439" s="813"/>
      <c r="M439" s="814"/>
      <c r="N439" s="814"/>
      <c r="O439" s="815"/>
      <c r="P439" s="93"/>
    </row>
    <row r="440" spans="1:16" s="94" customFormat="1" ht="20.25" customHeight="1">
      <c r="A440" s="100" t="s">
        <v>120</v>
      </c>
      <c r="B440" s="781" t="s">
        <v>121</v>
      </c>
      <c r="C440" s="781"/>
      <c r="D440" s="816"/>
      <c r="E440" s="816"/>
      <c r="F440" s="101" t="s">
        <v>5</v>
      </c>
      <c r="G440" s="102"/>
      <c r="H440" s="103"/>
      <c r="I440" s="100" t="s">
        <v>120</v>
      </c>
      <c r="J440" s="781" t="s">
        <v>121</v>
      </c>
      <c r="K440" s="781"/>
      <c r="L440" s="816"/>
      <c r="M440" s="816"/>
      <c r="N440" s="101" t="s">
        <v>5</v>
      </c>
      <c r="O440" s="102"/>
      <c r="P440" s="93"/>
    </row>
    <row r="441" spans="1:16" s="94" customFormat="1" ht="20.25" customHeight="1">
      <c r="A441" s="817" t="s">
        <v>122</v>
      </c>
      <c r="B441" s="818"/>
      <c r="C441" s="819">
        <f>C439-D440-G440</f>
        <v>0</v>
      </c>
      <c r="D441" s="820"/>
      <c r="E441" s="821" t="s">
        <v>123</v>
      </c>
      <c r="F441" s="822"/>
      <c r="G441" s="104" t="str">
        <f>IF(C441*C442=0,"",C441*C442)</f>
        <v/>
      </c>
      <c r="H441" s="99"/>
      <c r="I441" s="817" t="s">
        <v>122</v>
      </c>
      <c r="J441" s="818"/>
      <c r="K441" s="819">
        <f>K439-L440-O440</f>
        <v>0</v>
      </c>
      <c r="L441" s="820"/>
      <c r="M441" s="821" t="s">
        <v>123</v>
      </c>
      <c r="N441" s="822"/>
      <c r="O441" s="104" t="str">
        <f>IF(K441*K442=0,"",K441*K442)</f>
        <v/>
      </c>
      <c r="P441" s="93"/>
    </row>
    <row r="442" spans="1:16" s="94" customFormat="1" ht="20.25" customHeight="1">
      <c r="A442" s="790" t="s">
        <v>124</v>
      </c>
      <c r="B442" s="791"/>
      <c r="C442" s="792"/>
      <c r="D442" s="793"/>
      <c r="E442" s="105"/>
      <c r="F442" s="106"/>
      <c r="G442" s="107"/>
      <c r="H442" s="99"/>
      <c r="I442" s="790" t="s">
        <v>124</v>
      </c>
      <c r="J442" s="791"/>
      <c r="K442" s="792"/>
      <c r="L442" s="793"/>
      <c r="M442" s="105"/>
      <c r="N442" s="106"/>
      <c r="O442" s="107"/>
      <c r="P442" s="93"/>
    </row>
    <row r="443" spans="1:16" s="94" customFormat="1" ht="20.25" customHeight="1">
      <c r="A443" s="780" t="s">
        <v>125</v>
      </c>
      <c r="B443" s="781"/>
      <c r="C443" s="794" t="str">
        <f>IF(G441="","",SUM(F447:F456))</f>
        <v/>
      </c>
      <c r="D443" s="795"/>
      <c r="E443" s="796" t="s">
        <v>126</v>
      </c>
      <c r="F443" s="797"/>
      <c r="G443" s="108" t="str">
        <f>IF(G441="","",C443/G441)</f>
        <v/>
      </c>
      <c r="H443" s="99"/>
      <c r="I443" s="780" t="s">
        <v>125</v>
      </c>
      <c r="J443" s="781"/>
      <c r="K443" s="794" t="str">
        <f>IF(O441="","",SUM(N447:N456))</f>
        <v/>
      </c>
      <c r="L443" s="795"/>
      <c r="M443" s="796" t="s">
        <v>126</v>
      </c>
      <c r="N443" s="797"/>
      <c r="O443" s="108" t="str">
        <f>IF(O441="","",K443/O441)</f>
        <v/>
      </c>
      <c r="P443" s="93"/>
    </row>
    <row r="444" spans="1:16" s="94" customFormat="1" ht="20.25" customHeight="1">
      <c r="A444" s="803" t="s">
        <v>127</v>
      </c>
      <c r="B444" s="804"/>
      <c r="C444" s="805" t="str">
        <f>IF(G441="","",SUM(F447:F457))</f>
        <v/>
      </c>
      <c r="D444" s="806"/>
      <c r="E444" s="807" t="s">
        <v>128</v>
      </c>
      <c r="F444" s="808"/>
      <c r="G444" s="109" t="str">
        <f>IF(G441="","",C444/G441)</f>
        <v/>
      </c>
      <c r="H444" s="99"/>
      <c r="I444" s="803" t="s">
        <v>127</v>
      </c>
      <c r="J444" s="804"/>
      <c r="K444" s="805" t="str">
        <f>IF(O441="","",SUM(N447:N457))</f>
        <v/>
      </c>
      <c r="L444" s="806"/>
      <c r="M444" s="807" t="s">
        <v>128</v>
      </c>
      <c r="N444" s="808"/>
      <c r="O444" s="109" t="str">
        <f>IF(O441="","",K444/O441)</f>
        <v/>
      </c>
      <c r="P444" s="93"/>
    </row>
    <row r="445" spans="1:16" s="94" customFormat="1" ht="20.25" customHeight="1">
      <c r="A445" s="798" t="s">
        <v>351</v>
      </c>
      <c r="B445" s="799"/>
      <c r="C445" s="799"/>
      <c r="D445" s="799"/>
      <c r="E445" s="799"/>
      <c r="F445" s="799"/>
      <c r="G445" s="800"/>
      <c r="H445" s="99"/>
      <c r="I445" s="798" t="s">
        <v>351</v>
      </c>
      <c r="J445" s="799"/>
      <c r="K445" s="799"/>
      <c r="L445" s="799"/>
      <c r="M445" s="799"/>
      <c r="N445" s="799"/>
      <c r="O445" s="800"/>
      <c r="P445" s="93"/>
    </row>
    <row r="446" spans="1:16" s="94" customFormat="1" ht="20.25" customHeight="1">
      <c r="A446" s="780" t="s">
        <v>129</v>
      </c>
      <c r="B446" s="781"/>
      <c r="C446" s="781"/>
      <c r="D446" s="110" t="s">
        <v>64</v>
      </c>
      <c r="E446" s="110" t="s">
        <v>89</v>
      </c>
      <c r="F446" s="110" t="s">
        <v>130</v>
      </c>
      <c r="G446" s="111" t="s">
        <v>131</v>
      </c>
      <c r="H446" s="99"/>
      <c r="I446" s="780" t="s">
        <v>129</v>
      </c>
      <c r="J446" s="781"/>
      <c r="K446" s="781"/>
      <c r="L446" s="110" t="s">
        <v>64</v>
      </c>
      <c r="M446" s="110" t="s">
        <v>89</v>
      </c>
      <c r="N446" s="110" t="s">
        <v>130</v>
      </c>
      <c r="O446" s="111" t="s">
        <v>131</v>
      </c>
      <c r="P446" s="93"/>
    </row>
    <row r="447" spans="1:16" s="94" customFormat="1" ht="20.25" customHeight="1">
      <c r="A447" s="801"/>
      <c r="B447" s="802"/>
      <c r="C447" s="802"/>
      <c r="D447" s="112"/>
      <c r="E447" s="113" t="s">
        <v>89</v>
      </c>
      <c r="F447" s="114"/>
      <c r="G447" s="115">
        <f>D447*F447</f>
        <v>0</v>
      </c>
      <c r="H447" s="99"/>
      <c r="I447" s="801"/>
      <c r="J447" s="802"/>
      <c r="K447" s="802"/>
      <c r="L447" s="112"/>
      <c r="M447" s="113" t="s">
        <v>89</v>
      </c>
      <c r="N447" s="114"/>
      <c r="O447" s="115">
        <f>L447*N447</f>
        <v>0</v>
      </c>
      <c r="P447" s="93"/>
    </row>
    <row r="448" spans="1:16" s="94" customFormat="1" ht="20.25" customHeight="1">
      <c r="A448" s="778"/>
      <c r="B448" s="779"/>
      <c r="C448" s="779"/>
      <c r="D448" s="116"/>
      <c r="E448" s="117" t="s">
        <v>89</v>
      </c>
      <c r="F448" s="116"/>
      <c r="G448" s="118">
        <f t="shared" ref="G448:G456" si="34">D448*F448</f>
        <v>0</v>
      </c>
      <c r="H448" s="99"/>
      <c r="I448" s="778"/>
      <c r="J448" s="779"/>
      <c r="K448" s="779"/>
      <c r="L448" s="116"/>
      <c r="M448" s="117" t="s">
        <v>89</v>
      </c>
      <c r="N448" s="116"/>
      <c r="O448" s="118">
        <f t="shared" ref="O448:O456" si="35">L448*N448</f>
        <v>0</v>
      </c>
      <c r="P448" s="93"/>
    </row>
    <row r="449" spans="1:16" s="94" customFormat="1" ht="20.25" customHeight="1">
      <c r="A449" s="778"/>
      <c r="B449" s="779"/>
      <c r="C449" s="779"/>
      <c r="D449" s="116"/>
      <c r="E449" s="117" t="s">
        <v>89</v>
      </c>
      <c r="F449" s="116"/>
      <c r="G449" s="118">
        <f t="shared" si="34"/>
        <v>0</v>
      </c>
      <c r="H449" s="99"/>
      <c r="I449" s="778"/>
      <c r="J449" s="779"/>
      <c r="K449" s="779"/>
      <c r="L449" s="116"/>
      <c r="M449" s="117" t="s">
        <v>89</v>
      </c>
      <c r="N449" s="116"/>
      <c r="O449" s="118">
        <f t="shared" si="35"/>
        <v>0</v>
      </c>
      <c r="P449" s="93"/>
    </row>
    <row r="450" spans="1:16" s="94" customFormat="1" ht="20.25" customHeight="1">
      <c r="A450" s="778"/>
      <c r="B450" s="779"/>
      <c r="C450" s="779"/>
      <c r="D450" s="116"/>
      <c r="E450" s="117" t="s">
        <v>89</v>
      </c>
      <c r="F450" s="116"/>
      <c r="G450" s="118">
        <f t="shared" si="34"/>
        <v>0</v>
      </c>
      <c r="H450" s="99"/>
      <c r="I450" s="778"/>
      <c r="J450" s="779"/>
      <c r="K450" s="779"/>
      <c r="L450" s="116"/>
      <c r="M450" s="117" t="s">
        <v>89</v>
      </c>
      <c r="N450" s="116"/>
      <c r="O450" s="118">
        <f t="shared" si="35"/>
        <v>0</v>
      </c>
      <c r="P450" s="93"/>
    </row>
    <row r="451" spans="1:16" s="94" customFormat="1" ht="20.25" customHeight="1">
      <c r="A451" s="778"/>
      <c r="B451" s="779"/>
      <c r="C451" s="779"/>
      <c r="D451" s="116"/>
      <c r="E451" s="117" t="s">
        <v>89</v>
      </c>
      <c r="F451" s="116"/>
      <c r="G451" s="118">
        <f t="shared" si="34"/>
        <v>0</v>
      </c>
      <c r="H451" s="99"/>
      <c r="I451" s="778"/>
      <c r="J451" s="779"/>
      <c r="K451" s="779"/>
      <c r="L451" s="116"/>
      <c r="M451" s="117" t="s">
        <v>89</v>
      </c>
      <c r="N451" s="116"/>
      <c r="O451" s="118">
        <f t="shared" si="35"/>
        <v>0</v>
      </c>
      <c r="P451" s="93"/>
    </row>
    <row r="452" spans="1:16" s="94" customFormat="1" ht="20.25" customHeight="1">
      <c r="A452" s="778"/>
      <c r="B452" s="779"/>
      <c r="C452" s="779"/>
      <c r="D452" s="116"/>
      <c r="E452" s="117" t="s">
        <v>89</v>
      </c>
      <c r="F452" s="116"/>
      <c r="G452" s="118">
        <f t="shared" si="34"/>
        <v>0</v>
      </c>
      <c r="H452" s="99"/>
      <c r="I452" s="778"/>
      <c r="J452" s="779"/>
      <c r="K452" s="779"/>
      <c r="L452" s="116"/>
      <c r="M452" s="117" t="s">
        <v>89</v>
      </c>
      <c r="N452" s="116"/>
      <c r="O452" s="118">
        <f t="shared" si="35"/>
        <v>0</v>
      </c>
      <c r="P452" s="93"/>
    </row>
    <row r="453" spans="1:16" s="94" customFormat="1" ht="20.25" customHeight="1">
      <c r="A453" s="778"/>
      <c r="B453" s="779"/>
      <c r="C453" s="779"/>
      <c r="D453" s="116"/>
      <c r="E453" s="117" t="s">
        <v>89</v>
      </c>
      <c r="F453" s="116"/>
      <c r="G453" s="118">
        <f t="shared" si="34"/>
        <v>0</v>
      </c>
      <c r="H453" s="99"/>
      <c r="I453" s="778"/>
      <c r="J453" s="779"/>
      <c r="K453" s="779"/>
      <c r="L453" s="116"/>
      <c r="M453" s="117" t="s">
        <v>89</v>
      </c>
      <c r="N453" s="116"/>
      <c r="O453" s="118">
        <f t="shared" si="35"/>
        <v>0</v>
      </c>
      <c r="P453" s="93"/>
    </row>
    <row r="454" spans="1:16" s="94" customFormat="1" ht="20.25" customHeight="1">
      <c r="A454" s="778"/>
      <c r="B454" s="779"/>
      <c r="C454" s="779"/>
      <c r="D454" s="116"/>
      <c r="E454" s="117" t="s">
        <v>89</v>
      </c>
      <c r="F454" s="116"/>
      <c r="G454" s="118">
        <f t="shared" si="34"/>
        <v>0</v>
      </c>
      <c r="H454" s="99"/>
      <c r="I454" s="778"/>
      <c r="J454" s="779"/>
      <c r="K454" s="779"/>
      <c r="L454" s="116"/>
      <c r="M454" s="117" t="s">
        <v>89</v>
      </c>
      <c r="N454" s="116"/>
      <c r="O454" s="118">
        <f t="shared" si="35"/>
        <v>0</v>
      </c>
      <c r="P454" s="93"/>
    </row>
    <row r="455" spans="1:16" s="94" customFormat="1" ht="20.25" customHeight="1">
      <c r="A455" s="778"/>
      <c r="B455" s="779"/>
      <c r="C455" s="779"/>
      <c r="D455" s="116"/>
      <c r="E455" s="117" t="s">
        <v>89</v>
      </c>
      <c r="F455" s="116"/>
      <c r="G455" s="118">
        <f t="shared" si="34"/>
        <v>0</v>
      </c>
      <c r="H455" s="99"/>
      <c r="I455" s="778"/>
      <c r="J455" s="779"/>
      <c r="K455" s="779"/>
      <c r="L455" s="116"/>
      <c r="M455" s="117" t="s">
        <v>89</v>
      </c>
      <c r="N455" s="116"/>
      <c r="O455" s="118">
        <f t="shared" si="35"/>
        <v>0</v>
      </c>
      <c r="P455" s="93"/>
    </row>
    <row r="456" spans="1:16" s="94" customFormat="1" ht="20.25" customHeight="1">
      <c r="A456" s="778"/>
      <c r="B456" s="779"/>
      <c r="C456" s="779"/>
      <c r="D456" s="116"/>
      <c r="E456" s="117" t="s">
        <v>89</v>
      </c>
      <c r="F456" s="116"/>
      <c r="G456" s="118">
        <f t="shared" si="34"/>
        <v>0</v>
      </c>
      <c r="H456" s="99"/>
      <c r="I456" s="778"/>
      <c r="J456" s="779"/>
      <c r="K456" s="779"/>
      <c r="L456" s="116"/>
      <c r="M456" s="117" t="s">
        <v>89</v>
      </c>
      <c r="N456" s="116"/>
      <c r="O456" s="118">
        <f t="shared" si="35"/>
        <v>0</v>
      </c>
      <c r="P456" s="93"/>
    </row>
    <row r="457" spans="1:16" s="94" customFormat="1" ht="20.25" customHeight="1">
      <c r="A457" s="782" t="s">
        <v>132</v>
      </c>
      <c r="B457" s="783"/>
      <c r="C457" s="784"/>
      <c r="D457" s="119"/>
      <c r="E457" s="120" t="s">
        <v>89</v>
      </c>
      <c r="F457" s="121"/>
      <c r="G457" s="122">
        <f>D457*F457</f>
        <v>0</v>
      </c>
      <c r="H457" s="99"/>
      <c r="I457" s="782" t="s">
        <v>132</v>
      </c>
      <c r="J457" s="783"/>
      <c r="K457" s="784"/>
      <c r="L457" s="119"/>
      <c r="M457" s="120" t="s">
        <v>89</v>
      </c>
      <c r="N457" s="121"/>
      <c r="O457" s="122">
        <f>L457*N457</f>
        <v>0</v>
      </c>
      <c r="P457" s="93"/>
    </row>
    <row r="458" spans="1:16" s="94" customFormat="1" ht="20.25" customHeight="1">
      <c r="A458" s="785" t="s">
        <v>133</v>
      </c>
      <c r="B458" s="786"/>
      <c r="C458" s="786"/>
      <c r="D458" s="786"/>
      <c r="E458" s="786"/>
      <c r="F458" s="787"/>
      <c r="G458" s="123">
        <f>SUM(G447:G457)</f>
        <v>0</v>
      </c>
      <c r="H458" s="99"/>
      <c r="I458" s="785" t="s">
        <v>133</v>
      </c>
      <c r="J458" s="786"/>
      <c r="K458" s="786"/>
      <c r="L458" s="786"/>
      <c r="M458" s="786"/>
      <c r="N458" s="787"/>
      <c r="O458" s="123">
        <f>SUM(O447:O457)</f>
        <v>0</v>
      </c>
      <c r="P458" s="93"/>
    </row>
    <row r="459" spans="1:16" s="94" customFormat="1" ht="20.25" customHeight="1">
      <c r="A459" s="788" t="s">
        <v>247</v>
      </c>
      <c r="B459" s="789"/>
      <c r="C459" s="789"/>
      <c r="D459" s="789"/>
      <c r="E459" s="789"/>
      <c r="F459" s="789"/>
      <c r="G459" s="125"/>
      <c r="H459" s="99"/>
      <c r="I459" s="788" t="s">
        <v>247</v>
      </c>
      <c r="J459" s="789"/>
      <c r="K459" s="789"/>
      <c r="L459" s="789"/>
      <c r="M459" s="789"/>
      <c r="N459" s="789"/>
      <c r="O459" s="125"/>
      <c r="P459" s="93"/>
    </row>
    <row r="460" spans="1:16" s="94" customFormat="1" ht="20.25" customHeight="1">
      <c r="A460" s="780" t="s">
        <v>87</v>
      </c>
      <c r="B460" s="781"/>
      <c r="C460" s="781"/>
      <c r="D460" s="781"/>
      <c r="E460" s="781"/>
      <c r="F460" s="781"/>
      <c r="G460" s="123">
        <f>G458+G459</f>
        <v>0</v>
      </c>
      <c r="H460" s="99"/>
      <c r="I460" s="780" t="s">
        <v>87</v>
      </c>
      <c r="J460" s="781"/>
      <c r="K460" s="781"/>
      <c r="L460" s="781"/>
      <c r="M460" s="781"/>
      <c r="N460" s="781"/>
      <c r="O460" s="123">
        <f>O458+O459</f>
        <v>0</v>
      </c>
      <c r="P460" s="93"/>
    </row>
  </sheetData>
  <mergeCells count="1316">
    <mergeCell ref="D3:E3"/>
    <mergeCell ref="D4:E4"/>
    <mergeCell ref="D5:E5"/>
    <mergeCell ref="A306:C306"/>
    <mergeCell ref="I306:K306"/>
    <mergeCell ref="A307:C307"/>
    <mergeCell ref="I307:K307"/>
    <mergeCell ref="A308:F308"/>
    <mergeCell ref="I308:N308"/>
    <mergeCell ref="A309:F309"/>
    <mergeCell ref="I309:N309"/>
    <mergeCell ref="A310:F310"/>
    <mergeCell ref="I310:N310"/>
    <mergeCell ref="A301:C301"/>
    <mergeCell ref="I301:K301"/>
    <mergeCell ref="A302:C302"/>
    <mergeCell ref="I302:K302"/>
    <mergeCell ref="A303:C303"/>
    <mergeCell ref="I303:K303"/>
    <mergeCell ref="A304:C304"/>
    <mergeCell ref="I304:K304"/>
    <mergeCell ref="A305:C305"/>
    <mergeCell ref="I305:K305"/>
    <mergeCell ref="A296:C296"/>
    <mergeCell ref="I296:K296"/>
    <mergeCell ref="A297:C297"/>
    <mergeCell ref="I297:K297"/>
    <mergeCell ref="A298:C298"/>
    <mergeCell ref="I298:K298"/>
    <mergeCell ref="A299:C299"/>
    <mergeCell ref="I299:K299"/>
    <mergeCell ref="A300:C300"/>
    <mergeCell ref="I300:K300"/>
    <mergeCell ref="M293:N293"/>
    <mergeCell ref="A294:B294"/>
    <mergeCell ref="C294:D294"/>
    <mergeCell ref="E294:F294"/>
    <mergeCell ref="I294:J294"/>
    <mergeCell ref="K294:L294"/>
    <mergeCell ref="M294:N294"/>
    <mergeCell ref="A295:G295"/>
    <mergeCell ref="I295:O295"/>
    <mergeCell ref="A292:B292"/>
    <mergeCell ref="C292:D292"/>
    <mergeCell ref="I292:J292"/>
    <mergeCell ref="K292:L292"/>
    <mergeCell ref="A293:B293"/>
    <mergeCell ref="C293:D293"/>
    <mergeCell ref="E293:F293"/>
    <mergeCell ref="I293:J293"/>
    <mergeCell ref="K293:L293"/>
    <mergeCell ref="B290:C290"/>
    <mergeCell ref="D290:E290"/>
    <mergeCell ref="J290:K290"/>
    <mergeCell ref="L290:M290"/>
    <mergeCell ref="A291:B291"/>
    <mergeCell ref="C291:D291"/>
    <mergeCell ref="E291:F291"/>
    <mergeCell ref="I291:J291"/>
    <mergeCell ref="K291:L291"/>
    <mergeCell ref="M291:N291"/>
    <mergeCell ref="A287:B287"/>
    <mergeCell ref="C287:G287"/>
    <mergeCell ref="I287:J287"/>
    <mergeCell ref="K287:O287"/>
    <mergeCell ref="A288:B288"/>
    <mergeCell ref="C288:G288"/>
    <mergeCell ref="I288:J288"/>
    <mergeCell ref="K288:O288"/>
    <mergeCell ref="A289:B289"/>
    <mergeCell ref="C289:D289"/>
    <mergeCell ref="E289:G289"/>
    <mergeCell ref="I289:J289"/>
    <mergeCell ref="K289:L289"/>
    <mergeCell ref="M289:O289"/>
    <mergeCell ref="A281:C281"/>
    <mergeCell ref="I281:K281"/>
    <mergeCell ref="A282:C282"/>
    <mergeCell ref="I282:K282"/>
    <mergeCell ref="A283:F283"/>
    <mergeCell ref="I283:N283"/>
    <mergeCell ref="A284:F284"/>
    <mergeCell ref="I284:N284"/>
    <mergeCell ref="A285:F285"/>
    <mergeCell ref="I285:N285"/>
    <mergeCell ref="A276:C276"/>
    <mergeCell ref="I276:K276"/>
    <mergeCell ref="A277:C277"/>
    <mergeCell ref="I277:K277"/>
    <mergeCell ref="A278:C278"/>
    <mergeCell ref="I278:K278"/>
    <mergeCell ref="A279:C279"/>
    <mergeCell ref="I279:K279"/>
    <mergeCell ref="A280:C280"/>
    <mergeCell ref="I280:K280"/>
    <mergeCell ref="A271:C271"/>
    <mergeCell ref="I271:K271"/>
    <mergeCell ref="A272:C272"/>
    <mergeCell ref="I272:K272"/>
    <mergeCell ref="A273:C273"/>
    <mergeCell ref="I273:K273"/>
    <mergeCell ref="A274:C274"/>
    <mergeCell ref="I274:K274"/>
    <mergeCell ref="A275:C275"/>
    <mergeCell ref="I275:K275"/>
    <mergeCell ref="M268:N268"/>
    <mergeCell ref="A269:B269"/>
    <mergeCell ref="C269:D269"/>
    <mergeCell ref="E269:F269"/>
    <mergeCell ref="I269:J269"/>
    <mergeCell ref="K269:L269"/>
    <mergeCell ref="M269:N269"/>
    <mergeCell ref="A270:G270"/>
    <mergeCell ref="I270:O270"/>
    <mergeCell ref="A268:B268"/>
    <mergeCell ref="C268:D268"/>
    <mergeCell ref="E268:F268"/>
    <mergeCell ref="I268:J268"/>
    <mergeCell ref="K268:L268"/>
    <mergeCell ref="A356:C356"/>
    <mergeCell ref="I356:K356"/>
    <mergeCell ref="A357:C357"/>
    <mergeCell ref="I357:K357"/>
    <mergeCell ref="M343:N343"/>
    <mergeCell ref="A344:B344"/>
    <mergeCell ref="C344:D344"/>
    <mergeCell ref="E344:F344"/>
    <mergeCell ref="I344:J344"/>
    <mergeCell ref="K344:L344"/>
    <mergeCell ref="M344:N344"/>
    <mergeCell ref="A345:G345"/>
    <mergeCell ref="I345:O345"/>
    <mergeCell ref="A342:B342"/>
    <mergeCell ref="C342:D342"/>
    <mergeCell ref="I342:J342"/>
    <mergeCell ref="K342:L342"/>
    <mergeCell ref="A343:B343"/>
    <mergeCell ref="A348:C348"/>
    <mergeCell ref="I348:K348"/>
    <mergeCell ref="A349:C349"/>
    <mergeCell ref="I349:K349"/>
    <mergeCell ref="A350:C350"/>
    <mergeCell ref="I350:K350"/>
    <mergeCell ref="A262:B262"/>
    <mergeCell ref="C262:G262"/>
    <mergeCell ref="I262:J262"/>
    <mergeCell ref="K262:O262"/>
    <mergeCell ref="A263:B263"/>
    <mergeCell ref="C263:G263"/>
    <mergeCell ref="I263:J263"/>
    <mergeCell ref="K263:O263"/>
    <mergeCell ref="A264:B264"/>
    <mergeCell ref="C264:D264"/>
    <mergeCell ref="E264:G264"/>
    <mergeCell ref="I264:J264"/>
    <mergeCell ref="K264:L264"/>
    <mergeCell ref="M264:O264"/>
    <mergeCell ref="A267:B267"/>
    <mergeCell ref="C267:D267"/>
    <mergeCell ref="I267:J267"/>
    <mergeCell ref="K267:L267"/>
    <mergeCell ref="B265:C265"/>
    <mergeCell ref="D265:E265"/>
    <mergeCell ref="J265:K265"/>
    <mergeCell ref="L265:M265"/>
    <mergeCell ref="A266:B266"/>
    <mergeCell ref="C266:D266"/>
    <mergeCell ref="E266:F266"/>
    <mergeCell ref="I266:J266"/>
    <mergeCell ref="K266:L266"/>
    <mergeCell ref="M266:N266"/>
    <mergeCell ref="I337:J337"/>
    <mergeCell ref="K337:O337"/>
    <mergeCell ref="A338:B338"/>
    <mergeCell ref="C338:G338"/>
    <mergeCell ref="I338:J338"/>
    <mergeCell ref="K338:O338"/>
    <mergeCell ref="A339:B339"/>
    <mergeCell ref="C339:D339"/>
    <mergeCell ref="E339:G339"/>
    <mergeCell ref="I339:J339"/>
    <mergeCell ref="K339:L339"/>
    <mergeCell ref="M339:O339"/>
    <mergeCell ref="A358:F358"/>
    <mergeCell ref="I358:N358"/>
    <mergeCell ref="A359:F359"/>
    <mergeCell ref="I359:N359"/>
    <mergeCell ref="A360:F360"/>
    <mergeCell ref="I360:N360"/>
    <mergeCell ref="A351:C351"/>
    <mergeCell ref="I351:K351"/>
    <mergeCell ref="A352:C352"/>
    <mergeCell ref="I352:K352"/>
    <mergeCell ref="A353:C353"/>
    <mergeCell ref="I353:K353"/>
    <mergeCell ref="A354:C354"/>
    <mergeCell ref="I354:K354"/>
    <mergeCell ref="A355:C355"/>
    <mergeCell ref="I355:K355"/>
    <mergeCell ref="A346:C346"/>
    <mergeCell ref="I346:K346"/>
    <mergeCell ref="A347:C347"/>
    <mergeCell ref="I347:K347"/>
    <mergeCell ref="A333:F333"/>
    <mergeCell ref="I333:N333"/>
    <mergeCell ref="A334:F334"/>
    <mergeCell ref="I334:N334"/>
    <mergeCell ref="A335:F335"/>
    <mergeCell ref="I335:N335"/>
    <mergeCell ref="A326:C326"/>
    <mergeCell ref="I326:K326"/>
    <mergeCell ref="A327:C327"/>
    <mergeCell ref="I327:K327"/>
    <mergeCell ref="A328:C328"/>
    <mergeCell ref="I328:K328"/>
    <mergeCell ref="A329:C329"/>
    <mergeCell ref="I329:K329"/>
    <mergeCell ref="A330:C330"/>
    <mergeCell ref="I330:K330"/>
    <mergeCell ref="C343:D343"/>
    <mergeCell ref="E343:F343"/>
    <mergeCell ref="I343:J343"/>
    <mergeCell ref="K343:L343"/>
    <mergeCell ref="B340:C340"/>
    <mergeCell ref="D340:E340"/>
    <mergeCell ref="J340:K340"/>
    <mergeCell ref="L340:M340"/>
    <mergeCell ref="A341:B341"/>
    <mergeCell ref="C341:D341"/>
    <mergeCell ref="E341:F341"/>
    <mergeCell ref="I341:J341"/>
    <mergeCell ref="K341:L341"/>
    <mergeCell ref="M341:N341"/>
    <mergeCell ref="A337:B337"/>
    <mergeCell ref="C337:G337"/>
    <mergeCell ref="A324:C324"/>
    <mergeCell ref="I324:K324"/>
    <mergeCell ref="A325:C325"/>
    <mergeCell ref="I325:K325"/>
    <mergeCell ref="M318:N318"/>
    <mergeCell ref="A319:B319"/>
    <mergeCell ref="C319:D319"/>
    <mergeCell ref="E319:F319"/>
    <mergeCell ref="I319:J319"/>
    <mergeCell ref="K319:L319"/>
    <mergeCell ref="M319:N319"/>
    <mergeCell ref="A320:G320"/>
    <mergeCell ref="I320:O320"/>
    <mergeCell ref="A331:C331"/>
    <mergeCell ref="I331:K331"/>
    <mergeCell ref="A332:C332"/>
    <mergeCell ref="I332:K332"/>
    <mergeCell ref="K318:L318"/>
    <mergeCell ref="B315:C315"/>
    <mergeCell ref="D315:E315"/>
    <mergeCell ref="J315:K315"/>
    <mergeCell ref="L315:M315"/>
    <mergeCell ref="A316:B316"/>
    <mergeCell ref="C316:D316"/>
    <mergeCell ref="E316:F316"/>
    <mergeCell ref="I316:J316"/>
    <mergeCell ref="K316:L316"/>
    <mergeCell ref="M316:N316"/>
    <mergeCell ref="A321:C321"/>
    <mergeCell ref="I321:K321"/>
    <mergeCell ref="A322:C322"/>
    <mergeCell ref="I322:K322"/>
    <mergeCell ref="A323:C323"/>
    <mergeCell ref="I323:K323"/>
    <mergeCell ref="A314:B314"/>
    <mergeCell ref="C314:D314"/>
    <mergeCell ref="E314:G314"/>
    <mergeCell ref="I314:J314"/>
    <mergeCell ref="K314:L314"/>
    <mergeCell ref="M314:O314"/>
    <mergeCell ref="A317:B317"/>
    <mergeCell ref="C317:D317"/>
    <mergeCell ref="I317:J317"/>
    <mergeCell ref="K317:L317"/>
    <mergeCell ref="A318:B318"/>
    <mergeCell ref="C318:D318"/>
    <mergeCell ref="E318:F318"/>
    <mergeCell ref="I318:J318"/>
    <mergeCell ref="M393:N393"/>
    <mergeCell ref="A394:B394"/>
    <mergeCell ref="C394:D394"/>
    <mergeCell ref="E394:F394"/>
    <mergeCell ref="I394:J394"/>
    <mergeCell ref="K394:L394"/>
    <mergeCell ref="M394:N394"/>
    <mergeCell ref="A395:G395"/>
    <mergeCell ref="I395:O395"/>
    <mergeCell ref="A392:B392"/>
    <mergeCell ref="C392:D392"/>
    <mergeCell ref="I392:J392"/>
    <mergeCell ref="K392:L392"/>
    <mergeCell ref="A393:B393"/>
    <mergeCell ref="C393:D393"/>
    <mergeCell ref="E393:F393"/>
    <mergeCell ref="I393:J393"/>
    <mergeCell ref="K393:L393"/>
    <mergeCell ref="A408:F408"/>
    <mergeCell ref="I408:N408"/>
    <mergeCell ref="A409:F409"/>
    <mergeCell ref="I409:N409"/>
    <mergeCell ref="A410:F410"/>
    <mergeCell ref="I410:N410"/>
    <mergeCell ref="A401:C401"/>
    <mergeCell ref="I401:K401"/>
    <mergeCell ref="A402:C402"/>
    <mergeCell ref="I402:K402"/>
    <mergeCell ref="A403:C403"/>
    <mergeCell ref="I403:K403"/>
    <mergeCell ref="A404:C404"/>
    <mergeCell ref="I404:K404"/>
    <mergeCell ref="A405:C405"/>
    <mergeCell ref="I405:K405"/>
    <mergeCell ref="A396:C396"/>
    <mergeCell ref="I396:K396"/>
    <mergeCell ref="A397:C397"/>
    <mergeCell ref="I397:K397"/>
    <mergeCell ref="A398:C398"/>
    <mergeCell ref="I398:K398"/>
    <mergeCell ref="A399:C399"/>
    <mergeCell ref="I399:K399"/>
    <mergeCell ref="A400:C400"/>
    <mergeCell ref="I400:K400"/>
    <mergeCell ref="A406:C406"/>
    <mergeCell ref="I406:K406"/>
    <mergeCell ref="A407:C407"/>
    <mergeCell ref="I407:K407"/>
    <mergeCell ref="B390:C390"/>
    <mergeCell ref="D390:E390"/>
    <mergeCell ref="J390:K390"/>
    <mergeCell ref="L390:M390"/>
    <mergeCell ref="A391:B391"/>
    <mergeCell ref="C391:D391"/>
    <mergeCell ref="E391:F391"/>
    <mergeCell ref="I391:J391"/>
    <mergeCell ref="K391:L391"/>
    <mergeCell ref="M391:N391"/>
    <mergeCell ref="A387:B387"/>
    <mergeCell ref="C387:G387"/>
    <mergeCell ref="I387:J387"/>
    <mergeCell ref="K387:O387"/>
    <mergeCell ref="A388:B388"/>
    <mergeCell ref="C388:G388"/>
    <mergeCell ref="I388:J388"/>
    <mergeCell ref="K388:O388"/>
    <mergeCell ref="A389:B389"/>
    <mergeCell ref="C389:D389"/>
    <mergeCell ref="E389:G389"/>
    <mergeCell ref="I389:J389"/>
    <mergeCell ref="K389:L389"/>
    <mergeCell ref="M389:O389"/>
    <mergeCell ref="A381:C381"/>
    <mergeCell ref="I381:K381"/>
    <mergeCell ref="A382:C382"/>
    <mergeCell ref="I382:K382"/>
    <mergeCell ref="A383:F383"/>
    <mergeCell ref="I383:N383"/>
    <mergeCell ref="A384:F384"/>
    <mergeCell ref="I384:N384"/>
    <mergeCell ref="A385:F385"/>
    <mergeCell ref="I385:N385"/>
    <mergeCell ref="A376:C376"/>
    <mergeCell ref="I376:K376"/>
    <mergeCell ref="A377:C377"/>
    <mergeCell ref="I377:K377"/>
    <mergeCell ref="A378:C378"/>
    <mergeCell ref="I378:K378"/>
    <mergeCell ref="A379:C379"/>
    <mergeCell ref="I379:K379"/>
    <mergeCell ref="A380:C380"/>
    <mergeCell ref="I380:K380"/>
    <mergeCell ref="A371:C371"/>
    <mergeCell ref="I371:K371"/>
    <mergeCell ref="A372:C372"/>
    <mergeCell ref="I372:K372"/>
    <mergeCell ref="A373:C373"/>
    <mergeCell ref="I373:K373"/>
    <mergeCell ref="A374:C374"/>
    <mergeCell ref="I374:K374"/>
    <mergeCell ref="A375:C375"/>
    <mergeCell ref="I375:K375"/>
    <mergeCell ref="M368:N368"/>
    <mergeCell ref="A369:B369"/>
    <mergeCell ref="C369:D369"/>
    <mergeCell ref="E369:F369"/>
    <mergeCell ref="I369:J369"/>
    <mergeCell ref="K369:L369"/>
    <mergeCell ref="M369:N369"/>
    <mergeCell ref="A370:G370"/>
    <mergeCell ref="I370:O370"/>
    <mergeCell ref="A367:B367"/>
    <mergeCell ref="C367:D367"/>
    <mergeCell ref="I367:J367"/>
    <mergeCell ref="K367:L367"/>
    <mergeCell ref="A368:B368"/>
    <mergeCell ref="C368:D368"/>
    <mergeCell ref="E368:F368"/>
    <mergeCell ref="I368:J368"/>
    <mergeCell ref="K368:L368"/>
    <mergeCell ref="B365:C365"/>
    <mergeCell ref="D365:E365"/>
    <mergeCell ref="J365:K365"/>
    <mergeCell ref="L365:M365"/>
    <mergeCell ref="A366:B366"/>
    <mergeCell ref="C366:D366"/>
    <mergeCell ref="E366:F366"/>
    <mergeCell ref="I366:J366"/>
    <mergeCell ref="K366:L366"/>
    <mergeCell ref="M366:N366"/>
    <mergeCell ref="A362:B362"/>
    <mergeCell ref="C362:G362"/>
    <mergeCell ref="I362:J362"/>
    <mergeCell ref="K362:O362"/>
    <mergeCell ref="A363:B363"/>
    <mergeCell ref="C363:G363"/>
    <mergeCell ref="I363:J363"/>
    <mergeCell ref="K363:O363"/>
    <mergeCell ref="A364:B364"/>
    <mergeCell ref="C364:D364"/>
    <mergeCell ref="E364:G364"/>
    <mergeCell ref="I364:J364"/>
    <mergeCell ref="K364:L364"/>
    <mergeCell ref="M364:O364"/>
    <mergeCell ref="A256:C256"/>
    <mergeCell ref="I256:K256"/>
    <mergeCell ref="A257:C257"/>
    <mergeCell ref="I257:K257"/>
    <mergeCell ref="A258:F258"/>
    <mergeCell ref="I258:N258"/>
    <mergeCell ref="A259:F259"/>
    <mergeCell ref="I259:N259"/>
    <mergeCell ref="A260:F260"/>
    <mergeCell ref="I260:N260"/>
    <mergeCell ref="A312:B312"/>
    <mergeCell ref="C312:G312"/>
    <mergeCell ref="I312:J312"/>
    <mergeCell ref="K312:O312"/>
    <mergeCell ref="A313:B313"/>
    <mergeCell ref="C313:G313"/>
    <mergeCell ref="I313:J313"/>
    <mergeCell ref="K313:O313"/>
    <mergeCell ref="A251:C251"/>
    <mergeCell ref="I251:K251"/>
    <mergeCell ref="A252:C252"/>
    <mergeCell ref="I252:K252"/>
    <mergeCell ref="A253:C253"/>
    <mergeCell ref="I253:K253"/>
    <mergeCell ref="A254:C254"/>
    <mergeCell ref="I254:K254"/>
    <mergeCell ref="A255:C255"/>
    <mergeCell ref="I255:K255"/>
    <mergeCell ref="A246:C246"/>
    <mergeCell ref="I246:K246"/>
    <mergeCell ref="A247:C247"/>
    <mergeCell ref="I247:K247"/>
    <mergeCell ref="A248:C248"/>
    <mergeCell ref="I248:K248"/>
    <mergeCell ref="A249:C249"/>
    <mergeCell ref="I249:K249"/>
    <mergeCell ref="A250:C250"/>
    <mergeCell ref="I250:K250"/>
    <mergeCell ref="M243:N243"/>
    <mergeCell ref="A244:B244"/>
    <mergeCell ref="C244:D244"/>
    <mergeCell ref="E244:F244"/>
    <mergeCell ref="I244:J244"/>
    <mergeCell ref="K244:L244"/>
    <mergeCell ref="M244:N244"/>
    <mergeCell ref="A245:G245"/>
    <mergeCell ref="I245:O245"/>
    <mergeCell ref="A242:B242"/>
    <mergeCell ref="C242:D242"/>
    <mergeCell ref="I242:J242"/>
    <mergeCell ref="K242:L242"/>
    <mergeCell ref="A243:B243"/>
    <mergeCell ref="C243:D243"/>
    <mergeCell ref="E243:F243"/>
    <mergeCell ref="I243:J243"/>
    <mergeCell ref="K243:L243"/>
    <mergeCell ref="B240:C240"/>
    <mergeCell ref="D240:E240"/>
    <mergeCell ref="J240:K240"/>
    <mergeCell ref="L240:M240"/>
    <mergeCell ref="A241:B241"/>
    <mergeCell ref="C241:D241"/>
    <mergeCell ref="E241:F241"/>
    <mergeCell ref="I241:J241"/>
    <mergeCell ref="K241:L241"/>
    <mergeCell ref="M241:N241"/>
    <mergeCell ref="A237:B237"/>
    <mergeCell ref="C237:G237"/>
    <mergeCell ref="I237:J237"/>
    <mergeCell ref="K237:O237"/>
    <mergeCell ref="A238:B238"/>
    <mergeCell ref="C238:G238"/>
    <mergeCell ref="I238:J238"/>
    <mergeCell ref="K238:O238"/>
    <mergeCell ref="A239:B239"/>
    <mergeCell ref="C239:D239"/>
    <mergeCell ref="E239:G239"/>
    <mergeCell ref="I239:J239"/>
    <mergeCell ref="K239:L239"/>
    <mergeCell ref="M239:O239"/>
    <mergeCell ref="A231:C231"/>
    <mergeCell ref="I231:K231"/>
    <mergeCell ref="A232:C232"/>
    <mergeCell ref="I232:K232"/>
    <mergeCell ref="A233:F233"/>
    <mergeCell ref="I233:N233"/>
    <mergeCell ref="A234:F234"/>
    <mergeCell ref="I234:N234"/>
    <mergeCell ref="A235:F235"/>
    <mergeCell ref="I235:N235"/>
    <mergeCell ref="A226:C226"/>
    <mergeCell ref="I226:K226"/>
    <mergeCell ref="A227:C227"/>
    <mergeCell ref="I227:K227"/>
    <mergeCell ref="A228:C228"/>
    <mergeCell ref="I228:K228"/>
    <mergeCell ref="A229:C229"/>
    <mergeCell ref="I229:K229"/>
    <mergeCell ref="A230:C230"/>
    <mergeCell ref="I230:K230"/>
    <mergeCell ref="A221:C221"/>
    <mergeCell ref="I221:K221"/>
    <mergeCell ref="A222:C222"/>
    <mergeCell ref="I222:K222"/>
    <mergeCell ref="A223:C223"/>
    <mergeCell ref="I223:K223"/>
    <mergeCell ref="A224:C224"/>
    <mergeCell ref="I224:K224"/>
    <mergeCell ref="A225:C225"/>
    <mergeCell ref="I225:K225"/>
    <mergeCell ref="M218:N218"/>
    <mergeCell ref="A219:B219"/>
    <mergeCell ref="C219:D219"/>
    <mergeCell ref="E219:F219"/>
    <mergeCell ref="I219:J219"/>
    <mergeCell ref="K219:L219"/>
    <mergeCell ref="M219:N219"/>
    <mergeCell ref="A220:G220"/>
    <mergeCell ref="I220:O220"/>
    <mergeCell ref="A217:B217"/>
    <mergeCell ref="C217:D217"/>
    <mergeCell ref="I217:J217"/>
    <mergeCell ref="K217:L217"/>
    <mergeCell ref="A218:B218"/>
    <mergeCell ref="C218:D218"/>
    <mergeCell ref="E218:F218"/>
    <mergeCell ref="I218:J218"/>
    <mergeCell ref="K218:L218"/>
    <mergeCell ref="B215:C215"/>
    <mergeCell ref="D215:E215"/>
    <mergeCell ref="J215:K215"/>
    <mergeCell ref="L215:M215"/>
    <mergeCell ref="A216:B216"/>
    <mergeCell ref="C216:D216"/>
    <mergeCell ref="E216:F216"/>
    <mergeCell ref="I216:J216"/>
    <mergeCell ref="K216:L216"/>
    <mergeCell ref="M216:N216"/>
    <mergeCell ref="A212:B212"/>
    <mergeCell ref="C212:G212"/>
    <mergeCell ref="I212:J212"/>
    <mergeCell ref="K212:O212"/>
    <mergeCell ref="A213:B213"/>
    <mergeCell ref="C213:G213"/>
    <mergeCell ref="I213:J213"/>
    <mergeCell ref="K213:O213"/>
    <mergeCell ref="A214:B214"/>
    <mergeCell ref="C214:D214"/>
    <mergeCell ref="E214:G214"/>
    <mergeCell ref="I214:J214"/>
    <mergeCell ref="K214:L214"/>
    <mergeCell ref="M214:O214"/>
    <mergeCell ref="A169:B169"/>
    <mergeCell ref="C169:D169"/>
    <mergeCell ref="E169:F169"/>
    <mergeCell ref="I169:J169"/>
    <mergeCell ref="K169:L169"/>
    <mergeCell ref="M169:N169"/>
    <mergeCell ref="A170:G170"/>
    <mergeCell ref="I170:O170"/>
    <mergeCell ref="A181:C181"/>
    <mergeCell ref="I181:K181"/>
    <mergeCell ref="A182:C182"/>
    <mergeCell ref="I182:K182"/>
    <mergeCell ref="A183:F183"/>
    <mergeCell ref="I183:N183"/>
    <mergeCell ref="A184:F184"/>
    <mergeCell ref="I184:N184"/>
    <mergeCell ref="A185:F185"/>
    <mergeCell ref="I185:N185"/>
    <mergeCell ref="I180:K180"/>
    <mergeCell ref="A207:C207"/>
    <mergeCell ref="I207:K207"/>
    <mergeCell ref="M193:N193"/>
    <mergeCell ref="A194:B194"/>
    <mergeCell ref="C194:D194"/>
    <mergeCell ref="E194:F194"/>
    <mergeCell ref="I194:J194"/>
    <mergeCell ref="K194:L194"/>
    <mergeCell ref="M194:N194"/>
    <mergeCell ref="A195:G195"/>
    <mergeCell ref="I195:O195"/>
    <mergeCell ref="A192:B192"/>
    <mergeCell ref="C192:D192"/>
    <mergeCell ref="I192:J192"/>
    <mergeCell ref="K192:L192"/>
    <mergeCell ref="A193:B193"/>
    <mergeCell ref="M189:O189"/>
    <mergeCell ref="A167:B167"/>
    <mergeCell ref="C167:D167"/>
    <mergeCell ref="I167:J167"/>
    <mergeCell ref="K167:L167"/>
    <mergeCell ref="A168:B168"/>
    <mergeCell ref="C168:D168"/>
    <mergeCell ref="E168:F168"/>
    <mergeCell ref="I168:J168"/>
    <mergeCell ref="K168:L168"/>
    <mergeCell ref="A171:C171"/>
    <mergeCell ref="I171:K171"/>
    <mergeCell ref="A172:C172"/>
    <mergeCell ref="I172:K172"/>
    <mergeCell ref="A173:C173"/>
    <mergeCell ref="I173:K173"/>
    <mergeCell ref="A174:C174"/>
    <mergeCell ref="A200:C200"/>
    <mergeCell ref="I200:K200"/>
    <mergeCell ref="A189:B189"/>
    <mergeCell ref="C189:D189"/>
    <mergeCell ref="E189:G189"/>
    <mergeCell ref="I189:J189"/>
    <mergeCell ref="K189:L189"/>
    <mergeCell ref="A176:C176"/>
    <mergeCell ref="I176:K176"/>
    <mergeCell ref="A177:C177"/>
    <mergeCell ref="I177:K177"/>
    <mergeCell ref="A178:C178"/>
    <mergeCell ref="I178:K178"/>
    <mergeCell ref="A179:C179"/>
    <mergeCell ref="I179:K179"/>
    <mergeCell ref="A180:C180"/>
    <mergeCell ref="A162:B162"/>
    <mergeCell ref="C162:G162"/>
    <mergeCell ref="I162:J162"/>
    <mergeCell ref="K162:O162"/>
    <mergeCell ref="A163:B163"/>
    <mergeCell ref="C163:G163"/>
    <mergeCell ref="I163:J163"/>
    <mergeCell ref="K163:O163"/>
    <mergeCell ref="A164:B164"/>
    <mergeCell ref="C164:D164"/>
    <mergeCell ref="E164:G164"/>
    <mergeCell ref="I164:J164"/>
    <mergeCell ref="K164:L164"/>
    <mergeCell ref="M164:O164"/>
    <mergeCell ref="A206:C206"/>
    <mergeCell ref="I206:K206"/>
    <mergeCell ref="B165:C165"/>
    <mergeCell ref="D165:E165"/>
    <mergeCell ref="J165:K165"/>
    <mergeCell ref="L165:M165"/>
    <mergeCell ref="A166:B166"/>
    <mergeCell ref="C166:D166"/>
    <mergeCell ref="E166:F166"/>
    <mergeCell ref="I166:J166"/>
    <mergeCell ref="K166:L166"/>
    <mergeCell ref="M166:N166"/>
    <mergeCell ref="I174:K174"/>
    <mergeCell ref="A175:C175"/>
    <mergeCell ref="I175:K175"/>
    <mergeCell ref="M168:N168"/>
    <mergeCell ref="I188:J188"/>
    <mergeCell ref="K188:O188"/>
    <mergeCell ref="A208:F208"/>
    <mergeCell ref="I208:N208"/>
    <mergeCell ref="A209:F209"/>
    <mergeCell ref="I209:N209"/>
    <mergeCell ref="A210:F210"/>
    <mergeCell ref="I210:N210"/>
    <mergeCell ref="A201:C201"/>
    <mergeCell ref="I201:K201"/>
    <mergeCell ref="A202:C202"/>
    <mergeCell ref="I202:K202"/>
    <mergeCell ref="A203:C203"/>
    <mergeCell ref="I203:K203"/>
    <mergeCell ref="A204:C204"/>
    <mergeCell ref="I204:K204"/>
    <mergeCell ref="A205:C205"/>
    <mergeCell ref="I205:K205"/>
    <mergeCell ref="A196:C196"/>
    <mergeCell ref="I196:K196"/>
    <mergeCell ref="A197:C197"/>
    <mergeCell ref="I197:K197"/>
    <mergeCell ref="A198:C198"/>
    <mergeCell ref="I198:K198"/>
    <mergeCell ref="A199:C199"/>
    <mergeCell ref="I199:K199"/>
    <mergeCell ref="A432:C432"/>
    <mergeCell ref="I432:K432"/>
    <mergeCell ref="A433:F433"/>
    <mergeCell ref="I433:N433"/>
    <mergeCell ref="A434:F434"/>
    <mergeCell ref="I434:N434"/>
    <mergeCell ref="A435:F435"/>
    <mergeCell ref="I435:N435"/>
    <mergeCell ref="A426:C426"/>
    <mergeCell ref="I426:K426"/>
    <mergeCell ref="A427:C427"/>
    <mergeCell ref="I427:K427"/>
    <mergeCell ref="A428:C428"/>
    <mergeCell ref="I428:K428"/>
    <mergeCell ref="A429:C429"/>
    <mergeCell ref="I429:K429"/>
    <mergeCell ref="A430:C430"/>
    <mergeCell ref="I430:K430"/>
    <mergeCell ref="A423:C423"/>
    <mergeCell ref="I423:K423"/>
    <mergeCell ref="A424:C424"/>
    <mergeCell ref="I424:K424"/>
    <mergeCell ref="A425:C425"/>
    <mergeCell ref="I425:K425"/>
    <mergeCell ref="M418:N418"/>
    <mergeCell ref="A419:B419"/>
    <mergeCell ref="C419:D419"/>
    <mergeCell ref="E419:F419"/>
    <mergeCell ref="I419:J419"/>
    <mergeCell ref="K419:L419"/>
    <mergeCell ref="M419:N419"/>
    <mergeCell ref="A420:G420"/>
    <mergeCell ref="I420:O420"/>
    <mergeCell ref="A431:C431"/>
    <mergeCell ref="I431:K431"/>
    <mergeCell ref="K418:L418"/>
    <mergeCell ref="A416:B416"/>
    <mergeCell ref="C416:D416"/>
    <mergeCell ref="E416:F416"/>
    <mergeCell ref="I416:J416"/>
    <mergeCell ref="K416:L416"/>
    <mergeCell ref="M416:N416"/>
    <mergeCell ref="A421:C421"/>
    <mergeCell ref="I421:K421"/>
    <mergeCell ref="A422:C422"/>
    <mergeCell ref="I422:K422"/>
    <mergeCell ref="A132:C132"/>
    <mergeCell ref="I132:K132"/>
    <mergeCell ref="A133:F133"/>
    <mergeCell ref="I133:N133"/>
    <mergeCell ref="A134:F134"/>
    <mergeCell ref="I134:N134"/>
    <mergeCell ref="A135:F135"/>
    <mergeCell ref="I135:N135"/>
    <mergeCell ref="A138:B138"/>
    <mergeCell ref="C138:G138"/>
    <mergeCell ref="I138:J138"/>
    <mergeCell ref="K138:O138"/>
    <mergeCell ref="A139:B139"/>
    <mergeCell ref="C139:D139"/>
    <mergeCell ref="E139:G139"/>
    <mergeCell ref="I139:J139"/>
    <mergeCell ref="C193:D193"/>
    <mergeCell ref="E193:F193"/>
    <mergeCell ref="I193:J193"/>
    <mergeCell ref="K193:L193"/>
    <mergeCell ref="B190:C190"/>
    <mergeCell ref="D190:E190"/>
    <mergeCell ref="I124:K124"/>
    <mergeCell ref="A125:C125"/>
    <mergeCell ref="I125:K125"/>
    <mergeCell ref="M118:N118"/>
    <mergeCell ref="A119:B119"/>
    <mergeCell ref="C119:D119"/>
    <mergeCell ref="E119:F119"/>
    <mergeCell ref="I119:J119"/>
    <mergeCell ref="K119:L119"/>
    <mergeCell ref="M119:N119"/>
    <mergeCell ref="A120:G120"/>
    <mergeCell ref="I120:O120"/>
    <mergeCell ref="K414:L414"/>
    <mergeCell ref="M414:O414"/>
    <mergeCell ref="B415:C415"/>
    <mergeCell ref="D415:E415"/>
    <mergeCell ref="J415:K415"/>
    <mergeCell ref="L415:M415"/>
    <mergeCell ref="J190:K190"/>
    <mergeCell ref="L190:M190"/>
    <mergeCell ref="A191:B191"/>
    <mergeCell ref="C191:D191"/>
    <mergeCell ref="E191:F191"/>
    <mergeCell ref="I191:J191"/>
    <mergeCell ref="K191:L191"/>
    <mergeCell ref="M191:N191"/>
    <mergeCell ref="A187:B187"/>
    <mergeCell ref="C187:G187"/>
    <mergeCell ref="I187:J187"/>
    <mergeCell ref="K187:O187"/>
    <mergeCell ref="A188:B188"/>
    <mergeCell ref="C188:G188"/>
    <mergeCell ref="A131:C131"/>
    <mergeCell ref="I131:K131"/>
    <mergeCell ref="K118:L118"/>
    <mergeCell ref="K114:L114"/>
    <mergeCell ref="M114:O114"/>
    <mergeCell ref="B115:C115"/>
    <mergeCell ref="D115:E115"/>
    <mergeCell ref="J115:K115"/>
    <mergeCell ref="L115:M115"/>
    <mergeCell ref="A116:B116"/>
    <mergeCell ref="C116:D116"/>
    <mergeCell ref="E116:F116"/>
    <mergeCell ref="I116:J116"/>
    <mergeCell ref="K116:L116"/>
    <mergeCell ref="M116:N116"/>
    <mergeCell ref="A121:C121"/>
    <mergeCell ref="I121:K121"/>
    <mergeCell ref="A122:C122"/>
    <mergeCell ref="I122:K122"/>
    <mergeCell ref="A126:C126"/>
    <mergeCell ref="I126:K126"/>
    <mergeCell ref="A127:C127"/>
    <mergeCell ref="I127:K127"/>
    <mergeCell ref="A128:C128"/>
    <mergeCell ref="I128:K128"/>
    <mergeCell ref="A129:C129"/>
    <mergeCell ref="I129:K129"/>
    <mergeCell ref="A130:C130"/>
    <mergeCell ref="I130:K130"/>
    <mergeCell ref="A123:C123"/>
    <mergeCell ref="I123:K123"/>
    <mergeCell ref="A124:C124"/>
    <mergeCell ref="A7:D7"/>
    <mergeCell ref="E7:G7"/>
    <mergeCell ref="I7:J7"/>
    <mergeCell ref="K7:M7"/>
    <mergeCell ref="A8:B8"/>
    <mergeCell ref="C8:D8"/>
    <mergeCell ref="E8:F8"/>
    <mergeCell ref="I10:J10"/>
    <mergeCell ref="K10:M10"/>
    <mergeCell ref="N10:O10"/>
    <mergeCell ref="A12:B12"/>
    <mergeCell ref="C12:G12"/>
    <mergeCell ref="I12:J12"/>
    <mergeCell ref="K12:O12"/>
    <mergeCell ref="A9:B9"/>
    <mergeCell ref="C9:D9"/>
    <mergeCell ref="E9:F9"/>
    <mergeCell ref="A10:B10"/>
    <mergeCell ref="C10:D10"/>
    <mergeCell ref="E10:F10"/>
    <mergeCell ref="P12:P32"/>
    <mergeCell ref="A13:B13"/>
    <mergeCell ref="C13:G13"/>
    <mergeCell ref="I13:J13"/>
    <mergeCell ref="K13:O13"/>
    <mergeCell ref="A14:B14"/>
    <mergeCell ref="C14:D14"/>
    <mergeCell ref="E14:G14"/>
    <mergeCell ref="I14:J14"/>
    <mergeCell ref="K14:L14"/>
    <mergeCell ref="M14:O14"/>
    <mergeCell ref="B15:C15"/>
    <mergeCell ref="D15:E15"/>
    <mergeCell ref="J15:K15"/>
    <mergeCell ref="L15:M15"/>
    <mergeCell ref="A16:B16"/>
    <mergeCell ref="C16:D16"/>
    <mergeCell ref="E16:F16"/>
    <mergeCell ref="I16:J16"/>
    <mergeCell ref="K16:L16"/>
    <mergeCell ref="M18:N18"/>
    <mergeCell ref="A19:B19"/>
    <mergeCell ref="C19:D19"/>
    <mergeCell ref="E19:F19"/>
    <mergeCell ref="I19:J19"/>
    <mergeCell ref="K19:L19"/>
    <mergeCell ref="M19:N19"/>
    <mergeCell ref="M16:N16"/>
    <mergeCell ref="A17:B17"/>
    <mergeCell ref="C17:D17"/>
    <mergeCell ref="I17:J17"/>
    <mergeCell ref="K17:L17"/>
    <mergeCell ref="A18:B18"/>
    <mergeCell ref="C18:D18"/>
    <mergeCell ref="E18:F18"/>
    <mergeCell ref="I18:J18"/>
    <mergeCell ref="K18:L18"/>
    <mergeCell ref="A23:C23"/>
    <mergeCell ref="I23:K23"/>
    <mergeCell ref="A24:C24"/>
    <mergeCell ref="I24:K24"/>
    <mergeCell ref="A25:C25"/>
    <mergeCell ref="I25:K25"/>
    <mergeCell ref="A20:G20"/>
    <mergeCell ref="I20:O20"/>
    <mergeCell ref="A21:C21"/>
    <mergeCell ref="I21:K21"/>
    <mergeCell ref="A22:C22"/>
    <mergeCell ref="I22:K22"/>
    <mergeCell ref="A29:C29"/>
    <mergeCell ref="I29:K29"/>
    <mergeCell ref="A30:C30"/>
    <mergeCell ref="I30:K30"/>
    <mergeCell ref="A31:C31"/>
    <mergeCell ref="I31:K31"/>
    <mergeCell ref="A26:C26"/>
    <mergeCell ref="I26:K26"/>
    <mergeCell ref="A27:C27"/>
    <mergeCell ref="I27:K27"/>
    <mergeCell ref="A28:C28"/>
    <mergeCell ref="I28:K28"/>
    <mergeCell ref="A35:F35"/>
    <mergeCell ref="I35:N35"/>
    <mergeCell ref="A37:B37"/>
    <mergeCell ref="C37:G37"/>
    <mergeCell ref="I37:J37"/>
    <mergeCell ref="K37:O37"/>
    <mergeCell ref="A32:C32"/>
    <mergeCell ref="I32:K32"/>
    <mergeCell ref="A33:F33"/>
    <mergeCell ref="I33:N33"/>
    <mergeCell ref="A34:F34"/>
    <mergeCell ref="I34:N34"/>
    <mergeCell ref="A38:B38"/>
    <mergeCell ref="C38:G38"/>
    <mergeCell ref="I38:J38"/>
    <mergeCell ref="K38:O38"/>
    <mergeCell ref="A39:B39"/>
    <mergeCell ref="C39:D39"/>
    <mergeCell ref="E39:G39"/>
    <mergeCell ref="I39:J39"/>
    <mergeCell ref="K39:L39"/>
    <mergeCell ref="M39:O39"/>
    <mergeCell ref="B40:C40"/>
    <mergeCell ref="D40:E40"/>
    <mergeCell ref="J40:K40"/>
    <mergeCell ref="L40:M40"/>
    <mergeCell ref="A41:B41"/>
    <mergeCell ref="C41:D41"/>
    <mergeCell ref="E41:F41"/>
    <mergeCell ref="I41:J41"/>
    <mergeCell ref="K41:L41"/>
    <mergeCell ref="M41:N41"/>
    <mergeCell ref="M43:N43"/>
    <mergeCell ref="A44:B44"/>
    <mergeCell ref="C44:D44"/>
    <mergeCell ref="E44:F44"/>
    <mergeCell ref="I44:J44"/>
    <mergeCell ref="K44:L44"/>
    <mergeCell ref="M44:N44"/>
    <mergeCell ref="A42:B42"/>
    <mergeCell ref="C42:D42"/>
    <mergeCell ref="I42:J42"/>
    <mergeCell ref="K42:L42"/>
    <mergeCell ref="A43:B43"/>
    <mergeCell ref="C43:D43"/>
    <mergeCell ref="E43:F43"/>
    <mergeCell ref="I43:J43"/>
    <mergeCell ref="K43:L43"/>
    <mergeCell ref="A48:C48"/>
    <mergeCell ref="I48:K48"/>
    <mergeCell ref="A49:C49"/>
    <mergeCell ref="I49:K49"/>
    <mergeCell ref="A50:C50"/>
    <mergeCell ref="I50:K50"/>
    <mergeCell ref="A45:G45"/>
    <mergeCell ref="I45:O45"/>
    <mergeCell ref="A46:C46"/>
    <mergeCell ref="I46:K46"/>
    <mergeCell ref="A47:C47"/>
    <mergeCell ref="I47:K47"/>
    <mergeCell ref="A54:C54"/>
    <mergeCell ref="I54:K54"/>
    <mergeCell ref="A55:C55"/>
    <mergeCell ref="I55:K55"/>
    <mergeCell ref="A56:C56"/>
    <mergeCell ref="I56:K56"/>
    <mergeCell ref="A51:C51"/>
    <mergeCell ref="I51:K51"/>
    <mergeCell ref="A52:C52"/>
    <mergeCell ref="I52:K52"/>
    <mergeCell ref="A53:C53"/>
    <mergeCell ref="I53:K53"/>
    <mergeCell ref="A60:F60"/>
    <mergeCell ref="I60:N60"/>
    <mergeCell ref="A62:B62"/>
    <mergeCell ref="C62:G62"/>
    <mergeCell ref="I62:J62"/>
    <mergeCell ref="K62:O62"/>
    <mergeCell ref="A57:C57"/>
    <mergeCell ref="I57:K57"/>
    <mergeCell ref="A58:F58"/>
    <mergeCell ref="I58:N58"/>
    <mergeCell ref="A59:F59"/>
    <mergeCell ref="I59:N59"/>
    <mergeCell ref="A63:B63"/>
    <mergeCell ref="C63:G63"/>
    <mergeCell ref="I63:J63"/>
    <mergeCell ref="K63:O63"/>
    <mergeCell ref="A64:B64"/>
    <mergeCell ref="C64:D64"/>
    <mergeCell ref="E64:G64"/>
    <mergeCell ref="I64:J64"/>
    <mergeCell ref="K64:L64"/>
    <mergeCell ref="M64:O64"/>
    <mergeCell ref="B65:C65"/>
    <mergeCell ref="D65:E65"/>
    <mergeCell ref="J65:K65"/>
    <mergeCell ref="L65:M65"/>
    <mergeCell ref="A66:B66"/>
    <mergeCell ref="C66:D66"/>
    <mergeCell ref="E66:F66"/>
    <mergeCell ref="I66:J66"/>
    <mergeCell ref="K66:L66"/>
    <mergeCell ref="M66:N66"/>
    <mergeCell ref="M68:N68"/>
    <mergeCell ref="A69:B69"/>
    <mergeCell ref="C69:D69"/>
    <mergeCell ref="E69:F69"/>
    <mergeCell ref="I69:J69"/>
    <mergeCell ref="K69:L69"/>
    <mergeCell ref="M69:N69"/>
    <mergeCell ref="A67:B67"/>
    <mergeCell ref="C67:D67"/>
    <mergeCell ref="I67:J67"/>
    <mergeCell ref="K67:L67"/>
    <mergeCell ref="A68:B68"/>
    <mergeCell ref="C68:D68"/>
    <mergeCell ref="E68:F68"/>
    <mergeCell ref="I68:J68"/>
    <mergeCell ref="K68:L68"/>
    <mergeCell ref="A73:C73"/>
    <mergeCell ref="I73:K73"/>
    <mergeCell ref="A74:C74"/>
    <mergeCell ref="I74:K74"/>
    <mergeCell ref="A75:C75"/>
    <mergeCell ref="I75:K75"/>
    <mergeCell ref="A70:G70"/>
    <mergeCell ref="I70:O70"/>
    <mergeCell ref="A71:C71"/>
    <mergeCell ref="I71:K71"/>
    <mergeCell ref="A72:C72"/>
    <mergeCell ref="I72:K72"/>
    <mergeCell ref="A79:C79"/>
    <mergeCell ref="I79:K79"/>
    <mergeCell ref="A80:C80"/>
    <mergeCell ref="I80:K80"/>
    <mergeCell ref="A81:C81"/>
    <mergeCell ref="I81:K81"/>
    <mergeCell ref="A76:C76"/>
    <mergeCell ref="I76:K76"/>
    <mergeCell ref="A77:C77"/>
    <mergeCell ref="I77:K77"/>
    <mergeCell ref="A78:C78"/>
    <mergeCell ref="I78:K78"/>
    <mergeCell ref="A85:F85"/>
    <mergeCell ref="I85:N85"/>
    <mergeCell ref="A87:B87"/>
    <mergeCell ref="C87:G87"/>
    <mergeCell ref="I87:J87"/>
    <mergeCell ref="K87:O87"/>
    <mergeCell ref="A82:C82"/>
    <mergeCell ref="I82:K82"/>
    <mergeCell ref="A83:F83"/>
    <mergeCell ref="I83:N83"/>
    <mergeCell ref="A84:F84"/>
    <mergeCell ref="I84:N84"/>
    <mergeCell ref="A88:B88"/>
    <mergeCell ref="C88:G88"/>
    <mergeCell ref="I88:J88"/>
    <mergeCell ref="K88:O88"/>
    <mergeCell ref="A89:B89"/>
    <mergeCell ref="C89:D89"/>
    <mergeCell ref="E89:G89"/>
    <mergeCell ref="I89:J89"/>
    <mergeCell ref="K89:L89"/>
    <mergeCell ref="M89:O89"/>
    <mergeCell ref="B90:C90"/>
    <mergeCell ref="D90:E90"/>
    <mergeCell ref="J90:K90"/>
    <mergeCell ref="L90:M90"/>
    <mergeCell ref="A91:B91"/>
    <mergeCell ref="C91:D91"/>
    <mergeCell ref="E91:F91"/>
    <mergeCell ref="I91:J91"/>
    <mergeCell ref="K91:L91"/>
    <mergeCell ref="M91:N91"/>
    <mergeCell ref="M93:N93"/>
    <mergeCell ref="A94:B94"/>
    <mergeCell ref="C94:D94"/>
    <mergeCell ref="E94:F94"/>
    <mergeCell ref="I94:J94"/>
    <mergeCell ref="K94:L94"/>
    <mergeCell ref="M94:N94"/>
    <mergeCell ref="A92:B92"/>
    <mergeCell ref="C92:D92"/>
    <mergeCell ref="I92:J92"/>
    <mergeCell ref="K92:L92"/>
    <mergeCell ref="A93:B93"/>
    <mergeCell ref="C93:D93"/>
    <mergeCell ref="E93:F93"/>
    <mergeCell ref="I93:J93"/>
    <mergeCell ref="K93:L93"/>
    <mergeCell ref="A98:C98"/>
    <mergeCell ref="I98:K98"/>
    <mergeCell ref="A99:C99"/>
    <mergeCell ref="I99:K99"/>
    <mergeCell ref="A100:C100"/>
    <mergeCell ref="I100:K100"/>
    <mergeCell ref="A95:G95"/>
    <mergeCell ref="I95:O95"/>
    <mergeCell ref="A96:C96"/>
    <mergeCell ref="I96:K96"/>
    <mergeCell ref="A97:C97"/>
    <mergeCell ref="I97:K97"/>
    <mergeCell ref="A104:C104"/>
    <mergeCell ref="I104:K104"/>
    <mergeCell ref="A105:C105"/>
    <mergeCell ref="I105:K105"/>
    <mergeCell ref="A106:C106"/>
    <mergeCell ref="I106:K106"/>
    <mergeCell ref="A101:C101"/>
    <mergeCell ref="I101:K101"/>
    <mergeCell ref="A102:C102"/>
    <mergeCell ref="I102:K102"/>
    <mergeCell ref="A103:C103"/>
    <mergeCell ref="I103:K103"/>
    <mergeCell ref="A110:F110"/>
    <mergeCell ref="I110:N110"/>
    <mergeCell ref="A137:B137"/>
    <mergeCell ref="C137:G137"/>
    <mergeCell ref="I137:J137"/>
    <mergeCell ref="K137:O137"/>
    <mergeCell ref="A107:C107"/>
    <mergeCell ref="I107:K107"/>
    <mergeCell ref="A108:F108"/>
    <mergeCell ref="I108:N108"/>
    <mergeCell ref="A109:F109"/>
    <mergeCell ref="I109:N109"/>
    <mergeCell ref="A112:B112"/>
    <mergeCell ref="C112:G112"/>
    <mergeCell ref="I112:J112"/>
    <mergeCell ref="K112:O112"/>
    <mergeCell ref="A113:B113"/>
    <mergeCell ref="C113:G113"/>
    <mergeCell ref="I113:J113"/>
    <mergeCell ref="K113:O113"/>
    <mergeCell ref="A114:B114"/>
    <mergeCell ref="C114:D114"/>
    <mergeCell ref="E114:G114"/>
    <mergeCell ref="I114:J114"/>
    <mergeCell ref="A117:B117"/>
    <mergeCell ref="C117:D117"/>
    <mergeCell ref="I117:J117"/>
    <mergeCell ref="K117:L117"/>
    <mergeCell ref="A118:B118"/>
    <mergeCell ref="C118:D118"/>
    <mergeCell ref="E118:F118"/>
    <mergeCell ref="I118:J118"/>
    <mergeCell ref="K139:L139"/>
    <mergeCell ref="M139:O139"/>
    <mergeCell ref="B140:C140"/>
    <mergeCell ref="D140:E140"/>
    <mergeCell ref="J140:K140"/>
    <mergeCell ref="L140:M140"/>
    <mergeCell ref="A141:B141"/>
    <mergeCell ref="C141:D141"/>
    <mergeCell ref="E141:F141"/>
    <mergeCell ref="I141:J141"/>
    <mergeCell ref="K141:L141"/>
    <mergeCell ref="M141:N141"/>
    <mergeCell ref="M143:N143"/>
    <mergeCell ref="A144:B144"/>
    <mergeCell ref="C144:D144"/>
    <mergeCell ref="E144:F144"/>
    <mergeCell ref="I144:J144"/>
    <mergeCell ref="K144:L144"/>
    <mergeCell ref="M144:N144"/>
    <mergeCell ref="A142:B142"/>
    <mergeCell ref="C142:D142"/>
    <mergeCell ref="I142:J142"/>
    <mergeCell ref="K142:L142"/>
    <mergeCell ref="A143:B143"/>
    <mergeCell ref="C143:D143"/>
    <mergeCell ref="E143:F143"/>
    <mergeCell ref="I143:J143"/>
    <mergeCell ref="K143:L143"/>
    <mergeCell ref="A148:C148"/>
    <mergeCell ref="I148:K148"/>
    <mergeCell ref="A149:C149"/>
    <mergeCell ref="I149:K149"/>
    <mergeCell ref="A150:C150"/>
    <mergeCell ref="I150:K150"/>
    <mergeCell ref="A145:G145"/>
    <mergeCell ref="I145:O145"/>
    <mergeCell ref="A146:C146"/>
    <mergeCell ref="I146:K146"/>
    <mergeCell ref="A147:C147"/>
    <mergeCell ref="I147:K147"/>
    <mergeCell ref="A154:C154"/>
    <mergeCell ref="I154:K154"/>
    <mergeCell ref="A155:C155"/>
    <mergeCell ref="I155:K155"/>
    <mergeCell ref="A156:C156"/>
    <mergeCell ref="I156:K156"/>
    <mergeCell ref="A151:C151"/>
    <mergeCell ref="I151:K151"/>
    <mergeCell ref="A152:C152"/>
    <mergeCell ref="I152:K152"/>
    <mergeCell ref="A153:C153"/>
    <mergeCell ref="I153:K153"/>
    <mergeCell ref="A160:F160"/>
    <mergeCell ref="I160:N160"/>
    <mergeCell ref="A437:B437"/>
    <mergeCell ref="C437:G437"/>
    <mergeCell ref="I437:J437"/>
    <mergeCell ref="K437:O437"/>
    <mergeCell ref="A157:C157"/>
    <mergeCell ref="I157:K157"/>
    <mergeCell ref="A158:F158"/>
    <mergeCell ref="I158:N158"/>
    <mergeCell ref="A159:F159"/>
    <mergeCell ref="I159:N159"/>
    <mergeCell ref="A412:B412"/>
    <mergeCell ref="C412:G412"/>
    <mergeCell ref="I412:J412"/>
    <mergeCell ref="K412:O412"/>
    <mergeCell ref="A413:B413"/>
    <mergeCell ref="C413:G413"/>
    <mergeCell ref="I413:J413"/>
    <mergeCell ref="K413:O413"/>
    <mergeCell ref="A414:B414"/>
    <mergeCell ref="C414:D414"/>
    <mergeCell ref="E414:G414"/>
    <mergeCell ref="I414:J414"/>
    <mergeCell ref="A417:B417"/>
    <mergeCell ref="C417:D417"/>
    <mergeCell ref="I417:J417"/>
    <mergeCell ref="K417:L417"/>
    <mergeCell ref="A418:B418"/>
    <mergeCell ref="C418:D418"/>
    <mergeCell ref="E418:F418"/>
    <mergeCell ref="I418:J418"/>
    <mergeCell ref="A438:B438"/>
    <mergeCell ref="C438:G438"/>
    <mergeCell ref="I438:J438"/>
    <mergeCell ref="K438:O438"/>
    <mergeCell ref="A439:B439"/>
    <mergeCell ref="C439:D439"/>
    <mergeCell ref="E439:G439"/>
    <mergeCell ref="I439:J439"/>
    <mergeCell ref="K439:L439"/>
    <mergeCell ref="M439:O439"/>
    <mergeCell ref="B440:C440"/>
    <mergeCell ref="D440:E440"/>
    <mergeCell ref="J440:K440"/>
    <mergeCell ref="L440:M440"/>
    <mergeCell ref="A441:B441"/>
    <mergeCell ref="C441:D441"/>
    <mergeCell ref="E441:F441"/>
    <mergeCell ref="I441:J441"/>
    <mergeCell ref="K441:L441"/>
    <mergeCell ref="M441:N441"/>
    <mergeCell ref="A442:B442"/>
    <mergeCell ref="C442:D442"/>
    <mergeCell ref="I442:J442"/>
    <mergeCell ref="K442:L442"/>
    <mergeCell ref="A443:B443"/>
    <mergeCell ref="C443:D443"/>
    <mergeCell ref="E443:F443"/>
    <mergeCell ref="I443:J443"/>
    <mergeCell ref="K443:L443"/>
    <mergeCell ref="A445:G445"/>
    <mergeCell ref="I445:O445"/>
    <mergeCell ref="A446:C446"/>
    <mergeCell ref="I446:K446"/>
    <mergeCell ref="A447:C447"/>
    <mergeCell ref="I447:K447"/>
    <mergeCell ref="M443:N443"/>
    <mergeCell ref="A444:B444"/>
    <mergeCell ref="C444:D444"/>
    <mergeCell ref="E444:F444"/>
    <mergeCell ref="I444:J444"/>
    <mergeCell ref="K444:L444"/>
    <mergeCell ref="M444:N444"/>
    <mergeCell ref="A451:C451"/>
    <mergeCell ref="I451:K451"/>
    <mergeCell ref="A452:C452"/>
    <mergeCell ref="I452:K452"/>
    <mergeCell ref="A453:C453"/>
    <mergeCell ref="I453:K453"/>
    <mergeCell ref="A448:C448"/>
    <mergeCell ref="I448:K448"/>
    <mergeCell ref="A449:C449"/>
    <mergeCell ref="I449:K449"/>
    <mergeCell ref="A450:C450"/>
    <mergeCell ref="I450:K450"/>
    <mergeCell ref="A460:F460"/>
    <mergeCell ref="I460:N460"/>
    <mergeCell ref="A457:C457"/>
    <mergeCell ref="I457:K457"/>
    <mergeCell ref="A458:F458"/>
    <mergeCell ref="I458:N458"/>
    <mergeCell ref="A459:F459"/>
    <mergeCell ref="I459:N459"/>
    <mergeCell ref="A454:C454"/>
    <mergeCell ref="I454:K454"/>
    <mergeCell ref="A455:C455"/>
    <mergeCell ref="I455:K455"/>
    <mergeCell ref="A456:C456"/>
    <mergeCell ref="I456:K456"/>
  </mergeCells>
  <phoneticPr fontId="7"/>
  <conditionalFormatting sqref="F22 A22:B31">
    <cfRule type="expression" dxfId="35" priority="71" stopIfTrue="1">
      <formula>#REF!=TRUE</formula>
    </cfRule>
  </conditionalFormatting>
  <conditionalFormatting sqref="N22 I22:J31">
    <cfRule type="expression" dxfId="34" priority="35" stopIfTrue="1">
      <formula>#REF!=TRUE</formula>
    </cfRule>
  </conditionalFormatting>
  <conditionalFormatting sqref="F47 A47:B56">
    <cfRule type="expression" dxfId="33" priority="34" stopIfTrue="1">
      <formula>#REF!=TRUE</formula>
    </cfRule>
  </conditionalFormatting>
  <conditionalFormatting sqref="N47 I47:J56">
    <cfRule type="expression" dxfId="32" priority="33" stopIfTrue="1">
      <formula>#REF!=TRUE</formula>
    </cfRule>
  </conditionalFormatting>
  <conditionalFormatting sqref="F72 A72:B81">
    <cfRule type="expression" dxfId="31" priority="32" stopIfTrue="1">
      <formula>#REF!=TRUE</formula>
    </cfRule>
  </conditionalFormatting>
  <conditionalFormatting sqref="N72 I72:J81">
    <cfRule type="expression" dxfId="30" priority="31" stopIfTrue="1">
      <formula>#REF!=TRUE</formula>
    </cfRule>
  </conditionalFormatting>
  <conditionalFormatting sqref="F97 A97:B106">
    <cfRule type="expression" dxfId="29" priority="30" stopIfTrue="1">
      <formula>#REF!=TRUE</formula>
    </cfRule>
  </conditionalFormatting>
  <conditionalFormatting sqref="N97 I97:J106">
    <cfRule type="expression" dxfId="28" priority="29" stopIfTrue="1">
      <formula>#REF!=TRUE</formula>
    </cfRule>
  </conditionalFormatting>
  <conditionalFormatting sqref="F122 A122:B131">
    <cfRule type="expression" dxfId="27" priority="28" stopIfTrue="1">
      <formula>#REF!=TRUE</formula>
    </cfRule>
  </conditionalFormatting>
  <conditionalFormatting sqref="N122 I122:J131">
    <cfRule type="expression" dxfId="26" priority="27" stopIfTrue="1">
      <formula>#REF!=TRUE</formula>
    </cfRule>
  </conditionalFormatting>
  <conditionalFormatting sqref="F147 A147:B156">
    <cfRule type="expression" dxfId="25" priority="26" stopIfTrue="1">
      <formula>#REF!=TRUE</formula>
    </cfRule>
  </conditionalFormatting>
  <conditionalFormatting sqref="N147 I147:J156">
    <cfRule type="expression" dxfId="24" priority="25" stopIfTrue="1">
      <formula>#REF!=TRUE</formula>
    </cfRule>
  </conditionalFormatting>
  <conditionalFormatting sqref="F172 A172:B181">
    <cfRule type="expression" dxfId="23" priority="24" stopIfTrue="1">
      <formula>#REF!=TRUE</formula>
    </cfRule>
  </conditionalFormatting>
  <conditionalFormatting sqref="N172 I172:J181">
    <cfRule type="expression" dxfId="22" priority="23" stopIfTrue="1">
      <formula>#REF!=TRUE</formula>
    </cfRule>
  </conditionalFormatting>
  <conditionalFormatting sqref="F197 A197:B206">
    <cfRule type="expression" dxfId="21" priority="22" stopIfTrue="1">
      <formula>#REF!=TRUE</formula>
    </cfRule>
  </conditionalFormatting>
  <conditionalFormatting sqref="N197 I197:J206">
    <cfRule type="expression" dxfId="20" priority="21" stopIfTrue="1">
      <formula>#REF!=TRUE</formula>
    </cfRule>
  </conditionalFormatting>
  <conditionalFormatting sqref="F222 A222:B231">
    <cfRule type="expression" dxfId="19" priority="20" stopIfTrue="1">
      <formula>#REF!=TRUE</formula>
    </cfRule>
  </conditionalFormatting>
  <conditionalFormatting sqref="N222 I222:J231">
    <cfRule type="expression" dxfId="18" priority="19" stopIfTrue="1">
      <formula>#REF!=TRUE</formula>
    </cfRule>
  </conditionalFormatting>
  <conditionalFormatting sqref="F247 A247:B256">
    <cfRule type="expression" dxfId="17" priority="18" stopIfTrue="1">
      <formula>#REF!=TRUE</formula>
    </cfRule>
  </conditionalFormatting>
  <conditionalFormatting sqref="N247 I247:J256">
    <cfRule type="expression" dxfId="16" priority="17" stopIfTrue="1">
      <formula>#REF!=TRUE</formula>
    </cfRule>
  </conditionalFormatting>
  <conditionalFormatting sqref="F272 A272:B281">
    <cfRule type="expression" dxfId="15" priority="16" stopIfTrue="1">
      <formula>#REF!=TRUE</formula>
    </cfRule>
  </conditionalFormatting>
  <conditionalFormatting sqref="N272 I272:J281">
    <cfRule type="expression" dxfId="14" priority="15" stopIfTrue="1">
      <formula>#REF!=TRUE</formula>
    </cfRule>
  </conditionalFormatting>
  <conditionalFormatting sqref="F297 A297:B306">
    <cfRule type="expression" dxfId="13" priority="14" stopIfTrue="1">
      <formula>#REF!=TRUE</formula>
    </cfRule>
  </conditionalFormatting>
  <conditionalFormatting sqref="N297 I297:J306">
    <cfRule type="expression" dxfId="12" priority="13" stopIfTrue="1">
      <formula>#REF!=TRUE</formula>
    </cfRule>
  </conditionalFormatting>
  <conditionalFormatting sqref="F322 A322:B331">
    <cfRule type="expression" dxfId="11" priority="12" stopIfTrue="1">
      <formula>#REF!=TRUE</formula>
    </cfRule>
  </conditionalFormatting>
  <conditionalFormatting sqref="N322 I322:J331">
    <cfRule type="expression" dxfId="10" priority="11" stopIfTrue="1">
      <formula>#REF!=TRUE</formula>
    </cfRule>
  </conditionalFormatting>
  <conditionalFormatting sqref="F347 A347:B356">
    <cfRule type="expression" dxfId="9" priority="10" stopIfTrue="1">
      <formula>#REF!=TRUE</formula>
    </cfRule>
  </conditionalFormatting>
  <conditionalFormatting sqref="N347 I347:J356">
    <cfRule type="expression" dxfId="8" priority="9" stopIfTrue="1">
      <formula>#REF!=TRUE</formula>
    </cfRule>
  </conditionalFormatting>
  <conditionalFormatting sqref="F372 A372:B381">
    <cfRule type="expression" dxfId="7" priority="8" stopIfTrue="1">
      <formula>#REF!=TRUE</formula>
    </cfRule>
  </conditionalFormatting>
  <conditionalFormatting sqref="N372 I372:J381">
    <cfRule type="expression" dxfId="6" priority="7" stopIfTrue="1">
      <formula>#REF!=TRUE</formula>
    </cfRule>
  </conditionalFormatting>
  <conditionalFormatting sqref="F397 A397:B406">
    <cfRule type="expression" dxfId="5" priority="6" stopIfTrue="1">
      <formula>#REF!=TRUE</formula>
    </cfRule>
  </conditionalFormatting>
  <conditionalFormatting sqref="N397 I397:J406">
    <cfRule type="expression" dxfId="4" priority="5" stopIfTrue="1">
      <formula>#REF!=TRUE</formula>
    </cfRule>
  </conditionalFormatting>
  <conditionalFormatting sqref="F422 A422:B431">
    <cfRule type="expression" dxfId="3" priority="4" stopIfTrue="1">
      <formula>#REF!=TRUE</formula>
    </cfRule>
  </conditionalFormatting>
  <conditionalFormatting sqref="N422 I422:J431">
    <cfRule type="expression" dxfId="2" priority="3" stopIfTrue="1">
      <formula>#REF!=TRUE</formula>
    </cfRule>
  </conditionalFormatting>
  <conditionalFormatting sqref="F447 A447:B456">
    <cfRule type="expression" dxfId="1" priority="2" stopIfTrue="1">
      <formula>#REF!=TRUE</formula>
    </cfRule>
  </conditionalFormatting>
  <conditionalFormatting sqref="N447 I447:J456">
    <cfRule type="expression" dxfId="0" priority="1" stopIfTrue="1">
      <formula>#REF!=TRUE</formula>
    </cfRule>
  </conditionalFormatting>
  <dataValidations count="2">
    <dataValidation allowBlank="1" showInputMessage="1" showErrorMessage="1" prompt="会場の席数に関する備考欄" sqref="E14 F14:F15 G14 E264 F264:F265 G264 M14 N14:N15 O14 E39 M414 N414:N415 M39 F39:F40 G39 E64 N39:N40 O39 M64 F64:F65 G64 E89 N64:N65 O64 M114 F89:F90 G89 E139 N114:N115 O114 O414 F139:F140 G139 E439 F439:F440 G439 M89 E114 N89:N90 O89 F114:F115 G114 M389 N389:N390 O389 E414 F414:F415 G414 M164 N164:N165 O164 E189 F189:F190 G189 M139 N139:N140 O139 E164 F164:F165 G164 M214 N214:N215 O214 E239 F239:F240 G239 M189 N189:N190 O189 E214 F214:F215 G214 M364 N364:N365 O364 E389 F389:F390 G389 M339 N339:N340 O339 E364 F364:F365 G364 M314 N314:N315 O314 E339 F339:F340 G339 M289 N289:N290 O289 E314 F314:F315 G314 M264 N264:N265 O264 E289 F289:F290 G289 M239 N239:N240 O239 M439 N439:N440 O439" xr:uid="{00000000-0002-0000-0400-000000000000}"/>
    <dataValidation type="whole" operator="lessThanOrEqual" allowBlank="1" showInputMessage="1" showErrorMessage="1" sqref="G34 G284 O34 G59 O59 G84 O84 G109 O134 G159 O434 G459 O109 G134 O409 G434 O184 G209 O159 G184 O234 G259 O209 G234 O384 G409 O359 G384 O334 G359 O309 G334 O284 G309 O259 O459" xr:uid="{00000000-0002-0000-0400-000001000000}">
      <formula1>0</formula1>
    </dataValidation>
  </dataValidations>
  <printOptions horizontalCentered="1"/>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ゴシック,標準"&amp;10整理番号：（事務局記入欄）</oddFooter>
  </headerFooter>
  <rowBreaks count="8" manualBreakCount="8">
    <brk id="61" max="14" man="1"/>
    <brk id="111" max="14" man="1"/>
    <brk id="161" max="14" man="1"/>
    <brk id="211" max="14" man="1"/>
    <brk id="261" max="14" man="1"/>
    <brk id="311" max="14" man="1"/>
    <brk id="361" max="14" man="1"/>
    <brk id="41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pageSetUpPr fitToPage="1"/>
  </sheetPr>
  <dimension ref="A1:X79"/>
  <sheetViews>
    <sheetView zoomScale="90" zoomScaleNormal="90" workbookViewId="0">
      <pane ySplit="1" topLeftCell="A2" activePane="bottomLeft" state="frozen"/>
      <selection pane="bottomLeft" activeCell="C65" sqref="C65"/>
    </sheetView>
  </sheetViews>
  <sheetFormatPr defaultColWidth="9" defaultRowHeight="18"/>
  <cols>
    <col min="1" max="2" width="15.5" style="2" customWidth="1"/>
    <col min="3" max="3" width="20.5" style="12" customWidth="1"/>
    <col min="4" max="4" width="47" style="2" customWidth="1"/>
    <col min="5" max="5" width="9" style="2"/>
    <col min="6" max="24" width="9" style="3"/>
    <col min="25" max="16384" width="9" style="2"/>
  </cols>
  <sheetData>
    <row r="1" spans="1:4">
      <c r="A1" s="5" t="s">
        <v>8</v>
      </c>
      <c r="B1" s="5" t="s">
        <v>9</v>
      </c>
      <c r="C1" s="8" t="s">
        <v>214</v>
      </c>
      <c r="D1" s="7" t="s">
        <v>7</v>
      </c>
    </row>
    <row r="2" spans="1:4">
      <c r="A2" s="6" t="s">
        <v>152</v>
      </c>
      <c r="B2" s="6" t="s">
        <v>154</v>
      </c>
      <c r="C2" s="9" t="s">
        <v>155</v>
      </c>
      <c r="D2" s="4"/>
    </row>
    <row r="3" spans="1:4">
      <c r="A3" s="1" t="s">
        <v>152</v>
      </c>
      <c r="B3" s="6" t="s">
        <v>154</v>
      </c>
      <c r="C3" s="9" t="s">
        <v>156</v>
      </c>
      <c r="D3" s="4"/>
    </row>
    <row r="4" spans="1:4">
      <c r="A4" s="1" t="s">
        <v>152</v>
      </c>
      <c r="B4" s="6" t="s">
        <v>191</v>
      </c>
      <c r="C4" s="9" t="s">
        <v>223</v>
      </c>
      <c r="D4" s="4"/>
    </row>
    <row r="5" spans="1:4">
      <c r="A5" s="1" t="s">
        <v>152</v>
      </c>
      <c r="B5" s="6" t="s">
        <v>150</v>
      </c>
      <c r="C5" s="9" t="s">
        <v>222</v>
      </c>
      <c r="D5" s="4"/>
    </row>
    <row r="6" spans="1:4">
      <c r="A6" s="1" t="s">
        <v>152</v>
      </c>
      <c r="B6" s="1" t="s">
        <v>191</v>
      </c>
      <c r="C6" s="9" t="s">
        <v>162</v>
      </c>
      <c r="D6" s="4"/>
    </row>
    <row r="7" spans="1:4">
      <c r="A7" s="1" t="s">
        <v>152</v>
      </c>
      <c r="B7" s="1" t="s">
        <v>191</v>
      </c>
      <c r="C7" s="9" t="s">
        <v>160</v>
      </c>
      <c r="D7" s="4"/>
    </row>
    <row r="8" spans="1:4">
      <c r="A8" s="1" t="s">
        <v>152</v>
      </c>
      <c r="B8" s="1" t="s">
        <v>191</v>
      </c>
      <c r="C8" s="9" t="s">
        <v>161</v>
      </c>
      <c r="D8" s="4"/>
    </row>
    <row r="9" spans="1:4">
      <c r="A9" s="1" t="s">
        <v>152</v>
      </c>
      <c r="B9" s="1" t="s">
        <v>150</v>
      </c>
      <c r="C9" s="9" t="s">
        <v>224</v>
      </c>
      <c r="D9" s="4"/>
    </row>
    <row r="10" spans="1:4">
      <c r="A10" s="1" t="s">
        <v>152</v>
      </c>
      <c r="B10" s="1" t="s">
        <v>150</v>
      </c>
      <c r="C10" s="9" t="s">
        <v>225</v>
      </c>
      <c r="D10" s="4"/>
    </row>
    <row r="11" spans="1:4">
      <c r="A11" s="1" t="s">
        <v>152</v>
      </c>
      <c r="B11" s="1" t="s">
        <v>191</v>
      </c>
      <c r="C11" s="9" t="s">
        <v>157</v>
      </c>
      <c r="D11" s="4"/>
    </row>
    <row r="12" spans="1:4">
      <c r="A12" s="1" t="s">
        <v>152</v>
      </c>
      <c r="B12" s="1" t="s">
        <v>191</v>
      </c>
      <c r="C12" s="9" t="s">
        <v>158</v>
      </c>
      <c r="D12" s="4"/>
    </row>
    <row r="13" spans="1:4">
      <c r="A13" s="1" t="s">
        <v>152</v>
      </c>
      <c r="B13" s="1" t="s">
        <v>150</v>
      </c>
      <c r="C13" s="9" t="s">
        <v>236</v>
      </c>
      <c r="D13" s="4"/>
    </row>
    <row r="14" spans="1:4">
      <c r="A14" s="1" t="s">
        <v>152</v>
      </c>
      <c r="B14" s="1" t="s">
        <v>191</v>
      </c>
      <c r="C14" s="9" t="s">
        <v>159</v>
      </c>
      <c r="D14" s="4"/>
    </row>
    <row r="15" spans="1:4">
      <c r="A15" s="1" t="s">
        <v>152</v>
      </c>
      <c r="B15" s="1" t="s">
        <v>191</v>
      </c>
      <c r="C15" s="9" t="s">
        <v>163</v>
      </c>
      <c r="D15" s="4"/>
    </row>
    <row r="16" spans="1:4">
      <c r="A16" s="1" t="s">
        <v>152</v>
      </c>
      <c r="B16" s="6" t="s">
        <v>192</v>
      </c>
      <c r="C16" s="9" t="s">
        <v>164</v>
      </c>
      <c r="D16" s="4"/>
    </row>
    <row r="17" spans="1:4">
      <c r="A17" s="1" t="s">
        <v>152</v>
      </c>
      <c r="B17" s="1" t="s">
        <v>192</v>
      </c>
      <c r="C17" s="9" t="s">
        <v>165</v>
      </c>
      <c r="D17" s="4"/>
    </row>
    <row r="18" spans="1:4">
      <c r="A18" s="1" t="s">
        <v>152</v>
      </c>
      <c r="B18" s="1" t="s">
        <v>192</v>
      </c>
      <c r="C18" s="9" t="s">
        <v>166</v>
      </c>
      <c r="D18" s="4"/>
    </row>
    <row r="19" spans="1:4">
      <c r="A19" s="1" t="s">
        <v>152</v>
      </c>
      <c r="B19" s="1" t="s">
        <v>192</v>
      </c>
      <c r="C19" s="9" t="s">
        <v>168</v>
      </c>
      <c r="D19" s="4"/>
    </row>
    <row r="20" spans="1:4">
      <c r="A20" s="1" t="s">
        <v>152</v>
      </c>
      <c r="B20" s="1" t="s">
        <v>192</v>
      </c>
      <c r="C20" s="9" t="s">
        <v>169</v>
      </c>
      <c r="D20" s="4"/>
    </row>
    <row r="21" spans="1:4">
      <c r="A21" s="1" t="s">
        <v>152</v>
      </c>
      <c r="B21" s="1" t="s">
        <v>192</v>
      </c>
      <c r="C21" s="11" t="s">
        <v>226</v>
      </c>
      <c r="D21" s="4"/>
    </row>
    <row r="22" spans="1:4">
      <c r="A22" s="1" t="s">
        <v>152</v>
      </c>
      <c r="B22" s="1" t="s">
        <v>141</v>
      </c>
      <c r="C22" s="11" t="s">
        <v>237</v>
      </c>
      <c r="D22" s="4"/>
    </row>
    <row r="23" spans="1:4">
      <c r="A23" s="1" t="s">
        <v>152</v>
      </c>
      <c r="B23" s="1" t="s">
        <v>192</v>
      </c>
      <c r="C23" s="9" t="s">
        <v>170</v>
      </c>
      <c r="D23" s="4"/>
    </row>
    <row r="24" spans="1:4">
      <c r="A24" s="1" t="s">
        <v>152</v>
      </c>
      <c r="B24" s="1" t="s">
        <v>192</v>
      </c>
      <c r="C24" s="9" t="s">
        <v>167</v>
      </c>
      <c r="D24" s="4"/>
    </row>
    <row r="25" spans="1:4">
      <c r="A25" s="1" t="s">
        <v>152</v>
      </c>
      <c r="B25" s="1" t="s">
        <v>141</v>
      </c>
      <c r="C25" s="9" t="s">
        <v>227</v>
      </c>
      <c r="D25" s="4"/>
    </row>
    <row r="26" spans="1:4">
      <c r="A26" s="1" t="s">
        <v>152</v>
      </c>
      <c r="B26" s="1" t="s">
        <v>192</v>
      </c>
      <c r="C26" s="9" t="s">
        <v>171</v>
      </c>
      <c r="D26" s="4"/>
    </row>
    <row r="27" spans="1:4">
      <c r="A27" s="1" t="s">
        <v>152</v>
      </c>
      <c r="B27" s="1" t="s">
        <v>192</v>
      </c>
      <c r="C27" s="9" t="s">
        <v>172</v>
      </c>
      <c r="D27" s="4"/>
    </row>
    <row r="28" spans="1:4">
      <c r="A28" s="1" t="s">
        <v>152</v>
      </c>
      <c r="B28" s="1" t="s">
        <v>192</v>
      </c>
      <c r="C28" s="9" t="s">
        <v>181</v>
      </c>
      <c r="D28" s="4"/>
    </row>
    <row r="29" spans="1:4">
      <c r="A29" s="1" t="s">
        <v>152</v>
      </c>
      <c r="B29" s="1" t="s">
        <v>192</v>
      </c>
      <c r="C29" s="9" t="s">
        <v>182</v>
      </c>
      <c r="D29" s="4"/>
    </row>
    <row r="30" spans="1:4">
      <c r="A30" s="1" t="s">
        <v>152</v>
      </c>
      <c r="B30" s="1" t="s">
        <v>192</v>
      </c>
      <c r="C30" s="9" t="s">
        <v>174</v>
      </c>
      <c r="D30" s="4"/>
    </row>
    <row r="31" spans="1:4">
      <c r="A31" s="1" t="s">
        <v>152</v>
      </c>
      <c r="B31" s="1" t="s">
        <v>192</v>
      </c>
      <c r="C31" s="9" t="s">
        <v>175</v>
      </c>
      <c r="D31" s="4"/>
    </row>
    <row r="32" spans="1:4">
      <c r="A32" s="1" t="s">
        <v>152</v>
      </c>
      <c r="B32" s="1" t="s">
        <v>192</v>
      </c>
      <c r="C32" s="9" t="s">
        <v>176</v>
      </c>
      <c r="D32" s="4"/>
    </row>
    <row r="33" spans="1:4">
      <c r="A33" s="1" t="s">
        <v>152</v>
      </c>
      <c r="B33" s="1" t="s">
        <v>192</v>
      </c>
      <c r="C33" s="9" t="s">
        <v>178</v>
      </c>
      <c r="D33" s="4"/>
    </row>
    <row r="34" spans="1:4">
      <c r="A34" s="1" t="s">
        <v>152</v>
      </c>
      <c r="B34" s="1" t="s">
        <v>192</v>
      </c>
      <c r="C34" s="9" t="s">
        <v>177</v>
      </c>
      <c r="D34" s="4"/>
    </row>
    <row r="35" spans="1:4">
      <c r="A35" s="1" t="s">
        <v>152</v>
      </c>
      <c r="B35" s="1" t="s">
        <v>192</v>
      </c>
      <c r="C35" s="9" t="s">
        <v>173</v>
      </c>
      <c r="D35" s="4"/>
    </row>
    <row r="36" spans="1:4">
      <c r="A36" s="1" t="s">
        <v>152</v>
      </c>
      <c r="B36" s="1" t="s">
        <v>192</v>
      </c>
      <c r="C36" s="9" t="s">
        <v>179</v>
      </c>
      <c r="D36" s="4"/>
    </row>
    <row r="37" spans="1:4">
      <c r="A37" s="1" t="s">
        <v>152</v>
      </c>
      <c r="B37" s="1" t="s">
        <v>192</v>
      </c>
      <c r="C37" s="9" t="s">
        <v>180</v>
      </c>
      <c r="D37" s="4"/>
    </row>
    <row r="38" spans="1:4">
      <c r="A38" s="1" t="s">
        <v>152</v>
      </c>
      <c r="B38" s="1" t="s">
        <v>141</v>
      </c>
      <c r="C38" s="9" t="s">
        <v>228</v>
      </c>
      <c r="D38" s="4"/>
    </row>
    <row r="39" spans="1:4">
      <c r="A39" s="1" t="s">
        <v>152</v>
      </c>
      <c r="B39" s="1" t="s">
        <v>141</v>
      </c>
      <c r="C39" s="9" t="s">
        <v>229</v>
      </c>
      <c r="D39" s="4"/>
    </row>
    <row r="40" spans="1:4">
      <c r="A40" s="1" t="s">
        <v>152</v>
      </c>
      <c r="B40" s="1" t="s">
        <v>141</v>
      </c>
      <c r="C40" s="9" t="s">
        <v>230</v>
      </c>
      <c r="D40" s="4"/>
    </row>
    <row r="41" spans="1:4">
      <c r="A41" s="1" t="s">
        <v>152</v>
      </c>
      <c r="B41" s="1" t="s">
        <v>192</v>
      </c>
      <c r="C41" s="9" t="s">
        <v>188</v>
      </c>
      <c r="D41" s="4"/>
    </row>
    <row r="42" spans="1:4">
      <c r="A42" s="1" t="s">
        <v>152</v>
      </c>
      <c r="B42" s="1" t="s">
        <v>192</v>
      </c>
      <c r="C42" s="9" t="s">
        <v>184</v>
      </c>
      <c r="D42" s="4"/>
    </row>
    <row r="43" spans="1:4">
      <c r="A43" s="1" t="s">
        <v>152</v>
      </c>
      <c r="B43" s="1" t="s">
        <v>192</v>
      </c>
      <c r="C43" s="9" t="s">
        <v>183</v>
      </c>
      <c r="D43" s="4"/>
    </row>
    <row r="44" spans="1:4">
      <c r="A44" s="1" t="s">
        <v>152</v>
      </c>
      <c r="B44" s="1" t="s">
        <v>192</v>
      </c>
      <c r="C44" s="9" t="s">
        <v>185</v>
      </c>
      <c r="D44" s="4"/>
    </row>
    <row r="45" spans="1:4">
      <c r="A45" s="1" t="s">
        <v>152</v>
      </c>
      <c r="B45" s="1" t="s">
        <v>192</v>
      </c>
      <c r="C45" s="9" t="s">
        <v>186</v>
      </c>
      <c r="D45" s="4"/>
    </row>
    <row r="46" spans="1:4">
      <c r="A46" s="1" t="s">
        <v>152</v>
      </c>
      <c r="B46" s="1" t="s">
        <v>192</v>
      </c>
      <c r="C46" s="9" t="s">
        <v>187</v>
      </c>
      <c r="D46" s="4"/>
    </row>
    <row r="47" spans="1:4">
      <c r="A47" s="1" t="s">
        <v>152</v>
      </c>
      <c r="B47" s="1" t="s">
        <v>141</v>
      </c>
      <c r="C47" s="9" t="s">
        <v>231</v>
      </c>
      <c r="D47" s="4"/>
    </row>
    <row r="48" spans="1:4">
      <c r="A48" s="1" t="s">
        <v>152</v>
      </c>
      <c r="B48" s="1" t="s">
        <v>192</v>
      </c>
      <c r="C48" s="9" t="s">
        <v>233</v>
      </c>
      <c r="D48" s="4"/>
    </row>
    <row r="49" spans="1:4">
      <c r="A49" s="1" t="s">
        <v>152</v>
      </c>
      <c r="B49" s="1" t="s">
        <v>141</v>
      </c>
      <c r="C49" s="9" t="s">
        <v>232</v>
      </c>
      <c r="D49" s="4"/>
    </row>
    <row r="50" spans="1:4">
      <c r="A50" s="1" t="s">
        <v>152</v>
      </c>
      <c r="B50" s="1" t="s">
        <v>192</v>
      </c>
      <c r="C50" s="9" t="s">
        <v>189</v>
      </c>
      <c r="D50" s="4"/>
    </row>
    <row r="51" spans="1:4">
      <c r="A51" s="1" t="s">
        <v>152</v>
      </c>
      <c r="B51" s="1" t="s">
        <v>192</v>
      </c>
      <c r="C51" s="9" t="s">
        <v>190</v>
      </c>
      <c r="D51" s="4"/>
    </row>
    <row r="52" spans="1:4">
      <c r="A52" s="1" t="s">
        <v>152</v>
      </c>
      <c r="B52" s="1" t="s">
        <v>141</v>
      </c>
      <c r="C52" s="9" t="s">
        <v>234</v>
      </c>
      <c r="D52" s="4"/>
    </row>
    <row r="53" spans="1:4">
      <c r="A53" s="1" t="s">
        <v>152</v>
      </c>
      <c r="B53" s="1" t="s">
        <v>192</v>
      </c>
      <c r="C53" s="9" t="s">
        <v>243</v>
      </c>
      <c r="D53" s="4"/>
    </row>
    <row r="54" spans="1:4">
      <c r="A54" s="1" t="s">
        <v>152</v>
      </c>
      <c r="B54" s="6" t="s">
        <v>193</v>
      </c>
      <c r="C54" s="9" t="s">
        <v>194</v>
      </c>
      <c r="D54" s="4"/>
    </row>
    <row r="55" spans="1:4">
      <c r="A55" s="1" t="s">
        <v>152</v>
      </c>
      <c r="B55" s="6" t="s">
        <v>193</v>
      </c>
      <c r="C55" s="9" t="s">
        <v>195</v>
      </c>
      <c r="D55" s="4"/>
    </row>
    <row r="56" spans="1:4">
      <c r="A56" s="1" t="s">
        <v>152</v>
      </c>
      <c r="B56" s="6" t="s">
        <v>196</v>
      </c>
      <c r="C56" s="9" t="s">
        <v>197</v>
      </c>
      <c r="D56" s="4"/>
    </row>
    <row r="57" spans="1:4">
      <c r="A57" s="1" t="s">
        <v>152</v>
      </c>
      <c r="B57" s="1" t="s">
        <v>196</v>
      </c>
      <c r="C57" s="9" t="s">
        <v>198</v>
      </c>
      <c r="D57" s="4"/>
    </row>
    <row r="58" spans="1:4">
      <c r="A58" s="1" t="s">
        <v>152</v>
      </c>
      <c r="B58" s="1" t="s">
        <v>143</v>
      </c>
      <c r="C58" s="9" t="s">
        <v>235</v>
      </c>
      <c r="D58" s="4"/>
    </row>
    <row r="59" spans="1:4">
      <c r="A59" s="1" t="s">
        <v>152</v>
      </c>
      <c r="B59" s="1" t="s">
        <v>196</v>
      </c>
      <c r="C59" s="9" t="s">
        <v>199</v>
      </c>
      <c r="D59" s="4"/>
    </row>
    <row r="60" spans="1:4">
      <c r="A60" s="1" t="s">
        <v>152</v>
      </c>
      <c r="B60" s="1" t="s">
        <v>196</v>
      </c>
      <c r="C60" s="9" t="s">
        <v>200</v>
      </c>
      <c r="D60" s="4"/>
    </row>
    <row r="61" spans="1:4">
      <c r="A61" s="1" t="s">
        <v>152</v>
      </c>
      <c r="B61" s="1" t="s">
        <v>196</v>
      </c>
      <c r="C61" s="9" t="s">
        <v>201</v>
      </c>
      <c r="D61" s="4"/>
    </row>
    <row r="62" spans="1:4">
      <c r="A62" s="1" t="s">
        <v>152</v>
      </c>
      <c r="B62" s="1" t="s">
        <v>196</v>
      </c>
      <c r="C62" s="9" t="s">
        <v>202</v>
      </c>
      <c r="D62" s="4"/>
    </row>
    <row r="63" spans="1:4">
      <c r="A63" s="1" t="s">
        <v>152</v>
      </c>
      <c r="B63" s="1" t="s">
        <v>196</v>
      </c>
      <c r="C63" s="9" t="s">
        <v>203</v>
      </c>
      <c r="D63" s="4"/>
    </row>
    <row r="64" spans="1:4">
      <c r="A64" s="1" t="s">
        <v>152</v>
      </c>
      <c r="B64" s="1" t="s">
        <v>196</v>
      </c>
      <c r="C64" s="9" t="s">
        <v>204</v>
      </c>
      <c r="D64" s="4"/>
    </row>
    <row r="65" spans="1:4">
      <c r="A65" s="1" t="s">
        <v>152</v>
      </c>
      <c r="B65" s="1" t="s">
        <v>196</v>
      </c>
      <c r="C65" s="9" t="s">
        <v>205</v>
      </c>
      <c r="D65" s="4"/>
    </row>
    <row r="66" spans="1:4">
      <c r="A66" s="1" t="s">
        <v>152</v>
      </c>
      <c r="B66" s="1" t="s">
        <v>196</v>
      </c>
      <c r="C66" s="9" t="s">
        <v>206</v>
      </c>
      <c r="D66" s="4"/>
    </row>
    <row r="67" spans="1:4">
      <c r="A67" s="1" t="s">
        <v>152</v>
      </c>
      <c r="B67" s="1" t="s">
        <v>196</v>
      </c>
      <c r="C67" s="10" t="s">
        <v>207</v>
      </c>
      <c r="D67" s="4"/>
    </row>
    <row r="68" spans="1:4">
      <c r="A68" s="1" t="s">
        <v>152</v>
      </c>
      <c r="B68" s="1" t="s">
        <v>196</v>
      </c>
      <c r="C68" s="9" t="s">
        <v>208</v>
      </c>
      <c r="D68" s="4"/>
    </row>
    <row r="69" spans="1:4">
      <c r="A69" s="1" t="s">
        <v>152</v>
      </c>
      <c r="B69" s="1" t="s">
        <v>196</v>
      </c>
      <c r="C69" s="9" t="s">
        <v>209</v>
      </c>
      <c r="D69" s="4"/>
    </row>
    <row r="70" spans="1:4">
      <c r="A70" s="1" t="s">
        <v>152</v>
      </c>
      <c r="B70" s="1" t="s">
        <v>196</v>
      </c>
      <c r="C70" s="9" t="s">
        <v>210</v>
      </c>
      <c r="D70" s="4"/>
    </row>
    <row r="71" spans="1:4">
      <c r="A71" s="1" t="s">
        <v>152</v>
      </c>
      <c r="B71" s="1" t="s">
        <v>196</v>
      </c>
      <c r="C71" s="9" t="s">
        <v>244</v>
      </c>
      <c r="D71" s="4"/>
    </row>
    <row r="72" spans="1:4">
      <c r="A72" s="1" t="s">
        <v>152</v>
      </c>
      <c r="B72" s="1" t="s">
        <v>196</v>
      </c>
      <c r="C72" s="9" t="s">
        <v>211</v>
      </c>
      <c r="D72" s="4"/>
    </row>
    <row r="73" spans="1:4">
      <c r="A73" s="1" t="s">
        <v>152</v>
      </c>
      <c r="B73" s="1" t="s">
        <v>196</v>
      </c>
      <c r="C73" s="9" t="s">
        <v>212</v>
      </c>
      <c r="D73" s="4"/>
    </row>
    <row r="74" spans="1:4">
      <c r="A74" s="1" t="s">
        <v>152</v>
      </c>
      <c r="B74" s="1" t="s">
        <v>196</v>
      </c>
      <c r="C74" s="9" t="s">
        <v>213</v>
      </c>
      <c r="D74" s="4"/>
    </row>
    <row r="75" spans="1:4">
      <c r="A75" s="6" t="s">
        <v>153</v>
      </c>
      <c r="B75" s="6" t="s">
        <v>153</v>
      </c>
      <c r="C75" s="9" t="s">
        <v>215</v>
      </c>
      <c r="D75" s="4"/>
    </row>
    <row r="76" spans="1:4">
      <c r="A76" s="6" t="s">
        <v>153</v>
      </c>
      <c r="B76" s="6" t="s">
        <v>153</v>
      </c>
      <c r="C76" s="11" t="s">
        <v>216</v>
      </c>
      <c r="D76" s="4"/>
    </row>
    <row r="77" spans="1:4">
      <c r="A77" s="6" t="s">
        <v>153</v>
      </c>
      <c r="B77" s="6" t="s">
        <v>153</v>
      </c>
      <c r="C77" s="11" t="s">
        <v>217</v>
      </c>
      <c r="D77" s="4"/>
    </row>
    <row r="78" spans="1:4">
      <c r="A78" s="6" t="s">
        <v>153</v>
      </c>
      <c r="B78" s="6" t="s">
        <v>153</v>
      </c>
      <c r="C78" s="11" t="s">
        <v>218</v>
      </c>
      <c r="D78" s="4"/>
    </row>
    <row r="79" spans="1:4">
      <c r="A79" s="6" t="s">
        <v>153</v>
      </c>
      <c r="B79" s="6" t="s">
        <v>153</v>
      </c>
      <c r="C79" s="11" t="s">
        <v>219</v>
      </c>
      <c r="D79" s="4"/>
    </row>
  </sheetData>
  <phoneticPr fontId="7"/>
  <pageMargins left="0.7" right="0.7" top="0.75" bottom="0.75" header="0.3" footer="0.3"/>
  <pageSetup paperSize="9" scale="5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E9"/>
  <sheetViews>
    <sheetView workbookViewId="0"/>
  </sheetViews>
  <sheetFormatPr defaultColWidth="8.83203125" defaultRowHeight="18"/>
  <cols>
    <col min="1" max="1" width="12.33203125" bestFit="1" customWidth="1"/>
    <col min="2" max="2" width="8.5" bestFit="1" customWidth="1"/>
    <col min="3" max="3" width="12.33203125" bestFit="1" customWidth="1"/>
    <col min="4" max="4" width="22.1640625" bestFit="1" customWidth="1"/>
    <col min="5" max="5" width="8.5" bestFit="1" customWidth="1"/>
    <col min="257" max="257" width="12.33203125" bestFit="1" customWidth="1"/>
    <col min="258" max="258" width="8.5" bestFit="1" customWidth="1"/>
    <col min="259" max="259" width="12.33203125" bestFit="1" customWidth="1"/>
    <col min="260" max="260" width="22.1640625" bestFit="1" customWidth="1"/>
    <col min="261" max="261" width="8.5" bestFit="1" customWidth="1"/>
    <col min="513" max="513" width="12.33203125" bestFit="1" customWidth="1"/>
    <col min="514" max="514" width="8.5" bestFit="1" customWidth="1"/>
    <col min="515" max="515" width="12.33203125" bestFit="1" customWidth="1"/>
    <col min="516" max="516" width="22.1640625" bestFit="1" customWidth="1"/>
    <col min="517" max="517" width="8.5" bestFit="1" customWidth="1"/>
    <col min="769" max="769" width="12.33203125" bestFit="1" customWidth="1"/>
    <col min="770" max="770" width="8.5" bestFit="1" customWidth="1"/>
    <col min="771" max="771" width="12.33203125" bestFit="1" customWidth="1"/>
    <col min="772" max="772" width="22.1640625" bestFit="1" customWidth="1"/>
    <col min="773" max="773" width="8.5" bestFit="1" customWidth="1"/>
    <col min="1025" max="1025" width="12.33203125" bestFit="1" customWidth="1"/>
    <col min="1026" max="1026" width="8.5" bestFit="1" customWidth="1"/>
    <col min="1027" max="1027" width="12.33203125" bestFit="1" customWidth="1"/>
    <col min="1028" max="1028" width="22.1640625" bestFit="1" customWidth="1"/>
    <col min="1029" max="1029" width="8.5" bestFit="1" customWidth="1"/>
    <col min="1281" max="1281" width="12.33203125" bestFit="1" customWidth="1"/>
    <col min="1282" max="1282" width="8.5" bestFit="1" customWidth="1"/>
    <col min="1283" max="1283" width="12.33203125" bestFit="1" customWidth="1"/>
    <col min="1284" max="1284" width="22.1640625" bestFit="1" customWidth="1"/>
    <col min="1285" max="1285" width="8.5" bestFit="1" customWidth="1"/>
    <col min="1537" max="1537" width="12.33203125" bestFit="1" customWidth="1"/>
    <col min="1538" max="1538" width="8.5" bestFit="1" customWidth="1"/>
    <col min="1539" max="1539" width="12.33203125" bestFit="1" customWidth="1"/>
    <col min="1540" max="1540" width="22.1640625" bestFit="1" customWidth="1"/>
    <col min="1541" max="1541" width="8.5" bestFit="1" customWidth="1"/>
    <col min="1793" max="1793" width="12.33203125" bestFit="1" customWidth="1"/>
    <col min="1794" max="1794" width="8.5" bestFit="1" customWidth="1"/>
    <col min="1795" max="1795" width="12.33203125" bestFit="1" customWidth="1"/>
    <col min="1796" max="1796" width="22.1640625" bestFit="1" customWidth="1"/>
    <col min="1797" max="1797" width="8.5" bestFit="1" customWidth="1"/>
    <col min="2049" max="2049" width="12.33203125" bestFit="1" customWidth="1"/>
    <col min="2050" max="2050" width="8.5" bestFit="1" customWidth="1"/>
    <col min="2051" max="2051" width="12.33203125" bestFit="1" customWidth="1"/>
    <col min="2052" max="2052" width="22.1640625" bestFit="1" customWidth="1"/>
    <col min="2053" max="2053" width="8.5" bestFit="1" customWidth="1"/>
    <col min="2305" max="2305" width="12.33203125" bestFit="1" customWidth="1"/>
    <col min="2306" max="2306" width="8.5" bestFit="1" customWidth="1"/>
    <col min="2307" max="2307" width="12.33203125" bestFit="1" customWidth="1"/>
    <col min="2308" max="2308" width="22.1640625" bestFit="1" customWidth="1"/>
    <col min="2309" max="2309" width="8.5" bestFit="1" customWidth="1"/>
    <col min="2561" max="2561" width="12.33203125" bestFit="1" customWidth="1"/>
    <col min="2562" max="2562" width="8.5" bestFit="1" customWidth="1"/>
    <col min="2563" max="2563" width="12.33203125" bestFit="1" customWidth="1"/>
    <col min="2564" max="2564" width="22.1640625" bestFit="1" customWidth="1"/>
    <col min="2565" max="2565" width="8.5" bestFit="1" customWidth="1"/>
    <col min="2817" max="2817" width="12.33203125" bestFit="1" customWidth="1"/>
    <col min="2818" max="2818" width="8.5" bestFit="1" customWidth="1"/>
    <col min="2819" max="2819" width="12.33203125" bestFit="1" customWidth="1"/>
    <col min="2820" max="2820" width="22.1640625" bestFit="1" customWidth="1"/>
    <col min="2821" max="2821" width="8.5" bestFit="1" customWidth="1"/>
    <col min="3073" max="3073" width="12.33203125" bestFit="1" customWidth="1"/>
    <col min="3074" max="3074" width="8.5" bestFit="1" customWidth="1"/>
    <col min="3075" max="3075" width="12.33203125" bestFit="1" customWidth="1"/>
    <col min="3076" max="3076" width="22.1640625" bestFit="1" customWidth="1"/>
    <col min="3077" max="3077" width="8.5" bestFit="1" customWidth="1"/>
    <col min="3329" max="3329" width="12.33203125" bestFit="1" customWidth="1"/>
    <col min="3330" max="3330" width="8.5" bestFit="1" customWidth="1"/>
    <col min="3331" max="3331" width="12.33203125" bestFit="1" customWidth="1"/>
    <col min="3332" max="3332" width="22.1640625" bestFit="1" customWidth="1"/>
    <col min="3333" max="3333" width="8.5" bestFit="1" customWidth="1"/>
    <col min="3585" max="3585" width="12.33203125" bestFit="1" customWidth="1"/>
    <col min="3586" max="3586" width="8.5" bestFit="1" customWidth="1"/>
    <col min="3587" max="3587" width="12.33203125" bestFit="1" customWidth="1"/>
    <col min="3588" max="3588" width="22.1640625" bestFit="1" customWidth="1"/>
    <col min="3589" max="3589" width="8.5" bestFit="1" customWidth="1"/>
    <col min="3841" max="3841" width="12.33203125" bestFit="1" customWidth="1"/>
    <col min="3842" max="3842" width="8.5" bestFit="1" customWidth="1"/>
    <col min="3843" max="3843" width="12.33203125" bestFit="1" customWidth="1"/>
    <col min="3844" max="3844" width="22.1640625" bestFit="1" customWidth="1"/>
    <col min="3845" max="3845" width="8.5" bestFit="1" customWidth="1"/>
    <col min="4097" max="4097" width="12.33203125" bestFit="1" customWidth="1"/>
    <col min="4098" max="4098" width="8.5" bestFit="1" customWidth="1"/>
    <col min="4099" max="4099" width="12.33203125" bestFit="1" customWidth="1"/>
    <col min="4100" max="4100" width="22.1640625" bestFit="1" customWidth="1"/>
    <col min="4101" max="4101" width="8.5" bestFit="1" customWidth="1"/>
    <col min="4353" max="4353" width="12.33203125" bestFit="1" customWidth="1"/>
    <col min="4354" max="4354" width="8.5" bestFit="1" customWidth="1"/>
    <col min="4355" max="4355" width="12.33203125" bestFit="1" customWidth="1"/>
    <col min="4356" max="4356" width="22.1640625" bestFit="1" customWidth="1"/>
    <col min="4357" max="4357" width="8.5" bestFit="1" customWidth="1"/>
    <col min="4609" max="4609" width="12.33203125" bestFit="1" customWidth="1"/>
    <col min="4610" max="4610" width="8.5" bestFit="1" customWidth="1"/>
    <col min="4611" max="4611" width="12.33203125" bestFit="1" customWidth="1"/>
    <col min="4612" max="4612" width="22.1640625" bestFit="1" customWidth="1"/>
    <col min="4613" max="4613" width="8.5" bestFit="1" customWidth="1"/>
    <col min="4865" max="4865" width="12.33203125" bestFit="1" customWidth="1"/>
    <col min="4866" max="4866" width="8.5" bestFit="1" customWidth="1"/>
    <col min="4867" max="4867" width="12.33203125" bestFit="1" customWidth="1"/>
    <col min="4868" max="4868" width="22.1640625" bestFit="1" customWidth="1"/>
    <col min="4869" max="4869" width="8.5" bestFit="1" customWidth="1"/>
    <col min="5121" max="5121" width="12.33203125" bestFit="1" customWidth="1"/>
    <col min="5122" max="5122" width="8.5" bestFit="1" customWidth="1"/>
    <col min="5123" max="5123" width="12.33203125" bestFit="1" customWidth="1"/>
    <col min="5124" max="5124" width="22.1640625" bestFit="1" customWidth="1"/>
    <col min="5125" max="5125" width="8.5" bestFit="1" customWidth="1"/>
    <col min="5377" max="5377" width="12.33203125" bestFit="1" customWidth="1"/>
    <col min="5378" max="5378" width="8.5" bestFit="1" customWidth="1"/>
    <col min="5379" max="5379" width="12.33203125" bestFit="1" customWidth="1"/>
    <col min="5380" max="5380" width="22.1640625" bestFit="1" customWidth="1"/>
    <col min="5381" max="5381" width="8.5" bestFit="1" customWidth="1"/>
    <col min="5633" max="5633" width="12.33203125" bestFit="1" customWidth="1"/>
    <col min="5634" max="5634" width="8.5" bestFit="1" customWidth="1"/>
    <col min="5635" max="5635" width="12.33203125" bestFit="1" customWidth="1"/>
    <col min="5636" max="5636" width="22.1640625" bestFit="1" customWidth="1"/>
    <col min="5637" max="5637" width="8.5" bestFit="1" customWidth="1"/>
    <col min="5889" max="5889" width="12.33203125" bestFit="1" customWidth="1"/>
    <col min="5890" max="5890" width="8.5" bestFit="1" customWidth="1"/>
    <col min="5891" max="5891" width="12.33203125" bestFit="1" customWidth="1"/>
    <col min="5892" max="5892" width="22.1640625" bestFit="1" customWidth="1"/>
    <col min="5893" max="5893" width="8.5" bestFit="1" customWidth="1"/>
    <col min="6145" max="6145" width="12.33203125" bestFit="1" customWidth="1"/>
    <col min="6146" max="6146" width="8.5" bestFit="1" customWidth="1"/>
    <col min="6147" max="6147" width="12.33203125" bestFit="1" customWidth="1"/>
    <col min="6148" max="6148" width="22.1640625" bestFit="1" customWidth="1"/>
    <col min="6149" max="6149" width="8.5" bestFit="1" customWidth="1"/>
    <col min="6401" max="6401" width="12.33203125" bestFit="1" customWidth="1"/>
    <col min="6402" max="6402" width="8.5" bestFit="1" customWidth="1"/>
    <col min="6403" max="6403" width="12.33203125" bestFit="1" customWidth="1"/>
    <col min="6404" max="6404" width="22.1640625" bestFit="1" customWidth="1"/>
    <col min="6405" max="6405" width="8.5" bestFit="1" customWidth="1"/>
    <col min="6657" max="6657" width="12.33203125" bestFit="1" customWidth="1"/>
    <col min="6658" max="6658" width="8.5" bestFit="1" customWidth="1"/>
    <col min="6659" max="6659" width="12.33203125" bestFit="1" customWidth="1"/>
    <col min="6660" max="6660" width="22.1640625" bestFit="1" customWidth="1"/>
    <col min="6661" max="6661" width="8.5" bestFit="1" customWidth="1"/>
    <col min="6913" max="6913" width="12.33203125" bestFit="1" customWidth="1"/>
    <col min="6914" max="6914" width="8.5" bestFit="1" customWidth="1"/>
    <col min="6915" max="6915" width="12.33203125" bestFit="1" customWidth="1"/>
    <col min="6916" max="6916" width="22.1640625" bestFit="1" customWidth="1"/>
    <col min="6917" max="6917" width="8.5" bestFit="1" customWidth="1"/>
    <col min="7169" max="7169" width="12.33203125" bestFit="1" customWidth="1"/>
    <col min="7170" max="7170" width="8.5" bestFit="1" customWidth="1"/>
    <col min="7171" max="7171" width="12.33203125" bestFit="1" customWidth="1"/>
    <col min="7172" max="7172" width="22.1640625" bestFit="1" customWidth="1"/>
    <col min="7173" max="7173" width="8.5" bestFit="1" customWidth="1"/>
    <col min="7425" max="7425" width="12.33203125" bestFit="1" customWidth="1"/>
    <col min="7426" max="7426" width="8.5" bestFit="1" customWidth="1"/>
    <col min="7427" max="7427" width="12.33203125" bestFit="1" customWidth="1"/>
    <col min="7428" max="7428" width="22.1640625" bestFit="1" customWidth="1"/>
    <col min="7429" max="7429" width="8.5" bestFit="1" customWidth="1"/>
    <col min="7681" max="7681" width="12.33203125" bestFit="1" customWidth="1"/>
    <col min="7682" max="7682" width="8.5" bestFit="1" customWidth="1"/>
    <col min="7683" max="7683" width="12.33203125" bestFit="1" customWidth="1"/>
    <col min="7684" max="7684" width="22.1640625" bestFit="1" customWidth="1"/>
    <col min="7685" max="7685" width="8.5" bestFit="1" customWidth="1"/>
    <col min="7937" max="7937" width="12.33203125" bestFit="1" customWidth="1"/>
    <col min="7938" max="7938" width="8.5" bestFit="1" customWidth="1"/>
    <col min="7939" max="7939" width="12.33203125" bestFit="1" customWidth="1"/>
    <col min="7940" max="7940" width="22.1640625" bestFit="1" customWidth="1"/>
    <col min="7941" max="7941" width="8.5" bestFit="1" customWidth="1"/>
    <col min="8193" max="8193" width="12.33203125" bestFit="1" customWidth="1"/>
    <col min="8194" max="8194" width="8.5" bestFit="1" customWidth="1"/>
    <col min="8195" max="8195" width="12.33203125" bestFit="1" customWidth="1"/>
    <col min="8196" max="8196" width="22.1640625" bestFit="1" customWidth="1"/>
    <col min="8197" max="8197" width="8.5" bestFit="1" customWidth="1"/>
    <col min="8449" max="8449" width="12.33203125" bestFit="1" customWidth="1"/>
    <col min="8450" max="8450" width="8.5" bestFit="1" customWidth="1"/>
    <col min="8451" max="8451" width="12.33203125" bestFit="1" customWidth="1"/>
    <col min="8452" max="8452" width="22.1640625" bestFit="1" customWidth="1"/>
    <col min="8453" max="8453" width="8.5" bestFit="1" customWidth="1"/>
    <col min="8705" max="8705" width="12.33203125" bestFit="1" customWidth="1"/>
    <col min="8706" max="8706" width="8.5" bestFit="1" customWidth="1"/>
    <col min="8707" max="8707" width="12.33203125" bestFit="1" customWidth="1"/>
    <col min="8708" max="8708" width="22.1640625" bestFit="1" customWidth="1"/>
    <col min="8709" max="8709" width="8.5" bestFit="1" customWidth="1"/>
    <col min="8961" max="8961" width="12.33203125" bestFit="1" customWidth="1"/>
    <col min="8962" max="8962" width="8.5" bestFit="1" customWidth="1"/>
    <col min="8963" max="8963" width="12.33203125" bestFit="1" customWidth="1"/>
    <col min="8964" max="8964" width="22.1640625" bestFit="1" customWidth="1"/>
    <col min="8965" max="8965" width="8.5" bestFit="1" customWidth="1"/>
    <col min="9217" max="9217" width="12.33203125" bestFit="1" customWidth="1"/>
    <col min="9218" max="9218" width="8.5" bestFit="1" customWidth="1"/>
    <col min="9219" max="9219" width="12.33203125" bestFit="1" customWidth="1"/>
    <col min="9220" max="9220" width="22.1640625" bestFit="1" customWidth="1"/>
    <col min="9221" max="9221" width="8.5" bestFit="1" customWidth="1"/>
    <col min="9473" max="9473" width="12.33203125" bestFit="1" customWidth="1"/>
    <col min="9474" max="9474" width="8.5" bestFit="1" customWidth="1"/>
    <col min="9475" max="9475" width="12.33203125" bestFit="1" customWidth="1"/>
    <col min="9476" max="9476" width="22.1640625" bestFit="1" customWidth="1"/>
    <col min="9477" max="9477" width="8.5" bestFit="1" customWidth="1"/>
    <col min="9729" max="9729" width="12.33203125" bestFit="1" customWidth="1"/>
    <col min="9730" max="9730" width="8.5" bestFit="1" customWidth="1"/>
    <col min="9731" max="9731" width="12.33203125" bestFit="1" customWidth="1"/>
    <col min="9732" max="9732" width="22.1640625" bestFit="1" customWidth="1"/>
    <col min="9733" max="9733" width="8.5" bestFit="1" customWidth="1"/>
    <col min="9985" max="9985" width="12.33203125" bestFit="1" customWidth="1"/>
    <col min="9986" max="9986" width="8.5" bestFit="1" customWidth="1"/>
    <col min="9987" max="9987" width="12.33203125" bestFit="1" customWidth="1"/>
    <col min="9988" max="9988" width="22.1640625" bestFit="1" customWidth="1"/>
    <col min="9989" max="9989" width="8.5" bestFit="1" customWidth="1"/>
    <col min="10241" max="10241" width="12.33203125" bestFit="1" customWidth="1"/>
    <col min="10242" max="10242" width="8.5" bestFit="1" customWidth="1"/>
    <col min="10243" max="10243" width="12.33203125" bestFit="1" customWidth="1"/>
    <col min="10244" max="10244" width="22.1640625" bestFit="1" customWidth="1"/>
    <col min="10245" max="10245" width="8.5" bestFit="1" customWidth="1"/>
    <col min="10497" max="10497" width="12.33203125" bestFit="1" customWidth="1"/>
    <col min="10498" max="10498" width="8.5" bestFit="1" customWidth="1"/>
    <col min="10499" max="10499" width="12.33203125" bestFit="1" customWidth="1"/>
    <col min="10500" max="10500" width="22.1640625" bestFit="1" customWidth="1"/>
    <col min="10501" max="10501" width="8.5" bestFit="1" customWidth="1"/>
    <col min="10753" max="10753" width="12.33203125" bestFit="1" customWidth="1"/>
    <col min="10754" max="10754" width="8.5" bestFit="1" customWidth="1"/>
    <col min="10755" max="10755" width="12.33203125" bestFit="1" customWidth="1"/>
    <col min="10756" max="10756" width="22.1640625" bestFit="1" customWidth="1"/>
    <col min="10757" max="10757" width="8.5" bestFit="1" customWidth="1"/>
    <col min="11009" max="11009" width="12.33203125" bestFit="1" customWidth="1"/>
    <col min="11010" max="11010" width="8.5" bestFit="1" customWidth="1"/>
    <col min="11011" max="11011" width="12.33203125" bestFit="1" customWidth="1"/>
    <col min="11012" max="11012" width="22.1640625" bestFit="1" customWidth="1"/>
    <col min="11013" max="11013" width="8.5" bestFit="1" customWidth="1"/>
    <col min="11265" max="11265" width="12.33203125" bestFit="1" customWidth="1"/>
    <col min="11266" max="11266" width="8.5" bestFit="1" customWidth="1"/>
    <col min="11267" max="11267" width="12.33203125" bestFit="1" customWidth="1"/>
    <col min="11268" max="11268" width="22.1640625" bestFit="1" customWidth="1"/>
    <col min="11269" max="11269" width="8.5" bestFit="1" customWidth="1"/>
    <col min="11521" max="11521" width="12.33203125" bestFit="1" customWidth="1"/>
    <col min="11522" max="11522" width="8.5" bestFit="1" customWidth="1"/>
    <col min="11523" max="11523" width="12.33203125" bestFit="1" customWidth="1"/>
    <col min="11524" max="11524" width="22.1640625" bestFit="1" customWidth="1"/>
    <col min="11525" max="11525" width="8.5" bestFit="1" customWidth="1"/>
    <col min="11777" max="11777" width="12.33203125" bestFit="1" customWidth="1"/>
    <col min="11778" max="11778" width="8.5" bestFit="1" customWidth="1"/>
    <col min="11779" max="11779" width="12.33203125" bestFit="1" customWidth="1"/>
    <col min="11780" max="11780" width="22.1640625" bestFit="1" customWidth="1"/>
    <col min="11781" max="11781" width="8.5" bestFit="1" customWidth="1"/>
    <col min="12033" max="12033" width="12.33203125" bestFit="1" customWidth="1"/>
    <col min="12034" max="12034" width="8.5" bestFit="1" customWidth="1"/>
    <col min="12035" max="12035" width="12.33203125" bestFit="1" customWidth="1"/>
    <col min="12036" max="12036" width="22.1640625" bestFit="1" customWidth="1"/>
    <col min="12037" max="12037" width="8.5" bestFit="1" customWidth="1"/>
    <col min="12289" max="12289" width="12.33203125" bestFit="1" customWidth="1"/>
    <col min="12290" max="12290" width="8.5" bestFit="1" customWidth="1"/>
    <col min="12291" max="12291" width="12.33203125" bestFit="1" customWidth="1"/>
    <col min="12292" max="12292" width="22.1640625" bestFit="1" customWidth="1"/>
    <col min="12293" max="12293" width="8.5" bestFit="1" customWidth="1"/>
    <col min="12545" max="12545" width="12.33203125" bestFit="1" customWidth="1"/>
    <col min="12546" max="12546" width="8.5" bestFit="1" customWidth="1"/>
    <col min="12547" max="12547" width="12.33203125" bestFit="1" customWidth="1"/>
    <col min="12548" max="12548" width="22.1640625" bestFit="1" customWidth="1"/>
    <col min="12549" max="12549" width="8.5" bestFit="1" customWidth="1"/>
    <col min="12801" max="12801" width="12.33203125" bestFit="1" customWidth="1"/>
    <col min="12802" max="12802" width="8.5" bestFit="1" customWidth="1"/>
    <col min="12803" max="12803" width="12.33203125" bestFit="1" customWidth="1"/>
    <col min="12804" max="12804" width="22.1640625" bestFit="1" customWidth="1"/>
    <col min="12805" max="12805" width="8.5" bestFit="1" customWidth="1"/>
    <col min="13057" max="13057" width="12.33203125" bestFit="1" customWidth="1"/>
    <col min="13058" max="13058" width="8.5" bestFit="1" customWidth="1"/>
    <col min="13059" max="13059" width="12.33203125" bestFit="1" customWidth="1"/>
    <col min="13060" max="13060" width="22.1640625" bestFit="1" customWidth="1"/>
    <col min="13061" max="13061" width="8.5" bestFit="1" customWidth="1"/>
    <col min="13313" max="13313" width="12.33203125" bestFit="1" customWidth="1"/>
    <col min="13314" max="13314" width="8.5" bestFit="1" customWidth="1"/>
    <col min="13315" max="13315" width="12.33203125" bestFit="1" customWidth="1"/>
    <col min="13316" max="13316" width="22.1640625" bestFit="1" customWidth="1"/>
    <col min="13317" max="13317" width="8.5" bestFit="1" customWidth="1"/>
    <col min="13569" max="13569" width="12.33203125" bestFit="1" customWidth="1"/>
    <col min="13570" max="13570" width="8.5" bestFit="1" customWidth="1"/>
    <col min="13571" max="13571" width="12.33203125" bestFit="1" customWidth="1"/>
    <col min="13572" max="13572" width="22.1640625" bestFit="1" customWidth="1"/>
    <col min="13573" max="13573" width="8.5" bestFit="1" customWidth="1"/>
    <col min="13825" max="13825" width="12.33203125" bestFit="1" customWidth="1"/>
    <col min="13826" max="13826" width="8.5" bestFit="1" customWidth="1"/>
    <col min="13827" max="13827" width="12.33203125" bestFit="1" customWidth="1"/>
    <col min="13828" max="13828" width="22.1640625" bestFit="1" customWidth="1"/>
    <col min="13829" max="13829" width="8.5" bestFit="1" customWidth="1"/>
    <col min="14081" max="14081" width="12.33203125" bestFit="1" customWidth="1"/>
    <col min="14082" max="14082" width="8.5" bestFit="1" customWidth="1"/>
    <col min="14083" max="14083" width="12.33203125" bestFit="1" customWidth="1"/>
    <col min="14084" max="14084" width="22.1640625" bestFit="1" customWidth="1"/>
    <col min="14085" max="14085" width="8.5" bestFit="1" customWidth="1"/>
    <col min="14337" max="14337" width="12.33203125" bestFit="1" customWidth="1"/>
    <col min="14338" max="14338" width="8.5" bestFit="1" customWidth="1"/>
    <col min="14339" max="14339" width="12.33203125" bestFit="1" customWidth="1"/>
    <col min="14340" max="14340" width="22.1640625" bestFit="1" customWidth="1"/>
    <col min="14341" max="14341" width="8.5" bestFit="1" customWidth="1"/>
    <col min="14593" max="14593" width="12.33203125" bestFit="1" customWidth="1"/>
    <col min="14594" max="14594" width="8.5" bestFit="1" customWidth="1"/>
    <col min="14595" max="14595" width="12.33203125" bestFit="1" customWidth="1"/>
    <col min="14596" max="14596" width="22.1640625" bestFit="1" customWidth="1"/>
    <col min="14597" max="14597" width="8.5" bestFit="1" customWidth="1"/>
    <col min="14849" max="14849" width="12.33203125" bestFit="1" customWidth="1"/>
    <col min="14850" max="14850" width="8.5" bestFit="1" customWidth="1"/>
    <col min="14851" max="14851" width="12.33203125" bestFit="1" customWidth="1"/>
    <col min="14852" max="14852" width="22.1640625" bestFit="1" customWidth="1"/>
    <col min="14853" max="14853" width="8.5" bestFit="1" customWidth="1"/>
    <col min="15105" max="15105" width="12.33203125" bestFit="1" customWidth="1"/>
    <col min="15106" max="15106" width="8.5" bestFit="1" customWidth="1"/>
    <col min="15107" max="15107" width="12.33203125" bestFit="1" customWidth="1"/>
    <col min="15108" max="15108" width="22.1640625" bestFit="1" customWidth="1"/>
    <col min="15109" max="15109" width="8.5" bestFit="1" customWidth="1"/>
    <col min="15361" max="15361" width="12.33203125" bestFit="1" customWidth="1"/>
    <col min="15362" max="15362" width="8.5" bestFit="1" customWidth="1"/>
    <col min="15363" max="15363" width="12.33203125" bestFit="1" customWidth="1"/>
    <col min="15364" max="15364" width="22.1640625" bestFit="1" customWidth="1"/>
    <col min="15365" max="15365" width="8.5" bestFit="1" customWidth="1"/>
    <col min="15617" max="15617" width="12.33203125" bestFit="1" customWidth="1"/>
    <col min="15618" max="15618" width="8.5" bestFit="1" customWidth="1"/>
    <col min="15619" max="15619" width="12.33203125" bestFit="1" customWidth="1"/>
    <col min="15620" max="15620" width="22.1640625" bestFit="1" customWidth="1"/>
    <col min="15621" max="15621" width="8.5" bestFit="1" customWidth="1"/>
    <col min="15873" max="15873" width="12.33203125" bestFit="1" customWidth="1"/>
    <col min="15874" max="15874" width="8.5" bestFit="1" customWidth="1"/>
    <col min="15875" max="15875" width="12.33203125" bestFit="1" customWidth="1"/>
    <col min="15876" max="15876" width="22.1640625" bestFit="1" customWidth="1"/>
    <col min="15877" max="15877" width="8.5" bestFit="1" customWidth="1"/>
    <col min="16129" max="16129" width="12.33203125" bestFit="1" customWidth="1"/>
    <col min="16130" max="16130" width="8.5" bestFit="1" customWidth="1"/>
    <col min="16131" max="16131" width="12.33203125" bestFit="1" customWidth="1"/>
    <col min="16132" max="16132" width="22.1640625" bestFit="1" customWidth="1"/>
    <col min="16133" max="16133" width="8.5" bestFit="1" customWidth="1"/>
  </cols>
  <sheetData>
    <row r="1" spans="1:5">
      <c r="A1" t="s">
        <v>14</v>
      </c>
      <c r="B1" t="s">
        <v>15</v>
      </c>
      <c r="C1" t="s">
        <v>16</v>
      </c>
      <c r="D1" t="s">
        <v>17</v>
      </c>
      <c r="E1" t="s">
        <v>18</v>
      </c>
    </row>
    <row r="2" spans="1:5">
      <c r="A2" t="s">
        <v>19</v>
      </c>
      <c r="B2" t="s">
        <v>20</v>
      </c>
      <c r="C2" t="s">
        <v>21</v>
      </c>
      <c r="D2" t="s">
        <v>22</v>
      </c>
      <c r="E2" t="s">
        <v>23</v>
      </c>
    </row>
    <row r="3" spans="1:5">
      <c r="A3" t="s">
        <v>24</v>
      </c>
      <c r="B3" t="s">
        <v>25</v>
      </c>
      <c r="C3" t="s">
        <v>26</v>
      </c>
      <c r="D3" t="s">
        <v>27</v>
      </c>
      <c r="E3" t="s">
        <v>28</v>
      </c>
    </row>
    <row r="4" spans="1:5">
      <c r="A4" t="s">
        <v>29</v>
      </c>
      <c r="B4" t="s">
        <v>30</v>
      </c>
      <c r="C4" t="s">
        <v>31</v>
      </c>
      <c r="D4" t="s">
        <v>32</v>
      </c>
      <c r="E4" t="s">
        <v>33</v>
      </c>
    </row>
    <row r="5" spans="1:5">
      <c r="A5" t="s">
        <v>34</v>
      </c>
      <c r="B5" t="s">
        <v>35</v>
      </c>
      <c r="C5" t="s">
        <v>36</v>
      </c>
      <c r="D5" t="s">
        <v>37</v>
      </c>
      <c r="E5" t="s">
        <v>38</v>
      </c>
    </row>
    <row r="6" spans="1:5">
      <c r="A6" t="s">
        <v>39</v>
      </c>
      <c r="B6" t="s">
        <v>5</v>
      </c>
      <c r="C6" t="s">
        <v>5</v>
      </c>
      <c r="D6" t="s">
        <v>40</v>
      </c>
      <c r="E6" t="s">
        <v>41</v>
      </c>
    </row>
    <row r="7" spans="1:5">
      <c r="A7" t="s">
        <v>5</v>
      </c>
      <c r="D7" t="s">
        <v>42</v>
      </c>
      <c r="E7" t="s">
        <v>43</v>
      </c>
    </row>
    <row r="8" spans="1:5">
      <c r="D8" t="s">
        <v>44</v>
      </c>
      <c r="E8" t="s">
        <v>5</v>
      </c>
    </row>
    <row r="9" spans="1:5">
      <c r="D9" t="s">
        <v>5</v>
      </c>
    </row>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19</vt:i4>
      </vt:variant>
    </vt:vector>
  </HeadingPairs>
  <TitlesOfParts>
    <vt:vector size="26" baseType="lpstr">
      <vt:lpstr>総表</vt:lpstr>
      <vt:lpstr>個表</vt:lpstr>
      <vt:lpstr>支出予算書</vt:lpstr>
      <vt:lpstr>収支計画書</vt:lpstr>
      <vt:lpstr>別紙入場料詳細</vt:lpstr>
      <vt:lpstr>【非表示】経費一覧</vt:lpstr>
      <vt:lpstr>【非表示】分野・ジャンル</vt:lpstr>
      <vt:lpstr>【非表示】経費一覧!Print_Area</vt:lpstr>
      <vt:lpstr>個表!Print_Area</vt:lpstr>
      <vt:lpstr>支出予算書!Print_Area</vt:lpstr>
      <vt:lpstr>収支計画書!Print_Area</vt:lpstr>
      <vt:lpstr>総表!Print_Area</vt:lpstr>
      <vt:lpstr>別紙入場料詳細!Print_Area</vt:lpstr>
      <vt:lpstr>支出予算書!Print_Titles</vt:lpstr>
      <vt:lpstr>演劇</vt:lpstr>
      <vt:lpstr>応募分野</vt:lpstr>
      <vt:lpstr>音楽</vt:lpstr>
      <vt:lpstr>音楽費</vt:lpstr>
      <vt:lpstr>会場費</vt:lpstr>
      <vt:lpstr>感染症対策経費</vt:lpstr>
      <vt:lpstr>稽古費</vt:lpstr>
      <vt:lpstr>大衆芸能</vt:lpstr>
      <vt:lpstr>伝統芸能</vt:lpstr>
      <vt:lpstr>舞台費</vt:lpstr>
      <vt:lpstr>舞踊</vt:lpstr>
      <vt:lpstr>文芸費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nakanishi nozomi</cp:lastModifiedBy>
  <cp:lastPrinted>2021-04-01T10:25:25Z</cp:lastPrinted>
  <dcterms:created xsi:type="dcterms:W3CDTF">2020-08-12T01:57:30Z</dcterms:created>
  <dcterms:modified xsi:type="dcterms:W3CDTF">2022-05-02T07:36:57Z</dcterms:modified>
</cp:coreProperties>
</file>