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mc:AlternateContent xmlns:mc="http://schemas.openxmlformats.org/markup-compatibility/2006">
    <mc:Choice Requires="x15">
      <x15ac:absPath xmlns:x15ac="http://schemas.microsoft.com/office/spreadsheetml/2010/11/ac" url="K:\基金部\基金部全体共用フォルダ\ダウンロード用様式格納庫\ダウンロード用様式（芸活課）\R4\04_実績報告書（中止廃止、申請取下げ）\活性化\"/>
    </mc:Choice>
  </mc:AlternateContent>
  <xr:revisionPtr revIDLastSave="0" documentId="13_ncr:1_{FA67318A-3709-4B0F-B2DE-3B8F9DC1F5B2}" xr6:coauthVersionLast="47" xr6:coauthVersionMax="47" xr10:uidLastSave="{00000000-0000-0000-0000-000000000000}"/>
  <bookViews>
    <workbookView xWindow="380" yWindow="380" windowWidth="13290" windowHeight="9960" tabRatio="839" xr2:uid="{00000000-000D-0000-FFFF-FFFF00000000}"/>
  </bookViews>
  <sheets>
    <sheet name="はじめにお読みください" sheetId="63" r:id="rId1"/>
    <sheet name="交付申請書総表コピー欄" sheetId="64" r:id="rId2"/>
    <sheet name="総表" sheetId="60" r:id="rId3"/>
    <sheet name="個表" sheetId="61" r:id="rId4"/>
    <sheet name="支出決算書" sheetId="49" r:id="rId5"/>
    <sheet name="収支報告書" sheetId="43" r:id="rId6"/>
    <sheet name="別紙入場料詳細" sheetId="48" r:id="rId7"/>
    <sheet name="当日来場者数内訳" sheetId="65" r:id="rId8"/>
    <sheet name="支払申請書" sheetId="66" r:id="rId9"/>
    <sheet name="【非表示】経費一覧" sheetId="33" state="hidden" r:id="rId10"/>
    <sheet name="【非表示】分野・ジャンル" sheetId="42" state="hidden" r:id="rId11"/>
  </sheets>
  <externalReferences>
    <externalReference r:id="rId12"/>
  </externalReferences>
  <definedNames>
    <definedName name="_xlnm._FilterDatabase" localSheetId="9" hidden="1">【非表示】経費一覧!$A$1:$C$32</definedName>
    <definedName name="_xlnm.Print_Area" localSheetId="9">【非表示】経費一覧!$A$1:$D$32</definedName>
    <definedName name="_xlnm.Print_Area" localSheetId="3">個表!$B$1:$M$58</definedName>
    <definedName name="_xlnm.Print_Area" localSheetId="1">交付申請書総表コピー欄!$A$1:$J$57</definedName>
    <definedName name="_xlnm.Print_Area" localSheetId="4">支出決算書!$B$1:$P$117</definedName>
    <definedName name="_xlnm.Print_Area" localSheetId="8">支払申請書!$A$1:$L$32</definedName>
    <definedName name="_xlnm.Print_Area" localSheetId="5">収支報告書!$A$1:$N$62</definedName>
    <definedName name="_xlnm.Print_Area" localSheetId="2">総表!$A$1:$J$49</definedName>
    <definedName name="_xlnm.Print_Area" localSheetId="6">別紙入場料詳細!$A$1:$O$306</definedName>
    <definedName name="_xlnm.Print_Titles" localSheetId="4">支出決算書!$19:$19</definedName>
    <definedName name="_xlnm.Print_Titles" localSheetId="7">当日来場者数内訳!$1:$4</definedName>
    <definedName name="Z_1931C2DD_0477_40D3_ABFA_7C96E25F8814_.wvu.Cols" localSheetId="1" hidden="1">交付申請書総表コピー欄!$M:$S</definedName>
    <definedName name="Z_1931C2DD_0477_40D3_ABFA_7C96E25F8814_.wvu.Cols" localSheetId="2" hidden="1">総表!$M:$S</definedName>
    <definedName name="Z_1931C2DD_0477_40D3_ABFA_7C96E25F8814_.wvu.PrintArea" localSheetId="3" hidden="1">個表!$B$4:$M$58</definedName>
    <definedName name="Z_1931C2DD_0477_40D3_ABFA_7C96E25F8814_.wvu.PrintArea" localSheetId="1" hidden="1">交付申請書総表コピー欄!$A$4:$J$56</definedName>
    <definedName name="Z_1931C2DD_0477_40D3_ABFA_7C96E25F8814_.wvu.PrintArea" localSheetId="2" hidden="1">総表!$A$4:$J$56</definedName>
    <definedName name="演劇">【非表示】分野・ジャンル!$C$2:$C$6</definedName>
    <definedName name="応募分野">【非表示】分野・ジャンル!$A$1:$E$1</definedName>
    <definedName name="音楽">【非表示】分野・ジャンル!$A$2:$A$7</definedName>
    <definedName name="音楽費">【非表示】経費一覧!$C$4:$C$12</definedName>
    <definedName name="会場費">【非表示】経費一覧!#REF!</definedName>
    <definedName name="活動区分">[1]《非表示》分野・ジャンル!$A$1:$E$1</definedName>
    <definedName name="感染症対策経費">【非表示】経費一覧!#REF!</definedName>
    <definedName name="稽古費">【非表示】経費一覧!$C$2:$C$3</definedName>
    <definedName name="大衆芸能">【非表示】分野・ジャンル!$E$2:$E$8</definedName>
    <definedName name="伝統芸能">【非表示】分野・ジャンル!$D$2:$D$9</definedName>
    <definedName name="舞台費">【非表示】経費一覧!#REF!</definedName>
    <definedName name="舞踊">【非表示】分野・ジャンル!$B$2:$B$6</definedName>
    <definedName name="文芸費">【非表示】経費一覧!$C$13:$C$32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48" i="60" l="1"/>
  <c r="N42" i="49"/>
  <c r="N114" i="49"/>
  <c r="N112" i="49"/>
  <c r="N113" i="49"/>
  <c r="R80" i="49"/>
  <c r="R55" i="49"/>
  <c r="R46" i="49"/>
  <c r="R24" i="49"/>
  <c r="N43" i="49"/>
  <c r="S24" i="49"/>
  <c r="I18" i="49" l="1"/>
  <c r="I7" i="49"/>
  <c r="F24" i="66" l="1"/>
  <c r="R4" i="49" l="1"/>
  <c r="H15" i="49" s="1"/>
  <c r="F47" i="60" s="1"/>
  <c r="I3" i="61"/>
  <c r="E49" i="60"/>
  <c r="I15" i="49"/>
  <c r="I8" i="49"/>
  <c r="I9" i="49"/>
  <c r="I10" i="49"/>
  <c r="I11" i="49"/>
  <c r="J48" i="60"/>
  <c r="H47" i="60"/>
  <c r="H48" i="60"/>
  <c r="H46" i="60"/>
  <c r="E48" i="60" l="1"/>
  <c r="H13" i="43"/>
  <c r="K11" i="43"/>
  <c r="D11" i="43"/>
  <c r="G2" i="49"/>
  <c r="I2" i="49"/>
  <c r="E3" i="61"/>
  <c r="N25" i="49" l="1"/>
  <c r="N26" i="49"/>
  <c r="N27" i="49"/>
  <c r="N28" i="49"/>
  <c r="N29" i="49"/>
  <c r="N30" i="49"/>
  <c r="N31" i="49"/>
  <c r="N32" i="49"/>
  <c r="N33" i="49"/>
  <c r="N34" i="49"/>
  <c r="N35" i="49"/>
  <c r="N36" i="49"/>
  <c r="N37" i="49"/>
  <c r="N38" i="49"/>
  <c r="N39" i="49"/>
  <c r="N40" i="49"/>
  <c r="N41" i="49"/>
  <c r="N24" i="49"/>
  <c r="H44" i="49" l="1"/>
  <c r="N44" i="49" s="1"/>
  <c r="O24" i="49" s="1"/>
  <c r="H7" i="49" s="1"/>
  <c r="I12" i="49"/>
  <c r="I16" i="49" s="1"/>
  <c r="F40" i="60" l="1"/>
  <c r="N116" i="49"/>
  <c r="N111" i="49"/>
  <c r="N110" i="49"/>
  <c r="N109" i="49"/>
  <c r="N108" i="49"/>
  <c r="N107" i="49"/>
  <c r="N106" i="49"/>
  <c r="N105" i="49"/>
  <c r="N115" i="49" l="1"/>
  <c r="N60" i="43" s="1"/>
  <c r="N13" i="43" l="1"/>
  <c r="N17" i="43"/>
  <c r="N20" i="43"/>
  <c r="N103" i="49" l="1"/>
  <c r="N102" i="49"/>
  <c r="N101" i="49"/>
  <c r="N100" i="49"/>
  <c r="N99" i="49"/>
  <c r="N98" i="49"/>
  <c r="N97" i="49"/>
  <c r="N96" i="49"/>
  <c r="N95" i="49"/>
  <c r="N94" i="49"/>
  <c r="N93" i="49"/>
  <c r="N92" i="49"/>
  <c r="N91" i="49"/>
  <c r="N90" i="49"/>
  <c r="N89" i="49"/>
  <c r="N86" i="49"/>
  <c r="N85" i="49"/>
  <c r="N84" i="49"/>
  <c r="N83" i="49"/>
  <c r="N82" i="49"/>
  <c r="N81" i="49"/>
  <c r="N80" i="49"/>
  <c r="N77" i="49"/>
  <c r="N76" i="49"/>
  <c r="N75" i="49"/>
  <c r="N74" i="49"/>
  <c r="N73" i="49"/>
  <c r="N72" i="49"/>
  <c r="N71" i="49"/>
  <c r="N70" i="49"/>
  <c r="N69" i="49"/>
  <c r="N68" i="49"/>
  <c r="N67" i="49"/>
  <c r="N66" i="49"/>
  <c r="N65" i="49"/>
  <c r="N64" i="49"/>
  <c r="N63" i="49"/>
  <c r="N62" i="49"/>
  <c r="N61" i="49"/>
  <c r="N60" i="49"/>
  <c r="N59" i="49"/>
  <c r="N58" i="49"/>
  <c r="N57" i="49"/>
  <c r="N56" i="49"/>
  <c r="N55" i="49"/>
  <c r="N52" i="49"/>
  <c r="N51" i="49"/>
  <c r="N50" i="49"/>
  <c r="N49" i="49"/>
  <c r="N48" i="49"/>
  <c r="N47" i="49"/>
  <c r="N46" i="49"/>
  <c r="H87" i="49" l="1"/>
  <c r="N87" i="49" s="1"/>
  <c r="O80" i="49" s="1"/>
  <c r="H10" i="49" s="1"/>
  <c r="H53" i="49"/>
  <c r="N53" i="49" s="1"/>
  <c r="O46" i="49" s="1"/>
  <c r="H8" i="49" s="1"/>
  <c r="H78" i="49"/>
  <c r="N78" i="49" s="1"/>
  <c r="O55" i="49" s="1"/>
  <c r="H9" i="49" s="1"/>
  <c r="N30" i="43"/>
  <c r="G12" i="60"/>
  <c r="G11" i="60"/>
  <c r="C11" i="60"/>
  <c r="F41" i="60" l="1"/>
  <c r="I61" i="65"/>
  <c r="I60" i="65"/>
  <c r="I59" i="65"/>
  <c r="I58" i="65"/>
  <c r="I57" i="65"/>
  <c r="I56" i="65"/>
  <c r="I55" i="65"/>
  <c r="N51" i="43"/>
  <c r="H52" i="43"/>
  <c r="N39" i="43"/>
  <c r="H39" i="43"/>
  <c r="N24" i="43"/>
  <c r="E21" i="66" l="1"/>
  <c r="G15" i="66"/>
  <c r="G14" i="66"/>
  <c r="G13" i="66"/>
  <c r="G12" i="66"/>
  <c r="I11" i="66"/>
  <c r="G11" i="66"/>
  <c r="C5" i="66"/>
  <c r="D4" i="65"/>
  <c r="D3" i="65"/>
  <c r="E25" i="66"/>
  <c r="E24" i="66"/>
  <c r="F62" i="65"/>
  <c r="D62" i="65"/>
  <c r="H61" i="65"/>
  <c r="J61" i="65" s="1"/>
  <c r="H60" i="65"/>
  <c r="J60" i="65" s="1"/>
  <c r="H59" i="65"/>
  <c r="J59" i="65" s="1"/>
  <c r="H58" i="65"/>
  <c r="J58" i="65" s="1"/>
  <c r="H57" i="65"/>
  <c r="J57" i="65" s="1"/>
  <c r="H56" i="65"/>
  <c r="J56" i="65" s="1"/>
  <c r="H55" i="65"/>
  <c r="J55" i="65" s="1"/>
  <c r="H53" i="65"/>
  <c r="F50" i="65"/>
  <c r="D50" i="65"/>
  <c r="I49" i="65"/>
  <c r="H49" i="65"/>
  <c r="J49" i="65" s="1"/>
  <c r="I48" i="65"/>
  <c r="H48" i="65"/>
  <c r="J48" i="65" s="1"/>
  <c r="I47" i="65"/>
  <c r="H47" i="65"/>
  <c r="J47" i="65" s="1"/>
  <c r="I46" i="65"/>
  <c r="H46" i="65"/>
  <c r="J46" i="65" s="1"/>
  <c r="I45" i="65"/>
  <c r="H45" i="65"/>
  <c r="J45" i="65" s="1"/>
  <c r="I44" i="65"/>
  <c r="H44" i="65"/>
  <c r="J44" i="65" s="1"/>
  <c r="I43" i="65"/>
  <c r="H43" i="65"/>
  <c r="H41" i="65"/>
  <c r="F38" i="65"/>
  <c r="D38" i="65"/>
  <c r="I37" i="65"/>
  <c r="H37" i="65"/>
  <c r="J37" i="65" s="1"/>
  <c r="I36" i="65"/>
  <c r="H36" i="65"/>
  <c r="J36" i="65" s="1"/>
  <c r="I35" i="65"/>
  <c r="H35" i="65"/>
  <c r="J35" i="65" s="1"/>
  <c r="I34" i="65"/>
  <c r="H34" i="65"/>
  <c r="J34" i="65" s="1"/>
  <c r="I33" i="65"/>
  <c r="H33" i="65"/>
  <c r="J33" i="65" s="1"/>
  <c r="I32" i="65"/>
  <c r="H32" i="65"/>
  <c r="J32" i="65" s="1"/>
  <c r="I31" i="65"/>
  <c r="H31" i="65"/>
  <c r="J31" i="65" s="1"/>
  <c r="I30" i="65"/>
  <c r="H30" i="65"/>
  <c r="J30" i="65" s="1"/>
  <c r="I29" i="65"/>
  <c r="H29" i="65"/>
  <c r="J29" i="65" s="1"/>
  <c r="I28" i="65"/>
  <c r="H28" i="65"/>
  <c r="J28" i="65" s="1"/>
  <c r="H26" i="65"/>
  <c r="F23" i="65"/>
  <c r="D23" i="65"/>
  <c r="I22" i="65"/>
  <c r="H22" i="65"/>
  <c r="J22" i="65" s="1"/>
  <c r="I21" i="65"/>
  <c r="H21" i="65"/>
  <c r="J21" i="65" s="1"/>
  <c r="I20" i="65"/>
  <c r="H20" i="65"/>
  <c r="J20" i="65" s="1"/>
  <c r="I19" i="65"/>
  <c r="H19" i="65"/>
  <c r="J19" i="65" s="1"/>
  <c r="I18" i="65"/>
  <c r="H18" i="65"/>
  <c r="J18" i="65" s="1"/>
  <c r="I17" i="65"/>
  <c r="H17" i="65"/>
  <c r="J17" i="65" s="1"/>
  <c r="I16" i="65"/>
  <c r="H16" i="65"/>
  <c r="J16" i="65" s="1"/>
  <c r="I15" i="65"/>
  <c r="H15" i="65"/>
  <c r="J15" i="65" s="1"/>
  <c r="I14" i="65"/>
  <c r="H14" i="65"/>
  <c r="J14" i="65" s="1"/>
  <c r="I13" i="65"/>
  <c r="H13" i="65"/>
  <c r="J13" i="65" s="1"/>
  <c r="H12" i="65"/>
  <c r="H10" i="65"/>
  <c r="I23" i="65" l="1"/>
  <c r="H50" i="65"/>
  <c r="J50" i="65" s="1"/>
  <c r="I62" i="65"/>
  <c r="H38" i="65"/>
  <c r="J38" i="65" s="1"/>
  <c r="I38" i="65"/>
  <c r="D7" i="65"/>
  <c r="E7" i="65"/>
  <c r="H23" i="65"/>
  <c r="J23" i="65" s="1"/>
  <c r="J43" i="65"/>
  <c r="H62" i="65"/>
  <c r="J62" i="65" s="1"/>
  <c r="I50" i="65"/>
  <c r="G7" i="65" l="1"/>
  <c r="J7" i="65" s="1"/>
  <c r="I7" i="65"/>
  <c r="R89" i="49" l="1"/>
  <c r="O89" i="49"/>
  <c r="F43" i="60"/>
  <c r="H11" i="49" l="1"/>
  <c r="H12" i="49" s="1"/>
  <c r="H13" i="49"/>
  <c r="F42" i="60"/>
  <c r="E2" i="61"/>
  <c r="G6" i="43"/>
  <c r="G5" i="43"/>
  <c r="M5" i="43"/>
  <c r="K133" i="48"/>
  <c r="K132" i="48"/>
  <c r="K108" i="48"/>
  <c r="K107" i="48"/>
  <c r="K83" i="48"/>
  <c r="K82" i="48"/>
  <c r="K58" i="48"/>
  <c r="K57" i="48"/>
  <c r="K33" i="48"/>
  <c r="K32" i="48"/>
  <c r="C133" i="48"/>
  <c r="C132" i="48"/>
  <c r="C108" i="48"/>
  <c r="C107" i="48"/>
  <c r="C83" i="48"/>
  <c r="C82" i="48"/>
  <c r="C58" i="48"/>
  <c r="C57" i="48"/>
  <c r="C33" i="48"/>
  <c r="C32" i="48"/>
  <c r="K8" i="48"/>
  <c r="K7" i="48"/>
  <c r="O425" i="48"/>
  <c r="G425" i="48"/>
  <c r="O325" i="48"/>
  <c r="G325" i="48"/>
  <c r="O268" i="48"/>
  <c r="G268" i="48"/>
  <c r="O267" i="48"/>
  <c r="G267" i="48"/>
  <c r="K261" i="48"/>
  <c r="O261" i="48" s="1"/>
  <c r="O263" i="48" s="1"/>
  <c r="C261" i="48"/>
  <c r="G261" i="48" s="1"/>
  <c r="O225" i="48"/>
  <c r="G225" i="48"/>
  <c r="O125" i="48"/>
  <c r="G125" i="48"/>
  <c r="O25" i="48"/>
  <c r="G25" i="48"/>
  <c r="C8" i="48"/>
  <c r="C7" i="48"/>
  <c r="D18" i="43"/>
  <c r="G19" i="43" s="1"/>
  <c r="G7" i="43" s="1"/>
  <c r="G9" i="43"/>
  <c r="K18" i="61"/>
  <c r="J18" i="61"/>
  <c r="K17" i="61"/>
  <c r="G17" i="61"/>
  <c r="F17" i="61"/>
  <c r="K16" i="61"/>
  <c r="G16" i="61"/>
  <c r="F16" i="61"/>
  <c r="K15" i="61"/>
  <c r="G15" i="61"/>
  <c r="F15" i="61"/>
  <c r="K14" i="61"/>
  <c r="G14" i="61"/>
  <c r="F14" i="61"/>
  <c r="K13" i="61"/>
  <c r="G13" i="61"/>
  <c r="F13" i="61"/>
  <c r="K12" i="61"/>
  <c r="G12" i="61"/>
  <c r="F12" i="61"/>
  <c r="K11" i="61"/>
  <c r="G11" i="61"/>
  <c r="F11" i="61"/>
  <c r="K10" i="61"/>
  <c r="G10" i="61"/>
  <c r="F10" i="61"/>
  <c r="K9" i="61"/>
  <c r="G9" i="61"/>
  <c r="F9" i="61"/>
  <c r="K8" i="61"/>
  <c r="G8" i="61"/>
  <c r="F8" i="61"/>
  <c r="K7" i="61"/>
  <c r="G7" i="61"/>
  <c r="F7" i="61"/>
  <c r="K6" i="61"/>
  <c r="G6" i="61"/>
  <c r="F6" i="61"/>
  <c r="J25" i="60"/>
  <c r="I25" i="60"/>
  <c r="H25" i="60"/>
  <c r="F25" i="60"/>
  <c r="D14" i="43" s="1"/>
  <c r="E25" i="60"/>
  <c r="C25" i="60"/>
  <c r="O452" i="48"/>
  <c r="O451" i="48"/>
  <c r="O450" i="48"/>
  <c r="O449" i="48"/>
  <c r="O448" i="48"/>
  <c r="O447" i="48"/>
  <c r="O446" i="48"/>
  <c r="O445" i="48"/>
  <c r="O444" i="48"/>
  <c r="O443" i="48"/>
  <c r="O442" i="48"/>
  <c r="K436" i="48"/>
  <c r="O436" i="48" s="1"/>
  <c r="G452" i="48"/>
  <c r="G451" i="48"/>
  <c r="G450" i="48"/>
  <c r="G449" i="48"/>
  <c r="G448" i="48"/>
  <c r="G447" i="48"/>
  <c r="G446" i="48"/>
  <c r="G445" i="48"/>
  <c r="G444" i="48"/>
  <c r="G443" i="48"/>
  <c r="G442" i="48"/>
  <c r="C436" i="48"/>
  <c r="G436" i="48" s="1"/>
  <c r="O427" i="48"/>
  <c r="O426" i="48"/>
  <c r="O424" i="48"/>
  <c r="O423" i="48"/>
  <c r="O422" i="48"/>
  <c r="O421" i="48"/>
  <c r="O420" i="48"/>
  <c r="O419" i="48"/>
  <c r="O418" i="48"/>
  <c r="O417" i="48"/>
  <c r="K411" i="48"/>
  <c r="O411" i="48" s="1"/>
  <c r="O414" i="48" s="1"/>
  <c r="G427" i="48"/>
  <c r="G426" i="48"/>
  <c r="G424" i="48"/>
  <c r="G423" i="48"/>
  <c r="G422" i="48"/>
  <c r="G421" i="48"/>
  <c r="G420" i="48"/>
  <c r="G419" i="48"/>
  <c r="G418" i="48"/>
  <c r="G417" i="48"/>
  <c r="C411" i="48"/>
  <c r="G411" i="48" s="1"/>
  <c r="O402" i="48"/>
  <c r="O401" i="48"/>
  <c r="O400" i="48"/>
  <c r="O399" i="48"/>
  <c r="O398" i="48"/>
  <c r="O397" i="48"/>
  <c r="O396" i="48"/>
  <c r="O395" i="48"/>
  <c r="O394" i="48"/>
  <c r="O393" i="48"/>
  <c r="O392" i="48"/>
  <c r="K386" i="48"/>
  <c r="O386" i="48" s="1"/>
  <c r="G402" i="48"/>
  <c r="G401" i="48"/>
  <c r="G400" i="48"/>
  <c r="G399" i="48"/>
  <c r="G398" i="48"/>
  <c r="G397" i="48"/>
  <c r="G396" i="48"/>
  <c r="G395" i="48"/>
  <c r="G394" i="48"/>
  <c r="G393" i="48"/>
  <c r="G392" i="48"/>
  <c r="C386" i="48"/>
  <c r="G386" i="48" s="1"/>
  <c r="O377" i="48"/>
  <c r="O376" i="48"/>
  <c r="O375" i="48"/>
  <c r="O374" i="48"/>
  <c r="O373" i="48"/>
  <c r="O372" i="48"/>
  <c r="O371" i="48"/>
  <c r="O370" i="48"/>
  <c r="O369" i="48"/>
  <c r="O368" i="48"/>
  <c r="O367" i="48"/>
  <c r="K361" i="48"/>
  <c r="O361" i="48" s="1"/>
  <c r="G377" i="48"/>
  <c r="G376" i="48"/>
  <c r="G375" i="48"/>
  <c r="G374" i="48"/>
  <c r="G373" i="48"/>
  <c r="G372" i="48"/>
  <c r="G371" i="48"/>
  <c r="G370" i="48"/>
  <c r="G369" i="48"/>
  <c r="G368" i="48"/>
  <c r="G367" i="48"/>
  <c r="C361" i="48"/>
  <c r="G361" i="48" s="1"/>
  <c r="O352" i="48"/>
  <c r="O351" i="48"/>
  <c r="O350" i="48"/>
  <c r="O349" i="48"/>
  <c r="O348" i="48"/>
  <c r="O347" i="48"/>
  <c r="O346" i="48"/>
  <c r="O345" i="48"/>
  <c r="O344" i="48"/>
  <c r="O343" i="48"/>
  <c r="O342" i="48"/>
  <c r="K336" i="48"/>
  <c r="O336" i="48" s="1"/>
  <c r="G352" i="48"/>
  <c r="G351" i="48"/>
  <c r="G350" i="48"/>
  <c r="G349" i="48"/>
  <c r="G348" i="48"/>
  <c r="G347" i="48"/>
  <c r="G346" i="48"/>
  <c r="G345" i="48"/>
  <c r="G344" i="48"/>
  <c r="G343" i="48"/>
  <c r="G342" i="48"/>
  <c r="C336" i="48"/>
  <c r="G336" i="48" s="1"/>
  <c r="O327" i="48"/>
  <c r="O326" i="48"/>
  <c r="O324" i="48"/>
  <c r="O323" i="48"/>
  <c r="O322" i="48"/>
  <c r="O321" i="48"/>
  <c r="O320" i="48"/>
  <c r="O319" i="48"/>
  <c r="O318" i="48"/>
  <c r="O317" i="48"/>
  <c r="K311" i="48"/>
  <c r="O311" i="48" s="1"/>
  <c r="G327" i="48"/>
  <c r="G326" i="48"/>
  <c r="G324" i="48"/>
  <c r="G323" i="48"/>
  <c r="G322" i="48"/>
  <c r="G321" i="48"/>
  <c r="G320" i="48"/>
  <c r="G319" i="48"/>
  <c r="G318" i="48"/>
  <c r="G317" i="48"/>
  <c r="C311" i="48"/>
  <c r="G311" i="48" s="1"/>
  <c r="O302" i="48"/>
  <c r="O301" i="48"/>
  <c r="O300" i="48"/>
  <c r="O299" i="48"/>
  <c r="O298" i="48"/>
  <c r="O297" i="48"/>
  <c r="O296" i="48"/>
  <c r="O295" i="48"/>
  <c r="O294" i="48"/>
  <c r="O293" i="48"/>
  <c r="O292" i="48"/>
  <c r="K286" i="48"/>
  <c r="O286" i="48" s="1"/>
  <c r="O289" i="48" s="1"/>
  <c r="G302" i="48"/>
  <c r="G301" i="48"/>
  <c r="G300" i="48"/>
  <c r="G299" i="48"/>
  <c r="G298" i="48"/>
  <c r="G297" i="48"/>
  <c r="G296" i="48"/>
  <c r="G295" i="48"/>
  <c r="G294" i="48"/>
  <c r="G293" i="48"/>
  <c r="G292" i="48"/>
  <c r="C286" i="48"/>
  <c r="G286" i="48" s="1"/>
  <c r="O277" i="48"/>
  <c r="O276" i="48"/>
  <c r="O275" i="48"/>
  <c r="O274" i="48"/>
  <c r="O273" i="48"/>
  <c r="O272" i="48"/>
  <c r="O271" i="48"/>
  <c r="O270" i="48"/>
  <c r="O269" i="48"/>
  <c r="G277" i="48"/>
  <c r="G276" i="48"/>
  <c r="G275" i="48"/>
  <c r="G274" i="48"/>
  <c r="G273" i="48"/>
  <c r="G272" i="48"/>
  <c r="G271" i="48"/>
  <c r="G270" i="48"/>
  <c r="G269" i="48"/>
  <c r="O252" i="48"/>
  <c r="O251" i="48"/>
  <c r="O250" i="48"/>
  <c r="O249" i="48"/>
  <c r="O248" i="48"/>
  <c r="O247" i="48"/>
  <c r="O246" i="48"/>
  <c r="O245" i="48"/>
  <c r="O244" i="48"/>
  <c r="O243" i="48"/>
  <c r="O242" i="48"/>
  <c r="K236" i="48"/>
  <c r="O236" i="48" s="1"/>
  <c r="G252" i="48"/>
  <c r="G251" i="48"/>
  <c r="G250" i="48"/>
  <c r="G249" i="48"/>
  <c r="G248" i="48"/>
  <c r="G247" i="48"/>
  <c r="G246" i="48"/>
  <c r="G245" i="48"/>
  <c r="G244" i="48"/>
  <c r="G243" i="48"/>
  <c r="G242" i="48"/>
  <c r="C236" i="48"/>
  <c r="G236" i="48" s="1"/>
  <c r="O227" i="48"/>
  <c r="O226" i="48"/>
  <c r="O224" i="48"/>
  <c r="O223" i="48"/>
  <c r="O222" i="48"/>
  <c r="O221" i="48"/>
  <c r="O220" i="48"/>
  <c r="O219" i="48"/>
  <c r="O218" i="48"/>
  <c r="O217" i="48"/>
  <c r="K211" i="48"/>
  <c r="O211" i="48" s="1"/>
  <c r="G227" i="48"/>
  <c r="G226" i="48"/>
  <c r="G224" i="48"/>
  <c r="G223" i="48"/>
  <c r="G222" i="48"/>
  <c r="G221" i="48"/>
  <c r="G220" i="48"/>
  <c r="G219" i="48"/>
  <c r="G218" i="48"/>
  <c r="G217" i="48"/>
  <c r="C211" i="48"/>
  <c r="G211" i="48" s="1"/>
  <c r="O202" i="48"/>
  <c r="O201" i="48"/>
  <c r="O200" i="48"/>
  <c r="O199" i="48"/>
  <c r="O198" i="48"/>
  <c r="O197" i="48"/>
  <c r="O196" i="48"/>
  <c r="O195" i="48"/>
  <c r="O194" i="48"/>
  <c r="O193" i="48"/>
  <c r="O192" i="48"/>
  <c r="K186" i="48"/>
  <c r="O186" i="48" s="1"/>
  <c r="G202" i="48"/>
  <c r="G201" i="48"/>
  <c r="G200" i="48"/>
  <c r="G199" i="48"/>
  <c r="G198" i="48"/>
  <c r="G197" i="48"/>
  <c r="G196" i="48"/>
  <c r="G195" i="48"/>
  <c r="G194" i="48"/>
  <c r="G193" i="48"/>
  <c r="G192" i="48"/>
  <c r="C186" i="48"/>
  <c r="G186" i="48" s="1"/>
  <c r="O177" i="48"/>
  <c r="O176" i="48"/>
  <c r="O175" i="48"/>
  <c r="O174" i="48"/>
  <c r="O173" i="48"/>
  <c r="O172" i="48"/>
  <c r="O171" i="48"/>
  <c r="O170" i="48"/>
  <c r="O169" i="48"/>
  <c r="O168" i="48"/>
  <c r="O167" i="48"/>
  <c r="K161" i="48"/>
  <c r="O161" i="48" s="1"/>
  <c r="O164" i="48" s="1"/>
  <c r="G177" i="48"/>
  <c r="G176" i="48"/>
  <c r="G175" i="48"/>
  <c r="G174" i="48"/>
  <c r="G173" i="48"/>
  <c r="G172" i="48"/>
  <c r="G171" i="48"/>
  <c r="G170" i="48"/>
  <c r="G169" i="48"/>
  <c r="G168" i="48"/>
  <c r="G167" i="48"/>
  <c r="C161" i="48"/>
  <c r="G161" i="48" s="1"/>
  <c r="O152" i="48"/>
  <c r="O151" i="48"/>
  <c r="O150" i="48"/>
  <c r="O149" i="48"/>
  <c r="O148" i="48"/>
  <c r="O147" i="48"/>
  <c r="O146" i="48"/>
  <c r="O145" i="48"/>
  <c r="O144" i="48"/>
  <c r="O143" i="48"/>
  <c r="O142" i="48"/>
  <c r="K136" i="48"/>
  <c r="O136" i="48" s="1"/>
  <c r="G152" i="48"/>
  <c r="G151" i="48"/>
  <c r="G150" i="48"/>
  <c r="G149" i="48"/>
  <c r="G148" i="48"/>
  <c r="G147" i="48"/>
  <c r="G146" i="48"/>
  <c r="G145" i="48"/>
  <c r="G144" i="48"/>
  <c r="G143" i="48"/>
  <c r="G142" i="48"/>
  <c r="C136" i="48"/>
  <c r="G136" i="48" s="1"/>
  <c r="O127" i="48"/>
  <c r="O126" i="48"/>
  <c r="O124" i="48"/>
  <c r="O123" i="48"/>
  <c r="O122" i="48"/>
  <c r="O121" i="48"/>
  <c r="O120" i="48"/>
  <c r="O119" i="48"/>
  <c r="O118" i="48"/>
  <c r="O117" i="48"/>
  <c r="K111" i="48"/>
  <c r="O111" i="48" s="1"/>
  <c r="G127" i="48"/>
  <c r="G126" i="48"/>
  <c r="G124" i="48"/>
  <c r="G123" i="48"/>
  <c r="G122" i="48"/>
  <c r="G121" i="48"/>
  <c r="G120" i="48"/>
  <c r="G119" i="48"/>
  <c r="G118" i="48"/>
  <c r="G117" i="48"/>
  <c r="C111" i="48"/>
  <c r="G111" i="48" s="1"/>
  <c r="O102" i="48"/>
  <c r="O101" i="48"/>
  <c r="O100" i="48"/>
  <c r="O99" i="48"/>
  <c r="O98" i="48"/>
  <c r="O97" i="48"/>
  <c r="O96" i="48"/>
  <c r="O95" i="48"/>
  <c r="O94" i="48"/>
  <c r="O93" i="48"/>
  <c r="O92" i="48"/>
  <c r="K86" i="48"/>
  <c r="O86" i="48" s="1"/>
  <c r="G102" i="48"/>
  <c r="G101" i="48"/>
  <c r="G100" i="48"/>
  <c r="G99" i="48"/>
  <c r="G98" i="48"/>
  <c r="G97" i="48"/>
  <c r="G96" i="48"/>
  <c r="G95" i="48"/>
  <c r="G94" i="48"/>
  <c r="G93" i="48"/>
  <c r="G92" i="48"/>
  <c r="C86" i="48"/>
  <c r="G86" i="48" s="1"/>
  <c r="O77" i="48"/>
  <c r="O76" i="48"/>
  <c r="O75" i="48"/>
  <c r="O74" i="48"/>
  <c r="O73" i="48"/>
  <c r="O72" i="48"/>
  <c r="O71" i="48"/>
  <c r="O70" i="48"/>
  <c r="O69" i="48"/>
  <c r="O68" i="48"/>
  <c r="O67" i="48"/>
  <c r="K61" i="48"/>
  <c r="O61" i="48" s="1"/>
  <c r="G77" i="48"/>
  <c r="G76" i="48"/>
  <c r="G75" i="48"/>
  <c r="G74" i="48"/>
  <c r="G73" i="48"/>
  <c r="G72" i="48"/>
  <c r="G71" i="48"/>
  <c r="G70" i="48"/>
  <c r="G69" i="48"/>
  <c r="G68" i="48"/>
  <c r="G67" i="48"/>
  <c r="C61" i="48"/>
  <c r="G61" i="48" s="1"/>
  <c r="O52" i="48"/>
  <c r="O51" i="48"/>
  <c r="O50" i="48"/>
  <c r="O49" i="48"/>
  <c r="O48" i="48"/>
  <c r="O47" i="48"/>
  <c r="O46" i="48"/>
  <c r="O45" i="48"/>
  <c r="O44" i="48"/>
  <c r="O43" i="48"/>
  <c r="O42" i="48"/>
  <c r="K36" i="48"/>
  <c r="O36" i="48"/>
  <c r="O39" i="48" s="1"/>
  <c r="G52" i="48"/>
  <c r="G51" i="48"/>
  <c r="G50" i="48"/>
  <c r="G49" i="48"/>
  <c r="G48" i="48"/>
  <c r="G47" i="48"/>
  <c r="G46" i="48"/>
  <c r="G45" i="48"/>
  <c r="G44" i="48"/>
  <c r="G43" i="48"/>
  <c r="G42" i="48"/>
  <c r="C36" i="48"/>
  <c r="G36" i="48" s="1"/>
  <c r="O27" i="48"/>
  <c r="O26" i="48"/>
  <c r="O24" i="48"/>
  <c r="O23" i="48"/>
  <c r="O22" i="48"/>
  <c r="O21" i="48"/>
  <c r="O20" i="48"/>
  <c r="O19" i="48"/>
  <c r="O18" i="48"/>
  <c r="O17" i="48"/>
  <c r="K11" i="48"/>
  <c r="O11" i="48" s="1"/>
  <c r="M4" i="43"/>
  <c r="F34" i="43"/>
  <c r="D20" i="43" s="1"/>
  <c r="D21" i="43"/>
  <c r="G29" i="43"/>
  <c r="G28" i="43"/>
  <c r="G27" i="43"/>
  <c r="G26" i="43"/>
  <c r="G25" i="43"/>
  <c r="G24" i="43"/>
  <c r="G31" i="43"/>
  <c r="G27" i="48"/>
  <c r="G26" i="48"/>
  <c r="G24" i="48"/>
  <c r="G23" i="48"/>
  <c r="G22" i="48"/>
  <c r="G21" i="48"/>
  <c r="G20" i="48"/>
  <c r="G19" i="48"/>
  <c r="G18" i="48"/>
  <c r="G17" i="48"/>
  <c r="C11" i="48"/>
  <c r="G11" i="48"/>
  <c r="G14" i="48" s="1"/>
  <c r="G32" i="43"/>
  <c r="G30" i="43"/>
  <c r="F44" i="60" l="1"/>
  <c r="N59" i="43"/>
  <c r="F46" i="60"/>
  <c r="H14" i="49"/>
  <c r="N117" i="49"/>
  <c r="O105" i="49" s="1"/>
  <c r="H16" i="49"/>
  <c r="R105" i="49" s="1"/>
  <c r="G13" i="48"/>
  <c r="G228" i="48"/>
  <c r="G230" i="48" s="1"/>
  <c r="C63" i="48"/>
  <c r="G64" i="48"/>
  <c r="G63" i="48"/>
  <c r="C64" i="48"/>
  <c r="O338" i="48"/>
  <c r="K338" i="48"/>
  <c r="O339" i="48"/>
  <c r="O363" i="48"/>
  <c r="K364" i="48"/>
  <c r="O364" i="48"/>
  <c r="K363" i="48"/>
  <c r="O189" i="48"/>
  <c r="K189" i="48"/>
  <c r="K88" i="48"/>
  <c r="K89" i="48"/>
  <c r="C13" i="48"/>
  <c r="G453" i="48"/>
  <c r="G455" i="48" s="1"/>
  <c r="G328" i="48"/>
  <c r="G330" i="48" s="1"/>
  <c r="G378" i="48"/>
  <c r="G380" i="48" s="1"/>
  <c r="G153" i="48"/>
  <c r="G155" i="48" s="1"/>
  <c r="O153" i="48"/>
  <c r="O155" i="48" s="1"/>
  <c r="O128" i="48"/>
  <c r="O130" i="48" s="1"/>
  <c r="C264" i="48"/>
  <c r="C263" i="48"/>
  <c r="K63" i="48"/>
  <c r="O64" i="48"/>
  <c r="K64" i="48"/>
  <c r="O63" i="48"/>
  <c r="G439" i="48"/>
  <c r="G438" i="48"/>
  <c r="C439" i="48"/>
  <c r="C438" i="48"/>
  <c r="G414" i="48"/>
  <c r="C413" i="48"/>
  <c r="G413" i="48"/>
  <c r="C414" i="48"/>
  <c r="O239" i="48"/>
  <c r="K239" i="48"/>
  <c r="O238" i="48"/>
  <c r="K238" i="48"/>
  <c r="G28" i="48"/>
  <c r="G30" i="48" s="1"/>
  <c r="O89" i="48"/>
  <c r="K188" i="48"/>
  <c r="O253" i="48"/>
  <c r="O255" i="48" s="1"/>
  <c r="O278" i="48"/>
  <c r="O280" i="48" s="1"/>
  <c r="G303" i="48"/>
  <c r="G305" i="48" s="1"/>
  <c r="O403" i="48"/>
  <c r="O405" i="48" s="1"/>
  <c r="G428" i="48"/>
  <c r="G430" i="48" s="1"/>
  <c r="O428" i="48"/>
  <c r="O430" i="48" s="1"/>
  <c r="C14" i="48"/>
  <c r="O188" i="48"/>
  <c r="K339" i="48"/>
  <c r="O103" i="48"/>
  <c r="O105" i="48" s="1"/>
  <c r="O178" i="48"/>
  <c r="O180" i="48" s="1"/>
  <c r="O228" i="48"/>
  <c r="O230" i="48" s="1"/>
  <c r="K264" i="48"/>
  <c r="G78" i="48"/>
  <c r="G80" i="48" s="1"/>
  <c r="G203" i="48"/>
  <c r="G205" i="48" s="1"/>
  <c r="G278" i="48"/>
  <c r="G280" i="48" s="1"/>
  <c r="O28" i="48"/>
  <c r="O30" i="48" s="1"/>
  <c r="O203" i="48"/>
  <c r="O205" i="48" s="1"/>
  <c r="O378" i="48"/>
  <c r="O380" i="48" s="1"/>
  <c r="O88" i="48"/>
  <c r="G103" i="48"/>
  <c r="G105" i="48" s="1"/>
  <c r="O353" i="48"/>
  <c r="O355" i="48" s="1"/>
  <c r="G53" i="48"/>
  <c r="G55" i="48" s="1"/>
  <c r="O78" i="48"/>
  <c r="O80" i="48" s="1"/>
  <c r="G34" i="43"/>
  <c r="G36" i="43" s="1"/>
  <c r="G403" i="48"/>
  <c r="G405" i="48" s="1"/>
  <c r="G353" i="48"/>
  <c r="G355" i="48" s="1"/>
  <c r="O53" i="48"/>
  <c r="O55" i="48" s="1"/>
  <c r="G128" i="48"/>
  <c r="G130" i="48" s="1"/>
  <c r="G178" i="48"/>
  <c r="G180" i="48" s="1"/>
  <c r="O328" i="48"/>
  <c r="O330" i="48" s="1"/>
  <c r="O303" i="48"/>
  <c r="O305" i="48" s="1"/>
  <c r="O453" i="48"/>
  <c r="O455" i="48" s="1"/>
  <c r="G253" i="48"/>
  <c r="G255" i="48" s="1"/>
  <c r="C214" i="48"/>
  <c r="G213" i="48"/>
  <c r="C213" i="48"/>
  <c r="G214" i="48"/>
  <c r="O14" i="48"/>
  <c r="K13" i="48"/>
  <c r="G3" i="48" s="1"/>
  <c r="K14" i="48"/>
  <c r="O13" i="48"/>
  <c r="G364" i="48"/>
  <c r="C363" i="48"/>
  <c r="G363" i="48"/>
  <c r="C364" i="48"/>
  <c r="O114" i="48"/>
  <c r="K114" i="48"/>
  <c r="K113" i="48"/>
  <c r="O113" i="48"/>
  <c r="O214" i="48"/>
  <c r="O213" i="48"/>
  <c r="K213" i="48"/>
  <c r="K214" i="48"/>
  <c r="E2" i="48"/>
  <c r="G338" i="48"/>
  <c r="C339" i="48"/>
  <c r="C338" i="48"/>
  <c r="G339" i="48"/>
  <c r="M3" i="43"/>
  <c r="C38" i="48"/>
  <c r="C39" i="48"/>
  <c r="G38" i="48"/>
  <c r="G39" i="48"/>
  <c r="C113" i="48"/>
  <c r="C114" i="48"/>
  <c r="G113" i="48"/>
  <c r="G114" i="48"/>
  <c r="O139" i="48"/>
  <c r="K138" i="48"/>
  <c r="K139" i="48"/>
  <c r="O138" i="48"/>
  <c r="O314" i="48"/>
  <c r="K314" i="48"/>
  <c r="O313" i="48"/>
  <c r="K313" i="48"/>
  <c r="C289" i="48"/>
  <c r="C288" i="48"/>
  <c r="G288" i="48"/>
  <c r="G289" i="48"/>
  <c r="G389" i="48"/>
  <c r="G388" i="48"/>
  <c r="C389" i="48"/>
  <c r="C388" i="48"/>
  <c r="C139" i="48"/>
  <c r="C138" i="48"/>
  <c r="G138" i="48"/>
  <c r="G139" i="48"/>
  <c r="C164" i="48"/>
  <c r="C163" i="48"/>
  <c r="G163" i="48"/>
  <c r="G164" i="48"/>
  <c r="C238" i="48"/>
  <c r="C239" i="48"/>
  <c r="G238" i="48"/>
  <c r="G239" i="48"/>
  <c r="O389" i="48"/>
  <c r="K389" i="48"/>
  <c r="O388" i="48"/>
  <c r="K388" i="48"/>
  <c r="C314" i="48"/>
  <c r="G313" i="48"/>
  <c r="C313" i="48"/>
  <c r="G314" i="48"/>
  <c r="C88" i="48"/>
  <c r="C89" i="48"/>
  <c r="G88" i="48"/>
  <c r="G89" i="48"/>
  <c r="C189" i="48"/>
  <c r="G188" i="48"/>
  <c r="C188" i="48"/>
  <c r="G189" i="48"/>
  <c r="O439" i="48"/>
  <c r="K439" i="48"/>
  <c r="O438" i="48"/>
  <c r="K438" i="48"/>
  <c r="O38" i="48"/>
  <c r="K163" i="48"/>
  <c r="O288" i="48"/>
  <c r="O264" i="48"/>
  <c r="G263" i="48"/>
  <c r="K38" i="48"/>
  <c r="K164" i="48"/>
  <c r="K289" i="48"/>
  <c r="O413" i="48"/>
  <c r="F36" i="43"/>
  <c r="K39" i="48"/>
  <c r="O163" i="48"/>
  <c r="K288" i="48"/>
  <c r="K414" i="48"/>
  <c r="G264" i="48"/>
  <c r="K413" i="48"/>
  <c r="K263" i="48"/>
  <c r="G20" i="43"/>
  <c r="G21" i="43"/>
  <c r="H18" i="49" l="1"/>
  <c r="F48" i="60"/>
  <c r="G4" i="43"/>
  <c r="C5" i="48"/>
  <c r="G5" i="48" s="1"/>
  <c r="C4" i="48"/>
  <c r="G4" i="48" s="1"/>
  <c r="C3" i="48"/>
  <c r="D48" i="60" l="1"/>
  <c r="F58" i="60" s="1"/>
  <c r="F59" i="60" s="1"/>
  <c r="F45" i="60"/>
  <c r="G8" i="43"/>
  <c r="N61" i="43"/>
  <c r="N36" i="43" s="1"/>
  <c r="D49" i="60" l="1"/>
  <c r="G3" i="43"/>
  <c r="N34" i="43" l="1"/>
  <c r="N35" i="43" s="1"/>
  <c r="E22" i="6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日本芸術文化振興会</author>
  </authors>
  <commentList>
    <comment ref="J26" authorId="0" shapeId="0" xr:uid="{F80332F0-94F5-4214-868D-9397CC37D088}">
      <text>
        <r>
          <rPr>
            <b/>
            <sz val="10"/>
            <color indexed="81"/>
            <rFont val="MS P ゴシック"/>
            <family val="3"/>
            <charset val="128"/>
          </rPr>
          <t>12か所を超える公演地があり、別紙を用いる場合には、当該セルの計算式を消去して、個所数の数値を入力してください。
「外」「件」は自動表示されます。</t>
        </r>
      </text>
    </comment>
    <comment ref="E50" authorId="0" shapeId="0" xr:uid="{13E21490-A068-40F0-A6D3-B22E1E18A247}">
      <text>
        <r>
          <rPr>
            <b/>
            <sz val="10"/>
            <color indexed="81"/>
            <rFont val="MS P ゴシック"/>
            <family val="3"/>
            <charset val="128"/>
          </rPr>
          <t>①内定額の範囲内②助成対象経費(C)の範囲内　で入力してください。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日本芸術文化振興会</author>
  </authors>
  <commentList>
    <comment ref="J25" authorId="0" shapeId="0" xr:uid="{00000000-0006-0000-0500-000001000000}">
      <text>
        <r>
          <rPr>
            <b/>
            <sz val="10"/>
            <color indexed="81"/>
            <rFont val="MS P ゴシック"/>
            <family val="3"/>
            <charset val="128"/>
          </rPr>
          <t>12か所を超える公演地があり、別紙を用いる場合には、当該セルの計算式を消去して、個所数の数値を入力してください。
「外」「件」は自動表示されます。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日本芸術文化振興会</author>
  </authors>
  <commentList>
    <comment ref="G13" authorId="0" shapeId="0" xr:uid="{00000000-0006-0000-0800-000001000000}">
      <text>
        <r>
          <rPr>
            <sz val="11"/>
            <color indexed="81"/>
            <rFont val="ＭＳ Ｐゴシック"/>
            <family val="3"/>
            <charset val="128"/>
          </rPr>
          <t>複数会場で公演が行われる場合は「□」を選択し、
シート「別紙　入場料詳細に会場毎に入力してください。
「別紙　入場料詳細」への入力が難しい場合は、
独自の書式で別紙を使用しても構いません。
ただし、その場合はセルI５に入場料収入の合計を入力してください（千円単位、千円未満切捨て）。また、別紙には使用席数など入場料収入内訳欄の各項目について記載してください。</t>
        </r>
      </text>
    </comment>
    <comment ref="F15" authorId="0" shapeId="0" xr:uid="{00000000-0006-0000-0800-000002000000}">
      <text>
        <r>
          <rPr>
            <sz val="9"/>
            <color indexed="81"/>
            <rFont val="MS P ゴシック"/>
            <family val="3"/>
            <charset val="128"/>
          </rPr>
          <t>会場の最大収容人数（いわゆる定員）を入力してください。</t>
        </r>
      </text>
    </comment>
    <comment ref="G35" authorId="0" shapeId="0" xr:uid="{00000000-0006-0000-0800-000003000000}">
      <text>
        <r>
          <rPr>
            <sz val="11"/>
            <color indexed="81"/>
            <rFont val="ＭＳ Ｐゴシック"/>
            <family val="3"/>
            <charset val="128"/>
          </rPr>
          <t xml:space="preserve">割引販売等により実際の販売価格が小計額と異なる場合は、その差額を入力してください。
</t>
        </r>
        <r>
          <rPr>
            <b/>
            <sz val="11"/>
            <color indexed="81"/>
            <rFont val="ＭＳ Ｐゴシック"/>
            <family val="3"/>
            <charset val="128"/>
          </rPr>
          <t>差額が「1,000,000円」の場合、「-1000000」と入力してください。</t>
        </r>
        <r>
          <rPr>
            <sz val="11"/>
            <color indexed="81"/>
            <rFont val="ＭＳ Ｐゴシック"/>
            <family val="3"/>
            <charset val="128"/>
          </rPr>
          <t xml:space="preserve">
割引のある券種が少なく、上の表中に書ききれる場合は、 
　席種欄に「Ｓ席（学生割引）」等として記入しても構いません</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日本芸術文化振興会</author>
  </authors>
  <commentList>
    <comment ref="D11" authorId="0" shapeId="0" xr:uid="{00000000-0006-0000-0B00-000001000000}">
      <text>
        <r>
          <rPr>
            <b/>
            <sz val="9"/>
            <color indexed="81"/>
            <rFont val="ＭＳ Ｐゴシック"/>
            <family val="3"/>
            <charset val="128"/>
          </rPr>
          <t>有料販売したチケット枚数のうち、当日実際に来場した人数を記載してください（購入したものの来場の無かった人数は、記載から除外してください）。</t>
        </r>
      </text>
    </comment>
    <comment ref="F11" authorId="0" shapeId="0" xr:uid="{00000000-0006-0000-0B00-000002000000}">
      <text>
        <r>
          <rPr>
            <b/>
            <sz val="9"/>
            <color indexed="81"/>
            <rFont val="ＭＳ Ｐゴシック"/>
            <family val="3"/>
            <charset val="128"/>
          </rPr>
          <t>当日実際に来場した招待人数を記載してください。</t>
        </r>
      </text>
    </comment>
    <comment ref="J22" authorId="0" shapeId="0" xr:uid="{00000000-0006-0000-0B00-000003000000}">
      <text>
        <r>
          <rPr>
            <b/>
            <sz val="9"/>
            <color indexed="81"/>
            <rFont val="ＭＳ Ｐゴシック"/>
            <family val="3"/>
            <charset val="128"/>
          </rPr>
          <t>ステージ数が多い場合は、行を増やして使用してください。</t>
        </r>
      </text>
    </comment>
  </commentList>
</comments>
</file>

<file path=xl/sharedStrings.xml><?xml version="1.0" encoding="utf-8"?>
<sst xmlns="http://schemas.openxmlformats.org/spreadsheetml/2006/main" count="2048" uniqueCount="409">
  <si>
    <t>活動区分</t>
  </si>
  <si>
    <t>代表者氏名</t>
  </si>
  <si>
    <t>実施時期</t>
    <rPh sb="0" eb="2">
      <t>ジッシ</t>
    </rPh>
    <rPh sb="2" eb="4">
      <t>ジキ</t>
    </rPh>
    <phoneticPr fontId="5"/>
  </si>
  <si>
    <t>実施回数</t>
    <phoneticPr fontId="5"/>
  </si>
  <si>
    <t>その他</t>
    <rPh sb="2" eb="3">
      <t>タ</t>
    </rPh>
    <phoneticPr fontId="5"/>
  </si>
  <si>
    <t>記入要領</t>
    <phoneticPr fontId="5"/>
  </si>
  <si>
    <t>区分</t>
    <rPh sb="0" eb="2">
      <t>クブン</t>
    </rPh>
    <phoneticPr fontId="5"/>
  </si>
  <si>
    <t>項目</t>
    <rPh sb="0" eb="2">
      <t>コウモク</t>
    </rPh>
    <phoneticPr fontId="5"/>
  </si>
  <si>
    <t>細目</t>
    <rPh sb="0" eb="2">
      <t>サイモク</t>
    </rPh>
    <phoneticPr fontId="5"/>
  </si>
  <si>
    <t>～</t>
    <phoneticPr fontId="5"/>
  </si>
  <si>
    <t>活動名</t>
    <rPh sb="0" eb="2">
      <t>カツドウ</t>
    </rPh>
    <rPh sb="2" eb="3">
      <t>メイ</t>
    </rPh>
    <phoneticPr fontId="5"/>
  </si>
  <si>
    <t>団体情報</t>
    <rPh sb="0" eb="2">
      <t>ダンタイ</t>
    </rPh>
    <rPh sb="2" eb="4">
      <t>ジョウホウ</t>
    </rPh>
    <phoneticPr fontId="5"/>
  </si>
  <si>
    <t>ジャンル</t>
    <phoneticPr fontId="5"/>
  </si>
  <si>
    <t>音楽</t>
    <phoneticPr fontId="5"/>
  </si>
  <si>
    <t>舞踊</t>
    <phoneticPr fontId="5"/>
  </si>
  <si>
    <t>演劇</t>
    <phoneticPr fontId="5"/>
  </si>
  <si>
    <t>伝統芸能</t>
    <phoneticPr fontId="5"/>
  </si>
  <si>
    <t>大衆芸能</t>
    <phoneticPr fontId="5"/>
  </si>
  <si>
    <t>オーケストラ</t>
    <phoneticPr fontId="5"/>
  </si>
  <si>
    <t>バレエ</t>
    <phoneticPr fontId="5"/>
  </si>
  <si>
    <t>現代演劇</t>
    <rPh sb="0" eb="2">
      <t>ゲンダイ</t>
    </rPh>
    <rPh sb="2" eb="4">
      <t>エンゲキ</t>
    </rPh>
    <phoneticPr fontId="5"/>
  </si>
  <si>
    <t>古典演劇（歌舞伎）</t>
    <rPh sb="0" eb="2">
      <t>コテン</t>
    </rPh>
    <rPh sb="2" eb="4">
      <t>エンゲキ</t>
    </rPh>
    <rPh sb="5" eb="8">
      <t>カブキ</t>
    </rPh>
    <phoneticPr fontId="5"/>
  </si>
  <si>
    <t>落語</t>
    <rPh sb="0" eb="2">
      <t>ラクゴ</t>
    </rPh>
    <phoneticPr fontId="5"/>
  </si>
  <si>
    <t>オペラ</t>
    <phoneticPr fontId="5"/>
  </si>
  <si>
    <t>現代舞踊</t>
    <rPh sb="0" eb="2">
      <t>ゲンダイ</t>
    </rPh>
    <rPh sb="2" eb="4">
      <t>ブヨウ</t>
    </rPh>
    <phoneticPr fontId="5"/>
  </si>
  <si>
    <t>児童演劇</t>
    <rPh sb="0" eb="2">
      <t>ジドウ</t>
    </rPh>
    <rPh sb="2" eb="4">
      <t>エンゲキ</t>
    </rPh>
    <phoneticPr fontId="5"/>
  </si>
  <si>
    <t>古典演劇（人形浄瑠璃）</t>
    <rPh sb="0" eb="2">
      <t>コテン</t>
    </rPh>
    <rPh sb="2" eb="4">
      <t>エンゲキ</t>
    </rPh>
    <rPh sb="5" eb="7">
      <t>ニンギョウ</t>
    </rPh>
    <rPh sb="7" eb="10">
      <t>ジョウルリ</t>
    </rPh>
    <phoneticPr fontId="5"/>
  </si>
  <si>
    <t>講談</t>
    <rPh sb="0" eb="2">
      <t>コウダン</t>
    </rPh>
    <phoneticPr fontId="5"/>
  </si>
  <si>
    <t>合唱</t>
    <rPh sb="0" eb="2">
      <t>ガッショウ</t>
    </rPh>
    <phoneticPr fontId="5"/>
  </si>
  <si>
    <t>舞踏</t>
    <rPh sb="0" eb="2">
      <t>ブトウ</t>
    </rPh>
    <phoneticPr fontId="5"/>
  </si>
  <si>
    <t>人形劇</t>
    <rPh sb="0" eb="3">
      <t>ニンギョウゲキ</t>
    </rPh>
    <phoneticPr fontId="5"/>
  </si>
  <si>
    <t>古典演劇（能楽）</t>
    <rPh sb="0" eb="2">
      <t>コテン</t>
    </rPh>
    <rPh sb="2" eb="4">
      <t>エンゲキ</t>
    </rPh>
    <rPh sb="5" eb="7">
      <t>ノウガク</t>
    </rPh>
    <phoneticPr fontId="5"/>
  </si>
  <si>
    <t>浪曲</t>
    <rPh sb="0" eb="2">
      <t>ロウキョク</t>
    </rPh>
    <phoneticPr fontId="5"/>
  </si>
  <si>
    <t>吹奏楽</t>
    <rPh sb="0" eb="3">
      <t>スイソウガク</t>
    </rPh>
    <phoneticPr fontId="5"/>
  </si>
  <si>
    <t>民族舞踊</t>
    <rPh sb="0" eb="2">
      <t>ミンゾク</t>
    </rPh>
    <rPh sb="2" eb="4">
      <t>ブヨウ</t>
    </rPh>
    <phoneticPr fontId="5"/>
  </si>
  <si>
    <t>ミュージカル</t>
    <phoneticPr fontId="5"/>
  </si>
  <si>
    <t>邦楽</t>
    <rPh sb="0" eb="2">
      <t>ホウガク</t>
    </rPh>
    <phoneticPr fontId="5"/>
  </si>
  <si>
    <t>漫才</t>
    <rPh sb="0" eb="2">
      <t>マンザイ</t>
    </rPh>
    <phoneticPr fontId="5"/>
  </si>
  <si>
    <t>室内楽</t>
    <rPh sb="0" eb="3">
      <t>シツナイガク</t>
    </rPh>
    <phoneticPr fontId="5"/>
  </si>
  <si>
    <t>邦舞</t>
    <rPh sb="0" eb="1">
      <t>ホウ</t>
    </rPh>
    <rPh sb="1" eb="2">
      <t>ブ</t>
    </rPh>
    <phoneticPr fontId="5"/>
  </si>
  <si>
    <t>奇術</t>
    <rPh sb="0" eb="2">
      <t>キジュツ</t>
    </rPh>
    <phoneticPr fontId="5"/>
  </si>
  <si>
    <t>雅楽</t>
    <rPh sb="0" eb="2">
      <t>ガガク</t>
    </rPh>
    <phoneticPr fontId="5"/>
  </si>
  <si>
    <t>太神楽</t>
    <rPh sb="0" eb="3">
      <t>ダイカグラ</t>
    </rPh>
    <phoneticPr fontId="5"/>
  </si>
  <si>
    <t>声明</t>
    <rPh sb="0" eb="2">
      <t>ショウミョウ</t>
    </rPh>
    <phoneticPr fontId="5"/>
  </si>
  <si>
    <t>―</t>
  </si>
  <si>
    <t>項　目</t>
    <rPh sb="0" eb="1">
      <t>コウ</t>
    </rPh>
    <rPh sb="2" eb="3">
      <t>モク</t>
    </rPh>
    <phoneticPr fontId="10"/>
  </si>
  <si>
    <t>　内　訳（円）</t>
  </si>
  <si>
    <t>内　訳（円）</t>
  </si>
  <si>
    <t>入場料
収入</t>
    <phoneticPr fontId="10"/>
  </si>
  <si>
    <t>入場料詳細は別紙記載→</t>
    <rPh sb="0" eb="3">
      <t>ニュウジョウリョウ</t>
    </rPh>
    <rPh sb="3" eb="5">
      <t>ショウサイ</t>
    </rPh>
    <rPh sb="6" eb="8">
      <t>ベッシ</t>
    </rPh>
    <rPh sb="8" eb="10">
      <t>キサイ</t>
    </rPh>
    <phoneticPr fontId="10"/>
  </si>
  <si>
    <t>会場名</t>
    <rPh sb="0" eb="2">
      <t>カイジョウ</t>
    </rPh>
    <rPh sb="2" eb="3">
      <t>メイ</t>
    </rPh>
    <phoneticPr fontId="10"/>
  </si>
  <si>
    <t>使用席数</t>
    <phoneticPr fontId="10"/>
  </si>
  <si>
    <t>公演回数</t>
    <rPh sb="0" eb="2">
      <t>コウエン</t>
    </rPh>
    <rPh sb="2" eb="4">
      <t>カイスウ</t>
    </rPh>
    <phoneticPr fontId="10"/>
  </si>
  <si>
    <t>使用席数×公演回数</t>
    <rPh sb="5" eb="7">
      <t>コウエン</t>
    </rPh>
    <rPh sb="7" eb="9">
      <t>カイスウ</t>
    </rPh>
    <phoneticPr fontId="10"/>
  </si>
  <si>
    <t>販売枚数</t>
    <rPh sb="0" eb="2">
      <t>ハンバイ</t>
    </rPh>
    <rPh sb="2" eb="4">
      <t>マイスウ</t>
    </rPh>
    <rPh sb="3" eb="4">
      <t>カズ</t>
    </rPh>
    <phoneticPr fontId="10"/>
  </si>
  <si>
    <t>収入率</t>
    <rPh sb="0" eb="2">
      <t>シュウニュウ</t>
    </rPh>
    <phoneticPr fontId="10"/>
  </si>
  <si>
    <t>公的な
補助金
・
助成金</t>
    <rPh sb="0" eb="2">
      <t>コウテキ</t>
    </rPh>
    <phoneticPr fontId="10"/>
  </si>
  <si>
    <t>入場者数</t>
    <rPh sb="2" eb="3">
      <t>モノ</t>
    </rPh>
    <rPh sb="3" eb="4">
      <t>カズ</t>
    </rPh>
    <phoneticPr fontId="10"/>
  </si>
  <si>
    <t>入場率</t>
    <phoneticPr fontId="10"/>
  </si>
  <si>
    <t>席種</t>
    <rPh sb="0" eb="1">
      <t>セキ</t>
    </rPh>
    <rPh sb="1" eb="2">
      <t>シュ</t>
    </rPh>
    <phoneticPr fontId="10"/>
  </si>
  <si>
    <t>単価</t>
  </si>
  <si>
    <t>×</t>
    <phoneticPr fontId="10"/>
  </si>
  <si>
    <t>枚数</t>
    <phoneticPr fontId="10"/>
  </si>
  <si>
    <t>単価×枚数</t>
    <rPh sb="0" eb="2">
      <t>タンカ</t>
    </rPh>
    <rPh sb="3" eb="5">
      <t>マイスウ</t>
    </rPh>
    <phoneticPr fontId="10"/>
  </si>
  <si>
    <t>その他
収入</t>
    <phoneticPr fontId="10"/>
  </si>
  <si>
    <t>招待券枚数→</t>
    <rPh sb="0" eb="3">
      <t>ショウタイケン</t>
    </rPh>
    <rPh sb="3" eb="5">
      <t>マイスウ</t>
    </rPh>
    <phoneticPr fontId="10"/>
  </si>
  <si>
    <t>小計</t>
    <rPh sb="0" eb="2">
      <t>ショウケイ</t>
    </rPh>
    <phoneticPr fontId="10"/>
  </si>
  <si>
    <t>自己負担金</t>
    <phoneticPr fontId="10"/>
  </si>
  <si>
    <t>合計</t>
    <rPh sb="0" eb="2">
      <t>ゴウケイ</t>
    </rPh>
    <phoneticPr fontId="10"/>
  </si>
  <si>
    <t>合　計</t>
    <rPh sb="0" eb="1">
      <t>ゴウ</t>
    </rPh>
    <phoneticPr fontId="10"/>
  </si>
  <si>
    <t>（支出）</t>
  </si>
  <si>
    <t>項　目</t>
  </si>
  <si>
    <t>助成の対象とならない経費</t>
  </si>
  <si>
    <t>出演費・音楽費・文芸費</t>
    <rPh sb="2" eb="3">
      <t>ヒ</t>
    </rPh>
    <rPh sb="4" eb="5">
      <t>オン</t>
    </rPh>
    <rPh sb="5" eb="6">
      <t>ラク</t>
    </rPh>
    <rPh sb="6" eb="7">
      <t>ヒ</t>
    </rPh>
    <rPh sb="8" eb="10">
      <t>ブンゲイ</t>
    </rPh>
    <rPh sb="10" eb="11">
      <t>ヒ</t>
    </rPh>
    <phoneticPr fontId="10"/>
  </si>
  <si>
    <t>謝金・旅費・宣伝費等</t>
    <rPh sb="0" eb="2">
      <t>シャキン</t>
    </rPh>
    <rPh sb="3" eb="5">
      <t>リョヒ</t>
    </rPh>
    <rPh sb="6" eb="8">
      <t>センデン</t>
    </rPh>
    <rPh sb="8" eb="9">
      <t>ヒ</t>
    </rPh>
    <rPh sb="9" eb="10">
      <t>トウ</t>
    </rPh>
    <phoneticPr fontId="10"/>
  </si>
  <si>
    <t>その他の支出</t>
    <rPh sb="2" eb="3">
      <t>タ</t>
    </rPh>
    <rPh sb="4" eb="6">
      <t>シシュツ</t>
    </rPh>
    <phoneticPr fontId="10"/>
  </si>
  <si>
    <t>会場費・舞台費・運搬費</t>
    <rPh sb="0" eb="2">
      <t>カイジョウ</t>
    </rPh>
    <rPh sb="2" eb="3">
      <t>ヒ</t>
    </rPh>
    <rPh sb="4" eb="6">
      <t>ブタイ</t>
    </rPh>
    <rPh sb="6" eb="7">
      <t>ヒ</t>
    </rPh>
    <rPh sb="8" eb="10">
      <t>ウンパン</t>
    </rPh>
    <rPh sb="10" eb="11">
      <t>ヒ</t>
    </rPh>
    <phoneticPr fontId="10"/>
  </si>
  <si>
    <t>※Ａ４用紙１枚に収まるように作成してください。</t>
    <phoneticPr fontId="10"/>
  </si>
  <si>
    <t>都道府県</t>
    <rPh sb="0" eb="4">
      <t>トドウフケン</t>
    </rPh>
    <phoneticPr fontId="5"/>
  </si>
  <si>
    <t>開始日</t>
    <rPh sb="0" eb="3">
      <t>カイシビ</t>
    </rPh>
    <phoneticPr fontId="5"/>
  </si>
  <si>
    <t>終了日</t>
    <rPh sb="0" eb="2">
      <t>シュウリョウ</t>
    </rPh>
    <rPh sb="2" eb="3">
      <t>ビ</t>
    </rPh>
    <phoneticPr fontId="5"/>
  </si>
  <si>
    <t>実施会場　</t>
    <rPh sb="0" eb="2">
      <t>ジッシ</t>
    </rPh>
    <rPh sb="2" eb="4">
      <t>カイジョウ</t>
    </rPh>
    <phoneticPr fontId="5"/>
  </si>
  <si>
    <t>合計①＋②</t>
    <rPh sb="0" eb="2">
      <t>ゴウケイ</t>
    </rPh>
    <phoneticPr fontId="5"/>
  </si>
  <si>
    <t>合計</t>
    <rPh sb="0" eb="2">
      <t>ゴウケイ</t>
    </rPh>
    <phoneticPr fontId="5"/>
  </si>
  <si>
    <t>×</t>
  </si>
  <si>
    <t>実施場所（所在地）</t>
    <phoneticPr fontId="5"/>
  </si>
  <si>
    <t>仕込み</t>
    <phoneticPr fontId="5"/>
  </si>
  <si>
    <t>ゲネプロ</t>
    <phoneticPr fontId="5"/>
  </si>
  <si>
    <t>公演日（開始日・終了日）</t>
    <rPh sb="4" eb="6">
      <t>カイシ</t>
    </rPh>
    <rPh sb="6" eb="7">
      <t>ビ</t>
    </rPh>
    <rPh sb="8" eb="11">
      <t>シュウリョウビ</t>
    </rPh>
    <phoneticPr fontId="5"/>
  </si>
  <si>
    <t>開演時間の種類</t>
    <rPh sb="0" eb="2">
      <t>カイエン</t>
    </rPh>
    <rPh sb="2" eb="4">
      <t>ジカン</t>
    </rPh>
    <rPh sb="5" eb="7">
      <t>シュルイ</t>
    </rPh>
    <phoneticPr fontId="5"/>
  </si>
  <si>
    <t>ばらし</t>
    <phoneticPr fontId="5"/>
  </si>
  <si>
    <t>計</t>
    <rPh sb="0" eb="1">
      <t>ケイ</t>
    </rPh>
    <phoneticPr fontId="5"/>
  </si>
  <si>
    <t>その他（</t>
    <rPh sb="2" eb="3">
      <t>タ</t>
    </rPh>
    <phoneticPr fontId="5"/>
  </si>
  <si>
    <t>）</t>
    <phoneticPr fontId="5"/>
  </si>
  <si>
    <t>共催者・共同制作者の役割</t>
    <rPh sb="0" eb="3">
      <t>キョウサイシャ</t>
    </rPh>
    <rPh sb="4" eb="6">
      <t>キョウドウ</t>
    </rPh>
    <rPh sb="6" eb="8">
      <t>セイサク</t>
    </rPh>
    <rPh sb="8" eb="9">
      <t>シャ</t>
    </rPh>
    <rPh sb="10" eb="12">
      <t>ヤクワリ</t>
    </rPh>
    <phoneticPr fontId="5"/>
  </si>
  <si>
    <t>後援・協賛者名等とその役割</t>
    <rPh sb="0" eb="2">
      <t>コウエン</t>
    </rPh>
    <rPh sb="3" eb="5">
      <t>キョウサン</t>
    </rPh>
    <rPh sb="5" eb="6">
      <t>シャ</t>
    </rPh>
    <rPh sb="6" eb="7">
      <t>メイ</t>
    </rPh>
    <rPh sb="7" eb="8">
      <t>トウ</t>
    </rPh>
    <rPh sb="11" eb="13">
      <t>ヤクワリ</t>
    </rPh>
    <phoneticPr fontId="5"/>
  </si>
  <si>
    <t>該当する項目を全てプルダウンで選択してください。</t>
    <rPh sb="0" eb="2">
      <t>ガイトウ</t>
    </rPh>
    <rPh sb="4" eb="6">
      <t>コウモク</t>
    </rPh>
    <rPh sb="7" eb="8">
      <t>スベ</t>
    </rPh>
    <rPh sb="15" eb="17">
      <t>センタク</t>
    </rPh>
    <phoneticPr fontId="5"/>
  </si>
  <si>
    <t>会場の席数(定員)</t>
    <rPh sb="0" eb="2">
      <t>カイジョウ</t>
    </rPh>
    <rPh sb="3" eb="5">
      <t>セキスウ</t>
    </rPh>
    <rPh sb="6" eb="8">
      <t>テイイン</t>
    </rPh>
    <phoneticPr fontId="8"/>
  </si>
  <si>
    <t>売止席数</t>
    <rPh sb="0" eb="1">
      <t>ウリ</t>
    </rPh>
    <rPh sb="1" eb="2">
      <t>ドメ</t>
    </rPh>
    <rPh sb="2" eb="4">
      <t>セキスウ</t>
    </rPh>
    <phoneticPr fontId="8"/>
  </si>
  <si>
    <t>感染症対策による売止</t>
    <rPh sb="0" eb="2">
      <t>カンセン</t>
    </rPh>
    <rPh sb="2" eb="3">
      <t>ショウ</t>
    </rPh>
    <rPh sb="3" eb="5">
      <t>タイサク</t>
    </rPh>
    <rPh sb="8" eb="9">
      <t>ウリ</t>
    </rPh>
    <rPh sb="9" eb="10">
      <t>ドメ</t>
    </rPh>
    <phoneticPr fontId="8"/>
  </si>
  <si>
    <t>その他売止</t>
    <rPh sb="2" eb="3">
      <t>タ</t>
    </rPh>
    <rPh sb="3" eb="4">
      <t>ウリ</t>
    </rPh>
    <rPh sb="4" eb="5">
      <t>ドメ</t>
    </rPh>
    <phoneticPr fontId="8"/>
  </si>
  <si>
    <t>割引額の合計額</t>
    <rPh sb="0" eb="2">
      <t>ワリビキ</t>
    </rPh>
    <rPh sb="2" eb="3">
      <t>ガク</t>
    </rPh>
    <rPh sb="4" eb="6">
      <t>ゴウケイ</t>
    </rPh>
    <rPh sb="6" eb="7">
      <t>ガク</t>
    </rPh>
    <phoneticPr fontId="10"/>
  </si>
  <si>
    <t>（別紙　入場料詳細）</t>
  </si>
  <si>
    <t>入場料合計（円）</t>
    <rPh sb="0" eb="3">
      <t>ニュウジョウリョウ</t>
    </rPh>
    <rPh sb="3" eb="5">
      <t>ゴウケイ</t>
    </rPh>
    <rPh sb="6" eb="7">
      <t>エン</t>
    </rPh>
    <phoneticPr fontId="5"/>
  </si>
  <si>
    <t>公演回数合計</t>
    <rPh sb="0" eb="2">
      <t>コウエン</t>
    </rPh>
    <rPh sb="2" eb="4">
      <t>カイスウ</t>
    </rPh>
    <rPh sb="4" eb="6">
      <t>ゴウケイ</t>
    </rPh>
    <phoneticPr fontId="5"/>
  </si>
  <si>
    <t>総使用席数(a)</t>
    <rPh sb="0" eb="1">
      <t>ソウ</t>
    </rPh>
    <rPh sb="1" eb="3">
      <t>シヨウ</t>
    </rPh>
    <rPh sb="3" eb="5">
      <t>セキスウ</t>
    </rPh>
    <phoneticPr fontId="5"/>
  </si>
  <si>
    <t>販売枚数合計(b)</t>
    <rPh sb="4" eb="6">
      <t>ゴウケイ</t>
    </rPh>
    <phoneticPr fontId="5"/>
  </si>
  <si>
    <t>有料入場率(b/a)</t>
    <rPh sb="2" eb="4">
      <t>ニュウジョウ</t>
    </rPh>
    <phoneticPr fontId="5"/>
  </si>
  <si>
    <t>総入場者数合計(c)</t>
    <rPh sb="5" eb="7">
      <t>ゴウケイ</t>
    </rPh>
    <phoneticPr fontId="5"/>
  </si>
  <si>
    <t>総入場率(c/a)</t>
    <phoneticPr fontId="5"/>
  </si>
  <si>
    <t>公演日</t>
    <phoneticPr fontId="5"/>
  </si>
  <si>
    <t>・有料入場率が100%を超えている場合は使用座席数、公演回数、チケットの枚数を再度ご確認ください。
・ペアチケット5000円を20枚予定の場合、下記のように記載をお願いいたします。
　券種　ペアチケット（5000円）
　単価　2500
　枚数　40</t>
    <rPh sb="12" eb="13">
      <t>コ</t>
    </rPh>
    <rPh sb="17" eb="19">
      <t>バアイ</t>
    </rPh>
    <rPh sb="20" eb="22">
      <t>シヨウ</t>
    </rPh>
    <rPh sb="22" eb="25">
      <t>ザセキスウ</t>
    </rPh>
    <rPh sb="26" eb="28">
      <t>コウエン</t>
    </rPh>
    <rPh sb="28" eb="30">
      <t>カイスウ</t>
    </rPh>
    <rPh sb="36" eb="38">
      <t>マイスウ</t>
    </rPh>
    <rPh sb="39" eb="41">
      <t>サイド</t>
    </rPh>
    <rPh sb="42" eb="44">
      <t>カクニン</t>
    </rPh>
    <rPh sb="62" eb="63">
      <t>エン</t>
    </rPh>
    <rPh sb="66" eb="67">
      <t>マイ</t>
    </rPh>
    <rPh sb="67" eb="69">
      <t>ヨテイ</t>
    </rPh>
    <rPh sb="70" eb="72">
      <t>バアイ</t>
    </rPh>
    <rPh sb="73" eb="75">
      <t>カキ</t>
    </rPh>
    <rPh sb="79" eb="81">
      <t>キサイ</t>
    </rPh>
    <rPh sb="83" eb="84">
      <t>ネガ</t>
    </rPh>
    <rPh sb="107" eb="108">
      <t>エン</t>
    </rPh>
    <rPh sb="111" eb="113">
      <t>タンカ</t>
    </rPh>
    <rPh sb="120" eb="122">
      <t>マイスウ</t>
    </rPh>
    <phoneticPr fontId="5"/>
  </si>
  <si>
    <t>会場名</t>
  </si>
  <si>
    <t>会場の席数(定員)</t>
    <rPh sb="0" eb="2">
      <t>カイジョウ</t>
    </rPh>
    <rPh sb="3" eb="5">
      <t>セキスウ</t>
    </rPh>
    <rPh sb="6" eb="8">
      <t>テイイン</t>
    </rPh>
    <phoneticPr fontId="5"/>
  </si>
  <si>
    <t>売止席数</t>
    <rPh sb="0" eb="1">
      <t>ウリ</t>
    </rPh>
    <rPh sb="1" eb="2">
      <t>ドメ</t>
    </rPh>
    <rPh sb="2" eb="4">
      <t>セキスウ</t>
    </rPh>
    <phoneticPr fontId="5"/>
  </si>
  <si>
    <t>感染症対策</t>
    <rPh sb="0" eb="5">
      <t>カンセンショウタイサク</t>
    </rPh>
    <phoneticPr fontId="5"/>
  </si>
  <si>
    <t>使用席数</t>
    <rPh sb="0" eb="2">
      <t>シヨウ</t>
    </rPh>
    <rPh sb="2" eb="4">
      <t>セキスウ</t>
    </rPh>
    <rPh sb="3" eb="4">
      <t>スウ</t>
    </rPh>
    <phoneticPr fontId="5"/>
  </si>
  <si>
    <t>使用席数×公演回数(a)</t>
    <rPh sb="5" eb="7">
      <t>コウエン</t>
    </rPh>
    <rPh sb="7" eb="9">
      <t>カイスウ</t>
    </rPh>
    <phoneticPr fontId="5"/>
  </si>
  <si>
    <t>公演回数</t>
    <phoneticPr fontId="5"/>
  </si>
  <si>
    <t>販売枚数(b)</t>
    <rPh sb="0" eb="2">
      <t>ハンバイ</t>
    </rPh>
    <rPh sb="2" eb="4">
      <t>マイスウ</t>
    </rPh>
    <phoneticPr fontId="5"/>
  </si>
  <si>
    <t>有料入場率(b/a)</t>
    <rPh sb="0" eb="2">
      <t>ユウリョウ</t>
    </rPh>
    <rPh sb="2" eb="4">
      <t>ニュウジョウ</t>
    </rPh>
    <rPh sb="4" eb="5">
      <t>リツ</t>
    </rPh>
    <phoneticPr fontId="5"/>
  </si>
  <si>
    <t>総入場者数(c)</t>
    <rPh sb="0" eb="1">
      <t>ソウ</t>
    </rPh>
    <rPh sb="1" eb="3">
      <t>ニュウジョウ</t>
    </rPh>
    <rPh sb="3" eb="4">
      <t>シャ</t>
    </rPh>
    <rPh sb="4" eb="5">
      <t>スウ</t>
    </rPh>
    <phoneticPr fontId="5"/>
  </si>
  <si>
    <t>総入場率(c/a)</t>
    <rPh sb="0" eb="1">
      <t>ソウ</t>
    </rPh>
    <rPh sb="1" eb="3">
      <t>ニュウジョウ</t>
    </rPh>
    <rPh sb="3" eb="4">
      <t>リツ</t>
    </rPh>
    <phoneticPr fontId="5"/>
  </si>
  <si>
    <t>枚数</t>
  </si>
  <si>
    <t>単価×枚数</t>
  </si>
  <si>
    <t>招待券枚数</t>
    <rPh sb="0" eb="3">
      <t>ショウタイケン</t>
    </rPh>
    <rPh sb="3" eb="5">
      <t>マイスウ</t>
    </rPh>
    <phoneticPr fontId="5"/>
  </si>
  <si>
    <t>小計</t>
    <rPh sb="0" eb="2">
      <t>ショウケイ</t>
    </rPh>
    <phoneticPr fontId="5"/>
  </si>
  <si>
    <t>【内訳】</t>
    <rPh sb="1" eb="3">
      <t>ウチワケ</t>
    </rPh>
    <phoneticPr fontId="5"/>
  </si>
  <si>
    <t>支払先及び内容</t>
    <rPh sb="0" eb="2">
      <t>シハライ</t>
    </rPh>
    <rPh sb="2" eb="3">
      <t>サキ</t>
    </rPh>
    <rPh sb="3" eb="4">
      <t>オヨ</t>
    </rPh>
    <rPh sb="5" eb="7">
      <t>ナイヨウ</t>
    </rPh>
    <phoneticPr fontId="5"/>
  </si>
  <si>
    <t>単価等(円)</t>
    <rPh sb="0" eb="2">
      <t>タンカ</t>
    </rPh>
    <rPh sb="2" eb="3">
      <t>トウ</t>
    </rPh>
    <rPh sb="4" eb="5">
      <t>エン</t>
    </rPh>
    <phoneticPr fontId="5"/>
  </si>
  <si>
    <t>消費税等</t>
    <rPh sb="0" eb="3">
      <t>ショウヒゼイ</t>
    </rPh>
    <rPh sb="3" eb="4">
      <t>トウ</t>
    </rPh>
    <phoneticPr fontId="5"/>
  </si>
  <si>
    <t>金額（円）</t>
    <rPh sb="3" eb="4">
      <t>エン</t>
    </rPh>
    <phoneticPr fontId="5"/>
  </si>
  <si>
    <t>助成対象経費</t>
    <rPh sb="0" eb="2">
      <t>ジョセイ</t>
    </rPh>
    <rPh sb="2" eb="4">
      <t>タイショウ</t>
    </rPh>
    <rPh sb="4" eb="6">
      <t>ケイヒ</t>
    </rPh>
    <phoneticPr fontId="5"/>
  </si>
  <si>
    <t>会場費</t>
    <rPh sb="0" eb="2">
      <t>カイジョウ</t>
    </rPh>
    <rPh sb="2" eb="3">
      <t>ヒ</t>
    </rPh>
    <phoneticPr fontId="8"/>
  </si>
  <si>
    <t>舞台費</t>
    <rPh sb="0" eb="2">
      <t>ブタイ</t>
    </rPh>
    <rPh sb="2" eb="3">
      <t>ヒ</t>
    </rPh>
    <phoneticPr fontId="8"/>
  </si>
  <si>
    <t>課税対象外経費</t>
    <rPh sb="0" eb="2">
      <t>カゼイ</t>
    </rPh>
    <rPh sb="2" eb="4">
      <t>タイショウ</t>
    </rPh>
    <rPh sb="4" eb="5">
      <t>ガイ</t>
    </rPh>
    <rPh sb="5" eb="7">
      <t>ケイヒ</t>
    </rPh>
    <phoneticPr fontId="8"/>
  </si>
  <si>
    <t>課税対象経費</t>
    <rPh sb="0" eb="2">
      <t>カゼイ</t>
    </rPh>
    <rPh sb="2" eb="4">
      <t>タイショウ</t>
    </rPh>
    <rPh sb="4" eb="6">
      <t>ケイヒ</t>
    </rPh>
    <phoneticPr fontId="8"/>
  </si>
  <si>
    <t>助成対象経費　小計（A）</t>
    <rPh sb="0" eb="2">
      <t>ジョセイ</t>
    </rPh>
    <rPh sb="2" eb="4">
      <t>タイショウ</t>
    </rPh>
    <rPh sb="4" eb="6">
      <t>ケイヒ</t>
    </rPh>
    <rPh sb="7" eb="9">
      <t>ショウケイ</t>
    </rPh>
    <phoneticPr fontId="8"/>
  </si>
  <si>
    <t>消費税等仕入控除税額計（B）</t>
    <rPh sb="0" eb="3">
      <t>ショウヒゼイ</t>
    </rPh>
    <rPh sb="3" eb="4">
      <t>トウ</t>
    </rPh>
    <rPh sb="4" eb="6">
      <t>シイレ</t>
    </rPh>
    <rPh sb="6" eb="8">
      <t>コウジョ</t>
    </rPh>
    <rPh sb="8" eb="10">
      <t>ゼイガク</t>
    </rPh>
    <rPh sb="10" eb="11">
      <t>ケイ</t>
    </rPh>
    <phoneticPr fontId="8"/>
  </si>
  <si>
    <t>空白</t>
    <rPh sb="0" eb="2">
      <t>クウハク</t>
    </rPh>
    <phoneticPr fontId="5"/>
  </si>
  <si>
    <t>項目</t>
    <rPh sb="0" eb="2">
      <t>コウモク</t>
    </rPh>
    <phoneticPr fontId="8"/>
  </si>
  <si>
    <t>空白２</t>
    <rPh sb="0" eb="2">
      <t>クウハク</t>
    </rPh>
    <phoneticPr fontId="8"/>
  </si>
  <si>
    <t>助成対象経費</t>
    <rPh sb="0" eb="2">
      <t>ジョセイ</t>
    </rPh>
    <rPh sb="2" eb="4">
      <t>タイショウ</t>
    </rPh>
    <rPh sb="4" eb="6">
      <t>ケイヒ</t>
    </rPh>
    <phoneticPr fontId="8"/>
  </si>
  <si>
    <t>感染症対策経費</t>
    <rPh sb="0" eb="5">
      <t>カンセンショウタイサク</t>
    </rPh>
    <rPh sb="5" eb="7">
      <t>ケイヒ</t>
    </rPh>
    <phoneticPr fontId="8"/>
  </si>
  <si>
    <t>会場使用料</t>
    <rPh sb="0" eb="2">
      <t>カイジョウ</t>
    </rPh>
    <rPh sb="2" eb="5">
      <t>シヨウリョウ</t>
    </rPh>
    <phoneticPr fontId="8"/>
  </si>
  <si>
    <t>大道具費</t>
    <rPh sb="0" eb="3">
      <t>オオドウグ</t>
    </rPh>
    <rPh sb="3" eb="4">
      <t>ヒ</t>
    </rPh>
    <phoneticPr fontId="8"/>
  </si>
  <si>
    <t>小道具費</t>
    <rPh sb="0" eb="3">
      <t>コドウグ</t>
    </rPh>
    <rPh sb="3" eb="4">
      <t>ヒ</t>
    </rPh>
    <phoneticPr fontId="8"/>
  </si>
  <si>
    <t>衣装費</t>
    <rPh sb="0" eb="2">
      <t>イショウ</t>
    </rPh>
    <rPh sb="2" eb="3">
      <t>ヒ</t>
    </rPh>
    <phoneticPr fontId="8"/>
  </si>
  <si>
    <t>衣装スタッフ費</t>
    <rPh sb="0" eb="2">
      <t>イショウ</t>
    </rPh>
    <rPh sb="6" eb="7">
      <t>ヒ</t>
    </rPh>
    <phoneticPr fontId="8"/>
  </si>
  <si>
    <t>履物費</t>
    <rPh sb="0" eb="2">
      <t>ハキモノ</t>
    </rPh>
    <rPh sb="2" eb="3">
      <t>ヒ</t>
    </rPh>
    <phoneticPr fontId="8"/>
  </si>
  <si>
    <t>かつら（床山）費</t>
    <rPh sb="4" eb="6">
      <t>トコヤマ</t>
    </rPh>
    <rPh sb="7" eb="8">
      <t>ヒ</t>
    </rPh>
    <phoneticPr fontId="8"/>
  </si>
  <si>
    <t>メイク費</t>
    <rPh sb="3" eb="4">
      <t>ヒ</t>
    </rPh>
    <phoneticPr fontId="8"/>
  </si>
  <si>
    <t>照明費</t>
    <rPh sb="0" eb="2">
      <t>ショウメイ</t>
    </rPh>
    <rPh sb="2" eb="3">
      <t>ヒ</t>
    </rPh>
    <phoneticPr fontId="8"/>
  </si>
  <si>
    <t>照明スタッフ費</t>
    <rPh sb="0" eb="2">
      <t>ショウメイ</t>
    </rPh>
    <rPh sb="6" eb="7">
      <t>ヒ</t>
    </rPh>
    <phoneticPr fontId="8"/>
  </si>
  <si>
    <t>音響費</t>
    <rPh sb="0" eb="2">
      <t>オンキョウ</t>
    </rPh>
    <rPh sb="2" eb="3">
      <t>ヒ</t>
    </rPh>
    <phoneticPr fontId="8"/>
  </si>
  <si>
    <t>音響スタッフ費</t>
    <rPh sb="0" eb="2">
      <t>オンキョウ</t>
    </rPh>
    <rPh sb="6" eb="7">
      <t>ヒ</t>
    </rPh>
    <phoneticPr fontId="8"/>
  </si>
  <si>
    <t>映像費</t>
    <rPh sb="0" eb="2">
      <t>エイゾウ</t>
    </rPh>
    <rPh sb="2" eb="3">
      <t>ヒ</t>
    </rPh>
    <phoneticPr fontId="8"/>
  </si>
  <si>
    <t>映像スタッフ費</t>
    <rPh sb="0" eb="2">
      <t>エイゾウ</t>
    </rPh>
    <rPh sb="6" eb="7">
      <t>ヒ</t>
    </rPh>
    <phoneticPr fontId="8"/>
  </si>
  <si>
    <t>特殊効果費</t>
    <rPh sb="0" eb="2">
      <t>トクシュ</t>
    </rPh>
    <rPh sb="2" eb="4">
      <t>コウカ</t>
    </rPh>
    <rPh sb="4" eb="5">
      <t>ヒ</t>
    </rPh>
    <phoneticPr fontId="8"/>
  </si>
  <si>
    <t>機材借料</t>
    <rPh sb="0" eb="2">
      <t>キザイ</t>
    </rPh>
    <rPh sb="2" eb="4">
      <t>シャクリョウ</t>
    </rPh>
    <phoneticPr fontId="8"/>
  </si>
  <si>
    <t>字幕費</t>
    <rPh sb="0" eb="2">
      <t>ジマク</t>
    </rPh>
    <rPh sb="2" eb="3">
      <t>ヒ</t>
    </rPh>
    <phoneticPr fontId="8"/>
  </si>
  <si>
    <t>細目/内訳</t>
    <rPh sb="0" eb="2">
      <t>サイモク</t>
    </rPh>
    <rPh sb="3" eb="5">
      <t>ウチワケ</t>
    </rPh>
    <phoneticPr fontId="5"/>
  </si>
  <si>
    <t>感染症予防用品購入費</t>
    <rPh sb="0" eb="3">
      <t>カンセンショウ</t>
    </rPh>
    <rPh sb="3" eb="5">
      <t>ヨボウ</t>
    </rPh>
    <rPh sb="5" eb="7">
      <t>ヨウヒン</t>
    </rPh>
    <rPh sb="7" eb="9">
      <t>コウニュウ</t>
    </rPh>
    <rPh sb="9" eb="10">
      <t>ヒ</t>
    </rPh>
    <phoneticPr fontId="8"/>
  </si>
  <si>
    <t>消毒関係消耗品購入費</t>
    <rPh sb="0" eb="2">
      <t>ショウドク</t>
    </rPh>
    <rPh sb="2" eb="4">
      <t>カンケイ</t>
    </rPh>
    <rPh sb="4" eb="6">
      <t>ショウモウ</t>
    </rPh>
    <rPh sb="6" eb="7">
      <t>ヒン</t>
    </rPh>
    <rPh sb="7" eb="9">
      <t>コウニュウ</t>
    </rPh>
    <rPh sb="9" eb="10">
      <t>ヒ</t>
    </rPh>
    <phoneticPr fontId="8"/>
  </si>
  <si>
    <t>消毒作業費</t>
    <rPh sb="0" eb="2">
      <t>ショウドク</t>
    </rPh>
    <rPh sb="2" eb="4">
      <t>サギョウ</t>
    </rPh>
    <rPh sb="4" eb="5">
      <t>ヒ</t>
    </rPh>
    <phoneticPr fontId="8"/>
  </si>
  <si>
    <t>感染症対策機材購入・借用費</t>
    <rPh sb="0" eb="3">
      <t>カンセンショウ</t>
    </rPh>
    <rPh sb="3" eb="5">
      <t>タイサク</t>
    </rPh>
    <rPh sb="5" eb="7">
      <t>キザイ</t>
    </rPh>
    <rPh sb="7" eb="9">
      <t>コウニュウ</t>
    </rPh>
    <rPh sb="10" eb="12">
      <t>シャクヨウ</t>
    </rPh>
    <rPh sb="12" eb="13">
      <t>ヒ</t>
    </rPh>
    <phoneticPr fontId="8"/>
  </si>
  <si>
    <t>検査費</t>
    <rPh sb="0" eb="2">
      <t>ケンサ</t>
    </rPh>
    <rPh sb="2" eb="3">
      <t>ヒ</t>
    </rPh>
    <phoneticPr fontId="8"/>
  </si>
  <si>
    <t>課税区分</t>
    <rPh sb="0" eb="2">
      <t>カゼイ</t>
    </rPh>
    <rPh sb="2" eb="4">
      <t>クブン</t>
    </rPh>
    <phoneticPr fontId="8"/>
  </si>
  <si>
    <t>課税対象外</t>
    <rPh sb="0" eb="2">
      <t>カゼイ</t>
    </rPh>
    <rPh sb="2" eb="4">
      <t>タイショウ</t>
    </rPh>
    <rPh sb="4" eb="5">
      <t>ガイ</t>
    </rPh>
    <phoneticPr fontId="8"/>
  </si>
  <si>
    <t>舞台スタッフ費</t>
    <rPh sb="0" eb="2">
      <t>ブタイ</t>
    </rPh>
    <rPh sb="6" eb="7">
      <t>ヒ</t>
    </rPh>
    <phoneticPr fontId="8"/>
  </si>
  <si>
    <t>数量(1)</t>
    <rPh sb="0" eb="2">
      <t>スウリョウ</t>
    </rPh>
    <phoneticPr fontId="5"/>
  </si>
  <si>
    <t>数量(2)</t>
    <rPh sb="0" eb="2">
      <t>スウリョウ</t>
    </rPh>
    <phoneticPr fontId="5"/>
  </si>
  <si>
    <t>税区分番号</t>
    <rPh sb="0" eb="1">
      <t>ゼイ</t>
    </rPh>
    <rPh sb="1" eb="3">
      <t>クブン</t>
    </rPh>
    <rPh sb="3" eb="5">
      <t>バンゴウ</t>
    </rPh>
    <phoneticPr fontId="8"/>
  </si>
  <si>
    <t>消費税等仕入控除税額
小計(B)</t>
    <rPh sb="0" eb="6">
      <t>ショウヒゼイトウシイレ</t>
    </rPh>
    <rPh sb="6" eb="8">
      <t>コウジョ</t>
    </rPh>
    <rPh sb="8" eb="10">
      <t>ゼイガク</t>
    </rPh>
    <rPh sb="11" eb="13">
      <t>ショウケイ</t>
    </rPh>
    <phoneticPr fontId="5"/>
  </si>
  <si>
    <t>民間
からの寄付金
・
協賛金
・
助成金等</t>
    <rPh sb="0" eb="2">
      <t>ミンカン</t>
    </rPh>
    <rPh sb="18" eb="20">
      <t>ジョセイ</t>
    </rPh>
    <rPh sb="20" eb="21">
      <t>キン</t>
    </rPh>
    <rPh sb="21" eb="22">
      <t>トウ</t>
    </rPh>
    <phoneticPr fontId="10"/>
  </si>
  <si>
    <r>
      <t>割引販売を行っている場合のみ、割引額の合計をマイナスで記入</t>
    </r>
    <r>
      <rPr>
        <b/>
        <sz val="12"/>
        <rFont val="ＭＳ ゴシック"/>
        <family val="3"/>
        <charset val="128"/>
      </rPr>
      <t>→</t>
    </r>
    <phoneticPr fontId="5"/>
  </si>
  <si>
    <r>
      <rPr>
        <b/>
        <sz val="14"/>
        <color theme="1"/>
        <rFont val="ＭＳ ゴシック"/>
        <family val="3"/>
        <charset val="128"/>
      </rPr>
      <t>特記事項</t>
    </r>
    <r>
      <rPr>
        <sz val="11"/>
        <color theme="1"/>
        <rFont val="游ゴシック"/>
        <family val="3"/>
        <charset val="128"/>
        <scheme val="minor"/>
      </rPr>
      <t/>
    </r>
    <rPh sb="0" eb="2">
      <t>トッキ</t>
    </rPh>
    <rPh sb="2" eb="4">
      <t>ジコウ</t>
    </rPh>
    <phoneticPr fontId="5"/>
  </si>
  <si>
    <t>消費税等仕入控除税額の取扱</t>
    <phoneticPr fontId="8"/>
  </si>
  <si>
    <t>要入力</t>
    <rPh sb="0" eb="1">
      <t>ヨウ</t>
    </rPh>
    <rPh sb="1" eb="3">
      <t>ニュウリョク</t>
    </rPh>
    <phoneticPr fontId="8"/>
  </si>
  <si>
    <t>小計（A）</t>
    <rPh sb="0" eb="2">
      <t>ショウケイ</t>
    </rPh>
    <phoneticPr fontId="8"/>
  </si>
  <si>
    <t>助成対象経費　合計（C)</t>
    <rPh sb="0" eb="2">
      <t>ジョセイ</t>
    </rPh>
    <rPh sb="2" eb="4">
      <t>タイショウ</t>
    </rPh>
    <rPh sb="4" eb="6">
      <t>ケイヒ</t>
    </rPh>
    <rPh sb="7" eb="9">
      <t>ゴウケイ</t>
    </rPh>
    <phoneticPr fontId="8"/>
  </si>
  <si>
    <t>総表</t>
    <rPh sb="0" eb="2">
      <t>ソウヒョウ</t>
    </rPh>
    <phoneticPr fontId="5"/>
  </si>
  <si>
    <t>独立行政法人日本芸術文化振興会理事長　殿</t>
    <phoneticPr fontId="5"/>
  </si>
  <si>
    <t>団体住所郵便番号</t>
    <rPh sb="4" eb="8">
      <t>ユウビンバンゴウ</t>
    </rPh>
    <phoneticPr fontId="5"/>
  </si>
  <si>
    <t>-</t>
  </si>
  <si>
    <t>団体住所（所在地）</t>
  </si>
  <si>
    <t>市区町村～番地</t>
    <rPh sb="0" eb="4">
      <t>シクチョウソン</t>
    </rPh>
    <rPh sb="5" eb="7">
      <t>バンチ</t>
    </rPh>
    <phoneticPr fontId="5"/>
  </si>
  <si>
    <t>左記以外（建物名等）</t>
    <phoneticPr fontId="5"/>
  </si>
  <si>
    <t>団体名（主催者）</t>
  </si>
  <si>
    <t>代表者役職名</t>
  </si>
  <si>
    <t>担当者電話番号</t>
    <rPh sb="0" eb="3">
      <t>タントウシャ</t>
    </rPh>
    <rPh sb="3" eb="5">
      <t>デンワ</t>
    </rPh>
    <rPh sb="5" eb="7">
      <t>バンゴウ</t>
    </rPh>
    <phoneticPr fontId="5"/>
  </si>
  <si>
    <t>時間外連絡先</t>
    <rPh sb="0" eb="6">
      <t>ジカンガイレンラクサキ</t>
    </rPh>
    <phoneticPr fontId="5"/>
  </si>
  <si>
    <t>活動名（フリガナ）</t>
    <rPh sb="0" eb="2">
      <t>カツドウ</t>
    </rPh>
    <rPh sb="2" eb="3">
      <t>メイ</t>
    </rPh>
    <phoneticPr fontId="5"/>
  </si>
  <si>
    <t>チラシ等の広報に使用される具体的な活動名とフリガナを記入してください。</t>
    <phoneticPr fontId="5"/>
  </si>
  <si>
    <t>実施時期及び
実施場所</t>
    <rPh sb="0" eb="2">
      <t>ジッシ</t>
    </rPh>
    <rPh sb="2" eb="4">
      <t>ジキ</t>
    </rPh>
    <rPh sb="4" eb="5">
      <t>オヨ</t>
    </rPh>
    <rPh sb="7" eb="9">
      <t>ジッシ</t>
    </rPh>
    <rPh sb="9" eb="11">
      <t>バショ</t>
    </rPh>
    <phoneticPr fontId="5"/>
  </si>
  <si>
    <t>（都道府県・</t>
    <rPh sb="3" eb="4">
      <t>フ</t>
    </rPh>
    <phoneticPr fontId="5"/>
  </si>
  <si>
    <t>市区町村）</t>
    <rPh sb="0" eb="2">
      <t>シク</t>
    </rPh>
    <rPh sb="2" eb="4">
      <t>チョウソン</t>
    </rPh>
    <phoneticPr fontId="5"/>
  </si>
  <si>
    <t>～</t>
  </si>
  <si>
    <t>練習・仕込み・ばらしの期間は記入せず、公演期間を記入してください。(2021/4/1～2022/3/31）</t>
    <phoneticPr fontId="5"/>
  </si>
  <si>
    <t>活動が1日の場合は同じ日付をご記入ください。</t>
    <phoneticPr fontId="5"/>
  </si>
  <si>
    <t>助成金の額</t>
    <rPh sb="0" eb="3">
      <t>ジョセイキン</t>
    </rPh>
    <rPh sb="4" eb="5">
      <t>ガク</t>
    </rPh>
    <phoneticPr fontId="5"/>
  </si>
  <si>
    <t>団体名</t>
    <rPh sb="0" eb="2">
      <t>ダンタイ</t>
    </rPh>
    <rPh sb="2" eb="3">
      <t>メイ</t>
    </rPh>
    <phoneticPr fontId="8"/>
  </si>
  <si>
    <t>助成対象活動名</t>
    <rPh sb="0" eb="2">
      <t>ジョセイ</t>
    </rPh>
    <rPh sb="2" eb="4">
      <t>タイショウ</t>
    </rPh>
    <rPh sb="4" eb="6">
      <t>カツドウ</t>
    </rPh>
    <rPh sb="6" eb="7">
      <t>メイ</t>
    </rPh>
    <phoneticPr fontId="8"/>
  </si>
  <si>
    <r>
      <t xml:space="preserve">仕込み・ゲネプロ・ばらし・実施回数を入力してください。（公演日及び実施場所は総表よりデータが参照されます。）
</t>
    </r>
    <r>
      <rPr>
        <b/>
        <sz val="14"/>
        <color rgb="FFFF0000"/>
        <rFont val="ＭＳ ゴシック"/>
        <family val="3"/>
        <charset val="128"/>
      </rPr>
      <t>定期公演等で、用意されている行数（12行）を超えて行われる活動の場合は、全ての日程・会場についての詳細を記載した別紙を添付してください。
学校公演の場合は、その対象を明記してください（例：小学生対象、学校関係者のみ、一般公開あり等）。</t>
    </r>
    <r>
      <rPr>
        <b/>
        <sz val="14"/>
        <color theme="1"/>
        <rFont val="ＭＳ ゴシック"/>
        <family val="3"/>
        <charset val="128"/>
      </rPr>
      <t xml:space="preserve">
</t>
    </r>
    <rPh sb="0" eb="2">
      <t>シコ</t>
    </rPh>
    <rPh sb="13" eb="15">
      <t>ジッシ</t>
    </rPh>
    <rPh sb="15" eb="17">
      <t>カイスウ</t>
    </rPh>
    <rPh sb="18" eb="20">
      <t>ニュウリョク</t>
    </rPh>
    <phoneticPr fontId="5"/>
  </si>
  <si>
    <t>本活動の内容</t>
    <rPh sb="0" eb="3">
      <t>ホンカツドウ</t>
    </rPh>
    <rPh sb="4" eb="6">
      <t>ナイヨウ</t>
    </rPh>
    <phoneticPr fontId="5"/>
  </si>
  <si>
    <t>要入力</t>
  </si>
  <si>
    <t>以下の項目に変更がある場合、「変更理由書」の提出が必要です。</t>
    <rPh sb="0" eb="2">
      <t>イカ</t>
    </rPh>
    <rPh sb="3" eb="5">
      <t>コウモク</t>
    </rPh>
    <rPh sb="6" eb="8">
      <t>ヘンコウ</t>
    </rPh>
    <rPh sb="11" eb="13">
      <t>バアイ</t>
    </rPh>
    <rPh sb="15" eb="17">
      <t>ヘンコウ</t>
    </rPh>
    <rPh sb="17" eb="20">
      <t>リユウショ</t>
    </rPh>
    <rPh sb="22" eb="24">
      <t>テイシュツ</t>
    </rPh>
    <rPh sb="25" eb="27">
      <t>ヒツヨウ</t>
    </rPh>
    <phoneticPr fontId="8"/>
  </si>
  <si>
    <t>・実施時期（活動日、活動期間）、実施会場、実施回数</t>
    <rPh sb="1" eb="5">
      <t>ジッシジキ</t>
    </rPh>
    <rPh sb="6" eb="9">
      <t>カツドウビ</t>
    </rPh>
    <rPh sb="10" eb="12">
      <t>カツドウ</t>
    </rPh>
    <rPh sb="12" eb="14">
      <t>キカン</t>
    </rPh>
    <rPh sb="16" eb="18">
      <t>ジッシ</t>
    </rPh>
    <rPh sb="18" eb="20">
      <t>カイジョウ</t>
    </rPh>
    <rPh sb="21" eb="23">
      <t>ジッシ</t>
    </rPh>
    <rPh sb="23" eb="25">
      <t>カイスウ</t>
    </rPh>
    <phoneticPr fontId="8"/>
  </si>
  <si>
    <t>・本活動の内容（演目、曲目、あらすじ、主な出演者、主なスタッフ等）</t>
    <rPh sb="1" eb="2">
      <t>ホン</t>
    </rPh>
    <rPh sb="2" eb="4">
      <t>カツドウ</t>
    </rPh>
    <rPh sb="5" eb="7">
      <t>ナイヨウ</t>
    </rPh>
    <rPh sb="8" eb="10">
      <t>エンモク</t>
    </rPh>
    <rPh sb="11" eb="13">
      <t>キョクモク</t>
    </rPh>
    <rPh sb="19" eb="20">
      <t>オモ</t>
    </rPh>
    <rPh sb="21" eb="24">
      <t>シュツエンシャ</t>
    </rPh>
    <rPh sb="25" eb="26">
      <t>オモ</t>
    </rPh>
    <rPh sb="31" eb="32">
      <t>トウ</t>
    </rPh>
    <phoneticPr fontId="8"/>
  </si>
  <si>
    <t>・共催者、共同制作者</t>
    <rPh sb="1" eb="4">
      <t>キョウサイシャ</t>
    </rPh>
    <rPh sb="5" eb="7">
      <t>キョウドウ</t>
    </rPh>
    <rPh sb="7" eb="9">
      <t>セイサク</t>
    </rPh>
    <rPh sb="9" eb="10">
      <t>シャ</t>
    </rPh>
    <phoneticPr fontId="8"/>
  </si>
  <si>
    <t>支援区分</t>
    <rPh sb="0" eb="4">
      <t>シエンクブン</t>
    </rPh>
    <phoneticPr fontId="5"/>
  </si>
  <si>
    <t>個表番号</t>
    <rPh sb="0" eb="4">
      <t>コヒョウバンゴウ</t>
    </rPh>
    <phoneticPr fontId="8"/>
  </si>
  <si>
    <t>空白</t>
    <rPh sb="0" eb="2">
      <t>クウハク</t>
    </rPh>
    <phoneticPr fontId="8"/>
  </si>
  <si>
    <t>共催者
負担金</t>
    <phoneticPr fontId="8"/>
  </si>
  <si>
    <t>配信等収入</t>
    <rPh sb="0" eb="3">
      <t>ハイシントウ</t>
    </rPh>
    <rPh sb="3" eb="5">
      <t>シュウニュウ</t>
    </rPh>
    <phoneticPr fontId="8"/>
  </si>
  <si>
    <t>交付を受けようとする助成金の額</t>
    <rPh sb="0" eb="2">
      <t>コウフ</t>
    </rPh>
    <rPh sb="3" eb="4">
      <t>ウ</t>
    </rPh>
    <rPh sb="10" eb="13">
      <t>ジョセイキン</t>
    </rPh>
    <rPh sb="14" eb="15">
      <t>ガク</t>
    </rPh>
    <phoneticPr fontId="8"/>
  </si>
  <si>
    <t>令和　年　月　日</t>
    <rPh sb="0" eb="2">
      <t>レイワ</t>
    </rPh>
    <rPh sb="3" eb="4">
      <t>ネン</t>
    </rPh>
    <rPh sb="5" eb="6">
      <t>ガツ</t>
    </rPh>
    <rPh sb="7" eb="8">
      <t>ニチ</t>
    </rPh>
    <phoneticPr fontId="5"/>
  </si>
  <si>
    <t>※総表に記入した情報が反映されます。</t>
    <rPh sb="1" eb="3">
      <t>ソウヒョウ</t>
    </rPh>
    <rPh sb="4" eb="6">
      <t>キニュウ</t>
    </rPh>
    <rPh sb="8" eb="10">
      <t>ジョウホウ</t>
    </rPh>
    <rPh sb="11" eb="13">
      <t>ハンエイ</t>
    </rPh>
    <phoneticPr fontId="8"/>
  </si>
  <si>
    <t>以下の項目に変更がある場合、「変更理由書」の提出が必要です。</t>
  </si>
  <si>
    <t>・会場名、使用席数、公演回数、入場券の基本単価</t>
    <rPh sb="1" eb="3">
      <t>カイジョウ</t>
    </rPh>
    <rPh sb="3" eb="4">
      <t>メイ</t>
    </rPh>
    <rPh sb="5" eb="7">
      <t>シヨウ</t>
    </rPh>
    <rPh sb="7" eb="9">
      <t>セキスウ</t>
    </rPh>
    <rPh sb="10" eb="12">
      <t>コウエン</t>
    </rPh>
    <rPh sb="12" eb="14">
      <t>カイスウ</t>
    </rPh>
    <rPh sb="15" eb="18">
      <t>ニュウジョウケン</t>
    </rPh>
    <rPh sb="19" eb="21">
      <t>キホン</t>
    </rPh>
    <rPh sb="21" eb="23">
      <t>タンカ</t>
    </rPh>
    <phoneticPr fontId="8"/>
  </si>
  <si>
    <t>←文書番号を使用する場合は、こちらのセルに記入</t>
    <phoneticPr fontId="8"/>
  </si>
  <si>
    <t>←「創作初演」など該当する項目を選択してください。該当項目がない場合は、その他の（　　）内に記入してください。</t>
  </si>
  <si>
    <t>入場料等収入</t>
    <rPh sb="0" eb="3">
      <t>ニュウジョウリョウ</t>
    </rPh>
    <rPh sb="3" eb="4">
      <t>トウ</t>
    </rPh>
    <rPh sb="4" eb="6">
      <t>シュウニュウ</t>
    </rPh>
    <phoneticPr fontId="8"/>
  </si>
  <si>
    <t>配信等収入</t>
    <rPh sb="0" eb="2">
      <t>ハイシン</t>
    </rPh>
    <rPh sb="2" eb="3">
      <t>トウ</t>
    </rPh>
    <rPh sb="3" eb="5">
      <t>シュウニュウ</t>
    </rPh>
    <phoneticPr fontId="8"/>
  </si>
  <si>
    <t>寄付金等収入</t>
    <rPh sb="0" eb="4">
      <t>キフキントウ</t>
    </rPh>
    <rPh sb="4" eb="6">
      <t>シュウニュウ</t>
    </rPh>
    <phoneticPr fontId="8"/>
  </si>
  <si>
    <t>民間からの寄付金等</t>
    <rPh sb="0" eb="2">
      <t>ミンカン</t>
    </rPh>
    <rPh sb="5" eb="8">
      <t>キフキン</t>
    </rPh>
    <rPh sb="8" eb="9">
      <t>トウ</t>
    </rPh>
    <phoneticPr fontId="8"/>
  </si>
  <si>
    <t>その他収入</t>
    <rPh sb="2" eb="3">
      <t>タ</t>
    </rPh>
    <rPh sb="3" eb="5">
      <t>シュウニュウ</t>
    </rPh>
    <phoneticPr fontId="8"/>
  </si>
  <si>
    <t>収入</t>
    <rPh sb="0" eb="2">
      <t>シュウニュウ</t>
    </rPh>
    <phoneticPr fontId="8"/>
  </si>
  <si>
    <t>（収入）　</t>
    <phoneticPr fontId="8"/>
  </si>
  <si>
    <t>入場料収入（A）</t>
    <rPh sb="0" eb="3">
      <t>ニュウジョウリョウ</t>
    </rPh>
    <rPh sb="3" eb="5">
      <t>シュウニュウ</t>
    </rPh>
    <phoneticPr fontId="8"/>
  </si>
  <si>
    <t>会場の席数（定員）（B）</t>
    <rPh sb="0" eb="2">
      <t>カイジョウ</t>
    </rPh>
    <rPh sb="3" eb="5">
      <t>セキスウ</t>
    </rPh>
    <rPh sb="6" eb="8">
      <t>テイイン</t>
    </rPh>
    <phoneticPr fontId="8"/>
  </si>
  <si>
    <t>その他売り止め席（C)</t>
    <rPh sb="2" eb="4">
      <t>タウ</t>
    </rPh>
    <rPh sb="5" eb="6">
      <t>ド</t>
    </rPh>
    <rPh sb="7" eb="8">
      <t>セキ</t>
    </rPh>
    <phoneticPr fontId="8"/>
  </si>
  <si>
    <t>使用席数（D)</t>
    <rPh sb="0" eb="2">
      <t>シヨウ</t>
    </rPh>
    <rPh sb="2" eb="4">
      <t>セキスウ</t>
    </rPh>
    <phoneticPr fontId="8"/>
  </si>
  <si>
    <t>考慮後入場料収入（A*(B-C)/D）</t>
    <rPh sb="0" eb="3">
      <t>コウリョゴ</t>
    </rPh>
    <rPh sb="3" eb="6">
      <t>ニュウジョウリョウ</t>
    </rPh>
    <rPh sb="6" eb="8">
      <t>シュウニュウ</t>
    </rPh>
    <phoneticPr fontId="8"/>
  </si>
  <si>
    <t>入場料等収入（合計）</t>
    <rPh sb="0" eb="4">
      <t>ニュウジョウリョウトウ</t>
    </rPh>
    <rPh sb="4" eb="6">
      <t>シュウニュウ</t>
    </rPh>
    <rPh sb="7" eb="9">
      <t>ゴウケイ</t>
    </rPh>
    <phoneticPr fontId="8"/>
  </si>
  <si>
    <t>考慮後入場料収入
（A*(B-C)/D）</t>
    <rPh sb="0" eb="3">
      <t>コウリョゴ</t>
    </rPh>
    <rPh sb="3" eb="6">
      <t>ニュウジョウリョウ</t>
    </rPh>
    <rPh sb="6" eb="8">
      <t>シュウニュウ</t>
    </rPh>
    <phoneticPr fontId="8"/>
  </si>
  <si>
    <t>配信等収入</t>
    <phoneticPr fontId="8"/>
  </si>
  <si>
    <t>民間からの寄付金・協賛金・助成金等</t>
    <rPh sb="0" eb="2">
      <t>ミンカン</t>
    </rPh>
    <rPh sb="5" eb="8">
      <t>キフキン</t>
    </rPh>
    <rPh sb="9" eb="12">
      <t>キョウサンキン</t>
    </rPh>
    <rPh sb="13" eb="15">
      <t>ジョセイ</t>
    </rPh>
    <rPh sb="15" eb="16">
      <t>キン</t>
    </rPh>
    <rPh sb="16" eb="17">
      <t>ナド</t>
    </rPh>
    <phoneticPr fontId="8"/>
  </si>
  <si>
    <t>寄付金等収入（合計）</t>
    <rPh sb="0" eb="3">
      <t>キフキン</t>
    </rPh>
    <rPh sb="3" eb="4">
      <t>トウ</t>
    </rPh>
    <rPh sb="4" eb="6">
      <t>シュウニュウ</t>
    </rPh>
    <rPh sb="7" eb="9">
      <t>ゴウケイ</t>
    </rPh>
    <phoneticPr fontId="8"/>
  </si>
  <si>
    <t>助成対象経費
(A)</t>
    <rPh sb="0" eb="2">
      <t>ジョセイ</t>
    </rPh>
    <rPh sb="2" eb="4">
      <t>タイショウ</t>
    </rPh>
    <rPh sb="4" eb="6">
      <t>ケイヒ</t>
    </rPh>
    <phoneticPr fontId="5"/>
  </si>
  <si>
    <t>該当する分野・ジャンルをプルダウンでご選択ください。</t>
    <rPh sb="0" eb="2">
      <t>ガイトウ</t>
    </rPh>
    <rPh sb="4" eb="6">
      <t>ブンヤ</t>
    </rPh>
    <rPh sb="19" eb="21">
      <t>センタク</t>
    </rPh>
    <phoneticPr fontId="8"/>
  </si>
  <si>
    <t>稽古費</t>
  </si>
  <si>
    <t>音楽費</t>
  </si>
  <si>
    <t>文芸費</t>
  </si>
  <si>
    <t>会場費</t>
  </si>
  <si>
    <t>舞台費</t>
  </si>
  <si>
    <t>※非表示</t>
    <rPh sb="1" eb="4">
      <t>ヒヒョウジ</t>
    </rPh>
    <phoneticPr fontId="8"/>
  </si>
  <si>
    <t>(C )=(A)-(B)</t>
    <phoneticPr fontId="8"/>
  </si>
  <si>
    <t>(B )=(A-課税対象外経費)*10/110</t>
    <rPh sb="8" eb="10">
      <t>カゼイ</t>
    </rPh>
    <rPh sb="10" eb="12">
      <t>タイショウ</t>
    </rPh>
    <rPh sb="12" eb="13">
      <t>ガイ</t>
    </rPh>
    <rPh sb="13" eb="15">
      <t>ケイヒ</t>
    </rPh>
    <phoneticPr fontId="8"/>
  </si>
  <si>
    <t>水色のセルは自動で入力されます。</t>
    <rPh sb="0" eb="2">
      <t>ミズイロ</t>
    </rPh>
    <rPh sb="6" eb="8">
      <t>ジドウ</t>
    </rPh>
    <rPh sb="9" eb="11">
      <t>ニュウリョク</t>
    </rPh>
    <phoneticPr fontId="8"/>
  </si>
  <si>
    <t>|</t>
    <phoneticPr fontId="8"/>
  </si>
  <si>
    <t>｜</t>
    <phoneticPr fontId="8"/>
  </si>
  <si>
    <t>※公演事業支援では非表示</t>
    <rPh sb="1" eb="3">
      <t>コウエン</t>
    </rPh>
    <rPh sb="3" eb="5">
      <t>ジギョウ</t>
    </rPh>
    <rPh sb="5" eb="7">
      <t>シエン</t>
    </rPh>
    <rPh sb="9" eb="12">
      <t>ヒヒョウジ</t>
    </rPh>
    <phoneticPr fontId="8"/>
  </si>
  <si>
    <t>※複数年計画支援（音楽分野）以外では非表示。</t>
    <rPh sb="1" eb="4">
      <t>フクスウネン</t>
    </rPh>
    <rPh sb="4" eb="8">
      <t>ケイカクシエン</t>
    </rPh>
    <rPh sb="9" eb="13">
      <t>オンガクブンヤ</t>
    </rPh>
    <rPh sb="14" eb="16">
      <t>イガイ</t>
    </rPh>
    <phoneticPr fontId="8"/>
  </si>
  <si>
    <t>分野</t>
    <rPh sb="0" eb="2">
      <t>ブンヤ</t>
    </rPh>
    <phoneticPr fontId="8"/>
  </si>
  <si>
    <t>※非表示行</t>
    <rPh sb="1" eb="4">
      <t>ヒヒョウジ</t>
    </rPh>
    <rPh sb="4" eb="5">
      <t>ギョウ</t>
    </rPh>
    <phoneticPr fontId="8"/>
  </si>
  <si>
    <t>⑤「交付申請書総表コピー欄」に、交付申請書総表の内容が反映される。</t>
    <rPh sb="2" eb="9">
      <t>コウフシンセイショソウヒョウ</t>
    </rPh>
    <rPh sb="12" eb="13">
      <t>ラン</t>
    </rPh>
    <rPh sb="16" eb="21">
      <t>コウフシンセイショ</t>
    </rPh>
    <rPh sb="21" eb="23">
      <t>ソウヒョウ</t>
    </rPh>
    <rPh sb="24" eb="26">
      <t>ナイヨウ</t>
    </rPh>
    <rPh sb="27" eb="29">
      <t>ハンエイ</t>
    </rPh>
    <phoneticPr fontId="8"/>
  </si>
  <si>
    <t>③点線が点滅した状態になったら、実績報告書「交付申請書総表コピー欄」に移り、A1セルを選択する。</t>
    <rPh sb="1" eb="3">
      <t>テンセン</t>
    </rPh>
    <rPh sb="4" eb="6">
      <t>テンメツ</t>
    </rPh>
    <rPh sb="8" eb="10">
      <t>ジョウタイ</t>
    </rPh>
    <rPh sb="16" eb="21">
      <t>ジッセキホウコクショ</t>
    </rPh>
    <rPh sb="22" eb="27">
      <t>コウフシンセイショ</t>
    </rPh>
    <rPh sb="27" eb="29">
      <t>ソウヒョウ</t>
    </rPh>
    <rPh sb="32" eb="33">
      <t>ラン</t>
    </rPh>
    <rPh sb="35" eb="36">
      <t>ウツ</t>
    </rPh>
    <rPh sb="43" eb="45">
      <t>センタク</t>
    </rPh>
    <phoneticPr fontId="8"/>
  </si>
  <si>
    <t>②シートが全選択された状態で、右クリック→コピーを選択する。</t>
    <rPh sb="5" eb="8">
      <t>ゼンセンタク</t>
    </rPh>
    <rPh sb="11" eb="13">
      <t>ジョウタイ</t>
    </rPh>
    <rPh sb="15" eb="16">
      <t>ミギ</t>
    </rPh>
    <rPh sb="25" eb="27">
      <t>センタク</t>
    </rPh>
    <phoneticPr fontId="8"/>
  </si>
  <si>
    <t>①「交付申請書総表」のExcelを開き、A1セルの左上にある、灰色の三角マークをクリックする。</t>
    <rPh sb="2" eb="7">
      <t>コウフシンセイショ</t>
    </rPh>
    <rPh sb="7" eb="9">
      <t>ソウヒョウ</t>
    </rPh>
    <rPh sb="17" eb="18">
      <t>ヒラ</t>
    </rPh>
    <rPh sb="25" eb="27">
      <t>ヒダリウエ</t>
    </rPh>
    <rPh sb="31" eb="33">
      <t>ハイイロ</t>
    </rPh>
    <rPh sb="34" eb="36">
      <t>サンカク</t>
    </rPh>
    <phoneticPr fontId="8"/>
  </si>
  <si>
    <t>《貼り付けの方法》</t>
    <rPh sb="1" eb="2">
      <t>ハ</t>
    </rPh>
    <rPh sb="3" eb="4">
      <t>ツ</t>
    </rPh>
    <rPh sb="6" eb="8">
      <t>ホウホウ</t>
    </rPh>
    <phoneticPr fontId="8"/>
  </si>
  <si>
    <t>　助成金交付決定通知書（令和　年　　月　　日付け芸基芸第　　号）により助成金の交付の決定を受けた助成対象活動の実績について、文化芸術振興費補助金による助成金交付要綱第15条第1項の規定に基づき、下記の通り報告します。</t>
    <phoneticPr fontId="5"/>
  </si>
  <si>
    <t>←文書番号は「交付決定通知書」右上をご確認ください</t>
    <rPh sb="1" eb="5">
      <t>ブンショバンゴウ</t>
    </rPh>
    <rPh sb="7" eb="14">
      <t>コウフケッテイツウチショ</t>
    </rPh>
    <rPh sb="15" eb="17">
      <t>ミギウエ</t>
    </rPh>
    <rPh sb="19" eb="21">
      <t>カクニン</t>
    </rPh>
    <phoneticPr fontId="8"/>
  </si>
  <si>
    <t>収支報告書</t>
    <rPh sb="0" eb="2">
      <t>シュウシ</t>
    </rPh>
    <rPh sb="2" eb="5">
      <t>ホウコクショ</t>
    </rPh>
    <phoneticPr fontId="10"/>
  </si>
  <si>
    <r>
      <t>支出決算書</t>
    </r>
    <r>
      <rPr>
        <b/>
        <sz val="14"/>
        <color theme="1"/>
        <rFont val="ＭＳ ゴシック"/>
        <family val="3"/>
        <charset val="128"/>
      </rPr>
      <t>（兼「消費税等仕入控除税額計算書」）</t>
    </r>
    <rPh sb="0" eb="2">
      <t>シシュツ</t>
    </rPh>
    <rPh sb="2" eb="4">
      <t>ケッサン</t>
    </rPh>
    <rPh sb="4" eb="5">
      <t>ショ</t>
    </rPh>
    <rPh sb="6" eb="7">
      <t>ケン</t>
    </rPh>
    <rPh sb="8" eb="11">
      <t>ショウヒゼイ</t>
    </rPh>
    <rPh sb="11" eb="12">
      <t>トウ</t>
    </rPh>
    <rPh sb="12" eb="14">
      <t>シイレ</t>
    </rPh>
    <rPh sb="14" eb="16">
      <t>コウジョ</t>
    </rPh>
    <rPh sb="16" eb="18">
      <t>ゼイガク</t>
    </rPh>
    <rPh sb="18" eb="20">
      <t>ケイサン</t>
    </rPh>
    <rPh sb="20" eb="21">
      <t>ショ</t>
    </rPh>
    <phoneticPr fontId="5"/>
  </si>
  <si>
    <t>助成対象活動実績報告書　個表</t>
    <rPh sb="0" eb="2">
      <t>ジョセイ</t>
    </rPh>
    <rPh sb="2" eb="4">
      <t>タイショウ</t>
    </rPh>
    <rPh sb="4" eb="6">
      <t>カツドウ</t>
    </rPh>
    <rPh sb="6" eb="8">
      <t>ジッセキ</t>
    </rPh>
    <rPh sb="8" eb="11">
      <t>ホウコクショ</t>
    </rPh>
    <rPh sb="12" eb="14">
      <t>コヒョウ</t>
    </rPh>
    <phoneticPr fontId="8"/>
  </si>
  <si>
    <t>活動に対する助成対象経費（支出決算書・小計Aより）</t>
    <rPh sb="0" eb="2">
      <t>カツドウ</t>
    </rPh>
    <rPh sb="3" eb="4">
      <t>タイ</t>
    </rPh>
    <rPh sb="6" eb="8">
      <t>ジョセイ</t>
    </rPh>
    <rPh sb="8" eb="10">
      <t>タイショウ</t>
    </rPh>
    <rPh sb="10" eb="12">
      <t>ケイヒ</t>
    </rPh>
    <rPh sb="13" eb="15">
      <t>シシュツ</t>
    </rPh>
    <rPh sb="15" eb="18">
      <t>ケッサンショ</t>
    </rPh>
    <rPh sb="19" eb="21">
      <t>ショウケイ</t>
    </rPh>
    <phoneticPr fontId="10"/>
  </si>
  <si>
    <t>感染症対策助成対象経費（支出決算書・小計Aより）</t>
    <rPh sb="0" eb="2">
      <t>カンセン</t>
    </rPh>
    <rPh sb="2" eb="3">
      <t>ショウ</t>
    </rPh>
    <rPh sb="3" eb="5">
      <t>タイサク</t>
    </rPh>
    <rPh sb="5" eb="9">
      <t>ジョセイタイショウ</t>
    </rPh>
    <rPh sb="9" eb="11">
      <t>ケイヒ</t>
    </rPh>
    <rPh sb="12" eb="14">
      <t>シシュツ</t>
    </rPh>
    <rPh sb="14" eb="17">
      <t>ケッサンショ</t>
    </rPh>
    <rPh sb="18" eb="20">
      <t>ショウケイ</t>
    </rPh>
    <phoneticPr fontId="10"/>
  </si>
  <si>
    <t>（円）</t>
    <rPh sb="1" eb="2">
      <t>エン</t>
    </rPh>
    <phoneticPr fontId="5"/>
  </si>
  <si>
    <t>小計（円）</t>
    <phoneticPr fontId="5"/>
  </si>
  <si>
    <t>別紙　当日来場者数内訳</t>
    <rPh sb="0" eb="2">
      <t>ベッシ</t>
    </rPh>
    <rPh sb="3" eb="5">
      <t>トウジツ</t>
    </rPh>
    <rPh sb="5" eb="7">
      <t>ライジョウ</t>
    </rPh>
    <rPh sb="7" eb="8">
      <t>シャ</t>
    </rPh>
    <rPh sb="8" eb="9">
      <t>スウ</t>
    </rPh>
    <rPh sb="9" eb="11">
      <t>ウチワケ</t>
    </rPh>
    <phoneticPr fontId="10"/>
  </si>
  <si>
    <t>　助成対象団体名</t>
    <rPh sb="1" eb="3">
      <t>ジョセイ</t>
    </rPh>
    <rPh sb="3" eb="5">
      <t>タイショウ</t>
    </rPh>
    <rPh sb="5" eb="7">
      <t>ダンタイ</t>
    </rPh>
    <rPh sb="7" eb="8">
      <t>メイ</t>
    </rPh>
    <phoneticPr fontId="10"/>
  </si>
  <si>
    <t>　助成対象活動名</t>
    <rPh sb="1" eb="3">
      <t>ジョセイ</t>
    </rPh>
    <rPh sb="3" eb="5">
      <t>タイショウ</t>
    </rPh>
    <rPh sb="5" eb="7">
      <t>カツドウ</t>
    </rPh>
    <rPh sb="7" eb="8">
      <t>メイ</t>
    </rPh>
    <phoneticPr fontId="10"/>
  </si>
  <si>
    <t>総使用席数合計</t>
    <rPh sb="0" eb="1">
      <t>ソウ</t>
    </rPh>
    <rPh sb="1" eb="3">
      <t>シヨウ</t>
    </rPh>
    <rPh sb="3" eb="5">
      <t>セキスウ</t>
    </rPh>
    <rPh sb="5" eb="7">
      <t>ゴウケイ</t>
    </rPh>
    <phoneticPr fontId="10"/>
  </si>
  <si>
    <t>有料来場者数合計</t>
    <rPh sb="0" eb="2">
      <t>ユウリョウ</t>
    </rPh>
    <rPh sb="2" eb="5">
      <t>ライジョウシャ</t>
    </rPh>
    <rPh sb="5" eb="6">
      <t>スウ</t>
    </rPh>
    <rPh sb="6" eb="8">
      <t>ゴウケイ</t>
    </rPh>
    <phoneticPr fontId="10"/>
  </si>
  <si>
    <t>総来場者数合計</t>
    <rPh sb="0" eb="1">
      <t>ソウ</t>
    </rPh>
    <rPh sb="1" eb="4">
      <t>ライジョウシャ</t>
    </rPh>
    <rPh sb="4" eb="5">
      <t>スウ</t>
    </rPh>
    <rPh sb="5" eb="7">
      <t>ゴウケイ</t>
    </rPh>
    <phoneticPr fontId="10"/>
  </si>
  <si>
    <t>有料来場率</t>
    <rPh sb="0" eb="2">
      <t>ユウリョウ</t>
    </rPh>
    <rPh sb="2" eb="4">
      <t>ライジョウ</t>
    </rPh>
    <rPh sb="4" eb="5">
      <t>リツ</t>
    </rPh>
    <phoneticPr fontId="10"/>
  </si>
  <si>
    <t>総来場率</t>
    <rPh sb="0" eb="1">
      <t>ソウ</t>
    </rPh>
    <rPh sb="1" eb="3">
      <t>ライジョウ</t>
    </rPh>
    <rPh sb="3" eb="4">
      <t>リツ</t>
    </rPh>
    <phoneticPr fontId="10"/>
  </si>
  <si>
    <t>使用席数</t>
    <rPh sb="0" eb="2">
      <t>シヨウ</t>
    </rPh>
    <rPh sb="2" eb="4">
      <t>セキスウ</t>
    </rPh>
    <phoneticPr fontId="10"/>
  </si>
  <si>
    <t>総使用席数</t>
    <rPh sb="0" eb="1">
      <t>ソウ</t>
    </rPh>
    <rPh sb="1" eb="3">
      <t>シヨウ</t>
    </rPh>
    <rPh sb="3" eb="5">
      <t>セキスウ</t>
    </rPh>
    <phoneticPr fontId="10"/>
  </si>
  <si>
    <t>=</t>
    <phoneticPr fontId="10"/>
  </si>
  <si>
    <t>公演日</t>
    <rPh sb="0" eb="2">
      <t>コウエン</t>
    </rPh>
    <rPh sb="2" eb="3">
      <t>ビ</t>
    </rPh>
    <phoneticPr fontId="10"/>
  </si>
  <si>
    <t>曜</t>
    <rPh sb="0" eb="1">
      <t>ヒカリ</t>
    </rPh>
    <phoneticPr fontId="10"/>
  </si>
  <si>
    <t>開演時間</t>
    <rPh sb="0" eb="2">
      <t>カイエン</t>
    </rPh>
    <rPh sb="2" eb="4">
      <t>ジカン</t>
    </rPh>
    <phoneticPr fontId="10"/>
  </si>
  <si>
    <t>有料来場者数</t>
    <rPh sb="0" eb="2">
      <t>ユウリョウ</t>
    </rPh>
    <rPh sb="2" eb="5">
      <t>ライジョウシャ</t>
    </rPh>
    <rPh sb="5" eb="6">
      <t>スウ</t>
    </rPh>
    <phoneticPr fontId="10"/>
  </si>
  <si>
    <t>招待来場者数</t>
    <rPh sb="0" eb="2">
      <t>ショウタイ</t>
    </rPh>
    <rPh sb="2" eb="5">
      <t>ライジョウシャ</t>
    </rPh>
    <rPh sb="5" eb="6">
      <t>スウ</t>
    </rPh>
    <phoneticPr fontId="10"/>
  </si>
  <si>
    <t>合計（総来場者数）</t>
    <rPh sb="0" eb="2">
      <t>ゴウケイ</t>
    </rPh>
    <rPh sb="3" eb="4">
      <t>ソウ</t>
    </rPh>
    <rPh sb="4" eb="6">
      <t>ライジョウ</t>
    </rPh>
    <rPh sb="6" eb="7">
      <t>シャ</t>
    </rPh>
    <rPh sb="7" eb="8">
      <t>スウ</t>
    </rPh>
    <phoneticPr fontId="10"/>
  </si>
  <si>
    <t>（例）5月25日</t>
    <rPh sb="1" eb="2">
      <t>レイ</t>
    </rPh>
    <rPh sb="4" eb="5">
      <t>ガツ</t>
    </rPh>
    <rPh sb="7" eb="8">
      <t>ニチ</t>
    </rPh>
    <phoneticPr fontId="10"/>
  </si>
  <si>
    <t>水</t>
    <rPh sb="0" eb="1">
      <t>スイ</t>
    </rPh>
    <phoneticPr fontId="10"/>
  </si>
  <si>
    <t>248</t>
    <phoneticPr fontId="10"/>
  </si>
  <si>
    <t>＋</t>
    <phoneticPr fontId="10"/>
  </si>
  <si>
    <t>44</t>
    <phoneticPr fontId="10"/>
  </si>
  <si>
    <t>＝</t>
    <phoneticPr fontId="10"/>
  </si>
  <si>
    <t>＋</t>
  </si>
  <si>
    <t xml:space="preserve">様式第１２号（第１４条関係）
</t>
    <phoneticPr fontId="5"/>
  </si>
  <si>
    <t>助成金支払申請書</t>
    <rPh sb="0" eb="3">
      <t>ジョセイキン</t>
    </rPh>
    <rPh sb="3" eb="5">
      <t>シハライ</t>
    </rPh>
    <rPh sb="5" eb="8">
      <t>シンセイショ</t>
    </rPh>
    <phoneticPr fontId="5"/>
  </si>
  <si>
    <t/>
  </si>
  <si>
    <t>独立行政法人日本芸術文化振興会理事長 殿</t>
    <phoneticPr fontId="5"/>
  </si>
  <si>
    <t>〒</t>
    <phoneticPr fontId="5"/>
  </si>
  <si>
    <t>-</t>
    <phoneticPr fontId="5"/>
  </si>
  <si>
    <t>団体住所
（所在地）</t>
    <phoneticPr fontId="5"/>
  </si>
  <si>
    <t>団体名
（主催者）</t>
    <phoneticPr fontId="5"/>
  </si>
  <si>
    <t>代表者役職名</t>
    <phoneticPr fontId="5"/>
  </si>
  <si>
    <t>代表者氏名</t>
    <phoneticPr fontId="5"/>
  </si>
  <si>
    <t>記</t>
    <rPh sb="0" eb="1">
      <t>キ</t>
    </rPh>
    <phoneticPr fontId="5"/>
  </si>
  <si>
    <t>１　助成対象活動名　</t>
  </si>
  <si>
    <t>※総表に記入した情報が反映されます。</t>
  </si>
  <si>
    <t>２　助成金の額 　</t>
    <phoneticPr fontId="8"/>
  </si>
  <si>
    <t>概算払：</t>
    <rPh sb="0" eb="2">
      <t>ガイサン</t>
    </rPh>
    <rPh sb="2" eb="3">
      <t>バラ</t>
    </rPh>
    <phoneticPr fontId="8"/>
  </si>
  <si>
    <t>プルダウンから選択してください</t>
    <rPh sb="7" eb="9">
      <t>センタク</t>
    </rPh>
    <phoneticPr fontId="8"/>
  </si>
  <si>
    <t>自動入力されます</t>
    <rPh sb="0" eb="2">
      <t>ジドウ</t>
    </rPh>
    <rPh sb="2" eb="4">
      <t>ニュウリョク</t>
    </rPh>
    <phoneticPr fontId="8"/>
  </si>
  <si>
    <t>概算払を受けている場合は金額を記入してください。</t>
    <rPh sb="0" eb="3">
      <t>ガイサンバラ</t>
    </rPh>
    <rPh sb="4" eb="5">
      <t>ウ</t>
    </rPh>
    <rPh sb="9" eb="11">
      <t>バアイ</t>
    </rPh>
    <rPh sb="12" eb="14">
      <t>キンガク</t>
    </rPh>
    <rPh sb="15" eb="17">
      <t>キニュウ</t>
    </rPh>
    <phoneticPr fontId="8"/>
  </si>
  <si>
    <t>３　助成金振込先</t>
    <phoneticPr fontId="8"/>
  </si>
  <si>
    <t>（１）金融機関名</t>
  </si>
  <si>
    <t>（２）支店名</t>
  </si>
  <si>
    <t>○○支店</t>
    <rPh sb="2" eb="4">
      <t>シテン</t>
    </rPh>
    <phoneticPr fontId="8"/>
  </si>
  <si>
    <t>店番号</t>
  </si>
  <si>
    <t>（３）口座種別</t>
  </si>
  <si>
    <t>普通</t>
  </si>
  <si>
    <t>（４）口座番号</t>
  </si>
  <si>
    <t>　　　口座名義（ｶﾀｶﾅ）</t>
    <phoneticPr fontId="8"/>
  </si>
  <si>
    <t>※通帳の表紙裏に記載のｶﾀｶﾅをそのまま記入してください。</t>
    <rPh sb="1" eb="3">
      <t>ツウチョウ</t>
    </rPh>
    <rPh sb="4" eb="7">
      <t>ヒョウシウラ</t>
    </rPh>
    <rPh sb="8" eb="10">
      <t>キサイ</t>
    </rPh>
    <rPh sb="20" eb="22">
      <t>キニュウ</t>
    </rPh>
    <phoneticPr fontId="8"/>
  </si>
  <si>
    <t>（５）口座名義</t>
    <phoneticPr fontId="8"/>
  </si>
  <si>
    <t>決算額(円)</t>
    <rPh sb="0" eb="2">
      <t>ケッサン</t>
    </rPh>
    <rPh sb="2" eb="3">
      <t>ガク</t>
    </rPh>
    <phoneticPr fontId="8"/>
  </si>
  <si>
    <t>Ｆ-２-１</t>
    <phoneticPr fontId="8"/>
  </si>
  <si>
    <t>Ｆ-１</t>
    <phoneticPr fontId="8"/>
  </si>
  <si>
    <t>Ｆ-３-１</t>
    <phoneticPr fontId="8"/>
  </si>
  <si>
    <t>Ｆ-３-２</t>
    <phoneticPr fontId="8"/>
  </si>
  <si>
    <t>○○銀行</t>
    <rPh sb="2" eb="4">
      <t>ギンコウ</t>
    </rPh>
    <phoneticPr fontId="8"/>
  </si>
  <si>
    <t>④右クリックし、「形式を選択して貼り付け」→「値と数値の書式」を選択する。</t>
    <rPh sb="1" eb="2">
      <t>ミギ</t>
    </rPh>
    <rPh sb="9" eb="11">
      <t>ケイシキ</t>
    </rPh>
    <rPh sb="12" eb="14">
      <t>センタク</t>
    </rPh>
    <rPh sb="16" eb="17">
      <t>ハ</t>
    </rPh>
    <rPh sb="18" eb="19">
      <t>ツ</t>
    </rPh>
    <rPh sb="23" eb="24">
      <t>アタイ</t>
    </rPh>
    <rPh sb="25" eb="27">
      <t>スウチ</t>
    </rPh>
    <rPh sb="28" eb="30">
      <t>ショシキ</t>
    </rPh>
    <rPh sb="32" eb="34">
      <t>センタク</t>
    </rPh>
    <phoneticPr fontId="8"/>
  </si>
  <si>
    <t>※交付申請書の総表の一部の行を削除している場合、行がずれますので、行数を合わせる等対応をお願いいたします。</t>
    <phoneticPr fontId="8"/>
  </si>
  <si>
    <t>※通帳の表紙と、表紙裏の口座名義（ｶﾀｶﾅ）があるページのPDFデータも提出してください。</t>
    <rPh sb="36" eb="38">
      <t>テイシュツ</t>
    </rPh>
    <phoneticPr fontId="8"/>
  </si>
  <si>
    <t>《記入時の注意点》</t>
    <rPh sb="1" eb="3">
      <t>キニュウ</t>
    </rPh>
    <rPh sb="3" eb="4">
      <t>ジ</t>
    </rPh>
    <rPh sb="5" eb="8">
      <t>チュウイテン</t>
    </rPh>
    <phoneticPr fontId="8"/>
  </si>
  <si>
    <t>・水色のセルには数式が入っておりますので、数式を消去しないようにご注意ください。</t>
    <rPh sb="1" eb="3">
      <t>ミズイロ</t>
    </rPh>
    <rPh sb="8" eb="10">
      <t>スウシキ</t>
    </rPh>
    <rPh sb="11" eb="12">
      <t>ハイ</t>
    </rPh>
    <rPh sb="21" eb="23">
      <t>スウシキ</t>
    </rPh>
    <rPh sb="24" eb="26">
      <t>ショウキョ</t>
    </rPh>
    <rPh sb="33" eb="35">
      <t>チュウイ</t>
    </rPh>
    <phoneticPr fontId="8"/>
  </si>
  <si>
    <t>・「交付申請書総表コピー欄」に、ご提出いただいた交付申請書の総表を貼り付けてください。実績報告書の一部のセルに、内容が自動反映されます。</t>
    <rPh sb="2" eb="7">
      <t>コウフシンセイショ</t>
    </rPh>
    <rPh sb="7" eb="9">
      <t>ソウヒョウ</t>
    </rPh>
    <rPh sb="12" eb="13">
      <t>ラン</t>
    </rPh>
    <rPh sb="17" eb="19">
      <t>テイシュツ</t>
    </rPh>
    <rPh sb="24" eb="29">
      <t>コウフシンセイショ</t>
    </rPh>
    <rPh sb="30" eb="32">
      <t>ソウヒョウ</t>
    </rPh>
    <rPh sb="33" eb="34">
      <t>ハ</t>
    </rPh>
    <rPh sb="35" eb="36">
      <t>ツ</t>
    </rPh>
    <phoneticPr fontId="8"/>
  </si>
  <si>
    <t>以下の項目に変更がある場合、「変更理由書」の提出が必要です。
・住所、団体名、代表者職名、代表者氏名
・助成対象活動名
・担当者氏名</t>
    <rPh sb="32" eb="34">
      <t>ジュウショ</t>
    </rPh>
    <rPh sb="35" eb="37">
      <t>ダンタイ</t>
    </rPh>
    <rPh sb="37" eb="38">
      <t>メイ</t>
    </rPh>
    <rPh sb="39" eb="42">
      <t>ダイヒョウシャ</t>
    </rPh>
    <rPh sb="42" eb="44">
      <t>ショクメイ</t>
    </rPh>
    <rPh sb="45" eb="47">
      <t>ダイヒョウ</t>
    </rPh>
    <rPh sb="47" eb="48">
      <t>シャ</t>
    </rPh>
    <rPh sb="48" eb="50">
      <t>シメイ</t>
    </rPh>
    <rPh sb="52" eb="59">
      <t>ジョセイタイショウカツドウメイ</t>
    </rPh>
    <rPh sb="61" eb="66">
      <t>タントウシャシメイ</t>
    </rPh>
    <phoneticPr fontId="5"/>
  </si>
  <si>
    <t>様式第１３号（第１５条関連）</t>
    <rPh sb="0" eb="2">
      <t>ヨウシキ</t>
    </rPh>
    <rPh sb="2" eb="3">
      <t>ダイ</t>
    </rPh>
    <rPh sb="5" eb="6">
      <t>ゴウ</t>
    </rPh>
    <rPh sb="7" eb="8">
      <t>ダイ</t>
    </rPh>
    <rPh sb="10" eb="11">
      <t>ジョウ</t>
    </rPh>
    <rPh sb="11" eb="13">
      <t>カンレン</t>
    </rPh>
    <phoneticPr fontId="5"/>
  </si>
  <si>
    <t>入場券内訳</t>
  </si>
  <si>
    <t>令和　　年　　月　　日</t>
    <rPh sb="0" eb="2">
      <t>レイワ</t>
    </rPh>
    <rPh sb="4" eb="5">
      <t>ネン</t>
    </rPh>
    <rPh sb="7" eb="8">
      <t>ガツ</t>
    </rPh>
    <rPh sb="10" eb="11">
      <t>ニチ</t>
    </rPh>
    <phoneticPr fontId="8"/>
  </si>
  <si>
    <t>←空欄にしてください。</t>
    <rPh sb="1" eb="3">
      <t>クウラン</t>
    </rPh>
    <phoneticPr fontId="8"/>
  </si>
  <si>
    <t>令和４年度　文化芸術振興費補助金による
助　成　対　象　活　動　実　績　報　告　書
（舞 台 芸 術 創 造 活 動 活 性 化 事 業）</t>
    <rPh sb="6" eb="10">
      <t>ブンカゲイジュツ</t>
    </rPh>
    <rPh sb="10" eb="13">
      <t>シンコウヒ</t>
    </rPh>
    <rPh sb="13" eb="16">
      <t>ホジョキン</t>
    </rPh>
    <rPh sb="20" eb="21">
      <t>スケ</t>
    </rPh>
    <rPh sb="22" eb="23">
      <t>シゲル</t>
    </rPh>
    <rPh sb="24" eb="25">
      <t>タイ</t>
    </rPh>
    <rPh sb="26" eb="27">
      <t>ゾウ</t>
    </rPh>
    <rPh sb="28" eb="29">
      <t>カツ</t>
    </rPh>
    <rPh sb="30" eb="31">
      <t>ドウ</t>
    </rPh>
    <rPh sb="32" eb="33">
      <t>ジツ</t>
    </rPh>
    <rPh sb="34" eb="35">
      <t>イサオ</t>
    </rPh>
    <rPh sb="36" eb="37">
      <t>ホウ</t>
    </rPh>
    <rPh sb="38" eb="39">
      <t>コク</t>
    </rPh>
    <rPh sb="40" eb="41">
      <t>ショ</t>
    </rPh>
    <rPh sb="43" eb="44">
      <t>マイ</t>
    </rPh>
    <rPh sb="45" eb="46">
      <t>ダイ</t>
    </rPh>
    <rPh sb="47" eb="48">
      <t>ゲイ</t>
    </rPh>
    <rPh sb="49" eb="50">
      <t>ジュツ</t>
    </rPh>
    <rPh sb="51" eb="52">
      <t>ソウ</t>
    </rPh>
    <rPh sb="53" eb="54">
      <t>ヅクリ</t>
    </rPh>
    <rPh sb="55" eb="56">
      <t>カツ</t>
    </rPh>
    <rPh sb="57" eb="58">
      <t>ドウ</t>
    </rPh>
    <rPh sb="59" eb="60">
      <t>カツ</t>
    </rPh>
    <rPh sb="61" eb="62">
      <t>セイ</t>
    </rPh>
    <rPh sb="63" eb="64">
      <t>カ</t>
    </rPh>
    <rPh sb="65" eb="66">
      <t>コト</t>
    </rPh>
    <rPh sb="67" eb="68">
      <t>ギョウ</t>
    </rPh>
    <phoneticPr fontId="5"/>
  </si>
  <si>
    <t>①活動に対する予算額</t>
    <rPh sb="1" eb="3">
      <t>カツドウ</t>
    </rPh>
    <rPh sb="4" eb="5">
      <t>タイ</t>
    </rPh>
    <rPh sb="7" eb="10">
      <t>ヨサンガク</t>
    </rPh>
    <phoneticPr fontId="5"/>
  </si>
  <si>
    <t>②感染症対策経費</t>
    <phoneticPr fontId="8"/>
  </si>
  <si>
    <t>（単位：千円）</t>
    <rPh sb="1" eb="3">
      <t>タンイ</t>
    </rPh>
    <rPh sb="4" eb="6">
      <t>センエン</t>
    </rPh>
    <phoneticPr fontId="5"/>
  </si>
  <si>
    <t>助成対象経費(A)</t>
    <rPh sb="0" eb="2">
      <t>ジョセイ</t>
    </rPh>
    <rPh sb="2" eb="4">
      <t>タイショウ</t>
    </rPh>
    <rPh sb="4" eb="6">
      <t>ケイヒ</t>
    </rPh>
    <phoneticPr fontId="5"/>
  </si>
  <si>
    <t>消費税等仕入控除税額小計(B)</t>
    <rPh sb="0" eb="6">
      <t>ショウヒゼイトウシイレ</t>
    </rPh>
    <rPh sb="6" eb="8">
      <t>コウジョ</t>
    </rPh>
    <rPh sb="8" eb="10">
      <t>ゼイガク</t>
    </rPh>
    <rPh sb="10" eb="12">
      <t>ショウケイ</t>
    </rPh>
    <phoneticPr fontId="5"/>
  </si>
  <si>
    <t>助成対象経費(C)　【(C)=(A)-(B)】</t>
    <rPh sb="0" eb="2">
      <t>ジョセイ</t>
    </rPh>
    <rPh sb="2" eb="4">
      <t>タイショウ</t>
    </rPh>
    <rPh sb="4" eb="6">
      <t>ケイヒ</t>
    </rPh>
    <phoneticPr fontId="5"/>
  </si>
  <si>
    <t>担当部署・所属</t>
    <rPh sb="0" eb="2">
      <t>タントウ</t>
    </rPh>
    <rPh sb="2" eb="4">
      <t>ブショ</t>
    </rPh>
    <rPh sb="5" eb="7">
      <t>ショゾク</t>
    </rPh>
    <phoneticPr fontId="5"/>
  </si>
  <si>
    <t>（フリガナ）</t>
    <phoneticPr fontId="5"/>
  </si>
  <si>
    <t>氏名</t>
    <phoneticPr fontId="5"/>
  </si>
  <si>
    <t>担当者e-mail</t>
    <rPh sb="0" eb="3">
      <t>タントウシャ</t>
    </rPh>
    <phoneticPr fontId="5"/>
  </si>
  <si>
    <t>活動内容</t>
    <phoneticPr fontId="8"/>
  </si>
  <si>
    <t>担当者情報</t>
    <rPh sb="0" eb="3">
      <t>タントウシャ</t>
    </rPh>
    <rPh sb="3" eb="5">
      <t>ジョウホウ</t>
    </rPh>
    <phoneticPr fontId="5"/>
  </si>
  <si>
    <t>令和４年度文化芸術振興費補助金による</t>
    <rPh sb="0" eb="2">
      <t>レイワ</t>
    </rPh>
    <rPh sb="3" eb="5">
      <t>ネンド</t>
    </rPh>
    <rPh sb="5" eb="7">
      <t>ブンカ</t>
    </rPh>
    <rPh sb="7" eb="9">
      <t>ゲイジュツ</t>
    </rPh>
    <rPh sb="9" eb="11">
      <t>シンコウ</t>
    </rPh>
    <rPh sb="11" eb="12">
      <t>ヒ</t>
    </rPh>
    <rPh sb="12" eb="15">
      <t>ホジョキン</t>
    </rPh>
    <phoneticPr fontId="5"/>
  </si>
  <si>
    <t>団体名</t>
    <rPh sb="0" eb="3">
      <t>ダンタイメイ</t>
    </rPh>
    <phoneticPr fontId="8"/>
  </si>
  <si>
    <t>活動名</t>
    <rPh sb="0" eb="3">
      <t>カツドウメイ</t>
    </rPh>
    <phoneticPr fontId="8"/>
  </si>
  <si>
    <t>感染症対策経費（助成対象経費(C)の10%が上限）</t>
    <rPh sb="0" eb="3">
      <t>カンセンショウ</t>
    </rPh>
    <rPh sb="3" eb="5">
      <t>タイサク</t>
    </rPh>
    <rPh sb="5" eb="7">
      <t>ケイヒ</t>
    </rPh>
    <phoneticPr fontId="5"/>
  </si>
  <si>
    <t>感染症対策費（その他の助成対象経費の合計額の10％が上限額）</t>
    <phoneticPr fontId="8"/>
  </si>
  <si>
    <t>感染症対策経費上限額</t>
    <rPh sb="0" eb="7">
      <t>カンセンショウタイサクケイヒ</t>
    </rPh>
    <rPh sb="7" eb="10">
      <t>ジョウゲンガク</t>
    </rPh>
    <phoneticPr fontId="8"/>
  </si>
  <si>
    <t>課税対象外小計</t>
    <rPh sb="0" eb="2">
      <t>カゼイ</t>
    </rPh>
    <rPh sb="2" eb="4">
      <t>タイショウ</t>
    </rPh>
    <rPh sb="4" eb="5">
      <t>ガイ</t>
    </rPh>
    <rPh sb="5" eb="7">
      <t>ショウケイ</t>
    </rPh>
    <phoneticPr fontId="8"/>
  </si>
  <si>
    <t>消費税等仕入控除税額計</t>
    <rPh sb="0" eb="3">
      <t>ショウヒゼイ</t>
    </rPh>
    <rPh sb="3" eb="4">
      <t>トウ</t>
    </rPh>
    <rPh sb="4" eb="6">
      <t>シイレ</t>
    </rPh>
    <rPh sb="6" eb="8">
      <t>コウジョ</t>
    </rPh>
    <rPh sb="8" eb="10">
      <t>ゼイガク</t>
    </rPh>
    <rPh sb="10" eb="11">
      <t>ケイ</t>
    </rPh>
    <phoneticPr fontId="8"/>
  </si>
  <si>
    <t>Ｄ-1</t>
    <phoneticPr fontId="8"/>
  </si>
  <si>
    <t>様式第４号（第７条関連）</t>
    <rPh sb="0" eb="2">
      <t>ヨウシキ</t>
    </rPh>
    <rPh sb="2" eb="3">
      <t>ダイ</t>
    </rPh>
    <rPh sb="4" eb="5">
      <t>ゴウ</t>
    </rPh>
    <rPh sb="6" eb="7">
      <t>ダイ</t>
    </rPh>
    <rPh sb="8" eb="9">
      <t>ジョウ</t>
    </rPh>
    <rPh sb="9" eb="11">
      <t>カンレン</t>
    </rPh>
    <phoneticPr fontId="5"/>
  </si>
  <si>
    <t>令和4年度　文化芸術振興費補助金による
助　 成　 金　 交　 付　 申　 請　 書
（舞 台 芸 術 創 造 活 動 活 性 化 事 業）</t>
    <rPh sb="6" eb="10">
      <t>ブンカゲイジュツ</t>
    </rPh>
    <rPh sb="10" eb="13">
      <t>シンコウヒ</t>
    </rPh>
    <rPh sb="13" eb="16">
      <t>ホジョキン</t>
    </rPh>
    <rPh sb="44" eb="45">
      <t>マイ</t>
    </rPh>
    <rPh sb="46" eb="47">
      <t>ダイ</t>
    </rPh>
    <rPh sb="48" eb="49">
      <t>ゲイ</t>
    </rPh>
    <rPh sb="50" eb="51">
      <t>ジュツ</t>
    </rPh>
    <rPh sb="52" eb="53">
      <t>ソウ</t>
    </rPh>
    <rPh sb="54" eb="55">
      <t>ヅクリ</t>
    </rPh>
    <rPh sb="56" eb="57">
      <t>カツ</t>
    </rPh>
    <rPh sb="58" eb="59">
      <t>ドウ</t>
    </rPh>
    <rPh sb="60" eb="61">
      <t>カツ</t>
    </rPh>
    <rPh sb="62" eb="63">
      <t>セイ</t>
    </rPh>
    <rPh sb="64" eb="65">
      <t>カ</t>
    </rPh>
    <rPh sb="66" eb="67">
      <t>コト</t>
    </rPh>
    <rPh sb="68" eb="69">
      <t>ギョウ</t>
    </rPh>
    <phoneticPr fontId="5"/>
  </si>
  <si>
    <t>　下記の活動を行いたいので、文化芸術振興費補助金による助成金交付要綱第７条第１項の規定に基づき、
助成金の交付を申請します。</t>
    <rPh sb="14" eb="18">
      <t>ブンカゲイジュツ</t>
    </rPh>
    <rPh sb="18" eb="21">
      <t>シンコウヒ</t>
    </rPh>
    <rPh sb="21" eb="24">
      <t>ホジョキン</t>
    </rPh>
    <phoneticPr fontId="5"/>
  </si>
  <si>
    <t>舞台芸術創造活動活性化事業</t>
    <rPh sb="0" eb="13">
      <t>ブタイゲイジュツソウゾウカツドウカッセイカジギョウ</t>
    </rPh>
    <phoneticPr fontId="8"/>
  </si>
  <si>
    <t>公演事業支援（一般枠）</t>
  </si>
  <si>
    <t>団体情報</t>
    <phoneticPr fontId="8"/>
  </si>
  <si>
    <t>以下の項目に変更がある場合、「変更理由書」の提出が必要です。
・住所、団体名、代表者職名、代表者氏名
・助成対象活動名</t>
    <rPh sb="32" eb="34">
      <t>ジュウショ</t>
    </rPh>
    <rPh sb="35" eb="37">
      <t>ダンタイ</t>
    </rPh>
    <rPh sb="37" eb="38">
      <t>メイ</t>
    </rPh>
    <rPh sb="39" eb="42">
      <t>ダイヒョウシャ</t>
    </rPh>
    <rPh sb="42" eb="44">
      <t>ショクメイ</t>
    </rPh>
    <rPh sb="45" eb="47">
      <t>ダイヒョウ</t>
    </rPh>
    <rPh sb="47" eb="48">
      <t>シャ</t>
    </rPh>
    <rPh sb="48" eb="50">
      <t>シメイ</t>
    </rPh>
    <rPh sb="52" eb="59">
      <t>ジョセイタイショウカツドウメイ</t>
    </rPh>
    <phoneticPr fontId="5"/>
  </si>
  <si>
    <t>活動内容</t>
    <rPh sb="0" eb="2">
      <t>カツドウ</t>
    </rPh>
    <rPh sb="2" eb="4">
      <t>ナイヨウ</t>
    </rPh>
    <phoneticPr fontId="5"/>
  </si>
  <si>
    <t>水色のセルは自動で入力されます。</t>
    <phoneticPr fontId="8"/>
  </si>
  <si>
    <t>決算額</t>
    <rPh sb="0" eb="2">
      <t>ケッサン</t>
    </rPh>
    <rPh sb="2" eb="3">
      <t>ガク</t>
    </rPh>
    <phoneticPr fontId="8"/>
  </si>
  <si>
    <t>②感染症対策経費</t>
  </si>
  <si>
    <t>助成対象経費（C）
【(C)=(A)-(B)】</t>
    <rPh sb="0" eb="2">
      <t>ジョセイ</t>
    </rPh>
    <rPh sb="2" eb="4">
      <t>タイショウ</t>
    </rPh>
    <rPh sb="4" eb="6">
      <t>ケイヒ</t>
    </rPh>
    <phoneticPr fontId="5"/>
  </si>
  <si>
    <r>
      <rPr>
        <sz val="14"/>
        <color rgb="FFFF0000"/>
        <rFont val="ＭＳ ゴシック"/>
        <family val="3"/>
        <charset val="128"/>
      </rPr>
      <t xml:space="preserve">
</t>
    </r>
    <r>
      <rPr>
        <sz val="14"/>
        <color theme="1"/>
        <rFont val="ＭＳ ゴシック"/>
        <family val="3"/>
        <charset val="128"/>
      </rPr>
      <t>※27行目以下に記入した情報が反映されます。</t>
    </r>
    <rPh sb="4" eb="6">
      <t>ギョウメ</t>
    </rPh>
    <rPh sb="6" eb="8">
      <t>イカ</t>
    </rPh>
    <phoneticPr fontId="8"/>
  </si>
  <si>
    <t>席種</t>
    <rPh sb="0" eb="1">
      <t>セキ</t>
    </rPh>
    <phoneticPr fontId="8"/>
  </si>
  <si>
    <t>席種</t>
    <rPh sb="0" eb="1">
      <t>セキ</t>
    </rPh>
    <rPh sb="1" eb="2">
      <t>シュ</t>
    </rPh>
    <phoneticPr fontId="8"/>
  </si>
  <si>
    <t>席種</t>
    <phoneticPr fontId="8"/>
  </si>
  <si>
    <t>　文化芸術振興費補助金による助成金交付要綱第１４条の規定に基づき、下記のとおり助成金の支払を申請します。</t>
    <phoneticPr fontId="5"/>
  </si>
  <si>
    <t>助成対象経費の増減率</t>
    <phoneticPr fontId="8"/>
  </si>
  <si>
    <t>変更理由書等の提出</t>
    <phoneticPr fontId="8"/>
  </si>
  <si>
    <t>（出演費を計上する場合）</t>
    <rPh sb="1" eb="3">
      <t>シュツエン</t>
    </rPh>
    <rPh sb="3" eb="4">
      <t>ヒ</t>
    </rPh>
    <rPh sb="5" eb="7">
      <t>ケイジョウ</t>
    </rPh>
    <rPh sb="9" eb="11">
      <t>バアイ</t>
    </rPh>
    <phoneticPr fontId="8"/>
  </si>
  <si>
    <t>出演費</t>
    <rPh sb="0" eb="2">
      <t>シュツエン</t>
    </rPh>
    <rPh sb="2" eb="3">
      <t>ヒ</t>
    </rPh>
    <phoneticPr fontId="5"/>
  </si>
  <si>
    <t>会場費</t>
    <rPh sb="0" eb="2">
      <t>カイジョウ</t>
    </rPh>
    <rPh sb="2" eb="3">
      <t>ヒ</t>
    </rPh>
    <phoneticPr fontId="5"/>
  </si>
  <si>
    <t>運搬費</t>
    <rPh sb="0" eb="2">
      <t>ウンパン</t>
    </rPh>
    <rPh sb="2" eb="3">
      <t>ヒ</t>
    </rPh>
    <phoneticPr fontId="8"/>
  </si>
  <si>
    <t>配信経費</t>
    <rPh sb="0" eb="2">
      <t>ハイシン</t>
    </rPh>
    <rPh sb="2" eb="4">
      <t>ケイヒ</t>
    </rPh>
    <rPh sb="3" eb="4">
      <t>ヒ</t>
    </rPh>
    <phoneticPr fontId="8"/>
  </si>
  <si>
    <t>配信経費</t>
    <rPh sb="0" eb="2">
      <t>ハイシン</t>
    </rPh>
    <rPh sb="2" eb="4">
      <t>ケイヒ</t>
    </rPh>
    <phoneticPr fontId="8"/>
  </si>
  <si>
    <t>補助率</t>
    <rPh sb="0" eb="3">
      <t xml:space="preserve">ホジョリツ </t>
    </rPh>
    <phoneticPr fontId="8"/>
  </si>
  <si>
    <t>出演費　小計</t>
    <rPh sb="0" eb="2">
      <t>シュツエン</t>
    </rPh>
    <rPh sb="2" eb="3">
      <t>ヒ</t>
    </rPh>
    <rPh sb="4" eb="6">
      <t>ショウケイ</t>
    </rPh>
    <phoneticPr fontId="8"/>
  </si>
  <si>
    <t>補助率</t>
    <rPh sb="0" eb="3">
      <t>ホジョリツ</t>
    </rPh>
    <phoneticPr fontId="8"/>
  </si>
  <si>
    <t>会場費　小計</t>
    <rPh sb="0" eb="2">
      <t>カイジョウ</t>
    </rPh>
    <rPh sb="2" eb="3">
      <t>ヒ</t>
    </rPh>
    <rPh sb="4" eb="6">
      <t>ショウケイ</t>
    </rPh>
    <phoneticPr fontId="8"/>
  </si>
  <si>
    <t>舞台費　小計</t>
    <rPh sb="0" eb="2">
      <t>ブタイ</t>
    </rPh>
    <rPh sb="2" eb="3">
      <t>ヒ</t>
    </rPh>
    <rPh sb="4" eb="6">
      <t>ショウケイ</t>
    </rPh>
    <phoneticPr fontId="8"/>
  </si>
  <si>
    <t>運搬費　小計</t>
    <rPh sb="0" eb="2">
      <t>ウンパン</t>
    </rPh>
    <rPh sb="2" eb="3">
      <t>ヒ</t>
    </rPh>
    <rPh sb="4" eb="6">
      <t>ショウケイ</t>
    </rPh>
    <phoneticPr fontId="8"/>
  </si>
  <si>
    <t>出演費</t>
    <rPh sb="0" eb="2">
      <t>シュツエン</t>
    </rPh>
    <phoneticPr fontId="8"/>
  </si>
  <si>
    <t>会場費</t>
    <rPh sb="0" eb="2">
      <t>カイジョウ</t>
    </rPh>
    <phoneticPr fontId="8"/>
  </si>
  <si>
    <t>舞台費</t>
    <rPh sb="0" eb="2">
      <t>ブタイ</t>
    </rPh>
    <phoneticPr fontId="8"/>
  </si>
  <si>
    <t>運搬費</t>
    <rPh sb="0" eb="2">
      <t>ウンパン</t>
    </rPh>
    <phoneticPr fontId="8"/>
  </si>
  <si>
    <t>出演費</t>
    <rPh sb="0" eb="2">
      <t>シュツエン</t>
    </rPh>
    <rPh sb="2" eb="3">
      <t>ヒ</t>
    </rPh>
    <phoneticPr fontId="8"/>
  </si>
  <si>
    <t>出演料</t>
    <rPh sb="0" eb="2">
      <t>シュツエン</t>
    </rPh>
    <rPh sb="2" eb="3">
      <t>リョウ</t>
    </rPh>
    <phoneticPr fontId="8"/>
  </si>
  <si>
    <t>付帯設備使用料</t>
    <rPh sb="0" eb="4">
      <t>フタイセツビ</t>
    </rPh>
    <rPh sb="4" eb="7">
      <t>シヨウリョウ</t>
    </rPh>
    <phoneticPr fontId="8"/>
  </si>
  <si>
    <t>装束料</t>
    <rPh sb="0" eb="2">
      <t>ショウゾク</t>
    </rPh>
    <rPh sb="2" eb="3">
      <t>リョウ</t>
    </rPh>
    <phoneticPr fontId="8"/>
  </si>
  <si>
    <t>機材借料</t>
    <rPh sb="0" eb="4">
      <t>キザイシャクリョウ</t>
    </rPh>
    <phoneticPr fontId="8"/>
  </si>
  <si>
    <t>著作権使用料</t>
    <rPh sb="0" eb="6">
      <t>チョサクケンシヨウリョウ</t>
    </rPh>
    <phoneticPr fontId="8"/>
  </si>
  <si>
    <t>配信サイト作成・利用料</t>
    <rPh sb="0" eb="2">
      <t>ハイシン</t>
    </rPh>
    <rPh sb="5" eb="7">
      <t>サクセイ</t>
    </rPh>
    <rPh sb="8" eb="11">
      <t>リヨウリョウ</t>
    </rPh>
    <phoneticPr fontId="8"/>
  </si>
  <si>
    <t>配信用録音録画・編集費</t>
    <rPh sb="0" eb="3">
      <t>ハイシンヨウ</t>
    </rPh>
    <rPh sb="3" eb="7">
      <t>ロクオンロクガ</t>
    </rPh>
    <rPh sb="8" eb="10">
      <t>ヘンシュウ</t>
    </rPh>
    <rPh sb="10" eb="11">
      <t>ヒ</t>
    </rPh>
    <phoneticPr fontId="8"/>
  </si>
  <si>
    <t>大衆芸能</t>
  </si>
  <si>
    <t>大衆芸能</t>
    <rPh sb="0" eb="2">
      <t>タイシュウ</t>
    </rPh>
    <rPh sb="2" eb="4">
      <t>ゲイノウ</t>
    </rPh>
    <phoneticPr fontId="8"/>
  </si>
  <si>
    <t>（単位：円）</t>
    <rPh sb="1" eb="3">
      <t>タンイ</t>
    </rPh>
    <rPh sb="4" eb="5">
      <t>エン</t>
    </rPh>
    <phoneticPr fontId="5"/>
  </si>
  <si>
    <t>芸能種別</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</si>
</sst>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3">
    <numFmt numFmtId="176" formatCode="#,##0_ "/>
    <numFmt numFmtId="177" formatCode="#,##0_);[Red]\(#,##0\)"/>
    <numFmt numFmtId="178" formatCode="#,##0_ ;[Red]\-#,##0\ "/>
    <numFmt numFmtId="179" formatCode="000"/>
    <numFmt numFmtId="180" formatCode="0.0%"/>
    <numFmt numFmtId="181" formatCode="&quot;¥&quot;#,##0_);[Red]\(&quot;¥&quot;#,##0\)"/>
    <numFmt numFmtId="182" formatCode="yyyy/m/d;@"/>
    <numFmt numFmtId="183" formatCode="[$-411]ggge&quot;年&quot;m&quot;月&quot;d&quot;日&quot;;@"/>
    <numFmt numFmtId="184" formatCode="m/d;@"/>
    <numFmt numFmtId="185" formatCode="General&quot;回&quot;"/>
    <numFmt numFmtId="186" formatCode="General;;"/>
    <numFmt numFmtId="187" formatCode="General&quot;ヶ所&quot;"/>
    <numFmt numFmtId="188" formatCode="#,##0;&quot;△ &quot;#,##0"/>
    <numFmt numFmtId="189" formatCode="#,##0_ &quot;席&quot;"/>
    <numFmt numFmtId="190" formatCode="#,##0\ &quot;席&quot;\ ;[Red]\-#,##0\ &quot;席&quot;"/>
    <numFmt numFmtId="191" formatCode="#,##0_ &quot;枚&quot;"/>
    <numFmt numFmtId="192" formatCode="0.00_ ;[Red]\-0.00\ "/>
    <numFmt numFmtId="193" formatCode="&quot;外  &quot;#&quot;  件&quot;;;"/>
    <numFmt numFmtId="194" formatCode="aaa"/>
    <numFmt numFmtId="195" formatCode="#,##0&quot;円&quot;"/>
    <numFmt numFmtId="196" formatCode="0000000"/>
    <numFmt numFmtId="197" formatCode="&quot;(&quot;@&quot;)&quot;"/>
    <numFmt numFmtId="198" formatCode="&quot;(&quot;#,##0&quot;)&quot;"/>
  </numFmts>
  <fonts count="56">
    <font>
      <sz val="11"/>
      <color theme="1"/>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font>
    <font>
      <sz val="11"/>
      <color theme="1"/>
      <name val="游ゴシック"/>
      <family val="3"/>
      <charset val="128"/>
      <scheme val="minor"/>
    </font>
    <font>
      <b/>
      <sz val="11"/>
      <color theme="1"/>
      <name val="游ゴシック"/>
      <family val="3"/>
      <charset val="128"/>
      <scheme val="minor"/>
    </font>
    <font>
      <sz val="6"/>
      <name val="游ゴシック"/>
      <family val="3"/>
      <charset val="128"/>
      <scheme val="minor"/>
    </font>
    <font>
      <sz val="9"/>
      <color indexed="81"/>
      <name val="MS P ゴシック"/>
      <family val="3"/>
      <charset val="128"/>
    </font>
    <font>
      <sz val="6"/>
      <name val="ＭＳ Ｐゴシック"/>
      <family val="3"/>
      <charset val="128"/>
    </font>
    <font>
      <sz val="11"/>
      <color indexed="81"/>
      <name val="ＭＳ Ｐゴシック"/>
      <family val="3"/>
      <charset val="128"/>
    </font>
    <font>
      <b/>
      <sz val="11"/>
      <color indexed="81"/>
      <name val="ＭＳ Ｐゴシック"/>
      <family val="3"/>
      <charset val="128"/>
    </font>
    <font>
      <sz val="11"/>
      <name val="ＭＳ Ｐゴシック"/>
      <family val="3"/>
      <charset val="128"/>
    </font>
    <font>
      <sz val="14"/>
      <color theme="1"/>
      <name val="ＭＳ ゴシック"/>
      <family val="3"/>
      <charset val="128"/>
    </font>
    <font>
      <b/>
      <sz val="14"/>
      <color theme="1"/>
      <name val="ＭＳ ゴシック"/>
      <family val="3"/>
      <charset val="128"/>
    </font>
    <font>
      <b/>
      <sz val="20"/>
      <color theme="1"/>
      <name val="ＭＳ ゴシック"/>
      <family val="3"/>
      <charset val="128"/>
    </font>
    <font>
      <b/>
      <sz val="14"/>
      <color rgb="FFFF0000"/>
      <name val="ＭＳ ゴシック"/>
      <family val="3"/>
      <charset val="128"/>
    </font>
    <font>
      <sz val="11"/>
      <color theme="1"/>
      <name val="ＭＳ ゴシック"/>
      <family val="3"/>
      <charset val="128"/>
    </font>
    <font>
      <sz val="10"/>
      <color theme="1"/>
      <name val="ＭＳ ゴシック"/>
      <family val="3"/>
      <charset val="128"/>
    </font>
    <font>
      <sz val="9"/>
      <color theme="1"/>
      <name val="ＭＳ ゴシック"/>
      <family val="3"/>
      <charset val="128"/>
    </font>
    <font>
      <sz val="8"/>
      <color theme="1"/>
      <name val="ＭＳ ゴシック"/>
      <family val="3"/>
      <charset val="128"/>
    </font>
    <font>
      <sz val="12"/>
      <color theme="1"/>
      <name val="ＭＳ ゴシック"/>
      <family val="3"/>
      <charset val="128"/>
    </font>
    <font>
      <sz val="12"/>
      <color theme="0"/>
      <name val="ＭＳ ゴシック"/>
      <family val="3"/>
      <charset val="128"/>
    </font>
    <font>
      <sz val="22"/>
      <name val="ＭＳ ゴシック"/>
      <family val="3"/>
      <charset val="128"/>
    </font>
    <font>
      <sz val="10"/>
      <name val="ＭＳ ゴシック"/>
      <family val="3"/>
      <charset val="128"/>
    </font>
    <font>
      <sz val="12"/>
      <name val="ＭＳ ゴシック"/>
      <family val="3"/>
      <charset val="128"/>
    </font>
    <font>
      <b/>
      <sz val="12"/>
      <name val="ＭＳ ゴシック"/>
      <family val="3"/>
      <charset val="128"/>
    </font>
    <font>
      <sz val="16"/>
      <color theme="1"/>
      <name val="ＭＳ ゴシック"/>
      <family val="3"/>
      <charset val="128"/>
    </font>
    <font>
      <sz val="20"/>
      <color theme="1"/>
      <name val="ＭＳ ゴシック"/>
      <family val="3"/>
      <charset val="128"/>
    </font>
    <font>
      <sz val="22"/>
      <color theme="1"/>
      <name val="ＭＳ ゴシック"/>
      <family val="3"/>
      <charset val="128"/>
    </font>
    <font>
      <sz val="18"/>
      <color theme="1"/>
      <name val="ＭＳ ゴシック"/>
      <family val="3"/>
      <charset val="128"/>
    </font>
    <font>
      <sz val="14"/>
      <name val="ＭＳ ゴシック"/>
      <family val="3"/>
      <charset val="128"/>
    </font>
    <font>
      <b/>
      <sz val="10"/>
      <color indexed="81"/>
      <name val="MS P ゴシック"/>
      <family val="3"/>
      <charset val="128"/>
    </font>
    <font>
      <b/>
      <sz val="11"/>
      <color theme="1"/>
      <name val="ＭＳ ゴシック"/>
      <family val="3"/>
      <charset val="128"/>
    </font>
    <font>
      <b/>
      <sz val="14"/>
      <name val="ＭＳ ゴシック"/>
      <family val="3"/>
      <charset val="128"/>
    </font>
    <font>
      <b/>
      <sz val="11"/>
      <name val="ＭＳ ゴシック"/>
      <family val="3"/>
      <charset val="128"/>
    </font>
    <font>
      <b/>
      <sz val="12"/>
      <color theme="1"/>
      <name val="ＭＳ ゴシック"/>
      <family val="3"/>
      <charset val="128"/>
    </font>
    <font>
      <b/>
      <sz val="12"/>
      <color rgb="FFFF0000"/>
      <name val="ＭＳ ゴシック"/>
      <family val="3"/>
      <charset val="128"/>
    </font>
    <font>
      <b/>
      <sz val="16"/>
      <color theme="1"/>
      <name val="ＭＳ ゴシック"/>
      <family val="3"/>
      <charset val="128"/>
    </font>
    <font>
      <b/>
      <sz val="9"/>
      <color theme="1"/>
      <name val="ＭＳ ゴシック"/>
      <family val="3"/>
      <charset val="128"/>
    </font>
    <font>
      <b/>
      <sz val="10"/>
      <color theme="1"/>
      <name val="ＭＳ ゴシック"/>
      <family val="3"/>
      <charset val="128"/>
    </font>
    <font>
      <b/>
      <sz val="8"/>
      <color theme="1"/>
      <name val="ＭＳ ゴシック"/>
      <family val="3"/>
      <charset val="128"/>
    </font>
    <font>
      <i/>
      <sz val="8"/>
      <color theme="1"/>
      <name val="ＭＳ ゴシック"/>
      <family val="3"/>
      <charset val="128"/>
    </font>
    <font>
      <i/>
      <sz val="6"/>
      <color theme="1"/>
      <name val="ＭＳ ゴシック"/>
      <family val="3"/>
      <charset val="128"/>
    </font>
    <font>
      <b/>
      <sz val="9"/>
      <color indexed="81"/>
      <name val="ＭＳ Ｐゴシック"/>
      <family val="3"/>
      <charset val="128"/>
    </font>
    <font>
      <b/>
      <sz val="24"/>
      <color theme="1"/>
      <name val="ＭＳ ゴシック"/>
      <family val="3"/>
      <charset val="128"/>
    </font>
    <font>
      <sz val="24"/>
      <color theme="1"/>
      <name val="ＭＳ ゴシック"/>
      <family val="3"/>
      <charset val="128"/>
    </font>
    <font>
      <sz val="11"/>
      <name val="ＭＳ ゴシック"/>
      <family val="3"/>
      <charset val="128"/>
    </font>
    <font>
      <sz val="28"/>
      <color theme="1"/>
      <name val="ＭＳ ゴシック"/>
      <family val="3"/>
      <charset val="128"/>
    </font>
    <font>
      <b/>
      <sz val="16"/>
      <color rgb="FFFF0000"/>
      <name val="ＭＳ ゴシック"/>
      <family val="3"/>
      <charset val="128"/>
    </font>
    <font>
      <b/>
      <sz val="20"/>
      <color rgb="FFFF0000"/>
      <name val="ＭＳ ゴシック"/>
      <family val="3"/>
      <charset val="128"/>
    </font>
    <font>
      <sz val="14"/>
      <color rgb="FFFF0000"/>
      <name val="ＭＳ ゴシック"/>
      <family val="3"/>
      <charset val="128"/>
    </font>
    <font>
      <sz val="11"/>
      <name val="游ゴシック"/>
      <family val="3"/>
      <charset val="128"/>
      <scheme val="minor"/>
    </font>
    <font>
      <sz val="12"/>
      <color theme="1"/>
      <name val="游ゴシック"/>
      <family val="3"/>
      <charset val="128"/>
      <scheme val="minor"/>
    </font>
    <font>
      <sz val="14"/>
      <color theme="0"/>
      <name val="ＭＳ ゴシック"/>
      <family val="3"/>
      <charset val="128"/>
    </font>
  </fonts>
  <fills count="10">
    <fill>
      <patternFill patternType="none"/>
    </fill>
    <fill>
      <patternFill patternType="gray125"/>
    </fill>
    <fill>
      <patternFill patternType="solid">
        <fgColor rgb="FFC0C0C0"/>
        <bgColor indexed="64"/>
      </patternFill>
    </fill>
    <fill>
      <patternFill patternType="solid">
        <fgColor rgb="FFCCFFFF"/>
        <bgColor indexed="64"/>
      </patternFill>
    </fill>
    <fill>
      <patternFill patternType="solid">
        <fgColor rgb="FFEAEAEA"/>
        <bgColor indexed="64"/>
      </patternFill>
    </fill>
    <fill>
      <patternFill patternType="solid">
        <fgColor theme="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0"/>
        <bgColor indexed="64"/>
      </patternFill>
    </fill>
  </fills>
  <borders count="97">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thin">
        <color indexed="64"/>
      </bottom>
      <diagonal/>
    </border>
    <border>
      <left style="thin">
        <color indexed="64"/>
      </left>
      <right/>
      <top style="hair">
        <color indexed="64"/>
      </top>
      <bottom/>
      <diagonal/>
    </border>
    <border>
      <left/>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hair">
        <color indexed="64"/>
      </right>
      <top style="thin">
        <color indexed="64"/>
      </top>
      <bottom style="thin">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style="hair">
        <color indexed="64"/>
      </right>
      <top/>
      <bottom style="thin">
        <color indexed="64"/>
      </bottom>
      <diagonal/>
    </border>
    <border>
      <left style="thin">
        <color indexed="64"/>
      </left>
      <right style="hair">
        <color indexed="64"/>
      </right>
      <top/>
      <bottom style="hair">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diagonal/>
    </border>
    <border>
      <left style="hair">
        <color indexed="64"/>
      </left>
      <right style="thin">
        <color indexed="64"/>
      </right>
      <top style="thin">
        <color indexed="64"/>
      </top>
      <bottom/>
      <diagonal/>
    </border>
    <border>
      <left style="hair">
        <color indexed="64"/>
      </left>
      <right style="hair">
        <color indexed="64"/>
      </right>
      <top style="thin">
        <color indexed="64"/>
      </top>
      <bottom/>
      <diagonal/>
    </border>
    <border>
      <left/>
      <right style="hair">
        <color indexed="64"/>
      </right>
      <top/>
      <bottom/>
      <diagonal/>
    </border>
    <border>
      <left/>
      <right/>
      <top/>
      <bottom style="hair">
        <color indexed="64"/>
      </bottom>
      <diagonal/>
    </border>
    <border>
      <left/>
      <right style="thin">
        <color indexed="64"/>
      </right>
      <top style="hair">
        <color indexed="64"/>
      </top>
      <bottom style="hair">
        <color indexed="64"/>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right style="hair">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right style="hair">
        <color indexed="64"/>
      </right>
      <top/>
      <bottom style="hair">
        <color indexed="64"/>
      </bottom>
      <diagonal/>
    </border>
    <border>
      <left style="hair">
        <color indexed="64"/>
      </left>
      <right style="thin">
        <color indexed="64"/>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style="hair">
        <color indexed="64"/>
      </left>
      <right/>
      <top style="thin">
        <color indexed="64"/>
      </top>
      <bottom/>
      <diagonal/>
    </border>
    <border>
      <left/>
      <right style="thin">
        <color indexed="64"/>
      </right>
      <top style="hair">
        <color indexed="64"/>
      </top>
      <bottom/>
      <diagonal/>
    </border>
    <border>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style="thin">
        <color indexed="64"/>
      </left>
      <right style="hair">
        <color indexed="64"/>
      </right>
      <top/>
      <bottom style="double">
        <color indexed="64"/>
      </bottom>
      <diagonal/>
    </border>
    <border>
      <left style="hair">
        <color indexed="64"/>
      </left>
      <right style="hair">
        <color indexed="64"/>
      </right>
      <top/>
      <bottom style="double">
        <color indexed="64"/>
      </bottom>
      <diagonal/>
    </border>
    <border>
      <left style="hair">
        <color indexed="64"/>
      </left>
      <right style="thin">
        <color indexed="64"/>
      </right>
      <top/>
      <bottom style="double">
        <color indexed="64"/>
      </bottom>
      <diagonal/>
    </border>
    <border diagonalUp="1">
      <left style="thin">
        <color indexed="64"/>
      </left>
      <right style="thin">
        <color indexed="64"/>
      </right>
      <top style="thin">
        <color indexed="64"/>
      </top>
      <bottom style="hair">
        <color indexed="64"/>
      </bottom>
      <diagonal style="thin">
        <color indexed="64"/>
      </diagonal>
    </border>
    <border diagonalUp="1">
      <left style="thin">
        <color indexed="64"/>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style="thin">
        <color indexed="64"/>
      </right>
      <top style="hair">
        <color indexed="64"/>
      </top>
      <bottom style="hair">
        <color indexed="64"/>
      </bottom>
      <diagonal style="thin">
        <color indexed="64"/>
      </diagonal>
    </border>
    <border diagonalUp="1">
      <left style="thin">
        <color indexed="64"/>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left style="thin">
        <color indexed="64"/>
      </left>
      <right style="thin">
        <color indexed="64"/>
      </right>
      <top style="hair">
        <color indexed="64"/>
      </top>
      <bottom style="double">
        <color indexed="64"/>
      </bottom>
      <diagonal/>
    </border>
    <border>
      <left style="double">
        <color indexed="64"/>
      </left>
      <right/>
      <top/>
      <bottom/>
      <diagonal/>
    </border>
    <border>
      <left style="hair">
        <color indexed="64"/>
      </left>
      <right/>
      <top/>
      <bottom style="hair">
        <color indexed="64"/>
      </bottom>
      <diagonal/>
    </border>
    <border>
      <left style="thin">
        <color indexed="64"/>
      </left>
      <right style="double">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style="thin">
        <color indexed="64"/>
      </right>
      <top style="double">
        <color indexed="64"/>
      </top>
      <bottom style="hair">
        <color indexed="64"/>
      </bottom>
      <diagonal/>
    </border>
    <border>
      <left style="thin">
        <color indexed="64"/>
      </left>
      <right/>
      <top style="double">
        <color indexed="64"/>
      </top>
      <bottom style="hair">
        <color indexed="64"/>
      </bottom>
      <diagonal/>
    </border>
    <border diagonalUp="1">
      <left style="thin">
        <color indexed="64"/>
      </left>
      <right/>
      <top style="thin">
        <color indexed="64"/>
      </top>
      <bottom/>
      <diagonal style="thin">
        <color indexed="64"/>
      </diagonal>
    </border>
    <border>
      <left style="double">
        <color indexed="64"/>
      </left>
      <right/>
      <top style="thin">
        <color indexed="64"/>
      </top>
      <bottom style="thin">
        <color indexed="64"/>
      </bottom>
      <diagonal/>
    </border>
    <border>
      <left style="hair">
        <color indexed="64"/>
      </left>
      <right/>
      <top/>
      <bottom/>
      <diagonal/>
    </border>
  </borders>
  <cellStyleXfs count="12">
    <xf numFmtId="0" fontId="0" fillId="0" borderId="0">
      <alignment vertical="center"/>
    </xf>
    <xf numFmtId="9" fontId="6" fillId="0" borderId="0" applyFont="0" applyFill="0" applyBorder="0" applyAlignment="0" applyProtection="0">
      <alignment vertical="center"/>
    </xf>
    <xf numFmtId="38" fontId="6"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13" fillId="0" borderId="0"/>
    <xf numFmtId="38" fontId="13" fillId="0" borderId="0" applyFont="0" applyFill="0" applyBorder="0" applyAlignment="0" applyProtection="0"/>
    <xf numFmtId="0" fontId="4" fillId="0" borderId="0">
      <alignment vertical="center"/>
    </xf>
    <xf numFmtId="0" fontId="3" fillId="0" borderId="0">
      <alignment vertical="center"/>
    </xf>
    <xf numFmtId="0" fontId="2" fillId="0" borderId="0">
      <alignment vertical="center"/>
    </xf>
    <xf numFmtId="9" fontId="6" fillId="0" borderId="0" applyFont="0" applyFill="0" applyBorder="0" applyAlignment="0" applyProtection="0">
      <alignment vertical="center"/>
    </xf>
    <xf numFmtId="0" fontId="1" fillId="0" borderId="0">
      <alignment vertical="center"/>
    </xf>
  </cellStyleXfs>
  <cellXfs count="1066">
    <xf numFmtId="0" fontId="0" fillId="0" borderId="0" xfId="0">
      <alignment vertical="center"/>
    </xf>
    <xf numFmtId="0" fontId="6" fillId="0" borderId="0" xfId="3" applyFont="1" applyFill="1">
      <alignment vertical="center"/>
    </xf>
    <xf numFmtId="0" fontId="6" fillId="0" borderId="0" xfId="3" applyFill="1">
      <alignment vertical="center"/>
    </xf>
    <xf numFmtId="0" fontId="7" fillId="0" borderId="1" xfId="3" applyFont="1" applyFill="1" applyBorder="1" applyAlignment="1">
      <alignment horizontal="center" vertical="center"/>
    </xf>
    <xf numFmtId="0" fontId="6" fillId="0" borderId="1" xfId="3" applyFont="1" applyFill="1" applyBorder="1" applyAlignment="1">
      <alignment horizontal="center" vertical="center"/>
    </xf>
    <xf numFmtId="0" fontId="7" fillId="0" borderId="1" xfId="3" applyFont="1" applyFill="1" applyBorder="1" applyAlignment="1">
      <alignment horizontal="center" vertical="center" shrinkToFit="1"/>
    </xf>
    <xf numFmtId="0" fontId="6" fillId="0" borderId="0" xfId="3" applyFont="1" applyFill="1" applyAlignment="1">
      <alignment vertical="center" shrinkToFit="1"/>
    </xf>
    <xf numFmtId="0" fontId="16" fillId="0" borderId="0" xfId="0" applyFont="1" applyBorder="1" applyAlignment="1">
      <alignment vertical="center"/>
    </xf>
    <xf numFmtId="0" fontId="15" fillId="0" borderId="0" xfId="0" applyFont="1" applyFill="1">
      <alignment vertical="center"/>
    </xf>
    <xf numFmtId="0" fontId="14" fillId="0" borderId="0" xfId="0" applyFont="1">
      <alignment vertical="center"/>
    </xf>
    <xf numFmtId="0" fontId="14" fillId="4" borderId="38" xfId="0" applyFont="1" applyFill="1" applyBorder="1" applyAlignment="1">
      <alignment horizontal="center" vertical="center"/>
    </xf>
    <xf numFmtId="0" fontId="14" fillId="4" borderId="1" xfId="0" applyFont="1" applyFill="1" applyBorder="1" applyAlignment="1">
      <alignment horizontal="center" vertical="center"/>
    </xf>
    <xf numFmtId="0" fontId="22" fillId="0" borderId="0" xfId="0" applyFont="1" applyFill="1" applyBorder="1">
      <alignment vertical="center"/>
    </xf>
    <xf numFmtId="0" fontId="22" fillId="0" borderId="0" xfId="0" applyFont="1" applyFill="1" applyBorder="1" applyAlignment="1">
      <alignment vertical="center" shrinkToFit="1"/>
    </xf>
    <xf numFmtId="0" fontId="22" fillId="0" borderId="0" xfId="0" applyFont="1" applyFill="1">
      <alignment vertical="center"/>
    </xf>
    <xf numFmtId="0" fontId="22" fillId="0" borderId="0" xfId="0" applyFont="1" applyFill="1" applyBorder="1" applyAlignment="1">
      <alignment horizontal="center" vertical="center"/>
    </xf>
    <xf numFmtId="0" fontId="22" fillId="0" borderId="0" xfId="0" applyFont="1">
      <alignment vertical="center"/>
    </xf>
    <xf numFmtId="0" fontId="22" fillId="0" borderId="0" xfId="0" applyFont="1" applyFill="1" applyBorder="1" applyAlignment="1">
      <alignment shrinkToFit="1"/>
    </xf>
    <xf numFmtId="0" fontId="22" fillId="0" borderId="0" xfId="0" applyFont="1" applyFill="1" applyBorder="1" applyAlignment="1">
      <alignment horizontal="center" vertical="center" shrinkToFit="1"/>
    </xf>
    <xf numFmtId="0" fontId="22" fillId="4" borderId="45" xfId="0" applyFont="1" applyFill="1" applyBorder="1" applyAlignment="1">
      <alignment horizontal="center" vertical="center" shrinkToFit="1"/>
    </xf>
    <xf numFmtId="0" fontId="23" fillId="0" borderId="0" xfId="0" applyFont="1" applyFill="1" applyProtection="1">
      <alignment vertical="center"/>
      <protection locked="0"/>
    </xf>
    <xf numFmtId="38" fontId="22" fillId="3" borderId="45" xfId="4" applyFont="1" applyFill="1" applyBorder="1" applyAlignment="1">
      <alignment horizontal="right" vertical="center" shrinkToFit="1"/>
    </xf>
    <xf numFmtId="38" fontId="22" fillId="0" borderId="59" xfId="0" applyNumberFormat="1" applyFont="1" applyFill="1" applyBorder="1" applyAlignment="1" applyProtection="1">
      <alignment horizontal="right" vertical="center" shrinkToFit="1"/>
      <protection locked="0"/>
    </xf>
    <xf numFmtId="38" fontId="22" fillId="3" borderId="45" xfId="4" applyNumberFormat="1" applyFont="1" applyFill="1" applyBorder="1" applyAlignment="1">
      <alignment horizontal="right" vertical="center" shrinkToFit="1"/>
    </xf>
    <xf numFmtId="38" fontId="22" fillId="3" borderId="23" xfId="4" applyFont="1" applyFill="1" applyBorder="1" applyAlignment="1">
      <alignment horizontal="right" vertical="center" shrinkToFit="1"/>
    </xf>
    <xf numFmtId="38" fontId="22" fillId="0" borderId="64" xfId="0" applyNumberFormat="1" applyFont="1" applyFill="1" applyBorder="1" applyAlignment="1" applyProtection="1">
      <alignment horizontal="right" vertical="center" shrinkToFit="1"/>
      <protection locked="0"/>
    </xf>
    <xf numFmtId="38" fontId="22" fillId="3" borderId="23" xfId="4" applyNumberFormat="1" applyFont="1" applyFill="1" applyBorder="1" applyAlignment="1">
      <alignment horizontal="right" vertical="center" shrinkToFit="1"/>
    </xf>
    <xf numFmtId="188" fontId="22" fillId="0" borderId="13" xfId="0" applyNumberFormat="1" applyFont="1" applyFill="1" applyBorder="1" applyAlignment="1" applyProtection="1">
      <alignment horizontal="center" vertical="center"/>
      <protection locked="0"/>
    </xf>
    <xf numFmtId="0" fontId="22" fillId="4" borderId="7" xfId="0" applyFont="1" applyFill="1" applyBorder="1" applyAlignment="1">
      <alignment horizontal="center" vertical="center"/>
    </xf>
    <xf numFmtId="188" fontId="22" fillId="0" borderId="54" xfId="0" applyNumberFormat="1" applyFont="1" applyFill="1" applyBorder="1" applyAlignment="1" applyProtection="1">
      <alignment horizontal="center" vertical="center"/>
      <protection locked="0"/>
    </xf>
    <xf numFmtId="188" fontId="22" fillId="0" borderId="53" xfId="0" applyNumberFormat="1" applyFont="1" applyFill="1" applyBorder="1" applyAlignment="1" applyProtection="1">
      <alignment horizontal="center" vertical="center"/>
      <protection locked="0"/>
    </xf>
    <xf numFmtId="188" fontId="22" fillId="0" borderId="4" xfId="0" applyNumberFormat="1" applyFont="1" applyFill="1" applyBorder="1" applyAlignment="1" applyProtection="1">
      <alignment horizontal="center" vertical="center"/>
      <protection locked="0"/>
    </xf>
    <xf numFmtId="0" fontId="22" fillId="3" borderId="23" xfId="0" applyFont="1" applyFill="1" applyBorder="1" applyAlignment="1">
      <alignment horizontal="right" vertical="center" shrinkToFit="1"/>
    </xf>
    <xf numFmtId="38" fontId="22" fillId="0" borderId="64" xfId="4" applyNumberFormat="1" applyFont="1" applyFill="1" applyBorder="1" applyAlignment="1" applyProtection="1">
      <alignment horizontal="right" vertical="center" shrinkToFit="1"/>
      <protection locked="0"/>
    </xf>
    <xf numFmtId="188" fontId="22" fillId="3" borderId="5" xfId="4" applyNumberFormat="1" applyFont="1" applyFill="1" applyBorder="1" applyAlignment="1" applyProtection="1">
      <alignment horizontal="center" vertical="center"/>
    </xf>
    <xf numFmtId="38" fontId="22" fillId="0" borderId="65" xfId="4" applyNumberFormat="1" applyFont="1" applyFill="1" applyBorder="1" applyAlignment="1" applyProtection="1">
      <alignment horizontal="right" vertical="center" shrinkToFit="1"/>
      <protection locked="0"/>
    </xf>
    <xf numFmtId="38" fontId="22" fillId="3" borderId="46" xfId="4" applyNumberFormat="1" applyFont="1" applyFill="1" applyBorder="1" applyAlignment="1">
      <alignment horizontal="right" vertical="center" shrinkToFit="1"/>
    </xf>
    <xf numFmtId="180" fontId="22" fillId="3" borderId="5" xfId="0" applyNumberFormat="1" applyFont="1" applyFill="1" applyBorder="1" applyAlignment="1" applyProtection="1">
      <alignment horizontal="right" vertical="center"/>
    </xf>
    <xf numFmtId="38" fontId="22" fillId="0" borderId="59" xfId="4" applyNumberFormat="1" applyFont="1" applyFill="1" applyBorder="1" applyAlignment="1" applyProtection="1">
      <alignment horizontal="right" vertical="center" shrinkToFit="1"/>
      <protection locked="0"/>
    </xf>
    <xf numFmtId="180" fontId="22" fillId="3" borderId="7" xfId="4" applyNumberFormat="1" applyFont="1" applyFill="1" applyBorder="1" applyAlignment="1" applyProtection="1">
      <alignment horizontal="right" vertical="center"/>
    </xf>
    <xf numFmtId="181" fontId="22" fillId="0" borderId="20" xfId="0" applyNumberFormat="1" applyFont="1" applyFill="1" applyBorder="1" applyAlignment="1" applyProtection="1">
      <alignment horizontal="center" vertical="center" shrinkToFit="1"/>
      <protection locked="0"/>
    </xf>
    <xf numFmtId="188" fontId="22" fillId="0" borderId="12" xfId="4" applyNumberFormat="1" applyFont="1" applyFill="1" applyBorder="1" applyAlignment="1" applyProtection="1">
      <alignment horizontal="right" vertical="center"/>
      <protection locked="0"/>
    </xf>
    <xf numFmtId="188" fontId="22" fillId="3" borderId="5" xfId="4" applyNumberFormat="1" applyFont="1" applyFill="1" applyBorder="1" applyAlignment="1" applyProtection="1">
      <alignment horizontal="right" vertical="center"/>
    </xf>
    <xf numFmtId="38" fontId="22" fillId="3" borderId="23" xfId="0" applyNumberFormat="1" applyFont="1" applyFill="1" applyBorder="1" applyAlignment="1">
      <alignment horizontal="right" vertical="center" shrinkToFit="1"/>
    </xf>
    <xf numFmtId="38" fontId="22" fillId="3" borderId="16" xfId="4" applyFont="1" applyFill="1" applyBorder="1" applyAlignment="1">
      <alignment horizontal="right" vertical="center" shrinkToFit="1"/>
    </xf>
    <xf numFmtId="0" fontId="22" fillId="3" borderId="16" xfId="0" applyFont="1" applyFill="1" applyBorder="1" applyAlignment="1">
      <alignment horizontal="right" vertical="center" shrinkToFit="1"/>
    </xf>
    <xf numFmtId="188" fontId="22" fillId="3" borderId="12" xfId="4" applyNumberFormat="1" applyFont="1" applyFill="1" applyBorder="1" applyAlignment="1" applyProtection="1">
      <alignment horizontal="right" vertical="center"/>
    </xf>
    <xf numFmtId="38" fontId="22" fillId="0" borderId="5" xfId="4" applyFont="1" applyFill="1" applyBorder="1" applyAlignment="1" applyProtection="1">
      <alignment horizontal="right" vertical="center"/>
      <protection locked="0"/>
    </xf>
    <xf numFmtId="38" fontId="22" fillId="3" borderId="1" xfId="4" applyNumberFormat="1" applyFont="1" applyFill="1" applyBorder="1" applyAlignment="1">
      <alignment horizontal="right" vertical="center" shrinkToFit="1"/>
    </xf>
    <xf numFmtId="188" fontId="22" fillId="3" borderId="13" xfId="4" applyNumberFormat="1" applyFont="1" applyFill="1" applyBorder="1" applyAlignment="1" applyProtection="1">
      <alignment horizontal="right" vertical="center"/>
    </xf>
    <xf numFmtId="188" fontId="22" fillId="3" borderId="7" xfId="4" applyNumberFormat="1" applyFont="1" applyFill="1" applyBorder="1" applyAlignment="1" applyProtection="1">
      <alignment horizontal="right" vertical="center"/>
    </xf>
    <xf numFmtId="38" fontId="22" fillId="3" borderId="46" xfId="4" applyFont="1" applyFill="1" applyBorder="1" applyAlignment="1">
      <alignment horizontal="right" vertical="center" shrinkToFit="1"/>
    </xf>
    <xf numFmtId="0" fontId="22" fillId="0" borderId="0" xfId="0" applyFont="1" applyFill="1" applyAlignment="1">
      <alignment vertical="center" shrinkToFit="1"/>
    </xf>
    <xf numFmtId="0" fontId="22" fillId="4" borderId="1" xfId="0" applyFont="1" applyFill="1" applyBorder="1" applyAlignment="1">
      <alignment horizontal="center" vertical="center"/>
    </xf>
    <xf numFmtId="38" fontId="22" fillId="0" borderId="59" xfId="4" applyFont="1" applyFill="1" applyBorder="1" applyAlignment="1" applyProtection="1">
      <alignment horizontal="right" vertical="center" shrinkToFit="1"/>
      <protection locked="0"/>
    </xf>
    <xf numFmtId="38" fontId="22" fillId="0" borderId="64" xfId="4" applyFont="1" applyFill="1" applyBorder="1" applyAlignment="1" applyProtection="1">
      <alignment horizontal="right" vertical="center" shrinkToFit="1"/>
      <protection locked="0"/>
    </xf>
    <xf numFmtId="38" fontId="22" fillId="0" borderId="65" xfId="4" applyFont="1" applyFill="1" applyBorder="1" applyAlignment="1" applyProtection="1">
      <alignment horizontal="right" vertical="center" shrinkToFit="1"/>
      <protection locked="0"/>
    </xf>
    <xf numFmtId="38" fontId="22" fillId="3" borderId="30" xfId="4" applyFont="1" applyFill="1" applyBorder="1" applyAlignment="1">
      <alignment horizontal="right" vertical="center" shrinkToFit="1"/>
    </xf>
    <xf numFmtId="38" fontId="22" fillId="3" borderId="0" xfId="4" applyFont="1" applyFill="1" applyBorder="1" applyAlignment="1">
      <alignment horizontal="right" vertical="center" shrinkToFit="1"/>
    </xf>
    <xf numFmtId="38" fontId="22" fillId="3" borderId="1" xfId="4" applyFont="1" applyFill="1" applyBorder="1" applyAlignment="1">
      <alignment horizontal="right" vertical="center" shrinkToFit="1"/>
    </xf>
    <xf numFmtId="38" fontId="22" fillId="3" borderId="24" xfId="4" applyFont="1" applyFill="1" applyBorder="1" applyAlignment="1">
      <alignment horizontal="right" vertical="center" shrinkToFit="1"/>
    </xf>
    <xf numFmtId="0" fontId="22" fillId="0" borderId="15" xfId="0" applyFont="1" applyFill="1" applyBorder="1" applyAlignment="1">
      <alignment horizontal="center" vertical="center" wrapText="1"/>
    </xf>
    <xf numFmtId="0" fontId="22" fillId="0" borderId="15" xfId="0" applyFont="1" applyFill="1" applyBorder="1" applyAlignment="1">
      <alignment horizontal="center" vertical="center" shrinkToFit="1"/>
    </xf>
    <xf numFmtId="0" fontId="22" fillId="0" borderId="0" xfId="0" applyFont="1" applyAlignment="1">
      <alignment vertical="center" shrinkToFit="1"/>
    </xf>
    <xf numFmtId="0" fontId="22" fillId="4" borderId="2" xfId="0" applyFont="1" applyFill="1" applyBorder="1" applyAlignment="1" applyProtection="1">
      <alignment horizontal="center" vertical="center" shrinkToFit="1"/>
    </xf>
    <xf numFmtId="0" fontId="22" fillId="4" borderId="8" xfId="0" applyFont="1" applyFill="1" applyBorder="1" applyAlignment="1" applyProtection="1">
      <alignment horizontal="center" vertical="center" shrinkToFit="1"/>
    </xf>
    <xf numFmtId="0" fontId="22" fillId="4" borderId="12" xfId="0" applyFont="1" applyFill="1" applyBorder="1" applyAlignment="1" applyProtection="1">
      <alignment horizontal="center" vertical="center" shrinkToFit="1"/>
    </xf>
    <xf numFmtId="0" fontId="22" fillId="4" borderId="13" xfId="0" applyFont="1" applyFill="1" applyBorder="1" applyAlignment="1" applyProtection="1">
      <alignment horizontal="center" vertical="center" shrinkToFit="1"/>
    </xf>
    <xf numFmtId="0" fontId="22" fillId="4" borderId="20" xfId="0" applyFont="1" applyFill="1" applyBorder="1" applyAlignment="1" applyProtection="1">
      <alignment horizontal="center" vertical="center" shrinkToFit="1"/>
    </xf>
    <xf numFmtId="0" fontId="22" fillId="4" borderId="6" xfId="0" applyFont="1" applyFill="1" applyBorder="1" applyAlignment="1" applyProtection="1">
      <alignment horizontal="center" vertical="center" shrinkToFit="1"/>
    </xf>
    <xf numFmtId="38" fontId="22" fillId="4" borderId="5" xfId="4" applyFont="1" applyFill="1" applyBorder="1" applyAlignment="1" applyProtection="1">
      <alignment horizontal="center" vertical="center" shrinkToFit="1"/>
    </xf>
    <xf numFmtId="38" fontId="22" fillId="4" borderId="12" xfId="4" applyFont="1" applyFill="1" applyBorder="1" applyAlignment="1" applyProtection="1">
      <alignment horizontal="center" vertical="center" shrinkToFit="1"/>
    </xf>
    <xf numFmtId="0" fontId="22" fillId="0" borderId="24" xfId="0" applyFont="1" applyFill="1" applyBorder="1" applyAlignment="1">
      <alignment shrinkToFit="1"/>
    </xf>
    <xf numFmtId="0" fontId="22" fillId="0" borderId="24" xfId="0" applyFont="1" applyFill="1" applyBorder="1" applyAlignment="1">
      <alignment horizontal="center" vertical="center" shrinkToFit="1"/>
    </xf>
    <xf numFmtId="0" fontId="24" fillId="0" borderId="0" xfId="5" applyFont="1" applyFill="1" applyBorder="1" applyAlignment="1">
      <alignment vertical="center"/>
    </xf>
    <xf numFmtId="0" fontId="25" fillId="0" borderId="0" xfId="5" applyFont="1" applyFill="1" applyBorder="1" applyAlignment="1">
      <alignment vertical="center"/>
    </xf>
    <xf numFmtId="0" fontId="25" fillId="0" borderId="0" xfId="5" applyFont="1" applyAlignment="1">
      <alignment vertical="center"/>
    </xf>
    <xf numFmtId="0" fontId="25" fillId="0" borderId="0" xfId="5" applyFont="1"/>
    <xf numFmtId="178" fontId="26" fillId="3" borderId="64" xfId="5" applyNumberFormat="1" applyFont="1" applyFill="1" applyBorder="1" applyAlignment="1">
      <alignment vertical="center" shrinkToFit="1"/>
    </xf>
    <xf numFmtId="180" fontId="26" fillId="3" borderId="14" xfId="5" applyNumberFormat="1" applyFont="1" applyFill="1" applyBorder="1" applyAlignment="1">
      <alignment vertical="center" shrinkToFit="1"/>
    </xf>
    <xf numFmtId="180" fontId="26" fillId="3" borderId="65" xfId="5" applyNumberFormat="1" applyFont="1" applyFill="1" applyBorder="1" applyAlignment="1">
      <alignment vertical="center" shrinkToFit="1"/>
    </xf>
    <xf numFmtId="38" fontId="26" fillId="0" borderId="0" xfId="5" applyNumberFormat="1" applyFont="1" applyFill="1" applyBorder="1" applyAlignment="1">
      <alignment vertical="center" shrinkToFit="1"/>
    </xf>
    <xf numFmtId="0" fontId="22" fillId="0" borderId="0" xfId="5" applyFont="1" applyFill="1" applyBorder="1" applyAlignment="1">
      <alignment horizontal="right" vertical="center" shrinkToFit="1"/>
    </xf>
    <xf numFmtId="38" fontId="22" fillId="0" borderId="0" xfId="5" applyNumberFormat="1" applyFont="1" applyFill="1" applyBorder="1" applyAlignment="1">
      <alignment vertical="center" shrinkToFit="1"/>
    </xf>
    <xf numFmtId="0" fontId="26" fillId="0" borderId="0" xfId="5" applyFont="1" applyFill="1" applyBorder="1" applyAlignment="1">
      <alignment vertical="center" shrinkToFit="1"/>
    </xf>
    <xf numFmtId="0" fontId="26" fillId="0" borderId="0" xfId="5" applyFont="1" applyAlignment="1">
      <alignment shrinkToFit="1"/>
    </xf>
    <xf numFmtId="189" fontId="26" fillId="0" borderId="0" xfId="5" applyNumberFormat="1" applyFont="1" applyFill="1" applyBorder="1" applyAlignment="1">
      <alignment vertical="center" shrinkToFit="1"/>
    </xf>
    <xf numFmtId="0" fontId="22" fillId="0" borderId="0" xfId="5" applyFont="1" applyFill="1" applyBorder="1" applyAlignment="1">
      <alignment horizontal="center" vertical="center" shrinkToFit="1"/>
    </xf>
    <xf numFmtId="180" fontId="26" fillId="0" borderId="0" xfId="5" applyNumberFormat="1" applyFont="1" applyFill="1" applyBorder="1" applyAlignment="1">
      <alignment vertical="center" shrinkToFit="1"/>
    </xf>
    <xf numFmtId="0" fontId="26" fillId="0" borderId="0" xfId="5" applyFont="1" applyAlignment="1">
      <alignment vertical="center" shrinkToFit="1"/>
    </xf>
    <xf numFmtId="0" fontId="22" fillId="0" borderId="0" xfId="5" applyFont="1" applyFill="1" applyBorder="1" applyAlignment="1" applyProtection="1">
      <alignment vertical="center" shrinkToFit="1"/>
    </xf>
    <xf numFmtId="0" fontId="26" fillId="4" borderId="32" xfId="5" applyFont="1" applyFill="1" applyBorder="1" applyAlignment="1" applyProtection="1">
      <alignment horizontal="center" vertical="center" shrinkToFit="1"/>
    </xf>
    <xf numFmtId="186" fontId="26" fillId="4" borderId="33" xfId="5" applyNumberFormat="1" applyFont="1" applyFill="1" applyBorder="1" applyAlignment="1">
      <alignment horizontal="left" vertical="center" shrinkToFit="1"/>
    </xf>
    <xf numFmtId="178" fontId="26" fillId="0" borderId="14" xfId="5" applyNumberFormat="1" applyFont="1" applyFill="1" applyBorder="1" applyAlignment="1" applyProtection="1">
      <alignment vertical="center" shrinkToFit="1"/>
      <protection locked="0"/>
    </xf>
    <xf numFmtId="0" fontId="26" fillId="0" borderId="0" xfId="5" applyNumberFormat="1" applyFont="1" applyFill="1" applyBorder="1" applyAlignment="1">
      <alignment vertical="center" shrinkToFit="1"/>
    </xf>
    <xf numFmtId="176" fontId="26" fillId="3" borderId="4" xfId="4" applyNumberFormat="1" applyFont="1" applyFill="1" applyBorder="1" applyAlignment="1">
      <alignment vertical="center" shrinkToFit="1"/>
    </xf>
    <xf numFmtId="186" fontId="26" fillId="4" borderId="48" xfId="5" applyNumberFormat="1" applyFont="1" applyFill="1" applyBorder="1" applyAlignment="1">
      <alignment vertical="center" shrinkToFit="1"/>
    </xf>
    <xf numFmtId="186" fontId="26" fillId="4" borderId="49" xfId="5" applyNumberFormat="1" applyFont="1" applyFill="1" applyBorder="1" applyAlignment="1">
      <alignment vertical="center" shrinkToFit="1"/>
    </xf>
    <xf numFmtId="176" fontId="26" fillId="4" borderId="53" xfId="4" applyNumberFormat="1" applyFont="1" applyFill="1" applyBorder="1" applyAlignment="1">
      <alignment vertical="center" shrinkToFit="1"/>
    </xf>
    <xf numFmtId="180" fontId="26" fillId="3" borderId="14" xfId="4" applyNumberFormat="1" applyFont="1" applyFill="1" applyBorder="1" applyAlignment="1">
      <alignment vertical="center" shrinkToFit="1"/>
    </xf>
    <xf numFmtId="180" fontId="26" fillId="3" borderId="65" xfId="4" applyNumberFormat="1" applyFont="1" applyFill="1" applyBorder="1" applyAlignment="1">
      <alignment vertical="center" shrinkToFit="1"/>
    </xf>
    <xf numFmtId="0" fontId="26" fillId="4" borderId="33" xfId="5" applyFont="1" applyFill="1" applyBorder="1" applyAlignment="1" applyProtection="1">
      <alignment horizontal="center" vertical="center" shrinkToFit="1"/>
    </xf>
    <xf numFmtId="38" fontId="26" fillId="4" borderId="14" xfId="6" applyFont="1" applyFill="1" applyBorder="1" applyAlignment="1" applyProtection="1">
      <alignment horizontal="center" vertical="center" shrinkToFit="1"/>
    </xf>
    <xf numFmtId="38" fontId="26" fillId="0" borderId="11" xfId="4" applyFont="1" applyBorder="1" applyAlignment="1" applyProtection="1">
      <alignment horizontal="right" vertical="center" shrinkToFit="1"/>
      <protection locked="0"/>
    </xf>
    <xf numFmtId="38" fontId="26" fillId="4" borderId="11" xfId="6" applyFont="1" applyFill="1" applyBorder="1" applyAlignment="1" applyProtection="1">
      <alignment horizontal="center" vertical="center" shrinkToFit="1"/>
    </xf>
    <xf numFmtId="38" fontId="26" fillId="0" borderId="11" xfId="4" applyFont="1" applyFill="1" applyBorder="1" applyAlignment="1" applyProtection="1">
      <alignment horizontal="right" vertical="center" shrinkToFit="1"/>
      <protection locked="0"/>
    </xf>
    <xf numFmtId="38" fontId="26" fillId="3" borderId="70" xfId="6" applyFont="1" applyFill="1" applyBorder="1" applyAlignment="1" applyProtection="1">
      <alignment horizontal="right" vertical="center" shrinkToFit="1"/>
    </xf>
    <xf numFmtId="38" fontId="26" fillId="0" borderId="12" xfId="4" applyFont="1" applyBorder="1" applyAlignment="1" applyProtection="1">
      <alignment horizontal="right" vertical="center" shrinkToFit="1"/>
      <protection locked="0"/>
    </xf>
    <xf numFmtId="38" fontId="26" fillId="4" borderId="12" xfId="6" applyFont="1" applyFill="1" applyBorder="1" applyAlignment="1" applyProtection="1">
      <alignment horizontal="center" vertical="center" shrinkToFit="1"/>
    </xf>
    <xf numFmtId="38" fontId="26" fillId="3" borderId="5" xfId="6" applyFont="1" applyFill="1" applyBorder="1" applyAlignment="1" applyProtection="1">
      <alignment horizontal="right" vertical="center" shrinkToFit="1"/>
    </xf>
    <xf numFmtId="0" fontId="26" fillId="4" borderId="57" xfId="5" applyFont="1" applyFill="1" applyBorder="1" applyAlignment="1" applyProtection="1">
      <alignment vertical="center" shrinkToFit="1"/>
    </xf>
    <xf numFmtId="38" fontId="26" fillId="4" borderId="18" xfId="6" applyFont="1" applyFill="1" applyBorder="1" applyAlignment="1" applyProtection="1">
      <alignment horizontal="center" vertical="center" shrinkToFit="1"/>
    </xf>
    <xf numFmtId="38" fontId="26" fillId="0" borderId="18" xfId="4" applyFont="1" applyBorder="1" applyAlignment="1" applyProtection="1">
      <alignment horizontal="right" vertical="center" shrinkToFit="1"/>
      <protection locked="0"/>
    </xf>
    <xf numFmtId="38" fontId="26" fillId="3" borderId="58" xfId="6" applyFont="1" applyFill="1" applyBorder="1" applyAlignment="1" applyProtection="1">
      <alignment horizontal="right" vertical="center" shrinkToFit="1"/>
    </xf>
    <xf numFmtId="38" fontId="26" fillId="3" borderId="14" xfId="6" applyFont="1" applyFill="1" applyBorder="1" applyAlignment="1" applyProtection="1">
      <alignment horizontal="right" vertical="center" shrinkToFit="1"/>
    </xf>
    <xf numFmtId="0" fontId="22" fillId="0" borderId="0" xfId="3" applyFont="1" applyFill="1" applyBorder="1" applyAlignment="1">
      <alignment horizontal="left" vertical="top" shrinkToFit="1"/>
    </xf>
    <xf numFmtId="38" fontId="26" fillId="0" borderId="64" xfId="6" applyFont="1" applyFill="1" applyBorder="1" applyAlignment="1" applyProtection="1">
      <alignment horizontal="right" vertical="center" shrinkToFit="1"/>
      <protection locked="0"/>
    </xf>
    <xf numFmtId="0" fontId="22" fillId="0" borderId="0" xfId="3" applyFont="1" applyFill="1" applyBorder="1" applyAlignment="1">
      <alignment vertical="top" shrinkToFit="1"/>
    </xf>
    <xf numFmtId="0" fontId="14" fillId="4" borderId="13" xfId="0" applyFont="1" applyFill="1" applyBorder="1" applyAlignment="1">
      <alignment horizontal="center" vertical="center"/>
    </xf>
    <xf numFmtId="14" fontId="14" fillId="3" borderId="11" xfId="0" applyNumberFormat="1" applyFont="1" applyFill="1" applyBorder="1" applyAlignment="1">
      <alignment horizontal="center" vertical="top" shrinkToFit="1"/>
    </xf>
    <xf numFmtId="186" fontId="14" fillId="3" borderId="49" xfId="0" applyNumberFormat="1" applyFont="1" applyFill="1" applyBorder="1" applyAlignment="1">
      <alignment horizontal="left" vertical="center"/>
    </xf>
    <xf numFmtId="0" fontId="18" fillId="0" borderId="0" xfId="0" applyFont="1" applyBorder="1" applyAlignment="1">
      <alignment vertical="center"/>
    </xf>
    <xf numFmtId="0" fontId="29" fillId="0" borderId="0" xfId="0" applyFont="1" applyBorder="1" applyAlignment="1">
      <alignment vertical="center"/>
    </xf>
    <xf numFmtId="0" fontId="18" fillId="0" borderId="0" xfId="0" applyFont="1" applyBorder="1" applyAlignment="1">
      <alignment vertical="center" shrinkToFit="1"/>
    </xf>
    <xf numFmtId="178" fontId="18" fillId="0" borderId="0" xfId="0" applyNumberFormat="1" applyFont="1" applyBorder="1" applyAlignment="1">
      <alignment vertical="center"/>
    </xf>
    <xf numFmtId="178" fontId="14" fillId="0" borderId="1" xfId="4" applyNumberFormat="1" applyFont="1" applyBorder="1" applyAlignment="1">
      <alignment horizontal="center" vertical="center"/>
    </xf>
    <xf numFmtId="178" fontId="14" fillId="0" borderId="0" xfId="4" applyNumberFormat="1" applyFont="1" applyBorder="1" applyAlignment="1">
      <alignment horizontal="center" vertical="center"/>
    </xf>
    <xf numFmtId="0" fontId="14" fillId="0" borderId="1" xfId="0" applyFont="1" applyBorder="1" applyAlignment="1">
      <alignment horizontal="center" vertical="center" shrinkToFit="1"/>
    </xf>
    <xf numFmtId="178" fontId="14" fillId="0" borderId="0" xfId="2" applyNumberFormat="1" applyFont="1" applyFill="1" applyBorder="1" applyAlignment="1">
      <alignment vertical="center" shrinkToFit="1"/>
    </xf>
    <xf numFmtId="178" fontId="14" fillId="0" borderId="0" xfId="4" applyNumberFormat="1" applyFont="1" applyFill="1" applyBorder="1" applyAlignment="1">
      <alignment horizontal="center" vertical="center"/>
    </xf>
    <xf numFmtId="0" fontId="14" fillId="3" borderId="1" xfId="0" applyFont="1" applyFill="1" applyBorder="1" applyAlignment="1">
      <alignment horizontal="center" vertical="center"/>
    </xf>
    <xf numFmtId="0" fontId="14" fillId="2" borderId="73" xfId="3" applyFont="1" applyFill="1" applyBorder="1" applyAlignment="1">
      <alignment vertical="center" shrinkToFit="1"/>
    </xf>
    <xf numFmtId="0" fontId="14" fillId="0" borderId="0" xfId="0" applyFont="1" applyBorder="1" applyAlignment="1">
      <alignment vertical="center"/>
    </xf>
    <xf numFmtId="0" fontId="14" fillId="5" borderId="8" xfId="0" applyFont="1" applyFill="1" applyBorder="1" applyAlignment="1">
      <alignment vertical="center" shrinkToFit="1"/>
    </xf>
    <xf numFmtId="0" fontId="14" fillId="5" borderId="54" xfId="3" applyFont="1" applyFill="1" applyBorder="1" applyAlignment="1">
      <alignment horizontal="left" vertical="center"/>
    </xf>
    <xf numFmtId="178" fontId="14" fillId="0" borderId="0" xfId="2" applyNumberFormat="1" applyFont="1" applyBorder="1" applyAlignment="1">
      <alignment horizontal="left" vertical="center"/>
    </xf>
    <xf numFmtId="192" fontId="14" fillId="0" borderId="0" xfId="2" applyNumberFormat="1" applyFont="1" applyBorder="1" applyAlignment="1">
      <alignment horizontal="left" vertical="center" shrinkToFit="1"/>
    </xf>
    <xf numFmtId="178" fontId="14" fillId="0" borderId="0" xfId="4" applyNumberFormat="1" applyFont="1" applyBorder="1" applyAlignment="1">
      <alignment vertical="center"/>
    </xf>
    <xf numFmtId="0" fontId="14" fillId="5" borderId="9" xfId="0" applyFont="1" applyFill="1" applyBorder="1" applyAlignment="1">
      <alignment vertical="center" shrinkToFit="1"/>
    </xf>
    <xf numFmtId="0" fontId="14" fillId="5" borderId="63" xfId="3" applyFont="1" applyFill="1" applyBorder="1" applyAlignment="1">
      <alignment horizontal="left" vertical="center"/>
    </xf>
    <xf numFmtId="0" fontId="14" fillId="5" borderId="53" xfId="3" applyFont="1" applyFill="1" applyBorder="1" applyAlignment="1">
      <alignment horizontal="left" vertical="center"/>
    </xf>
    <xf numFmtId="0" fontId="14" fillId="5" borderId="29" xfId="3" applyFont="1" applyFill="1" applyBorder="1" applyAlignment="1">
      <alignment horizontal="left" vertical="center"/>
    </xf>
    <xf numFmtId="0" fontId="14" fillId="5" borderId="38" xfId="3" applyFont="1" applyFill="1" applyBorder="1" applyAlignment="1">
      <alignment horizontal="left" vertical="center"/>
    </xf>
    <xf numFmtId="178" fontId="14" fillId="0" borderId="0" xfId="2" applyNumberFormat="1" applyFont="1" applyFill="1" applyBorder="1" applyAlignment="1">
      <alignment horizontal="left" vertical="center"/>
    </xf>
    <xf numFmtId="192" fontId="14" fillId="0" borderId="0" xfId="2" applyNumberFormat="1" applyFont="1" applyFill="1" applyBorder="1" applyAlignment="1">
      <alignment horizontal="left" vertical="center" shrinkToFit="1"/>
    </xf>
    <xf numFmtId="178" fontId="14" fillId="0" borderId="0" xfId="4" applyNumberFormat="1" applyFont="1" applyFill="1" applyBorder="1" applyAlignment="1">
      <alignment vertical="center"/>
    </xf>
    <xf numFmtId="177" fontId="19" fillId="0" borderId="0" xfId="2" applyNumberFormat="1" applyFont="1" applyBorder="1" applyAlignment="1">
      <alignment horizontal="left" vertical="center" wrapText="1"/>
    </xf>
    <xf numFmtId="178" fontId="19" fillId="0" borderId="0" xfId="2" applyNumberFormat="1" applyFont="1" applyBorder="1" applyAlignment="1">
      <alignment horizontal="left" vertical="center" wrapText="1"/>
    </xf>
    <xf numFmtId="192" fontId="18" fillId="0" borderId="0" xfId="0" applyNumberFormat="1" applyFont="1" applyBorder="1" applyAlignment="1">
      <alignment vertical="center" shrinkToFit="1"/>
    </xf>
    <xf numFmtId="178" fontId="18" fillId="0" borderId="0" xfId="4" applyNumberFormat="1" applyFont="1" applyFill="1" applyBorder="1" applyAlignment="1">
      <alignment vertical="center"/>
    </xf>
    <xf numFmtId="0" fontId="14" fillId="2" borderId="15" xfId="0" applyFont="1" applyFill="1" applyBorder="1" applyAlignment="1">
      <alignment horizontal="center" vertical="center" shrinkToFit="1"/>
    </xf>
    <xf numFmtId="178" fontId="14" fillId="2" borderId="15" xfId="0" applyNumberFormat="1" applyFont="1" applyFill="1" applyBorder="1" applyAlignment="1">
      <alignment horizontal="center" vertical="center" shrinkToFit="1"/>
    </xf>
    <xf numFmtId="192" fontId="14" fillId="2" borderId="15" xfId="0" applyNumberFormat="1" applyFont="1" applyFill="1" applyBorder="1" applyAlignment="1">
      <alignment horizontal="right" vertical="center" shrinkToFit="1"/>
    </xf>
    <xf numFmtId="178" fontId="14" fillId="2" borderId="15" xfId="0" applyNumberFormat="1" applyFont="1" applyFill="1" applyBorder="1" applyAlignment="1">
      <alignment horizontal="right" vertical="center" shrinkToFit="1"/>
    </xf>
    <xf numFmtId="178" fontId="14" fillId="2" borderId="15" xfId="4" applyNumberFormat="1" applyFont="1" applyFill="1" applyBorder="1" applyAlignment="1">
      <alignment horizontal="right" vertical="center" shrinkToFit="1"/>
    </xf>
    <xf numFmtId="0" fontId="14" fillId="2" borderId="29" xfId="0" applyFont="1" applyFill="1" applyBorder="1" applyAlignment="1">
      <alignment horizontal="center" vertical="center" shrinkToFit="1"/>
    </xf>
    <xf numFmtId="0" fontId="14" fillId="2" borderId="16" xfId="0" applyFont="1" applyFill="1" applyBorder="1" applyAlignment="1">
      <alignment vertical="center"/>
    </xf>
    <xf numFmtId="0" fontId="14" fillId="4" borderId="15" xfId="0" applyFont="1" applyFill="1" applyBorder="1" applyAlignment="1">
      <alignment vertical="center" shrinkToFit="1"/>
    </xf>
    <xf numFmtId="192" fontId="14" fillId="4" borderId="15" xfId="0" applyNumberFormat="1" applyFont="1" applyFill="1" applyBorder="1" applyAlignment="1">
      <alignment horizontal="right" vertical="center" shrinkToFit="1"/>
    </xf>
    <xf numFmtId="178" fontId="14" fillId="4" borderId="15" xfId="0" applyNumberFormat="1" applyFont="1" applyFill="1" applyBorder="1" applyAlignment="1">
      <alignment horizontal="right" vertical="center"/>
    </xf>
    <xf numFmtId="178" fontId="14" fillId="4" borderId="15" xfId="4" applyNumberFormat="1" applyFont="1" applyFill="1" applyBorder="1" applyAlignment="1">
      <alignment horizontal="right" vertical="center"/>
    </xf>
    <xf numFmtId="0" fontId="14" fillId="4" borderId="16" xfId="0" applyFont="1" applyFill="1" applyBorder="1" applyAlignment="1">
      <alignment vertical="center"/>
    </xf>
    <xf numFmtId="0" fontId="14" fillId="0" borderId="2" xfId="0" applyFont="1" applyBorder="1" applyAlignment="1" applyProtection="1">
      <alignment vertical="center" shrinkToFit="1"/>
      <protection locked="0"/>
    </xf>
    <xf numFmtId="0" fontId="14" fillId="0" borderId="3" xfId="0" applyFont="1" applyBorder="1" applyAlignment="1" applyProtection="1">
      <alignment vertical="center" shrinkToFit="1"/>
      <protection locked="0"/>
    </xf>
    <xf numFmtId="192" fontId="14" fillId="0" borderId="3" xfId="0" applyNumberFormat="1" applyFont="1" applyBorder="1" applyAlignment="1" applyProtection="1">
      <alignment horizontal="right" vertical="center" shrinkToFit="1"/>
      <protection locked="0"/>
    </xf>
    <xf numFmtId="178" fontId="14" fillId="3" borderId="8" xfId="0" applyNumberFormat="1" applyFont="1" applyFill="1" applyBorder="1" applyAlignment="1">
      <alignment horizontal="right" vertical="center"/>
    </xf>
    <xf numFmtId="178" fontId="14" fillId="3" borderId="45" xfId="4" applyNumberFormat="1" applyFont="1" applyFill="1" applyBorder="1" applyAlignment="1">
      <alignment horizontal="right" vertical="center"/>
    </xf>
    <xf numFmtId="0" fontId="14" fillId="0" borderId="54" xfId="0" applyFont="1" applyBorder="1" applyAlignment="1" applyProtection="1">
      <alignment horizontal="center" vertical="center" shrinkToFit="1"/>
      <protection locked="0"/>
    </xf>
    <xf numFmtId="178" fontId="14" fillId="3" borderId="1" xfId="0" applyNumberFormat="1" applyFont="1" applyFill="1" applyBorder="1" applyAlignment="1">
      <alignment vertical="center"/>
    </xf>
    <xf numFmtId="0" fontId="14" fillId="0" borderId="20" xfId="0" applyFont="1" applyBorder="1" applyAlignment="1" applyProtection="1">
      <alignment vertical="center" shrinkToFit="1"/>
      <protection locked="0"/>
    </xf>
    <xf numFmtId="0" fontId="14" fillId="0" borderId="12" xfId="0" applyFont="1" applyBorder="1" applyAlignment="1" applyProtection="1">
      <alignment vertical="center" shrinkToFit="1"/>
      <protection locked="0"/>
    </xf>
    <xf numFmtId="192" fontId="14" fillId="0" borderId="12" xfId="0" applyNumberFormat="1" applyFont="1" applyBorder="1" applyAlignment="1" applyProtection="1">
      <alignment horizontal="right" vertical="center" shrinkToFit="1"/>
      <protection locked="0"/>
    </xf>
    <xf numFmtId="178" fontId="14" fillId="3" borderId="9" xfId="0" applyNumberFormat="1" applyFont="1" applyFill="1" applyBorder="1" applyAlignment="1">
      <alignment horizontal="right" vertical="center"/>
    </xf>
    <xf numFmtId="178" fontId="14" fillId="3" borderId="23" xfId="4" applyNumberFormat="1" applyFont="1" applyFill="1" applyBorder="1" applyAlignment="1">
      <alignment horizontal="right" vertical="center"/>
    </xf>
    <xf numFmtId="0" fontId="14" fillId="0" borderId="63" xfId="0" applyFont="1" applyBorder="1" applyAlignment="1" applyProtection="1">
      <alignment horizontal="center" vertical="center" shrinkToFit="1"/>
      <protection locked="0"/>
    </xf>
    <xf numFmtId="178" fontId="14" fillId="0" borderId="0" xfId="0" applyNumberFormat="1" applyFont="1" applyBorder="1" applyAlignment="1">
      <alignment vertical="center"/>
    </xf>
    <xf numFmtId="0" fontId="14" fillId="4" borderId="17" xfId="0" applyFont="1" applyFill="1" applyBorder="1" applyAlignment="1">
      <alignment vertical="center"/>
    </xf>
    <xf numFmtId="0" fontId="14" fillId="0" borderId="6" xfId="0" applyFont="1" applyBorder="1" applyAlignment="1" applyProtection="1">
      <alignment vertical="center" shrinkToFit="1"/>
      <protection locked="0"/>
    </xf>
    <xf numFmtId="0" fontId="14" fillId="0" borderId="13" xfId="0" applyFont="1" applyBorder="1" applyAlignment="1" applyProtection="1">
      <alignment vertical="center" shrinkToFit="1"/>
      <protection locked="0"/>
    </xf>
    <xf numFmtId="192" fontId="14" fillId="0" borderId="13" xfId="0" applyNumberFormat="1" applyFont="1" applyBorder="1" applyAlignment="1" applyProtection="1">
      <alignment horizontal="right" vertical="center" shrinkToFit="1"/>
      <protection locked="0"/>
    </xf>
    <xf numFmtId="178" fontId="14" fillId="3" borderId="10" xfId="0" applyNumberFormat="1" applyFont="1" applyFill="1" applyBorder="1" applyAlignment="1">
      <alignment horizontal="right" vertical="center"/>
    </xf>
    <xf numFmtId="178" fontId="14" fillId="3" borderId="46" xfId="4" applyNumberFormat="1" applyFont="1" applyFill="1" applyBorder="1" applyAlignment="1">
      <alignment horizontal="right" vertical="center"/>
    </xf>
    <xf numFmtId="0" fontId="14" fillId="0" borderId="53" xfId="0" applyFont="1" applyBorder="1" applyAlignment="1" applyProtection="1">
      <alignment horizontal="center" vertical="center" shrinkToFit="1"/>
      <protection locked="0"/>
    </xf>
    <xf numFmtId="0" fontId="14" fillId="4" borderId="29" xfId="0" applyFont="1" applyFill="1" applyBorder="1" applyAlignment="1" applyProtection="1">
      <alignment vertical="center"/>
      <protection locked="0"/>
    </xf>
    <xf numFmtId="178" fontId="14" fillId="0" borderId="0" xfId="0" applyNumberFormat="1" applyFont="1" applyBorder="1" applyAlignment="1">
      <alignment horizontal="center" vertical="center"/>
    </xf>
    <xf numFmtId="0" fontId="14" fillId="0" borderId="0" xfId="0" applyFont="1" applyFill="1" applyBorder="1" applyAlignment="1">
      <alignment vertical="center"/>
    </xf>
    <xf numFmtId="0" fontId="14" fillId="4" borderId="29" xfId="0" applyFont="1" applyFill="1" applyBorder="1" applyAlignment="1" applyProtection="1">
      <alignment vertical="center" shrinkToFit="1"/>
      <protection locked="0"/>
    </xf>
    <xf numFmtId="0" fontId="14" fillId="4" borderId="16" xfId="0" applyFont="1" applyFill="1" applyBorder="1" applyAlignment="1">
      <alignment vertical="center" textRotation="255"/>
    </xf>
    <xf numFmtId="0" fontId="14" fillId="4" borderId="16" xfId="0" applyFont="1" applyFill="1" applyBorder="1" applyAlignment="1">
      <alignment vertical="center" wrapText="1" shrinkToFit="1"/>
    </xf>
    <xf numFmtId="0" fontId="14" fillId="2" borderId="17" xfId="0" applyFont="1" applyFill="1" applyBorder="1" applyAlignment="1">
      <alignment vertical="center"/>
    </xf>
    <xf numFmtId="178" fontId="18" fillId="0" borderId="0" xfId="4" applyNumberFormat="1" applyFont="1" applyBorder="1" applyAlignment="1">
      <alignment vertical="center"/>
    </xf>
    <xf numFmtId="178" fontId="14" fillId="0" borderId="1" xfId="2" applyNumberFormat="1" applyFont="1" applyFill="1" applyBorder="1" applyAlignment="1">
      <alignment horizontal="left" vertical="center" wrapText="1"/>
    </xf>
    <xf numFmtId="0" fontId="18" fillId="6" borderId="0" xfId="0" applyFont="1" applyFill="1" applyBorder="1" applyAlignment="1">
      <alignment vertical="center"/>
    </xf>
    <xf numFmtId="0" fontId="14" fillId="6" borderId="31" xfId="3" applyFont="1" applyFill="1" applyBorder="1" applyAlignment="1">
      <alignment horizontal="left" vertical="center"/>
    </xf>
    <xf numFmtId="0" fontId="14" fillId="6" borderId="15" xfId="0" applyFont="1" applyFill="1" applyBorder="1" applyAlignment="1">
      <alignment horizontal="center" vertical="center" shrinkToFit="1"/>
    </xf>
    <xf numFmtId="0" fontId="14" fillId="6" borderId="15" xfId="0" applyFont="1" applyFill="1" applyBorder="1" applyAlignment="1">
      <alignment vertical="center"/>
    </xf>
    <xf numFmtId="0" fontId="14" fillId="6" borderId="0" xfId="0" applyFont="1" applyFill="1" applyBorder="1" applyAlignment="1" applyProtection="1">
      <alignment vertical="center" shrinkToFit="1"/>
      <protection locked="0"/>
    </xf>
    <xf numFmtId="0" fontId="14" fillId="6" borderId="24" xfId="0" applyFont="1" applyFill="1" applyBorder="1" applyAlignment="1" applyProtection="1">
      <alignment vertical="center" shrinkToFit="1"/>
      <protection locked="0"/>
    </xf>
    <xf numFmtId="0" fontId="18" fillId="6" borderId="0" xfId="0" applyFont="1" applyFill="1" applyBorder="1" applyAlignment="1">
      <alignment vertical="center" shrinkToFit="1"/>
    </xf>
    <xf numFmtId="0" fontId="18" fillId="6" borderId="1" xfId="0" applyFont="1" applyFill="1" applyBorder="1" applyAlignment="1">
      <alignment vertical="center"/>
    </xf>
    <xf numFmtId="0" fontId="14" fillId="6" borderId="40" xfId="3" applyFont="1" applyFill="1" applyBorder="1" applyAlignment="1">
      <alignment horizontal="left" vertical="center"/>
    </xf>
    <xf numFmtId="0" fontId="14" fillId="6" borderId="28" xfId="3" applyFont="1" applyFill="1" applyBorder="1" applyAlignment="1">
      <alignment horizontal="left" vertical="center"/>
    </xf>
    <xf numFmtId="0" fontId="14" fillId="6" borderId="49" xfId="3" applyFont="1" applyFill="1" applyBorder="1" applyAlignment="1">
      <alignment horizontal="left" vertical="center"/>
    </xf>
    <xf numFmtId="0" fontId="14" fillId="6" borderId="15" xfId="3" applyFont="1" applyFill="1" applyBorder="1" applyAlignment="1">
      <alignment horizontal="left" vertical="center"/>
    </xf>
    <xf numFmtId="178" fontId="18" fillId="6" borderId="0" xfId="2" applyNumberFormat="1" applyFont="1" applyFill="1" applyBorder="1" applyAlignment="1">
      <alignment vertical="center"/>
    </xf>
    <xf numFmtId="0" fontId="14" fillId="6" borderId="3" xfId="0" applyFont="1" applyFill="1" applyBorder="1" applyAlignment="1">
      <alignment vertical="center" shrinkToFit="1"/>
    </xf>
    <xf numFmtId="0" fontId="14" fillId="6" borderId="12" xfId="0" applyFont="1" applyFill="1" applyBorder="1" applyAlignment="1">
      <alignment vertical="center" shrinkToFit="1"/>
    </xf>
    <xf numFmtId="0" fontId="14" fillId="6" borderId="13" xfId="0" applyFont="1" applyFill="1" applyBorder="1" applyAlignment="1">
      <alignment vertical="center" shrinkToFit="1"/>
    </xf>
    <xf numFmtId="0" fontId="14" fillId="6" borderId="15" xfId="0" applyFont="1" applyFill="1" applyBorder="1" applyAlignment="1">
      <alignment vertical="center" shrinkToFit="1"/>
    </xf>
    <xf numFmtId="0" fontId="14" fillId="6" borderId="3" xfId="0" applyFont="1" applyFill="1" applyBorder="1" applyAlignment="1" applyProtection="1">
      <alignment vertical="center" shrinkToFit="1"/>
      <protection locked="0"/>
    </xf>
    <xf numFmtId="0" fontId="14" fillId="6" borderId="12" xfId="0" applyFont="1" applyFill="1" applyBorder="1" applyAlignment="1" applyProtection="1">
      <alignment vertical="center" shrinkToFit="1"/>
      <protection locked="0"/>
    </xf>
    <xf numFmtId="0" fontId="18" fillId="0" borderId="0" xfId="0" applyFont="1">
      <alignment vertical="center"/>
    </xf>
    <xf numFmtId="0" fontId="28" fillId="0" borderId="0" xfId="0" applyFont="1">
      <alignment vertical="center"/>
    </xf>
    <xf numFmtId="0" fontId="18" fillId="0" borderId="0" xfId="0" applyFont="1" applyAlignment="1">
      <alignment vertical="center" wrapText="1"/>
    </xf>
    <xf numFmtId="0" fontId="31" fillId="0" borderId="0" xfId="0" applyFont="1" applyAlignment="1">
      <alignment vertical="center" wrapText="1"/>
    </xf>
    <xf numFmtId="0" fontId="31" fillId="0" borderId="0" xfId="0" applyFont="1">
      <alignment vertical="center"/>
    </xf>
    <xf numFmtId="0" fontId="29" fillId="0" borderId="0" xfId="0" applyFont="1" applyAlignment="1">
      <alignment horizontal="center" vertical="top" wrapText="1"/>
    </xf>
    <xf numFmtId="0" fontId="14" fillId="0" borderId="0" xfId="0" applyFont="1" applyAlignment="1">
      <alignment vertical="top"/>
    </xf>
    <xf numFmtId="49" fontId="31" fillId="0" borderId="0" xfId="0" applyNumberFormat="1" applyFont="1">
      <alignment vertical="center"/>
    </xf>
    <xf numFmtId="0" fontId="14" fillId="0" borderId="0" xfId="0" applyFont="1" applyAlignment="1">
      <alignment vertical="top" wrapText="1"/>
    </xf>
    <xf numFmtId="49" fontId="18" fillId="0" borderId="0" xfId="0" applyNumberFormat="1" applyFont="1">
      <alignment vertical="center"/>
    </xf>
    <xf numFmtId="49" fontId="14" fillId="0" borderId="1" xfId="0" applyNumberFormat="1" applyFont="1" applyBorder="1" applyAlignment="1" applyProtection="1">
      <alignment horizontal="center" vertical="center"/>
      <protection locked="0"/>
    </xf>
    <xf numFmtId="179" fontId="19" fillId="4" borderId="1" xfId="0" applyNumberFormat="1" applyFont="1" applyFill="1" applyBorder="1" applyAlignment="1">
      <alignment horizontal="center" vertical="center"/>
    </xf>
    <xf numFmtId="0" fontId="32" fillId="0" borderId="1" xfId="0" applyFont="1" applyBorder="1" applyAlignment="1" applyProtection="1">
      <alignment vertical="center" wrapText="1"/>
      <protection locked="0"/>
    </xf>
    <xf numFmtId="0" fontId="18" fillId="0" borderId="0" xfId="0" applyFont="1" applyAlignment="1">
      <alignment vertical="top" wrapText="1"/>
    </xf>
    <xf numFmtId="0" fontId="18" fillId="4" borderId="36" xfId="0" applyFont="1" applyFill="1" applyBorder="1" applyAlignment="1">
      <alignment horizontal="center" vertical="center"/>
    </xf>
    <xf numFmtId="0" fontId="14" fillId="4" borderId="21" xfId="0" applyFont="1" applyFill="1" applyBorder="1" applyAlignment="1">
      <alignment horizontal="center" vertical="center"/>
    </xf>
    <xf numFmtId="0" fontId="14" fillId="4" borderId="37" xfId="0" applyFont="1" applyFill="1" applyBorder="1" applyAlignment="1">
      <alignment horizontal="center" vertical="center"/>
    </xf>
    <xf numFmtId="0" fontId="14" fillId="4" borderId="33" xfId="0" applyFont="1" applyFill="1" applyBorder="1" applyAlignment="1">
      <alignment horizontal="center" vertical="center"/>
    </xf>
    <xf numFmtId="0" fontId="20" fillId="4" borderId="37" xfId="0" applyFont="1" applyFill="1" applyBorder="1" applyAlignment="1">
      <alignment horizontal="right" vertical="center"/>
    </xf>
    <xf numFmtId="0" fontId="20" fillId="4" borderId="31" xfId="0" applyFont="1" applyFill="1" applyBorder="1" applyAlignment="1">
      <alignment horizontal="left" vertical="center"/>
    </xf>
    <xf numFmtId="0" fontId="14" fillId="4" borderId="38" xfId="0" applyFont="1" applyFill="1" applyBorder="1">
      <alignment vertical="center"/>
    </xf>
    <xf numFmtId="182" fontId="14" fillId="3" borderId="37" xfId="0" applyNumberFormat="1" applyFont="1" applyFill="1" applyBorder="1" applyAlignment="1">
      <alignment horizontal="center" vertical="center"/>
    </xf>
    <xf numFmtId="182" fontId="14" fillId="3" borderId="38" xfId="0" applyNumberFormat="1" applyFont="1" applyFill="1" applyBorder="1" applyAlignment="1">
      <alignment horizontal="center" vertical="center"/>
    </xf>
    <xf numFmtId="0" fontId="14" fillId="3" borderId="37" xfId="0" applyFont="1" applyFill="1" applyBorder="1" applyAlignment="1">
      <alignment horizontal="right" vertical="center" wrapText="1" shrinkToFit="1"/>
    </xf>
    <xf numFmtId="0" fontId="14" fillId="3" borderId="31" xfId="0" applyFont="1" applyFill="1" applyBorder="1" applyAlignment="1">
      <alignment vertical="center" wrapText="1" shrinkToFit="1"/>
    </xf>
    <xf numFmtId="14" fontId="14" fillId="0" borderId="26" xfId="0" applyNumberFormat="1" applyFont="1" applyBorder="1" applyAlignment="1" applyProtection="1">
      <alignment horizontal="center" vertical="center"/>
      <protection locked="0"/>
    </xf>
    <xf numFmtId="0" fontId="14" fillId="0" borderId="40" xfId="0" applyFont="1" applyBorder="1" applyAlignment="1">
      <alignment horizontal="center" vertical="center"/>
    </xf>
    <xf numFmtId="14" fontId="14" fillId="0" borderId="54" xfId="0" applyNumberFormat="1" applyFont="1" applyBorder="1" applyAlignment="1" applyProtection="1">
      <alignment horizontal="center" vertical="center"/>
      <protection locked="0"/>
    </xf>
    <xf numFmtId="0" fontId="32" fillId="0" borderId="2" xfId="0" applyFont="1" applyBorder="1" applyAlignment="1" applyProtection="1">
      <alignment vertical="center" wrapText="1"/>
      <protection locked="0"/>
    </xf>
    <xf numFmtId="14" fontId="14" fillId="0" borderId="27" xfId="0" applyNumberFormat="1" applyFont="1" applyBorder="1" applyAlignment="1" applyProtection="1">
      <alignment horizontal="center" vertical="center"/>
      <protection locked="0"/>
    </xf>
    <xf numFmtId="0" fontId="14" fillId="0" borderId="28" xfId="0" applyFont="1" applyBorder="1" applyAlignment="1">
      <alignment horizontal="center" vertical="center"/>
    </xf>
    <xf numFmtId="14" fontId="14" fillId="0" borderId="63" xfId="0" applyNumberFormat="1" applyFont="1" applyBorder="1" applyAlignment="1" applyProtection="1">
      <alignment horizontal="center" vertical="center"/>
      <protection locked="0"/>
    </xf>
    <xf numFmtId="0" fontId="14" fillId="0" borderId="20" xfId="0" applyFont="1" applyBorder="1" applyProtection="1">
      <alignment vertical="center"/>
      <protection locked="0"/>
    </xf>
    <xf numFmtId="0" fontId="17" fillId="0" borderId="0" xfId="0" applyFont="1">
      <alignment vertical="center"/>
    </xf>
    <xf numFmtId="0" fontId="15" fillId="0" borderId="0" xfId="0" applyFont="1" applyAlignment="1">
      <alignment vertical="center" wrapText="1"/>
    </xf>
    <xf numFmtId="0" fontId="18" fillId="4" borderId="13" xfId="0" applyFont="1" applyFill="1" applyBorder="1" applyAlignment="1">
      <alignment horizontal="center" vertical="center"/>
    </xf>
    <xf numFmtId="184" fontId="14" fillId="0" borderId="11" xfId="0" applyNumberFormat="1" applyFont="1" applyBorder="1" applyAlignment="1" applyProtection="1">
      <alignment horizontal="center" vertical="top" shrinkToFit="1"/>
      <protection locked="0"/>
    </xf>
    <xf numFmtId="49" fontId="14" fillId="0" borderId="11" xfId="0" applyNumberFormat="1" applyFont="1" applyBorder="1" applyAlignment="1" applyProtection="1">
      <alignment horizontal="center" vertical="top" shrinkToFit="1"/>
      <protection locked="0"/>
    </xf>
    <xf numFmtId="185" fontId="14" fillId="0" borderId="11" xfId="0" applyNumberFormat="1" applyFont="1" applyBorder="1" applyAlignment="1" applyProtection="1">
      <alignment horizontal="center" vertical="center" shrinkToFit="1"/>
      <protection locked="0"/>
    </xf>
    <xf numFmtId="184" fontId="14" fillId="0" borderId="12" xfId="0" applyNumberFormat="1" applyFont="1" applyBorder="1" applyAlignment="1" applyProtection="1">
      <alignment horizontal="center" vertical="top" shrinkToFit="1"/>
      <protection locked="0"/>
    </xf>
    <xf numFmtId="49" fontId="14" fillId="0" borderId="12" xfId="0" applyNumberFormat="1" applyFont="1" applyBorder="1" applyAlignment="1" applyProtection="1">
      <alignment horizontal="center" vertical="top" shrinkToFit="1"/>
      <protection locked="0"/>
    </xf>
    <xf numFmtId="184" fontId="14" fillId="0" borderId="12" xfId="0" applyNumberFormat="1" applyFont="1" applyBorder="1" applyAlignment="1" applyProtection="1">
      <alignment horizontal="center" vertical="center" shrinkToFit="1"/>
      <protection locked="0"/>
    </xf>
    <xf numFmtId="185" fontId="14" fillId="0" borderId="12" xfId="0" applyNumberFormat="1" applyFont="1" applyBorder="1" applyAlignment="1" applyProtection="1">
      <alignment horizontal="center" vertical="center" shrinkToFit="1"/>
      <protection locked="0"/>
    </xf>
    <xf numFmtId="184" fontId="14" fillId="4" borderId="13" xfId="0" applyNumberFormat="1" applyFont="1" applyFill="1" applyBorder="1" applyAlignment="1">
      <alignment horizontal="center" vertical="center" shrinkToFit="1"/>
    </xf>
    <xf numFmtId="185" fontId="14" fillId="3" borderId="13" xfId="0" applyNumberFormat="1" applyFont="1" applyFill="1" applyBorder="1" applyAlignment="1">
      <alignment horizontal="center" vertical="center" shrinkToFit="1"/>
    </xf>
    <xf numFmtId="187" fontId="14" fillId="3" borderId="10" xfId="0" applyNumberFormat="1" applyFont="1" applyFill="1" applyBorder="1" applyAlignment="1">
      <alignment horizontal="center" vertical="center"/>
    </xf>
    <xf numFmtId="186" fontId="14" fillId="3" borderId="53" xfId="0" applyNumberFormat="1" applyFont="1" applyFill="1" applyBorder="1" applyAlignment="1">
      <alignment horizontal="left" vertical="center"/>
    </xf>
    <xf numFmtId="184" fontId="14" fillId="4" borderId="32" xfId="0" applyNumberFormat="1" applyFont="1" applyFill="1" applyBorder="1" applyAlignment="1" applyProtection="1">
      <alignment horizontal="center" vertical="center" shrinkToFit="1"/>
      <protection locked="0"/>
    </xf>
    <xf numFmtId="184" fontId="14" fillId="0" borderId="0" xfId="0" applyNumberFormat="1" applyFont="1" applyAlignment="1" applyProtection="1">
      <alignment horizontal="center" vertical="center" shrinkToFit="1"/>
      <protection locked="0"/>
    </xf>
    <xf numFmtId="184" fontId="14" fillId="0" borderId="0" xfId="0" applyNumberFormat="1" applyFont="1" applyAlignment="1" applyProtection="1">
      <alignment horizontal="right" vertical="center" shrinkToFit="1"/>
      <protection locked="0"/>
    </xf>
    <xf numFmtId="186" fontId="14" fillId="0" borderId="30" xfId="0" applyNumberFormat="1" applyFont="1" applyBorder="1" applyAlignment="1">
      <alignment horizontal="left" vertical="center"/>
    </xf>
    <xf numFmtId="0" fontId="15" fillId="0" borderId="0" xfId="0" applyFont="1" applyAlignment="1">
      <alignment vertical="top" wrapText="1"/>
    </xf>
    <xf numFmtId="0" fontId="35" fillId="0" borderId="0" xfId="0" applyFont="1">
      <alignment vertical="center"/>
    </xf>
    <xf numFmtId="0" fontId="15" fillId="0" borderId="16" xfId="0" applyFont="1" applyBorder="1" applyAlignment="1"/>
    <xf numFmtId="0" fontId="15" fillId="0" borderId="0" xfId="0" applyFont="1" applyAlignment="1">
      <alignment vertical="top"/>
    </xf>
    <xf numFmtId="0" fontId="17" fillId="0" borderId="0" xfId="0" applyFont="1" applyAlignment="1">
      <alignment vertical="center" wrapText="1"/>
    </xf>
    <xf numFmtId="0" fontId="18" fillId="0" borderId="16" xfId="0" applyFont="1" applyBorder="1" applyAlignment="1">
      <alignment vertical="center" wrapText="1"/>
    </xf>
    <xf numFmtId="0" fontId="14" fillId="0" borderId="0" xfId="0" applyFont="1" applyAlignment="1">
      <alignment vertical="center" wrapText="1"/>
    </xf>
    <xf numFmtId="0" fontId="15" fillId="0" borderId="0" xfId="0" applyFont="1">
      <alignment vertical="center"/>
    </xf>
    <xf numFmtId="0" fontId="14" fillId="0" borderId="1" xfId="0" applyFont="1" applyBorder="1" applyAlignment="1">
      <alignment horizontal="center" vertical="center"/>
    </xf>
    <xf numFmtId="178" fontId="14" fillId="0" borderId="1" xfId="4" applyNumberFormat="1" applyFont="1" applyBorder="1" applyAlignment="1">
      <alignment horizontal="center" vertical="center" shrinkToFit="1"/>
    </xf>
    <xf numFmtId="38" fontId="22" fillId="3" borderId="47" xfId="0" applyNumberFormat="1" applyFont="1" applyFill="1" applyBorder="1" applyAlignment="1">
      <alignment vertical="center" shrinkToFit="1"/>
    </xf>
    <xf numFmtId="193" fontId="14" fillId="3" borderId="38" xfId="0" applyNumberFormat="1" applyFont="1" applyFill="1" applyBorder="1" applyAlignment="1" applyProtection="1">
      <alignment horizontal="center" vertical="center" shrinkToFit="1"/>
      <protection locked="0"/>
    </xf>
    <xf numFmtId="0" fontId="22" fillId="0" borderId="0" xfId="0" applyFont="1" applyFill="1" applyBorder="1" applyAlignment="1">
      <alignment horizontal="center" vertical="center"/>
    </xf>
    <xf numFmtId="0" fontId="37" fillId="0" borderId="0" xfId="0" applyFont="1">
      <alignment vertical="center"/>
    </xf>
    <xf numFmtId="0" fontId="34" fillId="4" borderId="1" xfId="0" applyFont="1" applyFill="1" applyBorder="1" applyAlignment="1">
      <alignment horizontal="center" vertical="center" shrinkToFit="1"/>
    </xf>
    <xf numFmtId="178" fontId="14" fillId="0" borderId="0" xfId="4" applyNumberFormat="1" applyFont="1" applyBorder="1" applyAlignment="1">
      <alignment horizontal="center" vertical="center" shrinkToFit="1"/>
    </xf>
    <xf numFmtId="0" fontId="22" fillId="2" borderId="25" xfId="0" applyFont="1" applyFill="1" applyBorder="1">
      <alignment vertical="center"/>
    </xf>
    <xf numFmtId="0" fontId="22" fillId="2" borderId="23" xfId="0" applyFont="1" applyFill="1" applyBorder="1">
      <alignment vertical="center"/>
    </xf>
    <xf numFmtId="0" fontId="22" fillId="2" borderId="46" xfId="0" applyFont="1" applyFill="1" applyBorder="1">
      <alignment vertical="center"/>
    </xf>
    <xf numFmtId="0" fontId="22" fillId="2" borderId="31" xfId="0" applyFont="1" applyFill="1" applyBorder="1">
      <alignment vertical="center"/>
    </xf>
    <xf numFmtId="0" fontId="22" fillId="5" borderId="26" xfId="0" applyFont="1" applyFill="1" applyBorder="1">
      <alignment vertical="center"/>
    </xf>
    <xf numFmtId="0" fontId="22" fillId="5" borderId="40" xfId="0" applyFont="1" applyFill="1" applyBorder="1">
      <alignment vertical="center"/>
    </xf>
    <xf numFmtId="0" fontId="22" fillId="5" borderId="27" xfId="0" applyFont="1" applyFill="1" applyBorder="1">
      <alignment vertical="center"/>
    </xf>
    <xf numFmtId="0" fontId="22" fillId="5" borderId="28" xfId="0" applyFont="1" applyFill="1" applyBorder="1">
      <alignment vertical="center"/>
    </xf>
    <xf numFmtId="0" fontId="22" fillId="5" borderId="48" xfId="0" applyFont="1" applyFill="1" applyBorder="1">
      <alignment vertical="center"/>
    </xf>
    <xf numFmtId="0" fontId="22" fillId="5" borderId="49" xfId="0" applyFont="1" applyFill="1" applyBorder="1">
      <alignment vertical="center"/>
    </xf>
    <xf numFmtId="0" fontId="22" fillId="5" borderId="24" xfId="0" applyFont="1" applyFill="1" applyBorder="1">
      <alignment vertical="center"/>
    </xf>
    <xf numFmtId="0" fontId="22" fillId="5" borderId="47" xfId="0" applyFont="1" applyFill="1" applyBorder="1">
      <alignment vertical="center"/>
    </xf>
    <xf numFmtId="0" fontId="22" fillId="5" borderId="54" xfId="0" applyFont="1" applyFill="1" applyBorder="1">
      <alignment vertical="center"/>
    </xf>
    <xf numFmtId="0" fontId="22" fillId="5" borderId="63" xfId="0" applyFont="1" applyFill="1" applyBorder="1">
      <alignment vertical="center"/>
    </xf>
    <xf numFmtId="0" fontId="22" fillId="5" borderId="53" xfId="0" applyFont="1" applyFill="1" applyBorder="1">
      <alignment vertical="center"/>
    </xf>
    <xf numFmtId="0" fontId="22" fillId="5" borderId="37" xfId="0" applyFont="1" applyFill="1" applyBorder="1">
      <alignment vertical="center"/>
    </xf>
    <xf numFmtId="0" fontId="22" fillId="5" borderId="31" xfId="0" applyFont="1" applyFill="1" applyBorder="1">
      <alignment vertical="center"/>
    </xf>
    <xf numFmtId="0" fontId="22" fillId="5" borderId="38" xfId="0" applyFont="1" applyFill="1" applyBorder="1">
      <alignment vertical="center"/>
    </xf>
    <xf numFmtId="0" fontId="38" fillId="0" borderId="0" xfId="0" applyFont="1">
      <alignment vertical="center"/>
    </xf>
    <xf numFmtId="38" fontId="22" fillId="3" borderId="36" xfId="0" applyNumberFormat="1" applyFont="1" applyFill="1" applyBorder="1">
      <alignment vertical="center"/>
    </xf>
    <xf numFmtId="38" fontId="22" fillId="3" borderId="46" xfId="0" applyNumberFormat="1" applyFont="1" applyFill="1" applyBorder="1">
      <alignment vertical="center"/>
    </xf>
    <xf numFmtId="38" fontId="22" fillId="3" borderId="35" xfId="0" applyNumberFormat="1" applyFont="1" applyFill="1" applyBorder="1">
      <alignment vertical="center"/>
    </xf>
    <xf numFmtId="38" fontId="22" fillId="3" borderId="21" xfId="0" applyNumberFormat="1" applyFont="1" applyFill="1" applyBorder="1">
      <alignment vertical="center"/>
    </xf>
    <xf numFmtId="38" fontId="22" fillId="2" borderId="38" xfId="0" applyNumberFormat="1" applyFont="1" applyFill="1" applyBorder="1">
      <alignment vertical="center"/>
    </xf>
    <xf numFmtId="0" fontId="35" fillId="0" borderId="0" xfId="0" applyFont="1" applyAlignment="1">
      <alignment vertical="center" wrapText="1"/>
    </xf>
    <xf numFmtId="0" fontId="14" fillId="0" borderId="16" xfId="0" applyFont="1" applyBorder="1" applyAlignment="1">
      <alignment vertical="top" wrapText="1"/>
    </xf>
    <xf numFmtId="0" fontId="26" fillId="5" borderId="26" xfId="0" applyFont="1" applyFill="1" applyBorder="1" applyAlignment="1">
      <alignment horizontal="center" vertical="center" wrapText="1"/>
    </xf>
    <xf numFmtId="0" fontId="26" fillId="5" borderId="27" xfId="0" applyFont="1" applyFill="1" applyBorder="1" applyAlignment="1">
      <alignment horizontal="center" vertical="center" wrapText="1"/>
    </xf>
    <xf numFmtId="0" fontId="26" fillId="5" borderId="48" xfId="0" applyFont="1" applyFill="1" applyBorder="1" applyAlignment="1">
      <alignment horizontal="center" vertical="center" wrapText="1"/>
    </xf>
    <xf numFmtId="0" fontId="26" fillId="5" borderId="37" xfId="0" applyFont="1" applyFill="1" applyBorder="1" applyAlignment="1">
      <alignment horizontal="center" vertical="center" wrapText="1"/>
    </xf>
    <xf numFmtId="178" fontId="35" fillId="4" borderId="30" xfId="0" quotePrefix="1" applyNumberFormat="1" applyFont="1" applyFill="1" applyBorder="1" applyAlignment="1">
      <alignment horizontal="right" vertical="center"/>
    </xf>
    <xf numFmtId="178" fontId="35" fillId="3" borderId="47" xfId="0" quotePrefix="1" applyNumberFormat="1" applyFont="1" applyFill="1" applyBorder="1" applyAlignment="1">
      <alignment horizontal="right" vertical="center"/>
    </xf>
    <xf numFmtId="178" fontId="35" fillId="3" borderId="38" xfId="0" quotePrefix="1" applyNumberFormat="1" applyFont="1" applyFill="1" applyBorder="1" applyAlignment="1">
      <alignment horizontal="right" vertical="center"/>
    </xf>
    <xf numFmtId="38" fontId="22" fillId="3" borderId="1" xfId="0" applyNumberFormat="1" applyFont="1" applyFill="1" applyBorder="1">
      <alignment vertical="center"/>
    </xf>
    <xf numFmtId="0" fontId="14" fillId="0" borderId="0" xfId="0" applyFont="1" applyBorder="1" applyAlignment="1">
      <alignment vertical="center" wrapText="1"/>
    </xf>
    <xf numFmtId="176" fontId="25" fillId="5" borderId="16" xfId="0" applyNumberFormat="1" applyFont="1" applyFill="1" applyBorder="1" applyAlignment="1">
      <alignment horizontal="center" vertical="center"/>
    </xf>
    <xf numFmtId="178" fontId="18" fillId="0" borderId="0" xfId="0" applyNumberFormat="1" applyFont="1">
      <alignment vertical="center"/>
    </xf>
    <xf numFmtId="0" fontId="14" fillId="0" borderId="0" xfId="0" applyFont="1">
      <alignment vertical="center"/>
    </xf>
    <xf numFmtId="0" fontId="6" fillId="0" borderId="0" xfId="3">
      <alignment vertical="center"/>
    </xf>
    <xf numFmtId="0" fontId="14" fillId="0" borderId="0" xfId="3" applyFont="1">
      <alignment vertical="center"/>
    </xf>
    <xf numFmtId="0" fontId="14" fillId="0" borderId="3" xfId="0" applyNumberFormat="1" applyFont="1" applyBorder="1" applyAlignment="1" applyProtection="1">
      <alignment horizontal="right" vertical="center"/>
      <protection locked="0"/>
    </xf>
    <xf numFmtId="0" fontId="14" fillId="0" borderId="3" xfId="0" applyNumberFormat="1" applyFont="1" applyBorder="1" applyAlignment="1" applyProtection="1">
      <alignment vertical="center"/>
      <protection locked="0"/>
    </xf>
    <xf numFmtId="0" fontId="14" fillId="0" borderId="12" xfId="0" applyNumberFormat="1" applyFont="1" applyBorder="1" applyAlignment="1" applyProtection="1">
      <alignment horizontal="right" vertical="center"/>
      <protection locked="0"/>
    </xf>
    <xf numFmtId="0" fontId="14" fillId="0" borderId="12" xfId="0" applyNumberFormat="1" applyFont="1" applyBorder="1" applyAlignment="1" applyProtection="1">
      <alignment vertical="center"/>
      <protection locked="0"/>
    </xf>
    <xf numFmtId="0" fontId="14" fillId="0" borderId="13" xfId="0" applyNumberFormat="1" applyFont="1" applyBorder="1" applyAlignment="1" applyProtection="1">
      <alignment horizontal="right" vertical="center"/>
      <protection locked="0"/>
    </xf>
    <xf numFmtId="0" fontId="14" fillId="0" borderId="13" xfId="0" applyNumberFormat="1" applyFont="1" applyBorder="1" applyAlignment="1" applyProtection="1">
      <alignment vertical="center"/>
      <protection locked="0"/>
    </xf>
    <xf numFmtId="0" fontId="14" fillId="4" borderId="15" xfId="0" applyNumberFormat="1" applyFont="1" applyFill="1" applyBorder="1" applyAlignment="1">
      <alignment horizontal="right" vertical="center"/>
    </xf>
    <xf numFmtId="0" fontId="14" fillId="4" borderId="15" xfId="0" applyNumberFormat="1" applyFont="1" applyFill="1" applyBorder="1" applyAlignment="1">
      <alignment vertical="center"/>
    </xf>
    <xf numFmtId="0" fontId="39" fillId="0" borderId="0" xfId="0" applyFont="1" applyAlignment="1">
      <alignment horizontal="center" vertical="center"/>
    </xf>
    <xf numFmtId="0" fontId="19" fillId="0" borderId="0" xfId="0" applyFont="1">
      <alignment vertical="center"/>
    </xf>
    <xf numFmtId="0" fontId="34" fillId="0" borderId="0" xfId="0" applyFont="1" applyAlignment="1">
      <alignment horizontal="left" vertical="center"/>
    </xf>
    <xf numFmtId="0" fontId="19" fillId="0" borderId="30" xfId="0" applyFont="1" applyBorder="1">
      <alignment vertical="center"/>
    </xf>
    <xf numFmtId="0" fontId="40" fillId="7" borderId="1" xfId="0" applyFont="1" applyFill="1" applyBorder="1" applyAlignment="1">
      <alignment horizontal="center" vertical="center" shrinkToFit="1"/>
    </xf>
    <xf numFmtId="0" fontId="40" fillId="0" borderId="0" xfId="0" applyFont="1" applyAlignment="1">
      <alignment horizontal="center" vertical="center"/>
    </xf>
    <xf numFmtId="0" fontId="40" fillId="0" borderId="0" xfId="0" applyFont="1">
      <alignment vertical="center"/>
    </xf>
    <xf numFmtId="0" fontId="20" fillId="0" borderId="0" xfId="0" applyFont="1">
      <alignment vertical="center"/>
    </xf>
    <xf numFmtId="0" fontId="21" fillId="0" borderId="0" xfId="0" applyFont="1">
      <alignment vertical="center"/>
    </xf>
    <xf numFmtId="0" fontId="40" fillId="7" borderId="32" xfId="0" applyFont="1" applyFill="1" applyBorder="1" applyAlignment="1">
      <alignment horizontal="center" vertical="center"/>
    </xf>
    <xf numFmtId="0" fontId="40" fillId="7" borderId="33" xfId="0" applyFont="1" applyFill="1" applyBorder="1" applyAlignment="1">
      <alignment horizontal="center" vertical="center"/>
    </xf>
    <xf numFmtId="0" fontId="40" fillId="7" borderId="42" xfId="0" applyFont="1" applyFill="1" applyBorder="1" applyAlignment="1">
      <alignment horizontal="center" vertical="center"/>
    </xf>
    <xf numFmtId="0" fontId="40" fillId="7" borderId="14" xfId="0" applyFont="1" applyFill="1" applyBorder="1" applyAlignment="1">
      <alignment horizontal="center" vertical="center"/>
    </xf>
    <xf numFmtId="38" fontId="19" fillId="0" borderId="32" xfId="4" applyFont="1" applyFill="1" applyBorder="1" applyAlignment="1">
      <alignment horizontal="center" vertical="center"/>
    </xf>
    <xf numFmtId="38" fontId="21" fillId="8" borderId="33" xfId="4" applyFont="1" applyFill="1" applyBorder="1" applyAlignment="1">
      <alignment horizontal="center" vertical="center"/>
    </xf>
    <xf numFmtId="38" fontId="19" fillId="0" borderId="42" xfId="4" applyFont="1" applyFill="1" applyBorder="1" applyAlignment="1">
      <alignment horizontal="center" vertical="center"/>
    </xf>
    <xf numFmtId="0" fontId="40" fillId="7" borderId="32" xfId="0" applyFont="1" applyFill="1" applyBorder="1" applyAlignment="1">
      <alignment horizontal="center" vertical="center" shrinkToFit="1"/>
    </xf>
    <xf numFmtId="0" fontId="40" fillId="7" borderId="33" xfId="0" applyFont="1" applyFill="1" applyBorder="1" applyAlignment="1">
      <alignment horizontal="center" vertical="center" shrinkToFit="1"/>
    </xf>
    <xf numFmtId="0" fontId="40" fillId="7" borderId="14" xfId="0" applyFont="1" applyFill="1" applyBorder="1" applyAlignment="1">
      <alignment horizontal="center" vertical="center" shrinkToFit="1"/>
    </xf>
    <xf numFmtId="180" fontId="40" fillId="7" borderId="32" xfId="0" applyNumberFormat="1" applyFont="1" applyFill="1" applyBorder="1" applyAlignment="1">
      <alignment horizontal="center" vertical="center" shrinkToFit="1"/>
    </xf>
    <xf numFmtId="180" fontId="42" fillId="7" borderId="33" xfId="0" applyNumberFormat="1" applyFont="1" applyFill="1" applyBorder="1" applyAlignment="1">
      <alignment horizontal="center" vertical="center" shrinkToFit="1"/>
    </xf>
    <xf numFmtId="0" fontId="42" fillId="7" borderId="14" xfId="0" applyFont="1" applyFill="1" applyBorder="1" applyAlignment="1">
      <alignment horizontal="center" vertical="center" shrinkToFit="1"/>
    </xf>
    <xf numFmtId="56" fontId="43" fillId="8" borderId="77" xfId="0" applyNumberFormat="1" applyFont="1" applyFill="1" applyBorder="1" applyAlignment="1">
      <alignment horizontal="center" vertical="center"/>
    </xf>
    <xf numFmtId="194" fontId="43" fillId="8" borderId="78" xfId="0" applyNumberFormat="1" applyFont="1" applyFill="1" applyBorder="1" applyAlignment="1">
      <alignment horizontal="center" vertical="center"/>
    </xf>
    <xf numFmtId="20" fontId="43" fillId="8" borderId="79" xfId="0" applyNumberFormat="1" applyFont="1" applyFill="1" applyBorder="1" applyAlignment="1">
      <alignment horizontal="center" vertical="center"/>
    </xf>
    <xf numFmtId="0" fontId="43" fillId="8" borderId="77" xfId="0" quotePrefix="1" applyFont="1" applyFill="1" applyBorder="1" applyAlignment="1">
      <alignment horizontal="center" vertical="center"/>
    </xf>
    <xf numFmtId="0" fontId="44" fillId="8" borderId="78" xfId="0" applyFont="1" applyFill="1" applyBorder="1" applyAlignment="1">
      <alignment horizontal="center" vertical="center"/>
    </xf>
    <xf numFmtId="0" fontId="43" fillId="8" borderId="78" xfId="0" quotePrefix="1" applyFont="1" applyFill="1" applyBorder="1" applyAlignment="1">
      <alignment horizontal="center" vertical="center"/>
    </xf>
    <xf numFmtId="0" fontId="43" fillId="8" borderId="79" xfId="0" applyFont="1" applyFill="1" applyBorder="1" applyAlignment="1">
      <alignment horizontal="center" vertical="center"/>
    </xf>
    <xf numFmtId="180" fontId="43" fillId="8" borderId="77" xfId="0" applyNumberFormat="1" applyFont="1" applyFill="1" applyBorder="1" applyAlignment="1">
      <alignment horizontal="center" vertical="center"/>
    </xf>
    <xf numFmtId="180" fontId="43" fillId="8" borderId="79" xfId="0" applyNumberFormat="1" applyFont="1" applyFill="1" applyBorder="1" applyAlignment="1">
      <alignment horizontal="center" vertical="center"/>
    </xf>
    <xf numFmtId="56" fontId="20" fillId="0" borderId="67" xfId="0" applyNumberFormat="1" applyFont="1" applyBorder="1" applyAlignment="1">
      <alignment horizontal="center" vertical="center"/>
    </xf>
    <xf numFmtId="194" fontId="20" fillId="0" borderId="68" xfId="0" applyNumberFormat="1" applyFont="1" applyBorder="1" applyAlignment="1">
      <alignment horizontal="center" vertical="center"/>
    </xf>
    <xf numFmtId="20" fontId="20" fillId="0" borderId="64" xfId="0" applyNumberFormat="1" applyFont="1" applyBorder="1" applyAlignment="1">
      <alignment horizontal="center" vertical="center"/>
    </xf>
    <xf numFmtId="38" fontId="19" fillId="0" borderId="67" xfId="4" applyFont="1" applyFill="1" applyBorder="1" applyAlignment="1">
      <alignment horizontal="center" vertical="center"/>
    </xf>
    <xf numFmtId="0" fontId="21" fillId="8" borderId="68" xfId="0" applyFont="1" applyFill="1" applyBorder="1" applyAlignment="1">
      <alignment horizontal="center" vertical="center"/>
    </xf>
    <xf numFmtId="38" fontId="19" fillId="0" borderId="68" xfId="4" applyFont="1" applyFill="1" applyBorder="1" applyAlignment="1">
      <alignment horizontal="center" vertical="center"/>
    </xf>
    <xf numFmtId="56" fontId="20" fillId="0" borderId="20" xfId="0" applyNumberFormat="1" applyFont="1" applyBorder="1" applyAlignment="1">
      <alignment horizontal="center" vertical="center"/>
    </xf>
    <xf numFmtId="20" fontId="20" fillId="0" borderId="12" xfId="0" applyNumberFormat="1" applyFont="1" applyBorder="1" applyAlignment="1">
      <alignment horizontal="center" vertical="center"/>
    </xf>
    <xf numFmtId="20" fontId="20" fillId="0" borderId="5" xfId="0" applyNumberFormat="1" applyFont="1" applyBorder="1" applyAlignment="1">
      <alignment horizontal="center" vertical="center"/>
    </xf>
    <xf numFmtId="38" fontId="19" fillId="0" borderId="20" xfId="4" applyFont="1" applyFill="1" applyBorder="1" applyAlignment="1">
      <alignment horizontal="center" vertical="center"/>
    </xf>
    <xf numFmtId="0" fontId="21" fillId="8" borderId="12" xfId="0" applyFont="1" applyFill="1" applyBorder="1" applyAlignment="1">
      <alignment horizontal="center" vertical="center"/>
    </xf>
    <xf numFmtId="38" fontId="19" fillId="0" borderId="12" xfId="4" applyFont="1" applyFill="1" applyBorder="1" applyAlignment="1">
      <alignment horizontal="center" vertical="center"/>
    </xf>
    <xf numFmtId="56" fontId="20" fillId="0" borderId="12" xfId="0" applyNumberFormat="1" applyFont="1" applyBorder="1" applyAlignment="1">
      <alignment horizontal="center" vertical="center"/>
    </xf>
    <xf numFmtId="56" fontId="20" fillId="0" borderId="50" xfId="0" applyNumberFormat="1" applyFont="1" applyBorder="1" applyAlignment="1">
      <alignment horizontal="center" vertical="center"/>
    </xf>
    <xf numFmtId="20" fontId="20" fillId="0" borderId="51" xfId="0" applyNumberFormat="1" applyFont="1" applyBorder="1" applyAlignment="1">
      <alignment horizontal="center" vertical="center"/>
    </xf>
    <xf numFmtId="20" fontId="20" fillId="0" borderId="65" xfId="0" applyNumberFormat="1" applyFont="1" applyBorder="1" applyAlignment="1">
      <alignment horizontal="center" vertical="center"/>
    </xf>
    <xf numFmtId="38" fontId="19" fillId="0" borderId="50" xfId="4" applyFont="1" applyFill="1" applyBorder="1" applyAlignment="1">
      <alignment horizontal="center" vertical="center"/>
    </xf>
    <xf numFmtId="0" fontId="21" fillId="8" borderId="51" xfId="0" applyFont="1" applyFill="1" applyBorder="1" applyAlignment="1">
      <alignment horizontal="center" vertical="center"/>
    </xf>
    <xf numFmtId="38" fontId="19" fillId="0" borderId="51" xfId="4" applyFont="1" applyFill="1" applyBorder="1" applyAlignment="1">
      <alignment horizontal="center" vertical="center"/>
    </xf>
    <xf numFmtId="0" fontId="21" fillId="8" borderId="33" xfId="0" applyFont="1" applyFill="1" applyBorder="1" applyAlignment="1">
      <alignment horizontal="center" vertical="center"/>
    </xf>
    <xf numFmtId="0" fontId="21" fillId="8" borderId="31" xfId="0" applyFont="1" applyFill="1" applyBorder="1" applyAlignment="1">
      <alignment horizontal="center" vertical="center"/>
    </xf>
    <xf numFmtId="56" fontId="18" fillId="0" borderId="0" xfId="0" applyNumberFormat="1" applyFont="1" applyAlignment="1">
      <alignment horizontal="center" vertical="center"/>
    </xf>
    <xf numFmtId="0" fontId="18" fillId="0" borderId="0" xfId="0" applyFont="1" applyAlignment="1">
      <alignment horizontal="center" vertical="center"/>
    </xf>
    <xf numFmtId="0" fontId="21" fillId="0" borderId="0" xfId="0" applyFont="1" applyAlignment="1">
      <alignment horizontal="center" vertical="center"/>
    </xf>
    <xf numFmtId="56" fontId="19" fillId="0" borderId="0" xfId="0" applyNumberFormat="1" applyFont="1" applyAlignment="1">
      <alignment horizontal="center" vertical="center"/>
    </xf>
    <xf numFmtId="38" fontId="41" fillId="0" borderId="0" xfId="4" applyFont="1" applyFill="1" applyBorder="1" applyAlignment="1">
      <alignment horizontal="center" vertical="center"/>
    </xf>
    <xf numFmtId="180" fontId="40" fillId="0" borderId="0" xfId="0" applyNumberFormat="1" applyFont="1" applyAlignment="1">
      <alignment horizontal="center" vertical="center"/>
    </xf>
    <xf numFmtId="0" fontId="14" fillId="0" borderId="0" xfId="0" applyFont="1" applyAlignment="1">
      <alignment horizontal="left" vertical="top" wrapText="1"/>
    </xf>
    <xf numFmtId="0" fontId="46" fillId="0" borderId="0" xfId="0" applyFont="1">
      <alignment vertical="center"/>
    </xf>
    <xf numFmtId="0" fontId="30" fillId="0" borderId="0" xfId="0" applyFont="1">
      <alignment vertical="center"/>
    </xf>
    <xf numFmtId="0" fontId="30" fillId="0" borderId="0" xfId="0" applyFont="1" applyAlignment="1">
      <alignment horizontal="center" vertical="center"/>
    </xf>
    <xf numFmtId="0" fontId="34" fillId="0" borderId="0" xfId="0" applyFont="1">
      <alignment vertical="center"/>
    </xf>
    <xf numFmtId="0" fontId="14" fillId="0" borderId="0" xfId="0" applyFont="1" applyAlignment="1">
      <alignment horizontal="center" vertical="center"/>
    </xf>
    <xf numFmtId="183" fontId="28" fillId="0" borderId="0" xfId="0" applyNumberFormat="1" applyFont="1" applyAlignment="1">
      <alignment horizontal="right" vertical="center"/>
    </xf>
    <xf numFmtId="0" fontId="28" fillId="0" borderId="0" xfId="0" applyFont="1" applyAlignment="1">
      <alignment horizontal="right" vertical="center"/>
    </xf>
    <xf numFmtId="49" fontId="28" fillId="3" borderId="0" xfId="0" applyNumberFormat="1" applyFont="1" applyFill="1" applyAlignment="1">
      <alignment horizontal="center" vertical="center"/>
    </xf>
    <xf numFmtId="0" fontId="28" fillId="0" borderId="0" xfId="0" applyFont="1" applyAlignment="1">
      <alignment horizontal="center" vertical="center"/>
    </xf>
    <xf numFmtId="0" fontId="28" fillId="0" borderId="0" xfId="0" applyFont="1" applyAlignment="1">
      <alignment horizontal="center" vertical="center" wrapText="1" shrinkToFit="1"/>
    </xf>
    <xf numFmtId="0" fontId="28" fillId="0" borderId="0" xfId="0" applyFont="1" applyAlignment="1">
      <alignment horizontal="center" vertical="center" shrinkToFit="1"/>
    </xf>
    <xf numFmtId="0" fontId="28" fillId="0" borderId="0" xfId="0" applyFont="1" applyAlignment="1">
      <alignment vertical="center" wrapText="1"/>
    </xf>
    <xf numFmtId="0" fontId="28" fillId="0" borderId="0" xfId="0" applyFont="1" applyAlignment="1">
      <alignment horizontal="left" vertical="center" wrapText="1"/>
    </xf>
    <xf numFmtId="0" fontId="31" fillId="0" borderId="0" xfId="0" applyFont="1" applyAlignment="1">
      <alignment horizontal="center" vertical="center" wrapText="1"/>
    </xf>
    <xf numFmtId="0" fontId="28" fillId="0" borderId="0" xfId="0" applyFont="1" applyAlignment="1">
      <alignment horizontal="left" vertical="center"/>
    </xf>
    <xf numFmtId="0" fontId="36" fillId="0" borderId="0" xfId="0" applyFont="1">
      <alignment vertical="center"/>
    </xf>
    <xf numFmtId="195" fontId="29" fillId="0" borderId="0" xfId="0" applyNumberFormat="1" applyFont="1" applyAlignment="1">
      <alignment horizontal="left" vertical="center"/>
    </xf>
    <xf numFmtId="195" fontId="47" fillId="0" borderId="0" xfId="0" applyNumberFormat="1" applyFont="1" applyAlignment="1">
      <alignment horizontal="left" vertical="center"/>
    </xf>
    <xf numFmtId="0" fontId="48" fillId="0" borderId="0" xfId="0" applyFont="1">
      <alignment vertical="center"/>
    </xf>
    <xf numFmtId="195" fontId="14" fillId="3" borderId="0" xfId="0" applyNumberFormat="1" applyFont="1" applyFill="1">
      <alignment vertical="center"/>
    </xf>
    <xf numFmtId="195" fontId="31" fillId="0" borderId="0" xfId="0" applyNumberFormat="1" applyFont="1" applyAlignment="1">
      <alignment horizontal="left" vertical="center"/>
    </xf>
    <xf numFmtId="0" fontId="14" fillId="3" borderId="0" xfId="0" applyFont="1" applyFill="1">
      <alignment vertical="center"/>
    </xf>
    <xf numFmtId="195" fontId="31" fillId="0" borderId="0" xfId="0" applyNumberFormat="1" applyFont="1">
      <alignment vertical="center"/>
    </xf>
    <xf numFmtId="38" fontId="41" fillId="3" borderId="1" xfId="4" applyFont="1" applyFill="1" applyBorder="1" applyAlignment="1">
      <alignment horizontal="center" vertical="center"/>
    </xf>
    <xf numFmtId="180" fontId="41" fillId="3" borderId="1" xfId="10" applyNumberFormat="1" applyFont="1" applyFill="1" applyBorder="1" applyAlignment="1">
      <alignment horizontal="center" vertical="center"/>
    </xf>
    <xf numFmtId="38" fontId="41" fillId="3" borderId="14" xfId="4" applyFont="1" applyFill="1" applyBorder="1" applyAlignment="1">
      <alignment horizontal="center" vertical="center"/>
    </xf>
    <xf numFmtId="38" fontId="41" fillId="3" borderId="64" xfId="4" applyFont="1" applyFill="1" applyBorder="1" applyAlignment="1">
      <alignment horizontal="center" vertical="center"/>
    </xf>
    <xf numFmtId="180" fontId="40" fillId="3" borderId="67" xfId="0" applyNumberFormat="1" applyFont="1" applyFill="1" applyBorder="1" applyAlignment="1">
      <alignment horizontal="center" vertical="center"/>
    </xf>
    <xf numFmtId="180" fontId="40" fillId="3" borderId="64" xfId="0" applyNumberFormat="1" applyFont="1" applyFill="1" applyBorder="1" applyAlignment="1">
      <alignment horizontal="center" vertical="center"/>
    </xf>
    <xf numFmtId="38" fontId="41" fillId="3" borderId="5" xfId="4" applyFont="1" applyFill="1" applyBorder="1" applyAlignment="1">
      <alignment horizontal="center" vertical="center"/>
    </xf>
    <xf numFmtId="180" fontId="40" fillId="3" borderId="20" xfId="0" applyNumberFormat="1" applyFont="1" applyFill="1" applyBorder="1" applyAlignment="1">
      <alignment horizontal="center" vertical="center"/>
    </xf>
    <xf numFmtId="180" fontId="40" fillId="3" borderId="5" xfId="0" applyNumberFormat="1" applyFont="1" applyFill="1" applyBorder="1" applyAlignment="1">
      <alignment horizontal="center" vertical="center"/>
    </xf>
    <xf numFmtId="38" fontId="41" fillId="3" borderId="65" xfId="4" applyFont="1" applyFill="1" applyBorder="1" applyAlignment="1">
      <alignment horizontal="center" vertical="center"/>
    </xf>
    <xf numFmtId="180" fontId="40" fillId="3" borderId="50" xfId="0" applyNumberFormat="1" applyFont="1" applyFill="1" applyBorder="1" applyAlignment="1">
      <alignment horizontal="center" vertical="center"/>
    </xf>
    <xf numFmtId="180" fontId="40" fillId="3" borderId="65" xfId="0" applyNumberFormat="1" applyFont="1" applyFill="1" applyBorder="1" applyAlignment="1">
      <alignment horizontal="center" vertical="center"/>
    </xf>
    <xf numFmtId="38" fontId="41" fillId="3" borderId="32" xfId="4" applyFont="1" applyFill="1" applyBorder="1" applyAlignment="1">
      <alignment horizontal="center" vertical="center"/>
    </xf>
    <xf numFmtId="38" fontId="41" fillId="3" borderId="33" xfId="4" applyFont="1" applyFill="1" applyBorder="1" applyAlignment="1">
      <alignment horizontal="center" vertical="center"/>
    </xf>
    <xf numFmtId="180" fontId="40" fillId="3" borderId="32" xfId="0" applyNumberFormat="1" applyFont="1" applyFill="1" applyBorder="1" applyAlignment="1">
      <alignment horizontal="center" vertical="center"/>
    </xf>
    <xf numFmtId="180" fontId="40" fillId="3" borderId="14" xfId="0" applyNumberFormat="1" applyFont="1" applyFill="1" applyBorder="1" applyAlignment="1">
      <alignment horizontal="center" vertical="center"/>
    </xf>
    <xf numFmtId="177" fontId="18" fillId="0" borderId="0" xfId="4" applyNumberFormat="1" applyFont="1" applyBorder="1" applyAlignment="1">
      <alignment vertical="center"/>
    </xf>
    <xf numFmtId="177" fontId="14" fillId="0" borderId="0" xfId="4" applyNumberFormat="1" applyFont="1" applyFill="1" applyBorder="1" applyAlignment="1">
      <alignment vertical="center" shrinkToFit="1"/>
    </xf>
    <xf numFmtId="177" fontId="14" fillId="3" borderId="26" xfId="4" applyNumberFormat="1" applyFont="1" applyFill="1" applyBorder="1" applyAlignment="1">
      <alignment vertical="center"/>
    </xf>
    <xf numFmtId="177" fontId="14" fillId="3" borderId="27" xfId="4" applyNumberFormat="1" applyFont="1" applyFill="1" applyBorder="1" applyAlignment="1">
      <alignment vertical="center"/>
    </xf>
    <xf numFmtId="177" fontId="14" fillId="3" borderId="43" xfId="4" applyNumberFormat="1" applyFont="1" applyFill="1" applyBorder="1" applyAlignment="1">
      <alignment vertical="center"/>
    </xf>
    <xf numFmtId="177" fontId="14" fillId="3" borderId="37" xfId="4" applyNumberFormat="1" applyFont="1" applyFill="1" applyBorder="1" applyAlignment="1">
      <alignment vertical="center"/>
    </xf>
    <xf numFmtId="177" fontId="14" fillId="3" borderId="72" xfId="4" applyNumberFormat="1" applyFont="1" applyFill="1" applyBorder="1" applyAlignment="1">
      <alignment vertical="center"/>
    </xf>
    <xf numFmtId="177" fontId="14" fillId="3" borderId="17" xfId="4" applyNumberFormat="1" applyFont="1" applyFill="1" applyBorder="1" applyAlignment="1">
      <alignment vertical="center"/>
    </xf>
    <xf numFmtId="177" fontId="14" fillId="0" borderId="3" xfId="4" applyNumberFormat="1" applyFont="1" applyBorder="1" applyAlignment="1" applyProtection="1">
      <alignment horizontal="right" vertical="center" shrinkToFit="1"/>
      <protection locked="0"/>
    </xf>
    <xf numFmtId="177" fontId="14" fillId="0" borderId="12" xfId="4" applyNumberFormat="1" applyFont="1" applyBorder="1" applyAlignment="1" applyProtection="1">
      <alignment horizontal="right" vertical="center" shrinkToFit="1"/>
      <protection locked="0"/>
    </xf>
    <xf numFmtId="177" fontId="14" fillId="0" borderId="13" xfId="4" applyNumberFormat="1" applyFont="1" applyBorder="1" applyAlignment="1" applyProtection="1">
      <alignment horizontal="right" vertical="center" shrinkToFit="1"/>
      <protection locked="0"/>
    </xf>
    <xf numFmtId="177" fontId="14" fillId="4" borderId="15" xfId="4" applyNumberFormat="1" applyFont="1" applyFill="1" applyBorder="1" applyAlignment="1">
      <alignment horizontal="right" vertical="center" shrinkToFit="1"/>
    </xf>
    <xf numFmtId="177" fontId="18" fillId="0" borderId="0" xfId="4" applyNumberFormat="1" applyFont="1" applyBorder="1" applyAlignment="1">
      <alignment vertical="center" shrinkToFit="1"/>
    </xf>
    <xf numFmtId="0" fontId="0" fillId="0" borderId="0" xfId="3" applyFont="1">
      <alignment vertical="center"/>
    </xf>
    <xf numFmtId="0" fontId="50" fillId="0" borderId="0" xfId="0" applyFont="1">
      <alignment vertical="center"/>
    </xf>
    <xf numFmtId="0" fontId="51" fillId="0" borderId="0" xfId="0" applyFont="1">
      <alignment vertical="center"/>
    </xf>
    <xf numFmtId="176" fontId="25" fillId="5" borderId="15" xfId="0" applyNumberFormat="1" applyFont="1" applyFill="1" applyBorder="1" applyAlignment="1">
      <alignment horizontal="center" vertical="center"/>
    </xf>
    <xf numFmtId="176" fontId="25" fillId="5" borderId="24" xfId="0" applyNumberFormat="1" applyFont="1" applyFill="1" applyBorder="1" applyAlignment="1">
      <alignment horizontal="center" vertical="center"/>
    </xf>
    <xf numFmtId="0" fontId="14" fillId="0" borderId="0" xfId="0" applyFont="1">
      <alignment vertical="center"/>
    </xf>
    <xf numFmtId="176" fontId="32" fillId="4" borderId="45" xfId="0" applyNumberFormat="1" applyFont="1" applyFill="1" applyBorder="1">
      <alignment vertical="center"/>
    </xf>
    <xf numFmtId="176" fontId="32" fillId="4" borderId="23" xfId="0" applyNumberFormat="1" applyFont="1" applyFill="1" applyBorder="1">
      <alignment vertical="center"/>
    </xf>
    <xf numFmtId="176" fontId="25" fillId="5" borderId="30" xfId="0" applyNumberFormat="1" applyFont="1" applyFill="1" applyBorder="1">
      <alignment vertical="center"/>
    </xf>
    <xf numFmtId="176" fontId="25" fillId="5" borderId="15" xfId="0" applyNumberFormat="1" applyFont="1" applyFill="1" applyBorder="1">
      <alignment vertical="center"/>
    </xf>
    <xf numFmtId="176" fontId="25" fillId="4" borderId="30" xfId="0" applyNumberFormat="1" applyFont="1" applyFill="1" applyBorder="1" applyAlignment="1">
      <alignment horizontal="center" vertical="center"/>
    </xf>
    <xf numFmtId="176" fontId="25" fillId="5" borderId="0" xfId="0" applyNumberFormat="1" applyFont="1" applyFill="1" applyAlignment="1">
      <alignment horizontal="center" vertical="center"/>
    </xf>
    <xf numFmtId="176" fontId="25" fillId="5" borderId="0" xfId="0" applyNumberFormat="1" applyFont="1" applyFill="1">
      <alignment vertical="center"/>
    </xf>
    <xf numFmtId="176" fontId="25" fillId="5" borderId="24" xfId="0" applyNumberFormat="1" applyFont="1" applyFill="1" applyBorder="1">
      <alignment vertical="center"/>
    </xf>
    <xf numFmtId="178" fontId="35" fillId="9" borderId="80" xfId="0" applyNumberFormat="1" applyFont="1" applyFill="1" applyBorder="1">
      <alignment vertical="center"/>
    </xf>
    <xf numFmtId="176" fontId="25" fillId="4" borderId="23" xfId="0" applyNumberFormat="1" applyFont="1" applyFill="1" applyBorder="1" applyAlignment="1">
      <alignment horizontal="center" vertical="center"/>
    </xf>
    <xf numFmtId="178" fontId="35" fillId="9" borderId="83" xfId="0" applyNumberFormat="1" applyFont="1" applyFill="1" applyBorder="1">
      <alignment vertical="center"/>
    </xf>
    <xf numFmtId="178" fontId="35" fillId="4" borderId="23" xfId="0" applyNumberFormat="1" applyFont="1" applyFill="1" applyBorder="1">
      <alignment vertical="center"/>
    </xf>
    <xf numFmtId="178" fontId="35" fillId="3" borderId="86" xfId="0" applyNumberFormat="1" applyFont="1" applyFill="1" applyBorder="1" applyAlignment="1">
      <alignment horizontal="right" vertical="center" indent="1"/>
    </xf>
    <xf numFmtId="178" fontId="35" fillId="0" borderId="76" xfId="0" applyNumberFormat="1" applyFont="1" applyBorder="1" applyAlignment="1">
      <alignment horizontal="right" vertical="center"/>
    </xf>
    <xf numFmtId="178" fontId="35" fillId="4" borderId="87" xfId="0" applyNumberFormat="1" applyFont="1" applyFill="1" applyBorder="1">
      <alignment vertical="center"/>
    </xf>
    <xf numFmtId="178" fontId="35" fillId="4" borderId="15" xfId="0" applyNumberFormat="1" applyFont="1" applyFill="1" applyBorder="1">
      <alignment vertical="center"/>
    </xf>
    <xf numFmtId="178" fontId="35" fillId="4" borderId="0" xfId="0" quotePrefix="1" applyNumberFormat="1" applyFont="1" applyFill="1">
      <alignment vertical="center"/>
    </xf>
    <xf numFmtId="0" fontId="52" fillId="0" borderId="0" xfId="0" applyFont="1">
      <alignment vertical="center"/>
    </xf>
    <xf numFmtId="178" fontId="35" fillId="3" borderId="26" xfId="0" applyNumberFormat="1" applyFont="1" applyFill="1" applyBorder="1">
      <alignment vertical="center"/>
    </xf>
    <xf numFmtId="178" fontId="35" fillId="3" borderId="71" xfId="0" applyNumberFormat="1" applyFont="1" applyFill="1" applyBorder="1">
      <alignment vertical="center"/>
    </xf>
    <xf numFmtId="178" fontId="35" fillId="4" borderId="0" xfId="0" applyNumberFormat="1" applyFont="1" applyFill="1">
      <alignment vertical="center"/>
    </xf>
    <xf numFmtId="178" fontId="35" fillId="4" borderId="0" xfId="0" applyNumberFormat="1" applyFont="1" applyFill="1" applyAlignment="1">
      <alignment horizontal="right" vertical="center"/>
    </xf>
    <xf numFmtId="178" fontId="35" fillId="3" borderId="27" xfId="0" applyNumberFormat="1" applyFont="1" applyFill="1" applyBorder="1">
      <alignment vertical="center"/>
    </xf>
    <xf numFmtId="178" fontId="35" fillId="3" borderId="63" xfId="0" applyNumberFormat="1" applyFont="1" applyFill="1" applyBorder="1">
      <alignment vertical="center"/>
    </xf>
    <xf numFmtId="178" fontId="35" fillId="5" borderId="24" xfId="0" applyNumberFormat="1" applyFont="1" applyFill="1" applyBorder="1">
      <alignment vertical="center"/>
    </xf>
    <xf numFmtId="178" fontId="35" fillId="5" borderId="30" xfId="0" quotePrefix="1" applyNumberFormat="1" applyFont="1" applyFill="1" applyBorder="1" applyAlignment="1">
      <alignment horizontal="right" vertical="center"/>
    </xf>
    <xf numFmtId="178" fontId="35" fillId="3" borderId="48" xfId="0" applyNumberFormat="1" applyFont="1" applyFill="1" applyBorder="1">
      <alignment vertical="center"/>
    </xf>
    <xf numFmtId="178" fontId="35" fillId="3" borderId="53" xfId="0" applyNumberFormat="1" applyFont="1" applyFill="1" applyBorder="1">
      <alignment vertical="center"/>
    </xf>
    <xf numFmtId="178" fontId="35" fillId="3" borderId="37" xfId="0" applyNumberFormat="1" applyFont="1" applyFill="1" applyBorder="1">
      <alignment vertical="center"/>
    </xf>
    <xf numFmtId="178" fontId="35" fillId="3" borderId="38" xfId="0" applyNumberFormat="1" applyFont="1" applyFill="1" applyBorder="1">
      <alignment vertical="center"/>
    </xf>
    <xf numFmtId="178" fontId="35" fillId="3" borderId="17" xfId="0" applyNumberFormat="1" applyFont="1" applyFill="1" applyBorder="1">
      <alignment vertical="center"/>
    </xf>
    <xf numFmtId="0" fontId="14" fillId="0" borderId="0" xfId="0" applyFont="1">
      <alignment vertical="center"/>
    </xf>
    <xf numFmtId="0" fontId="32" fillId="4" borderId="45" xfId="0" applyFont="1" applyFill="1" applyBorder="1" applyAlignment="1">
      <alignment horizontal="center" vertical="center"/>
    </xf>
    <xf numFmtId="0" fontId="32" fillId="4" borderId="45" xfId="0" applyFont="1" applyFill="1" applyBorder="1" applyAlignment="1">
      <alignment horizontal="center" vertical="center" wrapText="1"/>
    </xf>
    <xf numFmtId="0" fontId="34" fillId="0" borderId="0" xfId="0" applyFont="1" applyAlignment="1">
      <alignment vertical="top"/>
    </xf>
    <xf numFmtId="0" fontId="48" fillId="4" borderId="45" xfId="0" applyFont="1" applyFill="1" applyBorder="1" applyAlignment="1">
      <alignment horizontal="center" vertical="center" wrapText="1"/>
    </xf>
    <xf numFmtId="0" fontId="18" fillId="0" borderId="0" xfId="0" applyFont="1" applyAlignment="1">
      <alignment vertical="top"/>
    </xf>
    <xf numFmtId="0" fontId="32" fillId="4" borderId="21" xfId="0" applyFont="1" applyFill="1" applyBorder="1" applyAlignment="1">
      <alignment horizontal="center" vertical="center" wrapText="1"/>
    </xf>
    <xf numFmtId="176" fontId="25" fillId="5" borderId="17" xfId="0" applyNumberFormat="1" applyFont="1" applyFill="1" applyBorder="1" applyAlignment="1">
      <alignment horizontal="center" vertical="center"/>
    </xf>
    <xf numFmtId="0" fontId="29" fillId="0" borderId="0" xfId="0" applyFont="1" applyAlignment="1">
      <alignment horizontal="center" vertical="top" wrapText="1"/>
    </xf>
    <xf numFmtId="176" fontId="25" fillId="5" borderId="25" xfId="0" applyNumberFormat="1" applyFont="1" applyFill="1" applyBorder="1" applyAlignment="1">
      <alignment horizontal="center" vertical="center"/>
    </xf>
    <xf numFmtId="0" fontId="14" fillId="4" borderId="37" xfId="0" applyFont="1" applyFill="1" applyBorder="1" applyAlignment="1">
      <alignment horizontal="center" vertical="center"/>
    </xf>
    <xf numFmtId="0" fontId="14" fillId="4" borderId="38" xfId="0" applyFont="1" applyFill="1" applyBorder="1" applyAlignment="1">
      <alignment horizontal="center" vertical="center"/>
    </xf>
    <xf numFmtId="0" fontId="31" fillId="0" borderId="0" xfId="0" applyFont="1">
      <alignment vertical="center"/>
    </xf>
    <xf numFmtId="0" fontId="14" fillId="4" borderId="1" xfId="0" applyFont="1" applyFill="1" applyBorder="1" applyAlignment="1">
      <alignment horizontal="center" vertical="center"/>
    </xf>
    <xf numFmtId="0" fontId="26" fillId="5" borderId="37" xfId="0" applyFont="1" applyFill="1" applyBorder="1" applyAlignment="1">
      <alignment horizontal="center" vertical="center" wrapText="1"/>
    </xf>
    <xf numFmtId="0" fontId="14" fillId="0" borderId="0" xfId="0" applyFont="1">
      <alignment vertical="center"/>
    </xf>
    <xf numFmtId="0" fontId="22" fillId="4" borderId="1" xfId="0" applyFont="1" applyFill="1" applyBorder="1" applyAlignment="1">
      <alignment horizontal="center" vertical="center"/>
    </xf>
    <xf numFmtId="0" fontId="14" fillId="0" borderId="0" xfId="0" applyFont="1" applyAlignment="1">
      <alignment horizontal="right" vertical="center" shrinkToFit="1"/>
    </xf>
    <xf numFmtId="0" fontId="14" fillId="0" borderId="0" xfId="0" applyFont="1" applyAlignment="1">
      <alignment vertical="center" shrinkToFit="1"/>
    </xf>
    <xf numFmtId="0" fontId="14" fillId="3" borderId="24" xfId="0" applyFont="1" applyFill="1" applyBorder="1" applyAlignment="1">
      <alignment vertical="center" wrapText="1" shrinkToFit="1"/>
    </xf>
    <xf numFmtId="178" fontId="14" fillId="0" borderId="0" xfId="0" applyNumberFormat="1" applyFont="1" applyAlignment="1">
      <alignment horizontal="right" vertical="center" shrinkToFit="1"/>
    </xf>
    <xf numFmtId="0" fontId="29" fillId="0" borderId="0" xfId="0" applyFont="1">
      <alignment vertical="center"/>
    </xf>
    <xf numFmtId="0" fontId="18" fillId="6" borderId="0" xfId="0" applyFont="1" applyFill="1">
      <alignment vertical="center"/>
    </xf>
    <xf numFmtId="0" fontId="18" fillId="0" borderId="0" xfId="0" applyFont="1" applyAlignment="1">
      <alignment vertical="center" shrinkToFit="1"/>
    </xf>
    <xf numFmtId="0" fontId="18" fillId="6" borderId="0" xfId="0" applyFont="1" applyFill="1" applyAlignment="1">
      <alignment vertical="center" shrinkToFit="1"/>
    </xf>
    <xf numFmtId="178" fontId="14" fillId="0" borderId="0" xfId="0" applyNumberFormat="1" applyFont="1" applyAlignment="1">
      <alignment vertical="center" shrinkToFit="1"/>
    </xf>
    <xf numFmtId="178" fontId="15" fillId="0" borderId="0" xfId="0" applyNumberFormat="1" applyFont="1" applyAlignment="1">
      <alignment horizontal="right" vertical="center"/>
    </xf>
    <xf numFmtId="0" fontId="15" fillId="2" borderId="34" xfId="3" applyFont="1" applyFill="1" applyBorder="1">
      <alignment vertical="center"/>
    </xf>
    <xf numFmtId="0" fontId="14" fillId="2" borderId="60" xfId="3" applyFont="1" applyFill="1" applyBorder="1">
      <alignment vertical="center"/>
    </xf>
    <xf numFmtId="0" fontId="14" fillId="6" borderId="60" xfId="3" applyFont="1" applyFill="1" applyBorder="1">
      <alignment vertical="center"/>
    </xf>
    <xf numFmtId="0" fontId="14" fillId="6" borderId="15" xfId="3" applyFont="1" applyFill="1" applyBorder="1">
      <alignment vertical="center"/>
    </xf>
    <xf numFmtId="0" fontId="14" fillId="2" borderId="29" xfId="3" applyFont="1" applyFill="1" applyBorder="1">
      <alignment vertical="center"/>
    </xf>
    <xf numFmtId="0" fontId="14" fillId="2" borderId="23" xfId="3" applyFont="1" applyFill="1" applyBorder="1">
      <alignment vertical="center"/>
    </xf>
    <xf numFmtId="0" fontId="15" fillId="5" borderId="2" xfId="3" applyFont="1" applyFill="1" applyBorder="1" applyAlignment="1">
      <alignment horizontal="left" vertical="center"/>
    </xf>
    <xf numFmtId="0" fontId="14" fillId="6" borderId="3" xfId="3" applyFont="1" applyFill="1" applyBorder="1">
      <alignment vertical="center"/>
    </xf>
    <xf numFmtId="0" fontId="15" fillId="5" borderId="20" xfId="3" applyFont="1" applyFill="1" applyBorder="1" applyAlignment="1">
      <alignment horizontal="left" vertical="center"/>
    </xf>
    <xf numFmtId="0" fontId="14" fillId="6" borderId="12" xfId="3" applyFont="1" applyFill="1" applyBorder="1">
      <alignment vertical="center"/>
    </xf>
    <xf numFmtId="0" fontId="14" fillId="0" borderId="0" xfId="0" applyFont="1" applyAlignment="1">
      <alignment horizontal="right" vertical="center"/>
    </xf>
    <xf numFmtId="0" fontId="15" fillId="5" borderId="22" xfId="3" applyFont="1" applyFill="1" applyBorder="1" applyAlignment="1">
      <alignment horizontal="left" vertical="center"/>
    </xf>
    <xf numFmtId="0" fontId="14" fillId="6" borderId="13" xfId="3" applyFont="1" applyFill="1" applyBorder="1">
      <alignment vertical="center"/>
    </xf>
    <xf numFmtId="0" fontId="14" fillId="5" borderId="74" xfId="3" applyFont="1" applyFill="1" applyBorder="1" applyAlignment="1">
      <alignment horizontal="left" vertical="center"/>
    </xf>
    <xf numFmtId="0" fontId="15" fillId="5" borderId="34" xfId="3" applyFont="1" applyFill="1" applyBorder="1" applyAlignment="1">
      <alignment horizontal="left" vertical="center"/>
    </xf>
    <xf numFmtId="0" fontId="15" fillId="6" borderId="3" xfId="3" applyFont="1" applyFill="1" applyBorder="1">
      <alignment vertical="center"/>
    </xf>
    <xf numFmtId="0" fontId="15" fillId="5" borderId="73" xfId="0" applyFont="1" applyFill="1" applyBorder="1" applyAlignment="1">
      <alignment vertical="center" shrinkToFit="1"/>
    </xf>
    <xf numFmtId="0" fontId="15" fillId="5" borderId="67" xfId="3" applyFont="1" applyFill="1" applyBorder="1" applyAlignment="1">
      <alignment horizontal="left" vertical="center"/>
    </xf>
    <xf numFmtId="0" fontId="15" fillId="6" borderId="9" xfId="0" applyFont="1" applyFill="1" applyBorder="1">
      <alignment vertical="center"/>
    </xf>
    <xf numFmtId="0" fontId="15" fillId="5" borderId="26" xfId="3" applyFont="1" applyFill="1" applyBorder="1" applyAlignment="1">
      <alignment vertical="center" shrinkToFit="1"/>
    </xf>
    <xf numFmtId="0" fontId="15" fillId="5" borderId="50" xfId="3" applyFont="1" applyFill="1" applyBorder="1" applyAlignment="1">
      <alignment horizontal="left" vertical="center"/>
    </xf>
    <xf numFmtId="0" fontId="15" fillId="6" borderId="10" xfId="0" applyFont="1" applyFill="1" applyBorder="1">
      <alignment vertical="center"/>
    </xf>
    <xf numFmtId="0" fontId="15" fillId="5" borderId="48" xfId="3" applyFont="1" applyFill="1" applyBorder="1" applyAlignment="1">
      <alignment vertical="center" shrinkToFit="1"/>
    </xf>
    <xf numFmtId="0" fontId="15" fillId="5" borderId="32" xfId="3" applyFont="1" applyFill="1" applyBorder="1" applyAlignment="1">
      <alignment horizontal="left" vertical="center"/>
    </xf>
    <xf numFmtId="0" fontId="15" fillId="6" borderId="33" xfId="3" applyFont="1" applyFill="1" applyBorder="1">
      <alignment vertical="center"/>
    </xf>
    <xf numFmtId="0" fontId="15" fillId="5" borderId="42" xfId="0" applyFont="1" applyFill="1" applyBorder="1" applyAlignment="1">
      <alignment vertical="center" shrinkToFit="1"/>
    </xf>
    <xf numFmtId="0" fontId="14" fillId="2" borderId="46" xfId="3" applyFont="1" applyFill="1" applyBorder="1">
      <alignment vertical="center"/>
    </xf>
    <xf numFmtId="0" fontId="14" fillId="6" borderId="0" xfId="3" applyFont="1" applyFill="1">
      <alignment vertical="center"/>
    </xf>
    <xf numFmtId="0" fontId="14" fillId="0" borderId="0" xfId="3" applyFont="1" applyAlignment="1">
      <alignment vertical="center" shrinkToFit="1"/>
    </xf>
    <xf numFmtId="0" fontId="14" fillId="0" borderId="0" xfId="3" applyFont="1" applyAlignment="1">
      <alignment horizontal="left" vertical="center"/>
    </xf>
    <xf numFmtId="178" fontId="14" fillId="0" borderId="0" xfId="4" applyNumberFormat="1" applyFont="1" applyFill="1" applyBorder="1" applyAlignment="1">
      <alignment horizontal="right" vertical="center" shrinkToFit="1"/>
    </xf>
    <xf numFmtId="0" fontId="15" fillId="2" borderId="1" xfId="3" applyFont="1" applyFill="1" applyBorder="1">
      <alignment vertical="center"/>
    </xf>
    <xf numFmtId="0" fontId="14" fillId="2" borderId="1" xfId="3" applyFont="1" applyFill="1" applyBorder="1">
      <alignment vertical="center"/>
    </xf>
    <xf numFmtId="0" fontId="14" fillId="6" borderId="66" xfId="3" applyFont="1" applyFill="1" applyBorder="1">
      <alignment vertical="center"/>
    </xf>
    <xf numFmtId="0" fontId="14" fillId="0" borderId="15" xfId="3" applyFont="1" applyBorder="1" applyAlignment="1">
      <alignment vertical="center" shrinkToFit="1"/>
    </xf>
    <xf numFmtId="0" fontId="14" fillId="0" borderId="15" xfId="3" applyFont="1" applyBorder="1" applyAlignment="1">
      <alignment horizontal="left" vertical="center"/>
    </xf>
    <xf numFmtId="178" fontId="14" fillId="0" borderId="15" xfId="4" applyNumberFormat="1" applyFont="1" applyFill="1" applyBorder="1" applyAlignment="1">
      <alignment horizontal="right" vertical="center" shrinkToFit="1"/>
    </xf>
    <xf numFmtId="0" fontId="20" fillId="0" borderId="0" xfId="3" applyFont="1">
      <alignment vertical="center"/>
    </xf>
    <xf numFmtId="0" fontId="39" fillId="0" borderId="0" xfId="3" applyFont="1">
      <alignment vertical="center"/>
    </xf>
    <xf numFmtId="0" fontId="22" fillId="0" borderId="0" xfId="3" applyFont="1" applyAlignment="1">
      <alignment horizontal="left" vertical="center"/>
    </xf>
    <xf numFmtId="0" fontId="22" fillId="6" borderId="0" xfId="3" applyFont="1" applyFill="1" applyAlignment="1">
      <alignment horizontal="left" vertical="center"/>
    </xf>
    <xf numFmtId="0" fontId="22" fillId="0" borderId="0" xfId="3" applyFont="1" applyAlignment="1">
      <alignment horizontal="left" vertical="center" shrinkToFit="1"/>
    </xf>
    <xf numFmtId="178" fontId="19" fillId="0" borderId="0" xfId="2" applyNumberFormat="1" applyFont="1" applyBorder="1" applyAlignment="1">
      <alignment horizontal="left" vertical="center" shrinkToFit="1"/>
    </xf>
    <xf numFmtId="192" fontId="18" fillId="0" borderId="0" xfId="0" applyNumberFormat="1" applyFont="1" applyAlignment="1">
      <alignment vertical="center" shrinkToFit="1"/>
    </xf>
    <xf numFmtId="0" fontId="15" fillId="2" borderId="1" xfId="0" applyFont="1" applyFill="1" applyBorder="1" applyAlignment="1">
      <alignment horizontal="center" vertical="center" shrinkToFit="1"/>
    </xf>
    <xf numFmtId="0" fontId="15" fillId="6" borderId="1" xfId="0" applyFont="1" applyFill="1" applyBorder="1" applyAlignment="1">
      <alignment horizontal="center" vertical="center" shrinkToFit="1"/>
    </xf>
    <xf numFmtId="178" fontId="15" fillId="2" borderId="1" xfId="0" applyNumberFormat="1" applyFont="1" applyFill="1" applyBorder="1" applyAlignment="1">
      <alignment horizontal="center" vertical="center" shrinkToFit="1"/>
    </xf>
    <xf numFmtId="192" fontId="15" fillId="2" borderId="1" xfId="0" applyNumberFormat="1" applyFont="1" applyFill="1" applyBorder="1" applyAlignment="1">
      <alignment horizontal="center" vertical="center" shrinkToFit="1"/>
    </xf>
    <xf numFmtId="178" fontId="15" fillId="2" borderId="1" xfId="4" applyNumberFormat="1" applyFont="1" applyFill="1" applyBorder="1" applyAlignment="1">
      <alignment horizontal="center" vertical="center" shrinkToFit="1"/>
    </xf>
    <xf numFmtId="0" fontId="15" fillId="2" borderId="25" xfId="0" applyFont="1" applyFill="1" applyBorder="1">
      <alignment vertical="center"/>
    </xf>
    <xf numFmtId="0" fontId="14" fillId="2" borderId="16" xfId="0" applyFont="1" applyFill="1" applyBorder="1">
      <alignment vertical="center"/>
    </xf>
    <xf numFmtId="0" fontId="15" fillId="4" borderId="25" xfId="0" applyFont="1" applyFill="1" applyBorder="1">
      <alignment vertical="center"/>
    </xf>
    <xf numFmtId="0" fontId="14" fillId="6" borderId="15" xfId="0" applyFont="1" applyFill="1" applyBorder="1">
      <alignment vertical="center"/>
    </xf>
    <xf numFmtId="0" fontId="14" fillId="0" borderId="56" xfId="0" applyFont="1" applyBorder="1" applyAlignment="1" applyProtection="1">
      <alignment vertical="center" shrinkToFit="1"/>
      <protection locked="0"/>
    </xf>
    <xf numFmtId="0" fontId="14" fillId="6" borderId="11" xfId="0" applyFont="1" applyFill="1" applyBorder="1" applyAlignment="1">
      <alignment vertical="center" shrinkToFit="1"/>
    </xf>
    <xf numFmtId="0" fontId="14" fillId="0" borderId="11" xfId="0" applyFont="1" applyBorder="1" applyAlignment="1" applyProtection="1">
      <alignment vertical="center" shrinkToFit="1"/>
      <protection locked="0"/>
    </xf>
    <xf numFmtId="177" fontId="14" fillId="0" borderId="11" xfId="4" applyNumberFormat="1" applyFont="1" applyBorder="1" applyAlignment="1" applyProtection="1">
      <alignment horizontal="right" vertical="center" shrinkToFit="1"/>
      <protection locked="0"/>
    </xf>
    <xf numFmtId="0" fontId="14" fillId="0" borderId="11" xfId="0" applyNumberFormat="1" applyFont="1" applyBorder="1" applyAlignment="1" applyProtection="1">
      <alignment horizontal="right" vertical="center"/>
      <protection locked="0"/>
    </xf>
    <xf numFmtId="0" fontId="14" fillId="0" borderId="11" xfId="0" applyNumberFormat="1" applyFont="1" applyBorder="1" applyAlignment="1" applyProtection="1">
      <alignment vertical="center"/>
      <protection locked="0"/>
    </xf>
    <xf numFmtId="192" fontId="14" fillId="0" borderId="11" xfId="0" applyNumberFormat="1" applyFont="1" applyBorder="1" applyAlignment="1" applyProtection="1">
      <alignment horizontal="right" vertical="center" shrinkToFit="1"/>
      <protection locked="0"/>
    </xf>
    <xf numFmtId="178" fontId="14" fillId="3" borderId="88" xfId="0" applyNumberFormat="1" applyFont="1" applyFill="1" applyBorder="1" applyAlignment="1">
      <alignment horizontal="right" vertical="center"/>
    </xf>
    <xf numFmtId="0" fontId="14" fillId="0" borderId="71" xfId="0" applyFont="1" applyBorder="1" applyAlignment="1" applyProtection="1">
      <alignment horizontal="center" vertical="center" shrinkToFit="1"/>
      <protection locked="0"/>
    </xf>
    <xf numFmtId="0" fontId="14" fillId="4" borderId="31" xfId="0" applyFont="1" applyFill="1" applyBorder="1" applyAlignment="1">
      <alignment vertical="center" shrinkToFit="1"/>
    </xf>
    <xf numFmtId="0" fontId="14" fillId="6" borderId="31" xfId="0" applyFont="1" applyFill="1" applyBorder="1">
      <alignment vertical="center"/>
    </xf>
    <xf numFmtId="0" fontId="14" fillId="4" borderId="31" xfId="0" applyFont="1" applyFill="1" applyBorder="1">
      <alignment vertical="center"/>
    </xf>
    <xf numFmtId="178" fontId="14" fillId="4" borderId="31" xfId="0" applyNumberFormat="1" applyFont="1" applyFill="1" applyBorder="1" applyAlignment="1">
      <alignment vertical="center" shrinkToFit="1"/>
    </xf>
    <xf numFmtId="178" fontId="14" fillId="4" borderId="31" xfId="0" applyNumberFormat="1" applyFont="1" applyFill="1" applyBorder="1">
      <alignment vertical="center"/>
    </xf>
    <xf numFmtId="192" fontId="14" fillId="4" borderId="31" xfId="0" applyNumberFormat="1" applyFont="1" applyFill="1" applyBorder="1" applyAlignment="1">
      <alignment horizontal="right" vertical="center" shrinkToFit="1"/>
    </xf>
    <xf numFmtId="178" fontId="14" fillId="4" borderId="31" xfId="0" applyNumberFormat="1" applyFont="1" applyFill="1" applyBorder="1" applyAlignment="1">
      <alignment horizontal="right" vertical="center"/>
    </xf>
    <xf numFmtId="178" fontId="14" fillId="4" borderId="31" xfId="4" applyNumberFormat="1" applyFont="1" applyFill="1" applyBorder="1" applyAlignment="1">
      <alignment horizontal="right" vertical="center"/>
    </xf>
    <xf numFmtId="0" fontId="15" fillId="4" borderId="25" xfId="0" applyFont="1" applyFill="1" applyBorder="1" applyAlignment="1">
      <alignment vertical="center"/>
    </xf>
    <xf numFmtId="0" fontId="15" fillId="5" borderId="25" xfId="0" applyFont="1" applyFill="1" applyBorder="1">
      <alignment vertical="center"/>
    </xf>
    <xf numFmtId="0" fontId="15" fillId="7" borderId="40" xfId="0" applyFont="1" applyFill="1" applyBorder="1">
      <alignment vertical="center"/>
    </xf>
    <xf numFmtId="0" fontId="15" fillId="5" borderId="31" xfId="0" applyFont="1" applyFill="1" applyBorder="1" applyAlignment="1">
      <alignment vertical="center" shrinkToFit="1"/>
    </xf>
    <xf numFmtId="0" fontId="15" fillId="5" borderId="31" xfId="0" applyFont="1" applyFill="1" applyBorder="1">
      <alignment vertical="center"/>
    </xf>
    <xf numFmtId="178" fontId="14" fillId="5" borderId="31" xfId="0" applyNumberFormat="1" applyFont="1" applyFill="1" applyBorder="1" applyAlignment="1">
      <alignment horizontal="right" vertical="center" shrinkToFit="1"/>
    </xf>
    <xf numFmtId="178" fontId="14" fillId="5" borderId="31" xfId="0" applyNumberFormat="1" applyFont="1" applyFill="1" applyBorder="1" applyAlignment="1">
      <alignment horizontal="right" vertical="center"/>
    </xf>
    <xf numFmtId="178" fontId="14" fillId="5" borderId="31" xfId="0" applyNumberFormat="1" applyFont="1" applyFill="1" applyBorder="1">
      <alignment vertical="center"/>
    </xf>
    <xf numFmtId="192" fontId="14" fillId="5" borderId="31" xfId="0" applyNumberFormat="1" applyFont="1" applyFill="1" applyBorder="1" applyAlignment="1">
      <alignment horizontal="right" vertical="center" shrinkToFit="1"/>
    </xf>
    <xf numFmtId="178" fontId="14" fillId="5" borderId="31" xfId="4" applyNumberFormat="1" applyFont="1" applyFill="1" applyBorder="1" applyAlignment="1">
      <alignment horizontal="right" vertical="center"/>
    </xf>
    <xf numFmtId="0" fontId="14" fillId="5" borderId="38" xfId="0" applyFont="1" applyFill="1" applyBorder="1" applyAlignment="1" applyProtection="1">
      <alignment vertical="center" shrinkToFit="1"/>
      <protection locked="0"/>
    </xf>
    <xf numFmtId="0" fontId="41" fillId="0" borderId="0" xfId="0" applyFont="1">
      <alignment vertical="center"/>
    </xf>
    <xf numFmtId="0" fontId="14" fillId="5" borderId="67" xfId="0" applyFont="1" applyFill="1" applyBorder="1">
      <alignment vertical="center"/>
    </xf>
    <xf numFmtId="0" fontId="14" fillId="6" borderId="9" xfId="0" applyFont="1" applyFill="1" applyBorder="1">
      <alignment vertical="center"/>
    </xf>
    <xf numFmtId="178" fontId="14" fillId="0" borderId="3" xfId="0" applyNumberFormat="1" applyFont="1" applyBorder="1" applyAlignment="1" applyProtection="1">
      <alignment horizontal="right" vertical="center" shrinkToFit="1"/>
      <protection locked="0"/>
    </xf>
    <xf numFmtId="178" fontId="14" fillId="0" borderId="3" xfId="0" applyNumberFormat="1" applyFont="1" applyBorder="1" applyAlignment="1" applyProtection="1">
      <alignment horizontal="right" vertical="center"/>
      <protection locked="0"/>
    </xf>
    <xf numFmtId="178" fontId="14" fillId="0" borderId="3" xfId="0" applyNumberFormat="1" applyFont="1" applyBorder="1" applyProtection="1">
      <alignment vertical="center"/>
      <protection locked="0"/>
    </xf>
    <xf numFmtId="178" fontId="35" fillId="3" borderId="45" xfId="4" applyNumberFormat="1" applyFont="1" applyFill="1" applyBorder="1" applyAlignment="1">
      <alignment horizontal="right" vertical="center"/>
    </xf>
    <xf numFmtId="178" fontId="14" fillId="3" borderId="1" xfId="4" applyNumberFormat="1" applyFont="1" applyFill="1" applyBorder="1" applyAlignment="1" applyProtection="1">
      <alignment horizontal="right" vertical="center"/>
    </xf>
    <xf numFmtId="178" fontId="14" fillId="0" borderId="12" xfId="0" applyNumberFormat="1" applyFont="1" applyBorder="1" applyAlignment="1" applyProtection="1">
      <alignment horizontal="right" vertical="center" shrinkToFit="1"/>
      <protection locked="0"/>
    </xf>
    <xf numFmtId="178" fontId="14" fillId="0" borderId="12" xfId="0" applyNumberFormat="1" applyFont="1" applyBorder="1" applyAlignment="1" applyProtection="1">
      <alignment horizontal="right" vertical="center"/>
      <protection locked="0"/>
    </xf>
    <xf numFmtId="178" fontId="14" fillId="0" borderId="12" xfId="0" applyNumberFormat="1" applyFont="1" applyBorder="1" applyProtection="1">
      <alignment vertical="center"/>
      <protection locked="0"/>
    </xf>
    <xf numFmtId="178" fontId="15" fillId="3" borderId="23" xfId="4" applyNumberFormat="1" applyFont="1" applyFill="1" applyBorder="1" applyAlignment="1">
      <alignment horizontal="right" vertical="center"/>
    </xf>
    <xf numFmtId="0" fontId="54" fillId="0" borderId="0" xfId="0" applyFont="1" applyAlignment="1">
      <alignment vertical="center" wrapText="1"/>
    </xf>
    <xf numFmtId="0" fontId="14" fillId="2" borderId="9" xfId="0" applyFont="1" applyFill="1" applyBorder="1">
      <alignment vertical="center"/>
    </xf>
    <xf numFmtId="0" fontId="14" fillId="4" borderId="32" xfId="0" applyFont="1" applyFill="1" applyBorder="1">
      <alignment vertical="center"/>
    </xf>
    <xf numFmtId="0" fontId="14" fillId="4" borderId="33" xfId="0" applyFont="1" applyFill="1" applyBorder="1" applyAlignment="1">
      <alignment vertical="center" shrinkToFit="1"/>
    </xf>
    <xf numFmtId="0" fontId="14" fillId="4" borderId="33" xfId="0" applyFont="1" applyFill="1" applyBorder="1" applyAlignment="1">
      <alignment horizontal="center" vertical="center" shrinkToFit="1"/>
    </xf>
    <xf numFmtId="178" fontId="14" fillId="4" borderId="33" xfId="0" applyNumberFormat="1" applyFont="1" applyFill="1" applyBorder="1" applyAlignment="1">
      <alignment horizontal="right" vertical="center" shrinkToFit="1"/>
    </xf>
    <xf numFmtId="178" fontId="14" fillId="4" borderId="33" xfId="0" applyNumberFormat="1" applyFont="1" applyFill="1" applyBorder="1" applyAlignment="1">
      <alignment horizontal="right" vertical="center"/>
    </xf>
    <xf numFmtId="178" fontId="14" fillId="4" borderId="33" xfId="0" applyNumberFormat="1" applyFont="1" applyFill="1" applyBorder="1">
      <alignment vertical="center"/>
    </xf>
    <xf numFmtId="192" fontId="14" fillId="4" borderId="33" xfId="0" applyNumberFormat="1" applyFont="1" applyFill="1" applyBorder="1" applyAlignment="1">
      <alignment horizontal="right" vertical="center" shrinkToFit="1"/>
    </xf>
    <xf numFmtId="178" fontId="15" fillId="3" borderId="42" xfId="0" applyNumberFormat="1" applyFont="1" applyFill="1" applyBorder="1" applyAlignment="1">
      <alignment horizontal="right" vertical="center" shrinkToFit="1"/>
    </xf>
    <xf numFmtId="178" fontId="14" fillId="3" borderId="23" xfId="4" applyNumberFormat="1" applyFont="1" applyFill="1" applyBorder="1" applyAlignment="1" applyProtection="1">
      <alignment horizontal="right" vertical="center"/>
    </xf>
    <xf numFmtId="0" fontId="55" fillId="9" borderId="38" xfId="0" applyFont="1" applyFill="1" applyBorder="1">
      <alignment vertical="center"/>
    </xf>
    <xf numFmtId="0" fontId="7" fillId="0" borderId="0" xfId="0" applyFont="1">
      <alignment vertical="center"/>
    </xf>
    <xf numFmtId="0" fontId="14" fillId="5" borderId="46" xfId="0" applyFont="1" applyFill="1" applyBorder="1">
      <alignment vertical="center"/>
    </xf>
    <xf numFmtId="0" fontId="14" fillId="2" borderId="49" xfId="0" applyFont="1" applyFill="1" applyBorder="1">
      <alignment vertical="center"/>
    </xf>
    <xf numFmtId="178" fontId="15" fillId="3" borderId="14" xfId="0" applyNumberFormat="1" applyFont="1" applyFill="1" applyBorder="1" applyAlignment="1">
      <alignment horizontal="right" vertical="center" shrinkToFit="1"/>
    </xf>
    <xf numFmtId="178" fontId="14" fillId="3" borderId="46" xfId="4" applyNumberFormat="1" applyFont="1" applyFill="1" applyBorder="1" applyAlignment="1" applyProtection="1">
      <alignment horizontal="right" vertical="center"/>
    </xf>
    <xf numFmtId="0" fontId="55" fillId="9" borderId="47" xfId="0" applyFont="1" applyFill="1" applyBorder="1">
      <alignment vertical="center"/>
    </xf>
    <xf numFmtId="0" fontId="14" fillId="4" borderId="23" xfId="0" applyFont="1" applyFill="1" applyBorder="1" applyAlignment="1">
      <alignment horizontal="center" vertical="center" wrapText="1"/>
    </xf>
    <xf numFmtId="0" fontId="14" fillId="0" borderId="1" xfId="0" applyFont="1" applyBorder="1" applyAlignment="1" applyProtection="1">
      <alignment horizontal="center" vertical="center" wrapText="1"/>
      <protection locked="0"/>
    </xf>
    <xf numFmtId="0" fontId="14" fillId="5" borderId="31" xfId="0" applyFont="1" applyFill="1" applyBorder="1" applyAlignment="1" applyProtection="1">
      <alignment horizontal="center" vertical="center" wrapText="1"/>
      <protection locked="0"/>
    </xf>
    <xf numFmtId="0" fontId="14" fillId="5" borderId="31" xfId="0" applyFont="1" applyFill="1" applyBorder="1" applyAlignment="1" applyProtection="1">
      <alignment horizontal="left" vertical="center" wrapText="1"/>
      <protection locked="0"/>
    </xf>
    <xf numFmtId="0" fontId="14" fillId="5" borderId="38" xfId="0" applyFont="1" applyFill="1" applyBorder="1" applyAlignment="1" applyProtection="1">
      <alignment horizontal="center" vertical="center" wrapText="1"/>
      <protection locked="0"/>
    </xf>
    <xf numFmtId="0" fontId="14" fillId="0" borderId="15" xfId="0" applyFont="1" applyBorder="1">
      <alignment vertical="center"/>
    </xf>
    <xf numFmtId="178" fontId="35" fillId="9" borderId="29" xfId="0" quotePrefix="1" applyNumberFormat="1" applyFont="1" applyFill="1" applyBorder="1" applyAlignment="1">
      <alignment horizontal="right" vertical="center"/>
    </xf>
    <xf numFmtId="0" fontId="17" fillId="0" borderId="16" xfId="0" applyFont="1" applyBorder="1">
      <alignment vertical="center"/>
    </xf>
    <xf numFmtId="0" fontId="17" fillId="0" borderId="16" xfId="0" applyFont="1" applyBorder="1" applyAlignment="1">
      <alignment vertical="center" wrapText="1"/>
    </xf>
    <xf numFmtId="198" fontId="22" fillId="3" borderId="54" xfId="4" applyNumberFormat="1" applyFont="1" applyFill="1" applyBorder="1" applyAlignment="1">
      <alignment horizontal="right" vertical="center" shrinkToFit="1"/>
    </xf>
    <xf numFmtId="198" fontId="22" fillId="3" borderId="63" xfId="4" applyNumberFormat="1" applyFont="1" applyFill="1" applyBorder="1" applyAlignment="1">
      <alignment horizontal="right" vertical="center" shrinkToFit="1"/>
    </xf>
    <xf numFmtId="198" fontId="22" fillId="3" borderId="53" xfId="4" applyNumberFormat="1" applyFont="1" applyFill="1" applyBorder="1" applyAlignment="1">
      <alignment horizontal="right" vertical="center" shrinkToFit="1"/>
    </xf>
    <xf numFmtId="198" fontId="22" fillId="3" borderId="29" xfId="4" applyNumberFormat="1" applyFont="1" applyFill="1" applyBorder="1" applyAlignment="1">
      <alignment horizontal="right" vertical="center" shrinkToFit="1"/>
    </xf>
    <xf numFmtId="198" fontId="22" fillId="3" borderId="38" xfId="4" applyNumberFormat="1" applyFont="1" applyFill="1" applyBorder="1" applyAlignment="1">
      <alignment horizontal="right" vertical="center" shrinkToFit="1"/>
    </xf>
    <xf numFmtId="0" fontId="26" fillId="5" borderId="89" xfId="0" applyFont="1" applyFill="1" applyBorder="1" applyAlignment="1">
      <alignment horizontal="center" vertical="center" wrapText="1"/>
    </xf>
    <xf numFmtId="178" fontId="35" fillId="5" borderId="0" xfId="0" quotePrefix="1" applyNumberFormat="1" applyFont="1" applyFill="1">
      <alignment vertical="center"/>
    </xf>
    <xf numFmtId="178" fontId="35" fillId="5" borderId="0" xfId="0" applyNumberFormat="1" applyFont="1" applyFill="1">
      <alignment vertical="center"/>
    </xf>
    <xf numFmtId="178" fontId="35" fillId="5" borderId="0" xfId="0" applyNumberFormat="1" applyFont="1" applyFill="1" applyAlignment="1">
      <alignment horizontal="right" vertical="center"/>
    </xf>
    <xf numFmtId="178" fontId="35" fillId="5" borderId="46" xfId="0" quotePrefix="1" applyNumberFormat="1" applyFont="1" applyFill="1" applyBorder="1" applyAlignment="1">
      <alignment horizontal="right" vertical="center"/>
    </xf>
    <xf numFmtId="198" fontId="26" fillId="3" borderId="54" xfId="0" applyNumberFormat="1" applyFont="1" applyFill="1" applyBorder="1">
      <alignment vertical="center"/>
    </xf>
    <xf numFmtId="178" fontId="35" fillId="3" borderId="40" xfId="0" applyNumberFormat="1" applyFont="1" applyFill="1" applyBorder="1">
      <alignment vertical="center"/>
    </xf>
    <xf numFmtId="178" fontId="35" fillId="3" borderId="31" xfId="0" applyNumberFormat="1" applyFont="1" applyFill="1" applyBorder="1">
      <alignment vertical="center"/>
    </xf>
    <xf numFmtId="178" fontId="35" fillId="3" borderId="62" xfId="0" applyNumberFormat="1" applyFont="1" applyFill="1" applyBorder="1">
      <alignment vertical="center"/>
    </xf>
    <xf numFmtId="178" fontId="35" fillId="3" borderId="92" xfId="0" applyNumberFormat="1" applyFont="1" applyFill="1" applyBorder="1">
      <alignment vertical="center"/>
    </xf>
    <xf numFmtId="178" fontId="35" fillId="3" borderId="25" xfId="0" applyNumberFormat="1" applyFont="1" applyFill="1" applyBorder="1">
      <alignment vertical="center"/>
    </xf>
    <xf numFmtId="178" fontId="35" fillId="3" borderId="93" xfId="0" applyNumberFormat="1" applyFont="1" applyFill="1" applyBorder="1">
      <alignment vertical="center"/>
    </xf>
    <xf numFmtId="178" fontId="35" fillId="3" borderId="76" xfId="0" applyNumberFormat="1" applyFont="1" applyFill="1" applyBorder="1">
      <alignment vertical="center"/>
    </xf>
    <xf numFmtId="198" fontId="26" fillId="3" borderId="29" xfId="0" applyNumberFormat="1" applyFont="1" applyFill="1" applyBorder="1">
      <alignment vertical="center"/>
    </xf>
    <xf numFmtId="198" fontId="26" fillId="3" borderId="75" xfId="0" applyNumberFormat="1" applyFont="1" applyFill="1" applyBorder="1">
      <alignment vertical="center"/>
    </xf>
    <xf numFmtId="198" fontId="26" fillId="3" borderId="38" xfId="0" applyNumberFormat="1" applyFont="1" applyFill="1" applyBorder="1">
      <alignment vertical="center"/>
    </xf>
    <xf numFmtId="0" fontId="26" fillId="5" borderId="45" xfId="0" applyFont="1" applyFill="1" applyBorder="1" applyAlignment="1">
      <alignment horizontal="center" vertical="center"/>
    </xf>
    <xf numFmtId="0" fontId="26" fillId="5" borderId="23" xfId="0" applyFont="1" applyFill="1" applyBorder="1" applyAlignment="1">
      <alignment horizontal="center" vertical="center"/>
    </xf>
    <xf numFmtId="0" fontId="26" fillId="5" borderId="46" xfId="0" applyFont="1" applyFill="1" applyBorder="1" applyAlignment="1">
      <alignment horizontal="center" vertical="center"/>
    </xf>
    <xf numFmtId="176" fontId="25" fillId="4" borderId="29" xfId="0" applyNumberFormat="1" applyFont="1" applyFill="1" applyBorder="1" applyAlignment="1">
      <alignment horizontal="center" vertical="center"/>
    </xf>
    <xf numFmtId="176" fontId="25" fillId="5" borderId="47" xfId="0" applyNumberFormat="1" applyFont="1" applyFill="1" applyBorder="1" applyAlignment="1">
      <alignment horizontal="center" vertical="center"/>
    </xf>
    <xf numFmtId="176" fontId="25" fillId="5" borderId="29" xfId="0" applyNumberFormat="1" applyFont="1" applyFill="1" applyBorder="1" applyAlignment="1">
      <alignment horizontal="center" vertical="center"/>
    </xf>
    <xf numFmtId="176" fontId="25" fillId="5" borderId="30" xfId="0" applyNumberFormat="1" applyFont="1" applyFill="1" applyBorder="1" applyAlignment="1">
      <alignment horizontal="center" vertical="center"/>
    </xf>
    <xf numFmtId="176" fontId="25" fillId="4" borderId="47" xfId="0" applyNumberFormat="1" applyFont="1" applyFill="1" applyBorder="1" applyAlignment="1">
      <alignment horizontal="center" vertical="center"/>
    </xf>
    <xf numFmtId="176" fontId="25" fillId="5" borderId="29" xfId="0" applyNumberFormat="1" applyFont="1" applyFill="1" applyBorder="1">
      <alignment vertical="center"/>
    </xf>
    <xf numFmtId="176" fontId="25" fillId="5" borderId="47" xfId="0" applyNumberFormat="1" applyFont="1" applyFill="1" applyBorder="1">
      <alignment vertical="center"/>
    </xf>
    <xf numFmtId="176" fontId="25" fillId="5" borderId="16" xfId="0" applyNumberFormat="1" applyFont="1" applyFill="1" applyBorder="1" applyAlignment="1">
      <alignment horizontal="right" vertical="center"/>
    </xf>
    <xf numFmtId="178" fontId="35" fillId="5" borderId="95" xfId="0" applyNumberFormat="1" applyFont="1" applyFill="1" applyBorder="1">
      <alignment vertical="center"/>
    </xf>
    <xf numFmtId="178" fontId="35" fillId="5" borderId="31" xfId="0" applyNumberFormat="1" applyFont="1" applyFill="1" applyBorder="1">
      <alignment vertical="center"/>
    </xf>
    <xf numFmtId="178" fontId="35" fillId="5" borderId="31" xfId="0" quotePrefix="1" applyNumberFormat="1" applyFont="1" applyFill="1" applyBorder="1">
      <alignment vertical="center"/>
    </xf>
    <xf numFmtId="178" fontId="35" fillId="5" borderId="38" xfId="0" quotePrefix="1" applyNumberFormat="1" applyFont="1" applyFill="1" applyBorder="1">
      <alignment vertical="center"/>
    </xf>
    <xf numFmtId="0" fontId="22" fillId="0" borderId="20" xfId="0" applyFont="1" applyFill="1" applyBorder="1" applyAlignment="1" applyProtection="1">
      <alignment horizontal="center" vertical="center" shrinkToFit="1"/>
      <protection locked="0"/>
    </xf>
    <xf numFmtId="0" fontId="14" fillId="0" borderId="0" xfId="0" applyFont="1">
      <alignment vertical="center"/>
    </xf>
    <xf numFmtId="0" fontId="14" fillId="0" borderId="1" xfId="0" applyFont="1" applyBorder="1">
      <alignment vertical="center"/>
    </xf>
    <xf numFmtId="178" fontId="14" fillId="3" borderId="25" xfId="0" applyNumberFormat="1" applyFont="1" applyFill="1" applyBorder="1">
      <alignment vertical="center"/>
    </xf>
    <xf numFmtId="198" fontId="14" fillId="3" borderId="38" xfId="4" applyNumberFormat="1" applyFont="1" applyFill="1" applyBorder="1" applyAlignment="1">
      <alignment horizontal="right" vertical="center" shrinkToFit="1"/>
    </xf>
    <xf numFmtId="0" fontId="14" fillId="0" borderId="0" xfId="0" applyFont="1">
      <alignment vertical="center"/>
    </xf>
    <xf numFmtId="12" fontId="14" fillId="0" borderId="1" xfId="0" applyNumberFormat="1" applyFont="1" applyBorder="1" applyAlignment="1">
      <alignment horizontal="right" vertical="center"/>
    </xf>
    <xf numFmtId="0" fontId="14" fillId="4" borderId="37" xfId="0" applyFont="1" applyFill="1" applyBorder="1">
      <alignment vertical="center"/>
    </xf>
    <xf numFmtId="0" fontId="14" fillId="4" borderId="31" xfId="0" applyFont="1" applyFill="1" applyBorder="1" applyAlignment="1" applyProtection="1">
      <alignment vertical="center" shrinkToFit="1"/>
      <protection locked="0"/>
    </xf>
    <xf numFmtId="0" fontId="14" fillId="4" borderId="31" xfId="0" applyFont="1" applyFill="1" applyBorder="1" applyAlignment="1">
      <alignment horizontal="center" vertical="center" shrinkToFit="1"/>
    </xf>
    <xf numFmtId="178" fontId="14" fillId="3" borderId="14" xfId="0" applyNumberFormat="1" applyFont="1" applyFill="1" applyBorder="1" applyAlignment="1">
      <alignment horizontal="right" vertical="center" shrinkToFit="1"/>
    </xf>
    <xf numFmtId="178" fontId="14" fillId="4" borderId="31" xfId="0" applyNumberFormat="1" applyFont="1" applyFill="1" applyBorder="1" applyAlignment="1" applyProtection="1">
      <alignment horizontal="centerContinuous" vertical="center"/>
      <protection locked="0"/>
    </xf>
    <xf numFmtId="178" fontId="14" fillId="4" borderId="31" xfId="0" applyNumberFormat="1" applyFont="1" applyFill="1" applyBorder="1" applyProtection="1">
      <alignment vertical="center"/>
      <protection locked="0"/>
    </xf>
    <xf numFmtId="192" fontId="14" fillId="4" borderId="52" xfId="0" applyNumberFormat="1" applyFont="1" applyFill="1" applyBorder="1" applyAlignment="1" applyProtection="1">
      <alignment horizontal="right" vertical="center"/>
      <protection locked="0"/>
    </xf>
    <xf numFmtId="178" fontId="14" fillId="3" borderId="96" xfId="0" applyNumberFormat="1" applyFont="1" applyFill="1" applyBorder="1" applyAlignment="1">
      <alignment horizontal="right" vertical="center"/>
    </xf>
    <xf numFmtId="178" fontId="14" fillId="3" borderId="14" xfId="0" applyNumberFormat="1" applyFont="1" applyFill="1" applyBorder="1" applyAlignment="1">
      <alignment horizontal="right" vertical="center"/>
    </xf>
    <xf numFmtId="12" fontId="14" fillId="5" borderId="14" xfId="0" applyNumberFormat="1" applyFont="1" applyFill="1" applyBorder="1" applyAlignment="1" applyProtection="1">
      <alignment horizontal="right" vertical="center"/>
      <protection locked="0"/>
    </xf>
    <xf numFmtId="178" fontId="14" fillId="3" borderId="42" xfId="0" applyNumberFormat="1" applyFont="1" applyFill="1" applyBorder="1" applyAlignment="1">
      <alignment horizontal="right" vertical="center"/>
    </xf>
    <xf numFmtId="0" fontId="0" fillId="0" borderId="1" xfId="3" applyFont="1" applyBorder="1" applyAlignment="1">
      <alignment vertical="top"/>
    </xf>
    <xf numFmtId="0" fontId="0" fillId="0" borderId="1" xfId="3" applyFont="1" applyBorder="1" applyAlignment="1">
      <alignment vertical="top" shrinkToFit="1"/>
    </xf>
    <xf numFmtId="0" fontId="6" fillId="0" borderId="1" xfId="3" applyBorder="1">
      <alignment vertical="center"/>
    </xf>
    <xf numFmtId="0" fontId="6" fillId="0" borderId="1" xfId="3" applyBorder="1" applyAlignment="1">
      <alignment vertical="top"/>
    </xf>
    <xf numFmtId="0" fontId="0" fillId="0" borderId="1" xfId="3" applyFont="1" applyBorder="1" applyAlignment="1">
      <alignment vertical="center" shrinkToFit="1"/>
    </xf>
    <xf numFmtId="12" fontId="14" fillId="4" borderId="14" xfId="0" applyNumberFormat="1" applyFont="1" applyFill="1" applyBorder="1" applyAlignment="1" applyProtection="1">
      <alignment horizontal="center" vertical="center"/>
      <protection locked="0"/>
    </xf>
    <xf numFmtId="0" fontId="32" fillId="5" borderId="1" xfId="0" applyFont="1" applyFill="1" applyBorder="1" applyAlignment="1">
      <alignment horizontal="center" vertical="center" wrapText="1"/>
    </xf>
    <xf numFmtId="178" fontId="26" fillId="4" borderId="37" xfId="0" applyNumberFormat="1" applyFont="1" applyFill="1" applyBorder="1" applyAlignment="1">
      <alignment horizontal="center" vertical="center" wrapText="1"/>
    </xf>
    <xf numFmtId="178" fontId="26" fillId="4" borderId="31" xfId="0" applyNumberFormat="1" applyFont="1" applyFill="1" applyBorder="1" applyAlignment="1">
      <alignment horizontal="center" vertical="center" wrapText="1"/>
    </xf>
    <xf numFmtId="178" fontId="26" fillId="4" borderId="37" xfId="0" applyNumberFormat="1" applyFont="1" applyFill="1" applyBorder="1" applyAlignment="1">
      <alignment horizontal="center" vertical="center"/>
    </xf>
    <xf numFmtId="178" fontId="26" fillId="4" borderId="31" xfId="0" applyNumberFormat="1" applyFont="1" applyFill="1" applyBorder="1" applyAlignment="1">
      <alignment horizontal="center" vertical="center"/>
    </xf>
    <xf numFmtId="0" fontId="26" fillId="5" borderId="37" xfId="0" applyFont="1" applyFill="1" applyBorder="1" applyAlignment="1">
      <alignment horizontal="center" vertical="center" wrapText="1"/>
    </xf>
    <xf numFmtId="0" fontId="26" fillId="5" borderId="31" xfId="0" applyFont="1" applyFill="1" applyBorder="1" applyAlignment="1">
      <alignment horizontal="center" vertical="center" wrapText="1"/>
    </xf>
    <xf numFmtId="178" fontId="35" fillId="3" borderId="27" xfId="0" applyNumberFormat="1" applyFont="1" applyFill="1" applyBorder="1" applyAlignment="1">
      <alignment horizontal="right" vertical="center"/>
    </xf>
    <xf numFmtId="178" fontId="35" fillId="3" borderId="63" xfId="0" applyNumberFormat="1" applyFont="1" applyFill="1" applyBorder="1" applyAlignment="1">
      <alignment horizontal="right" vertical="center"/>
    </xf>
    <xf numFmtId="178" fontId="35" fillId="9" borderId="84" xfId="0" applyNumberFormat="1" applyFont="1" applyFill="1" applyBorder="1" applyAlignment="1">
      <alignment horizontal="center" vertical="center"/>
    </xf>
    <xf numFmtId="178" fontId="35" fillId="9" borderId="85" xfId="0" applyNumberFormat="1" applyFont="1" applyFill="1" applyBorder="1" applyAlignment="1">
      <alignment horizontal="center" vertical="center"/>
    </xf>
    <xf numFmtId="178" fontId="26" fillId="5" borderId="17" xfId="0" applyNumberFormat="1" applyFont="1" applyFill="1" applyBorder="1" applyAlignment="1">
      <alignment horizontal="center" vertical="center"/>
    </xf>
    <xf numFmtId="178" fontId="26" fillId="5" borderId="24" xfId="0" applyNumberFormat="1" applyFont="1" applyFill="1" applyBorder="1" applyAlignment="1">
      <alignment horizontal="center" vertical="center"/>
    </xf>
    <xf numFmtId="178" fontId="35" fillId="3" borderId="48" xfId="0" applyNumberFormat="1" applyFont="1" applyFill="1" applyBorder="1" applyAlignment="1">
      <alignment horizontal="right" vertical="center"/>
    </xf>
    <xf numFmtId="178" fontId="35" fillId="3" borderId="53" xfId="0" applyNumberFormat="1" applyFont="1" applyFill="1" applyBorder="1" applyAlignment="1">
      <alignment horizontal="right" vertical="center"/>
    </xf>
    <xf numFmtId="178" fontId="35" fillId="3" borderId="48" xfId="0" applyNumberFormat="1" applyFont="1" applyFill="1" applyBorder="1" applyAlignment="1">
      <alignment horizontal="right" vertical="center" indent="1"/>
    </xf>
    <xf numFmtId="178" fontId="35" fillId="3" borderId="53" xfId="0" applyNumberFormat="1" applyFont="1" applyFill="1" applyBorder="1" applyAlignment="1">
      <alignment horizontal="right" vertical="center" indent="1"/>
    </xf>
    <xf numFmtId="0" fontId="14" fillId="0" borderId="35" xfId="0" applyFont="1" applyBorder="1" applyAlignment="1" applyProtection="1">
      <alignment horizontal="left" vertical="center" shrinkToFit="1"/>
      <protection locked="0"/>
    </xf>
    <xf numFmtId="0" fontId="14" fillId="0" borderId="63" xfId="0" applyFont="1" applyBorder="1" applyAlignment="1" applyProtection="1">
      <alignment horizontal="left" vertical="center" shrinkToFit="1"/>
      <protection locked="0"/>
    </xf>
    <xf numFmtId="178" fontId="35" fillId="3" borderId="26" xfId="0" applyNumberFormat="1" applyFont="1" applyFill="1" applyBorder="1" applyAlignment="1">
      <alignment horizontal="right" vertical="center"/>
    </xf>
    <xf numFmtId="178" fontId="35" fillId="3" borderId="54" xfId="0" applyNumberFormat="1" applyFont="1" applyFill="1" applyBorder="1" applyAlignment="1">
      <alignment horizontal="right" vertical="center"/>
    </xf>
    <xf numFmtId="176" fontId="25" fillId="9" borderId="81" xfId="0" applyNumberFormat="1" applyFont="1" applyFill="1" applyBorder="1" applyAlignment="1">
      <alignment horizontal="center" vertical="center"/>
    </xf>
    <xf numFmtId="176" fontId="25" fillId="9" borderId="82" xfId="0" applyNumberFormat="1" applyFont="1" applyFill="1" applyBorder="1" applyAlignment="1">
      <alignment horizontal="center" vertical="center"/>
    </xf>
    <xf numFmtId="0" fontId="14" fillId="0" borderId="36" xfId="0" applyFont="1" applyBorder="1" applyAlignment="1" applyProtection="1">
      <alignment horizontal="left" vertical="center" wrapText="1"/>
      <protection locked="0"/>
    </xf>
    <xf numFmtId="0" fontId="14" fillId="4" borderId="37" xfId="0" applyFont="1" applyFill="1" applyBorder="1" applyAlignment="1">
      <alignment horizontal="center" vertical="center"/>
    </xf>
    <xf numFmtId="0" fontId="14" fillId="4" borderId="38" xfId="0" applyFont="1" applyFill="1" applyBorder="1" applyAlignment="1">
      <alignment horizontal="center" vertical="center"/>
    </xf>
    <xf numFmtId="0" fontId="14" fillId="3" borderId="1" xfId="0" applyFont="1" applyFill="1" applyBorder="1" applyAlignment="1">
      <alignment horizontal="left" vertical="center" wrapText="1"/>
    </xf>
    <xf numFmtId="0" fontId="14" fillId="0" borderId="36" xfId="0" applyFont="1" applyBorder="1" applyAlignment="1" applyProtection="1">
      <alignment horizontal="left" vertical="center" shrinkToFit="1"/>
      <protection locked="0"/>
    </xf>
    <xf numFmtId="0" fontId="14" fillId="0" borderId="54" xfId="0" applyFont="1" applyBorder="1" applyAlignment="1" applyProtection="1">
      <alignment horizontal="left" vertical="center" shrinkToFit="1"/>
      <protection locked="0"/>
    </xf>
    <xf numFmtId="0" fontId="14" fillId="4" borderId="1" xfId="0" applyFont="1" applyFill="1" applyBorder="1" applyAlignment="1">
      <alignment horizontal="center" vertical="center"/>
    </xf>
    <xf numFmtId="0" fontId="28" fillId="0" borderId="1" xfId="0" applyFont="1" applyBorder="1" applyAlignment="1">
      <alignment horizontal="left" vertical="center"/>
    </xf>
    <xf numFmtId="0" fontId="14" fillId="0" borderId="1" xfId="0" applyFont="1" applyBorder="1" applyAlignment="1" applyProtection="1">
      <alignment horizontal="center" vertical="center"/>
      <protection locked="0"/>
    </xf>
    <xf numFmtId="0" fontId="14" fillId="4" borderId="1" xfId="0" applyFont="1" applyFill="1" applyBorder="1" applyAlignment="1">
      <alignment horizontal="left" vertical="center"/>
    </xf>
    <xf numFmtId="49" fontId="14" fillId="0" borderId="1" xfId="0" applyNumberFormat="1" applyFont="1" applyBorder="1" applyAlignment="1" applyProtection="1">
      <alignment horizontal="left" vertical="center" wrapText="1"/>
      <protection locked="0"/>
    </xf>
    <xf numFmtId="0" fontId="14" fillId="4" borderId="45" xfId="0" applyFont="1" applyFill="1" applyBorder="1" applyAlignment="1">
      <alignment horizontal="center" vertical="center" textRotation="255"/>
    </xf>
    <xf numFmtId="0" fontId="14" fillId="4" borderId="23" xfId="0" applyFont="1" applyFill="1" applyBorder="1" applyAlignment="1">
      <alignment horizontal="center" vertical="center" textRotation="255"/>
    </xf>
    <xf numFmtId="0" fontId="15" fillId="0" borderId="0" xfId="0" applyFont="1" applyAlignment="1">
      <alignment vertical="top" wrapText="1"/>
    </xf>
    <xf numFmtId="0" fontId="18" fillId="4" borderId="1" xfId="0" applyFont="1" applyFill="1" applyBorder="1" applyAlignment="1">
      <alignment horizontal="center" vertical="center"/>
    </xf>
    <xf numFmtId="0" fontId="19" fillId="4" borderId="1" xfId="0" applyFont="1" applyFill="1" applyBorder="1" applyAlignment="1">
      <alignment horizontal="center" vertical="center"/>
    </xf>
    <xf numFmtId="0" fontId="14" fillId="0" borderId="1" xfId="0" applyFont="1" applyBorder="1" applyAlignment="1" applyProtection="1">
      <alignment vertical="center" shrinkToFit="1"/>
      <protection locked="0"/>
    </xf>
    <xf numFmtId="0" fontId="14" fillId="0" borderId="1" xfId="0" applyFont="1" applyBorder="1" applyAlignment="1" applyProtection="1">
      <alignment horizontal="left" vertical="center" wrapText="1"/>
      <protection locked="0"/>
    </xf>
    <xf numFmtId="0" fontId="30" fillId="0" borderId="0" xfId="0" applyFont="1" applyAlignment="1">
      <alignment horizontal="center" vertical="top" wrapText="1"/>
    </xf>
    <xf numFmtId="0" fontId="29" fillId="0" borderId="0" xfId="0" applyFont="1" applyAlignment="1">
      <alignment horizontal="center" vertical="top" wrapText="1"/>
    </xf>
    <xf numFmtId="183" fontId="28" fillId="0" borderId="0" xfId="0" applyNumberFormat="1" applyFont="1" applyAlignment="1">
      <alignment horizontal="center" vertical="center"/>
    </xf>
    <xf numFmtId="0" fontId="28" fillId="0" borderId="0" xfId="0" applyFont="1" applyAlignment="1">
      <alignment horizontal="left" vertical="top" wrapText="1"/>
    </xf>
    <xf numFmtId="0" fontId="31" fillId="0" borderId="0" xfId="0" applyFont="1">
      <alignment vertical="center"/>
    </xf>
    <xf numFmtId="0" fontId="32" fillId="4" borderId="45" xfId="0" applyFont="1" applyFill="1" applyBorder="1" applyAlignment="1">
      <alignment horizontal="center" vertical="center" textRotation="255"/>
    </xf>
    <xf numFmtId="0" fontId="53" fillId="0" borderId="23" xfId="0" applyFont="1" applyBorder="1" applyAlignment="1">
      <alignment horizontal="center" vertical="center" textRotation="255"/>
    </xf>
    <xf numFmtId="0" fontId="53" fillId="0" borderId="46" xfId="0" applyFont="1" applyBorder="1" applyAlignment="1">
      <alignment horizontal="center" vertical="center" textRotation="255"/>
    </xf>
    <xf numFmtId="0" fontId="32" fillId="0" borderId="37" xfId="0" applyFont="1" applyBorder="1" applyAlignment="1" applyProtection="1">
      <alignment horizontal="left" vertical="center" wrapText="1"/>
      <protection locked="0"/>
    </xf>
    <xf numFmtId="0" fontId="53" fillId="0" borderId="38" xfId="0" applyFont="1" applyBorder="1" applyAlignment="1" applyProtection="1">
      <alignment horizontal="left" vertical="center" wrapText="1"/>
      <protection locked="0"/>
    </xf>
    <xf numFmtId="0" fontId="53" fillId="0" borderId="31" xfId="0" applyFont="1" applyBorder="1" applyAlignment="1" applyProtection="1">
      <alignment vertical="center" wrapText="1"/>
      <protection locked="0"/>
    </xf>
    <xf numFmtId="0" fontId="53" fillId="0" borderId="38" xfId="0" applyFont="1" applyBorder="1" applyAlignment="1" applyProtection="1">
      <alignment vertical="center" wrapText="1"/>
      <protection locked="0"/>
    </xf>
    <xf numFmtId="0" fontId="32" fillId="0" borderId="26" xfId="0" applyFont="1" applyBorder="1" applyAlignment="1" applyProtection="1">
      <alignment horizontal="left" vertical="center" wrapText="1"/>
      <protection locked="0"/>
    </xf>
    <xf numFmtId="0" fontId="32" fillId="0" borderId="54" xfId="0" applyFont="1" applyBorder="1" applyAlignment="1" applyProtection="1">
      <alignment horizontal="left" vertical="center" wrapText="1"/>
      <protection locked="0"/>
    </xf>
    <xf numFmtId="0" fontId="32" fillId="0" borderId="17" xfId="0" applyFont="1" applyBorder="1" applyAlignment="1" applyProtection="1">
      <alignment horizontal="left" vertical="center" wrapText="1"/>
      <protection locked="0"/>
    </xf>
    <xf numFmtId="0" fontId="32" fillId="0" borderId="47" xfId="0" applyFont="1" applyBorder="1" applyAlignment="1" applyProtection="1">
      <alignment horizontal="left" vertical="center" wrapText="1"/>
      <protection locked="0"/>
    </xf>
    <xf numFmtId="0" fontId="14" fillId="4" borderId="1" xfId="0" applyFont="1" applyFill="1" applyBorder="1" applyAlignment="1">
      <alignment horizontal="center" vertical="center" textRotation="255"/>
    </xf>
    <xf numFmtId="0" fontId="14" fillId="0" borderId="21" xfId="0" applyFont="1" applyBorder="1" applyAlignment="1" applyProtection="1">
      <alignment horizontal="left" vertical="center" wrapText="1"/>
      <protection locked="0"/>
    </xf>
    <xf numFmtId="0" fontId="14" fillId="4" borderId="1" xfId="0" applyFont="1" applyFill="1" applyBorder="1" applyAlignment="1">
      <alignment horizontal="center" vertical="center" wrapText="1"/>
    </xf>
    <xf numFmtId="0" fontId="32" fillId="5" borderId="45" xfId="0" applyFont="1" applyFill="1" applyBorder="1" applyAlignment="1">
      <alignment horizontal="center" vertical="center" wrapText="1"/>
    </xf>
    <xf numFmtId="0" fontId="32" fillId="5" borderId="23" xfId="0" applyFont="1" applyFill="1" applyBorder="1" applyAlignment="1">
      <alignment horizontal="center" vertical="center" wrapText="1"/>
    </xf>
    <xf numFmtId="0" fontId="32" fillId="5" borderId="46" xfId="0" applyFont="1" applyFill="1" applyBorder="1" applyAlignment="1">
      <alignment horizontal="center" vertical="center" wrapText="1"/>
    </xf>
    <xf numFmtId="0" fontId="26" fillId="5" borderId="25" xfId="0" applyFont="1" applyFill="1" applyBorder="1" applyAlignment="1">
      <alignment horizontal="center" vertical="center"/>
    </xf>
    <xf numFmtId="0" fontId="26" fillId="5" borderId="15" xfId="0" applyFont="1" applyFill="1" applyBorder="1" applyAlignment="1">
      <alignment horizontal="center" vertical="center"/>
    </xf>
    <xf numFmtId="0" fontId="26" fillId="5" borderId="17" xfId="0" applyFont="1" applyFill="1" applyBorder="1" applyAlignment="1">
      <alignment horizontal="center" vertical="center"/>
    </xf>
    <xf numFmtId="0" fontId="26" fillId="5" borderId="24" xfId="0" applyFont="1" applyFill="1" applyBorder="1" applyAlignment="1">
      <alignment horizontal="center" vertical="center"/>
    </xf>
    <xf numFmtId="0" fontId="25" fillId="5" borderId="25" xfId="0" applyFont="1" applyFill="1" applyBorder="1" applyAlignment="1">
      <alignment horizontal="center" vertical="center"/>
    </xf>
    <xf numFmtId="0" fontId="25" fillId="5" borderId="29" xfId="0" applyFont="1" applyFill="1" applyBorder="1" applyAlignment="1">
      <alignment horizontal="center" vertical="center"/>
    </xf>
    <xf numFmtId="176" fontId="25" fillId="4" borderId="25" xfId="0" applyNumberFormat="1" applyFont="1" applyFill="1" applyBorder="1" applyAlignment="1">
      <alignment horizontal="center" vertical="center"/>
    </xf>
    <xf numFmtId="176" fontId="25" fillId="4" borderId="29" xfId="0" applyNumberFormat="1" applyFont="1" applyFill="1" applyBorder="1" applyAlignment="1">
      <alignment horizontal="center" vertical="center"/>
    </xf>
    <xf numFmtId="176" fontId="25" fillId="5" borderId="17" xfId="0" applyNumberFormat="1" applyFont="1" applyFill="1" applyBorder="1" applyAlignment="1">
      <alignment horizontal="center" vertical="center"/>
    </xf>
    <xf numFmtId="176" fontId="25" fillId="5" borderId="47" xfId="0" applyNumberFormat="1" applyFont="1" applyFill="1" applyBorder="1" applyAlignment="1">
      <alignment horizontal="center" vertical="center"/>
    </xf>
    <xf numFmtId="0" fontId="26" fillId="5" borderId="29" xfId="0" applyFont="1" applyFill="1" applyBorder="1" applyAlignment="1">
      <alignment horizontal="center" vertical="center"/>
    </xf>
    <xf numFmtId="0" fontId="26" fillId="5" borderId="16" xfId="0" applyFont="1" applyFill="1" applyBorder="1" applyAlignment="1">
      <alignment horizontal="center" vertical="center"/>
    </xf>
    <xf numFmtId="0" fontId="26" fillId="5" borderId="30" xfId="0" applyFont="1" applyFill="1" applyBorder="1" applyAlignment="1">
      <alignment horizontal="center" vertical="center"/>
    </xf>
    <xf numFmtId="0" fontId="26" fillId="5" borderId="47" xfId="0" applyFont="1" applyFill="1" applyBorder="1" applyAlignment="1">
      <alignment horizontal="center" vertical="center"/>
    </xf>
    <xf numFmtId="0" fontId="14" fillId="0" borderId="1" xfId="0" applyFont="1" applyBorder="1" applyAlignment="1">
      <alignment horizontal="left" vertical="center"/>
    </xf>
    <xf numFmtId="178" fontId="35" fillId="9" borderId="94" xfId="0" applyNumberFormat="1" applyFont="1" applyFill="1" applyBorder="1" applyAlignment="1">
      <alignment horizontal="center" vertical="center"/>
    </xf>
    <xf numFmtId="178" fontId="35" fillId="9" borderId="82" xfId="0" applyNumberFormat="1" applyFont="1" applyFill="1" applyBorder="1" applyAlignment="1">
      <alignment horizontal="center" vertical="center"/>
    </xf>
    <xf numFmtId="176" fontId="25" fillId="5" borderId="15" xfId="0" applyNumberFormat="1" applyFont="1" applyFill="1" applyBorder="1" applyAlignment="1">
      <alignment horizontal="center" vertical="center"/>
    </xf>
    <xf numFmtId="176" fontId="25" fillId="5" borderId="29" xfId="0" applyNumberFormat="1" applyFont="1" applyFill="1" applyBorder="1" applyAlignment="1">
      <alignment horizontal="center" vertical="center"/>
    </xf>
    <xf numFmtId="176" fontId="25" fillId="5" borderId="24" xfId="0" applyNumberFormat="1" applyFont="1" applyFill="1" applyBorder="1" applyAlignment="1">
      <alignment horizontal="center" vertical="center"/>
    </xf>
    <xf numFmtId="176" fontId="25" fillId="5" borderId="15" xfId="0" applyNumberFormat="1" applyFont="1" applyFill="1" applyBorder="1" applyAlignment="1">
      <alignment horizontal="right" vertical="center"/>
    </xf>
    <xf numFmtId="176" fontId="25" fillId="5" borderId="29" xfId="0" applyNumberFormat="1" applyFont="1" applyFill="1" applyBorder="1" applyAlignment="1">
      <alignment horizontal="right" vertical="center"/>
    </xf>
    <xf numFmtId="176" fontId="25" fillId="5" borderId="25" xfId="0" applyNumberFormat="1" applyFont="1" applyFill="1" applyBorder="1" applyAlignment="1">
      <alignment horizontal="center" vertical="center"/>
    </xf>
    <xf numFmtId="176" fontId="25" fillId="5" borderId="0" xfId="0" applyNumberFormat="1" applyFont="1" applyFill="1" applyBorder="1" applyAlignment="1">
      <alignment horizontal="right" vertical="center"/>
    </xf>
    <xf numFmtId="176" fontId="25" fillId="5" borderId="30" xfId="0" applyNumberFormat="1" applyFont="1" applyFill="1" applyBorder="1" applyAlignment="1">
      <alignment horizontal="right" vertical="center"/>
    </xf>
    <xf numFmtId="176" fontId="25" fillId="5" borderId="24" xfId="0" applyNumberFormat="1" applyFont="1" applyFill="1" applyBorder="1" applyAlignment="1">
      <alignment horizontal="right" vertical="center"/>
    </xf>
    <xf numFmtId="176" fontId="25" fillId="5" borderId="47" xfId="0" applyNumberFormat="1" applyFont="1" applyFill="1" applyBorder="1" applyAlignment="1">
      <alignment horizontal="right" vertical="center"/>
    </xf>
    <xf numFmtId="178" fontId="35" fillId="9" borderId="90" xfId="0" applyNumberFormat="1" applyFont="1" applyFill="1" applyBorder="1" applyAlignment="1">
      <alignment horizontal="center" vertical="center"/>
    </xf>
    <xf numFmtId="178" fontId="35" fillId="9" borderId="91" xfId="0" applyNumberFormat="1" applyFont="1" applyFill="1" applyBorder="1" applyAlignment="1">
      <alignment horizontal="center" vertical="center"/>
    </xf>
    <xf numFmtId="178" fontId="35" fillId="9" borderId="81" xfId="0" applyNumberFormat="1" applyFont="1" applyFill="1" applyBorder="1" applyAlignment="1">
      <alignment horizontal="center" vertical="center"/>
    </xf>
    <xf numFmtId="0" fontId="25" fillId="5" borderId="15" xfId="0" applyFont="1" applyFill="1" applyBorder="1" applyAlignment="1">
      <alignment horizontal="center" vertical="center"/>
    </xf>
    <xf numFmtId="0" fontId="28" fillId="3" borderId="1" xfId="0" applyFont="1" applyFill="1" applyBorder="1" applyAlignment="1">
      <alignment horizontal="left" vertical="center"/>
    </xf>
    <xf numFmtId="0" fontId="14" fillId="3" borderId="1" xfId="0" applyFont="1" applyFill="1" applyBorder="1" applyAlignment="1" applyProtection="1">
      <alignment horizontal="center" vertical="center"/>
      <protection locked="0"/>
    </xf>
    <xf numFmtId="0" fontId="14" fillId="4" borderId="46" xfId="0" applyFont="1" applyFill="1" applyBorder="1" applyAlignment="1">
      <alignment horizontal="center" vertical="center" textRotation="255"/>
    </xf>
    <xf numFmtId="0" fontId="26" fillId="5" borderId="45" xfId="0" applyFont="1" applyFill="1" applyBorder="1" applyAlignment="1">
      <alignment horizontal="center" vertical="center"/>
    </xf>
    <xf numFmtId="0" fontId="26" fillId="5" borderId="46" xfId="0" applyFont="1" applyFill="1" applyBorder="1" applyAlignment="1">
      <alignment horizontal="center" vertical="center"/>
    </xf>
    <xf numFmtId="0" fontId="15" fillId="5" borderId="1" xfId="0" applyFont="1" applyFill="1" applyBorder="1" applyAlignment="1">
      <alignment horizontal="center" vertical="center"/>
    </xf>
    <xf numFmtId="0" fontId="14" fillId="0" borderId="16" xfId="0" applyFont="1" applyBorder="1" applyAlignment="1" applyProtection="1">
      <alignment horizontal="left" vertical="top" wrapText="1"/>
      <protection locked="0"/>
    </xf>
    <xf numFmtId="0" fontId="14" fillId="0" borderId="0" xfId="0" applyFont="1" applyAlignment="1" applyProtection="1">
      <alignment horizontal="left" vertical="top" wrapText="1"/>
      <protection locked="0"/>
    </xf>
    <xf numFmtId="0" fontId="14" fillId="0" borderId="30" xfId="0" applyFont="1" applyBorder="1" applyAlignment="1" applyProtection="1">
      <alignment horizontal="left" vertical="top" wrapText="1"/>
      <protection locked="0"/>
    </xf>
    <xf numFmtId="0" fontId="14" fillId="0" borderId="17" xfId="0" applyFont="1" applyBorder="1" applyAlignment="1" applyProtection="1">
      <alignment horizontal="left" vertical="top" wrapText="1"/>
      <protection locked="0"/>
    </xf>
    <xf numFmtId="0" fontId="14" fillId="0" borderId="24" xfId="0" applyFont="1" applyBorder="1" applyAlignment="1" applyProtection="1">
      <alignment horizontal="left" vertical="top" wrapText="1"/>
      <protection locked="0"/>
    </xf>
    <xf numFmtId="0" fontId="14" fillId="0" borderId="47" xfId="0" applyFont="1" applyBorder="1" applyAlignment="1" applyProtection="1">
      <alignment horizontal="left" vertical="top" wrapText="1"/>
      <protection locked="0"/>
    </xf>
    <xf numFmtId="0" fontId="15" fillId="4" borderId="25" xfId="0" applyFont="1" applyFill="1" applyBorder="1" applyAlignment="1">
      <alignment horizontal="left" vertical="top" indent="1"/>
    </xf>
    <xf numFmtId="0" fontId="15" fillId="0" borderId="15" xfId="0" applyFont="1" applyBorder="1" applyAlignment="1">
      <alignment horizontal="left" vertical="center" indent="1"/>
    </xf>
    <xf numFmtId="0" fontId="15" fillId="0" borderId="29" xfId="0" applyFont="1" applyBorder="1" applyAlignment="1">
      <alignment horizontal="left" vertical="center" indent="1"/>
    </xf>
    <xf numFmtId="0" fontId="14" fillId="0" borderId="43" xfId="0" applyFont="1" applyBorder="1" applyAlignment="1" applyProtection="1">
      <alignment horizontal="left" vertical="top" wrapText="1"/>
      <protection locked="0"/>
    </xf>
    <xf numFmtId="0" fontId="14" fillId="0" borderId="44" xfId="0" applyFont="1" applyBorder="1">
      <alignment vertical="center"/>
    </xf>
    <xf numFmtId="0" fontId="14" fillId="0" borderId="74" xfId="0" applyFont="1" applyBorder="1">
      <alignment vertical="center"/>
    </xf>
    <xf numFmtId="0" fontId="14" fillId="0" borderId="16" xfId="0" applyFont="1" applyBorder="1">
      <alignment vertical="center"/>
    </xf>
    <xf numFmtId="0" fontId="14" fillId="0" borderId="0" xfId="0" applyFont="1">
      <alignment vertical="center"/>
    </xf>
    <xf numFmtId="0" fontId="14" fillId="0" borderId="30" xfId="0" applyFont="1" applyBorder="1">
      <alignment vertical="center"/>
    </xf>
    <xf numFmtId="0" fontId="14" fillId="0" borderId="17" xfId="0" applyFont="1" applyBorder="1">
      <alignment vertical="center"/>
    </xf>
    <xf numFmtId="0" fontId="14" fillId="0" borderId="24" xfId="0" applyFont="1" applyBorder="1">
      <alignment vertical="center"/>
    </xf>
    <xf numFmtId="0" fontId="14" fillId="0" borderId="47" xfId="0" applyFont="1" applyBorder="1">
      <alignment vertical="center"/>
    </xf>
    <xf numFmtId="0" fontId="15" fillId="4" borderId="26" xfId="0" applyFont="1" applyFill="1" applyBorder="1" applyAlignment="1" applyProtection="1">
      <alignment horizontal="left" vertical="top" wrapText="1" indent="1"/>
      <protection locked="0"/>
    </xf>
    <xf numFmtId="0" fontId="15" fillId="0" borderId="40" xfId="0" applyFont="1" applyBorder="1" applyAlignment="1">
      <alignment horizontal="left" vertical="center" indent="1"/>
    </xf>
    <xf numFmtId="0" fontId="15" fillId="0" borderId="54" xfId="0" applyFont="1" applyBorder="1" applyAlignment="1">
      <alignment horizontal="left" vertical="center" indent="1"/>
    </xf>
    <xf numFmtId="186" fontId="14" fillId="3" borderId="11" xfId="0" applyNumberFormat="1" applyFont="1" applyFill="1" applyBorder="1" applyAlignment="1">
      <alignment horizontal="left" vertical="center" shrinkToFit="1"/>
    </xf>
    <xf numFmtId="186" fontId="14" fillId="3" borderId="70" xfId="0" applyNumberFormat="1" applyFont="1" applyFill="1" applyBorder="1" applyAlignment="1">
      <alignment horizontal="left" vertical="center" shrinkToFit="1"/>
    </xf>
    <xf numFmtId="184" fontId="14" fillId="0" borderId="39" xfId="0" applyNumberFormat="1" applyFont="1" applyBorder="1" applyAlignment="1" applyProtection="1">
      <alignment horizontal="center" vertical="top" shrinkToFit="1"/>
      <protection locked="0"/>
    </xf>
    <xf numFmtId="184" fontId="14" fillId="0" borderId="12" xfId="0" applyNumberFormat="1" applyFont="1" applyBorder="1" applyAlignment="1" applyProtection="1">
      <alignment horizontal="center" vertical="top" shrinkToFit="1"/>
      <protection locked="0"/>
    </xf>
    <xf numFmtId="0" fontId="14" fillId="4" borderId="13" xfId="0" applyFont="1" applyFill="1" applyBorder="1" applyAlignment="1">
      <alignment horizontal="center" vertical="center"/>
    </xf>
    <xf numFmtId="184" fontId="14" fillId="0" borderId="69" xfId="0" applyNumberFormat="1" applyFont="1" applyBorder="1" applyAlignment="1" applyProtection="1">
      <alignment horizontal="center" vertical="top" shrinkToFit="1"/>
      <protection locked="0"/>
    </xf>
    <xf numFmtId="184" fontId="14" fillId="0" borderId="11" xfId="0" applyNumberFormat="1" applyFont="1" applyBorder="1" applyAlignment="1" applyProtection="1">
      <alignment horizontal="center" vertical="top" shrinkToFit="1"/>
      <protection locked="0"/>
    </xf>
    <xf numFmtId="0" fontId="14" fillId="4" borderId="25"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29"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0" xfId="0" applyFont="1" applyFill="1" applyBorder="1" applyAlignment="1">
      <alignment horizontal="center" vertical="center" wrapText="1"/>
    </xf>
    <xf numFmtId="0" fontId="14" fillId="4" borderId="30"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47" xfId="0" applyFont="1" applyFill="1" applyBorder="1" applyAlignment="1">
      <alignment horizontal="center" vertical="center" wrapText="1"/>
    </xf>
    <xf numFmtId="0" fontId="22" fillId="0" borderId="8" xfId="0" applyFont="1" applyBorder="1" applyAlignment="1" applyProtection="1">
      <alignment horizontal="center" vertical="center"/>
      <protection locked="0"/>
    </xf>
    <xf numFmtId="0" fontId="22" fillId="0" borderId="41" xfId="0" applyFont="1" applyBorder="1" applyAlignment="1" applyProtection="1">
      <alignment horizontal="center" vertical="center"/>
      <protection locked="0"/>
    </xf>
    <xf numFmtId="0" fontId="22" fillId="0" borderId="54" xfId="0" applyFont="1" applyBorder="1" applyAlignment="1" applyProtection="1">
      <alignment horizontal="center" vertical="center"/>
      <protection locked="0"/>
    </xf>
    <xf numFmtId="184" fontId="14" fillId="4" borderId="48" xfId="0" applyNumberFormat="1" applyFont="1" applyFill="1" applyBorder="1" applyAlignment="1" applyProtection="1">
      <alignment horizontal="center" vertical="top" shrinkToFit="1"/>
      <protection locked="0"/>
    </xf>
    <xf numFmtId="184" fontId="14" fillId="4" borderId="49" xfId="0" applyNumberFormat="1" applyFont="1" applyFill="1" applyBorder="1" applyAlignment="1" applyProtection="1">
      <alignment horizontal="center" vertical="top" shrinkToFit="1"/>
      <protection locked="0"/>
    </xf>
    <xf numFmtId="184" fontId="14" fillId="4" borderId="57" xfId="0" applyNumberFormat="1" applyFont="1" applyFill="1" applyBorder="1" applyAlignment="1" applyProtection="1">
      <alignment horizontal="center" vertical="top" shrinkToFit="1"/>
      <protection locked="0"/>
    </xf>
    <xf numFmtId="0" fontId="15" fillId="4" borderId="45" xfId="0" applyFont="1" applyFill="1" applyBorder="1" applyAlignment="1">
      <alignment horizontal="center" vertical="center" textRotation="255" shrinkToFit="1"/>
    </xf>
    <xf numFmtId="0" fontId="14" fillId="0" borderId="23" xfId="0" applyFont="1" applyBorder="1" applyAlignment="1">
      <alignment horizontal="center" vertical="center" textRotation="255" shrinkToFit="1"/>
    </xf>
    <xf numFmtId="184" fontId="14" fillId="0" borderId="31" xfId="0" applyNumberFormat="1" applyFont="1" applyBorder="1" applyAlignment="1" applyProtection="1">
      <alignment horizontal="center" vertical="center" shrinkToFit="1"/>
      <protection locked="0"/>
    </xf>
    <xf numFmtId="0" fontId="22" fillId="0" borderId="26" xfId="0" applyFont="1" applyBorder="1" applyAlignment="1" applyProtection="1">
      <alignment horizontal="center" vertical="center"/>
      <protection locked="0"/>
    </xf>
    <xf numFmtId="0" fontId="22" fillId="0" borderId="40" xfId="0" applyFont="1" applyBorder="1" applyAlignment="1" applyProtection="1">
      <alignment horizontal="center" vertical="center"/>
      <protection locked="0"/>
    </xf>
    <xf numFmtId="0" fontId="15" fillId="0" borderId="16" xfId="0" applyFont="1" applyBorder="1" applyAlignment="1">
      <alignment vertical="top" wrapText="1"/>
    </xf>
    <xf numFmtId="0" fontId="15" fillId="4" borderId="1" xfId="0" applyFont="1" applyFill="1" applyBorder="1" applyAlignment="1">
      <alignment horizontal="center" vertical="center"/>
    </xf>
    <xf numFmtId="0" fontId="15" fillId="4" borderId="23" xfId="0" applyFont="1" applyFill="1" applyBorder="1" applyAlignment="1">
      <alignment horizontal="center" vertical="center" textRotation="255"/>
    </xf>
    <xf numFmtId="0" fontId="15" fillId="4" borderId="46" xfId="0" applyFont="1" applyFill="1" applyBorder="1" applyAlignment="1">
      <alignment horizontal="center" vertical="center" textRotation="255"/>
    </xf>
    <xf numFmtId="0" fontId="15" fillId="4" borderId="2" xfId="0" applyFont="1" applyFill="1" applyBorder="1" applyAlignment="1">
      <alignment horizontal="left" vertical="center" indent="1"/>
    </xf>
    <xf numFmtId="0" fontId="15" fillId="4" borderId="3" xfId="0" applyFont="1" applyFill="1" applyBorder="1" applyAlignment="1">
      <alignment horizontal="left" vertical="center" indent="1"/>
    </xf>
    <xf numFmtId="0" fontId="15" fillId="4" borderId="3" xfId="0" applyFont="1" applyFill="1" applyBorder="1" applyAlignment="1">
      <alignment horizontal="center" vertical="center"/>
    </xf>
    <xf numFmtId="0" fontId="15" fillId="4" borderId="13" xfId="0" applyFont="1" applyFill="1" applyBorder="1" applyAlignment="1">
      <alignment horizontal="center" vertical="center"/>
    </xf>
    <xf numFmtId="0" fontId="15" fillId="4" borderId="4" xfId="0" applyFont="1" applyFill="1" applyBorder="1" applyAlignment="1">
      <alignment horizontal="center" vertical="center"/>
    </xf>
    <xf numFmtId="0" fontId="15" fillId="4" borderId="7" xfId="0" applyFont="1" applyFill="1" applyBorder="1" applyAlignment="1">
      <alignment horizontal="center" vertical="center"/>
    </xf>
    <xf numFmtId="0" fontId="14" fillId="4" borderId="6" xfId="0" applyFont="1" applyFill="1" applyBorder="1" applyAlignment="1">
      <alignment horizontal="center" vertical="center"/>
    </xf>
    <xf numFmtId="0" fontId="14" fillId="0" borderId="15" xfId="0" applyFont="1" applyBorder="1" applyAlignment="1" applyProtection="1">
      <alignment horizontal="left" vertical="top" wrapText="1"/>
      <protection locked="0"/>
    </xf>
    <xf numFmtId="0" fontId="14" fillId="0" borderId="29" xfId="0" applyFont="1" applyBorder="1" applyAlignment="1" applyProtection="1">
      <alignment horizontal="left" vertical="top" wrapText="1"/>
      <protection locked="0"/>
    </xf>
    <xf numFmtId="0" fontId="22" fillId="0" borderId="0" xfId="0" applyFont="1" applyAlignment="1">
      <alignment vertical="center" wrapText="1"/>
    </xf>
    <xf numFmtId="0" fontId="54" fillId="0" borderId="0" xfId="0" applyFont="1" applyAlignment="1">
      <alignment vertical="center" wrapText="1"/>
    </xf>
    <xf numFmtId="178" fontId="14" fillId="4" borderId="0" xfId="2" applyNumberFormat="1" applyFont="1" applyFill="1" applyBorder="1" applyAlignment="1" applyProtection="1">
      <alignment horizontal="center" vertical="center" shrinkToFit="1"/>
    </xf>
    <xf numFmtId="178" fontId="14" fillId="3" borderId="0" xfId="4" applyNumberFormat="1" applyFont="1" applyFill="1" applyBorder="1" applyAlignment="1" applyProtection="1">
      <alignment horizontal="center" vertical="center"/>
    </xf>
    <xf numFmtId="0" fontId="14" fillId="0" borderId="1" xfId="0" applyFont="1" applyBorder="1" applyAlignment="1">
      <alignment horizontal="center" vertical="center" wrapText="1"/>
    </xf>
    <xf numFmtId="178" fontId="14" fillId="0" borderId="0" xfId="2" applyNumberFormat="1" applyFont="1" applyFill="1" applyBorder="1" applyAlignment="1">
      <alignment horizontal="center" vertical="center" shrinkToFit="1"/>
    </xf>
    <xf numFmtId="178" fontId="14" fillId="2" borderId="37" xfId="4" applyNumberFormat="1" applyFont="1" applyFill="1" applyBorder="1" applyAlignment="1">
      <alignment horizontal="center" vertical="center" shrinkToFit="1"/>
    </xf>
    <xf numFmtId="178" fontId="14" fillId="2" borderId="38" xfId="4" applyNumberFormat="1" applyFont="1" applyFill="1" applyBorder="1" applyAlignment="1">
      <alignment horizontal="center" vertical="center" shrinkToFit="1"/>
    </xf>
    <xf numFmtId="0" fontId="17" fillId="0" borderId="0" xfId="0" applyFont="1" applyBorder="1" applyAlignment="1">
      <alignment horizontal="center" vertical="center"/>
    </xf>
    <xf numFmtId="0" fontId="17" fillId="0" borderId="30" xfId="0" applyFont="1" applyBorder="1" applyAlignment="1">
      <alignment horizontal="center" vertical="center"/>
    </xf>
    <xf numFmtId="178" fontId="14" fillId="3" borderId="24" xfId="0" applyNumberFormat="1" applyFont="1" applyFill="1" applyBorder="1" applyAlignment="1">
      <alignment vertical="center" wrapText="1" shrinkToFit="1"/>
    </xf>
    <xf numFmtId="0" fontId="14" fillId="3" borderId="24" xfId="0" applyFont="1" applyFill="1" applyBorder="1" applyAlignment="1">
      <alignment vertical="center" wrapText="1" shrinkToFit="1"/>
    </xf>
    <xf numFmtId="178" fontId="15" fillId="2" borderId="1" xfId="0" applyNumberFormat="1" applyFont="1" applyFill="1" applyBorder="1" applyAlignment="1">
      <alignment horizontal="center" vertical="center" shrinkToFit="1"/>
    </xf>
    <xf numFmtId="0" fontId="14" fillId="2" borderId="23" xfId="0" applyFont="1" applyFill="1" applyBorder="1" applyAlignment="1">
      <alignment horizontal="center" vertical="center"/>
    </xf>
    <xf numFmtId="0" fontId="14" fillId="2" borderId="46" xfId="0" applyFont="1" applyFill="1" applyBorder="1" applyAlignment="1">
      <alignment horizontal="center" vertical="center"/>
    </xf>
    <xf numFmtId="0" fontId="22" fillId="4" borderId="37" xfId="0" applyFont="1" applyFill="1" applyBorder="1" applyAlignment="1">
      <alignment horizontal="center" vertical="center" shrinkToFit="1"/>
    </xf>
    <xf numFmtId="0" fontId="22" fillId="4" borderId="31" xfId="0" applyFont="1" applyFill="1" applyBorder="1" applyAlignment="1">
      <alignment horizontal="center" vertical="center" shrinkToFit="1"/>
    </xf>
    <xf numFmtId="0" fontId="22" fillId="4" borderId="38" xfId="0" applyFont="1" applyFill="1" applyBorder="1" applyAlignment="1">
      <alignment horizontal="center" vertical="center" shrinkToFit="1"/>
    </xf>
    <xf numFmtId="0" fontId="22" fillId="0" borderId="16" xfId="0" applyFont="1" applyFill="1" applyBorder="1" applyAlignment="1" applyProtection="1">
      <alignment vertical="center" shrinkToFit="1"/>
      <protection locked="0"/>
    </xf>
    <xf numFmtId="0" fontId="22" fillId="0" borderId="0" xfId="0" applyFont="1" applyFill="1" applyBorder="1" applyAlignment="1" applyProtection="1">
      <alignment vertical="center" shrinkToFit="1"/>
      <protection locked="0"/>
    </xf>
    <xf numFmtId="0" fontId="22" fillId="0" borderId="61" xfId="0" applyFont="1" applyFill="1" applyBorder="1" applyAlignment="1" applyProtection="1">
      <alignment vertical="center" shrinkToFit="1"/>
      <protection locked="0"/>
    </xf>
    <xf numFmtId="0" fontId="22" fillId="0" borderId="25" xfId="0" applyFont="1" applyFill="1" applyBorder="1" applyAlignment="1" applyProtection="1">
      <alignment vertical="center" shrinkToFit="1"/>
      <protection locked="0"/>
    </xf>
    <xf numFmtId="0" fontId="22" fillId="0" borderId="66" xfId="0" applyFont="1" applyFill="1" applyBorder="1" applyAlignment="1" applyProtection="1">
      <alignment vertical="center" shrinkToFit="1"/>
      <protection locked="0"/>
    </xf>
    <xf numFmtId="0" fontId="22" fillId="0" borderId="17" xfId="0" applyFont="1" applyFill="1" applyBorder="1" applyAlignment="1" applyProtection="1">
      <alignment vertical="center" shrinkToFit="1"/>
      <protection locked="0"/>
    </xf>
    <xf numFmtId="0" fontId="22" fillId="0" borderId="55" xfId="0" applyFont="1" applyFill="1" applyBorder="1" applyAlignment="1" applyProtection="1">
      <alignment vertical="center" shrinkToFit="1"/>
      <protection locked="0"/>
    </xf>
    <xf numFmtId="38" fontId="22" fillId="0" borderId="17" xfId="4" applyFont="1" applyFill="1" applyBorder="1" applyAlignment="1" applyProtection="1">
      <alignment vertical="center" shrinkToFit="1"/>
      <protection locked="0"/>
    </xf>
    <xf numFmtId="38" fontId="22" fillId="0" borderId="55" xfId="4" applyFont="1" applyFill="1" applyBorder="1" applyAlignment="1" applyProtection="1">
      <alignment vertical="center" shrinkToFit="1"/>
      <protection locked="0"/>
    </xf>
    <xf numFmtId="38" fontId="22" fillId="0" borderId="25" xfId="4" applyFont="1" applyFill="1" applyBorder="1" applyAlignment="1" applyProtection="1">
      <alignment vertical="center" shrinkToFit="1"/>
      <protection locked="0"/>
    </xf>
    <xf numFmtId="38" fontId="22" fillId="0" borderId="66" xfId="4" applyFont="1" applyFill="1" applyBorder="1" applyAlignment="1" applyProtection="1">
      <alignment vertical="center" shrinkToFit="1"/>
      <protection locked="0"/>
    </xf>
    <xf numFmtId="38" fontId="22" fillId="0" borderId="16" xfId="4" applyFont="1" applyFill="1" applyBorder="1" applyAlignment="1" applyProtection="1">
      <alignment vertical="center" shrinkToFit="1"/>
      <protection locked="0"/>
    </xf>
    <xf numFmtId="38" fontId="22" fillId="0" borderId="61" xfId="4" applyFont="1" applyFill="1" applyBorder="1" applyAlignment="1" applyProtection="1">
      <alignment vertical="center" shrinkToFit="1"/>
      <protection locked="0"/>
    </xf>
    <xf numFmtId="0" fontId="22" fillId="4" borderId="20" xfId="0" applyFont="1" applyFill="1" applyBorder="1" applyAlignment="1" applyProtection="1">
      <alignment horizontal="center" vertical="center" shrinkToFit="1"/>
    </xf>
    <xf numFmtId="0" fontId="22" fillId="4" borderId="12" xfId="0" applyFont="1" applyFill="1" applyBorder="1" applyAlignment="1" applyProtection="1">
      <alignment horizontal="center" vertical="center" shrinkToFit="1"/>
    </xf>
    <xf numFmtId="0" fontId="22" fillId="4" borderId="27" xfId="0" applyFont="1" applyFill="1" applyBorder="1" applyAlignment="1" applyProtection="1">
      <alignment horizontal="center" vertical="center" shrinkToFit="1"/>
    </xf>
    <xf numFmtId="0" fontId="22" fillId="4" borderId="28" xfId="0" applyFont="1" applyFill="1" applyBorder="1" applyAlignment="1" applyProtection="1">
      <alignment horizontal="center" vertical="center" shrinkToFit="1"/>
    </xf>
    <xf numFmtId="0" fontId="22" fillId="4" borderId="39" xfId="0" applyFont="1" applyFill="1" applyBorder="1" applyAlignment="1" applyProtection="1">
      <alignment horizontal="center" vertical="center" shrinkToFit="1"/>
    </xf>
    <xf numFmtId="0" fontId="22" fillId="4" borderId="1" xfId="0" applyFont="1" applyFill="1" applyBorder="1" applyAlignment="1">
      <alignment horizontal="center" vertical="center" wrapText="1"/>
    </xf>
    <xf numFmtId="0" fontId="22" fillId="4" borderId="25" xfId="0" applyFont="1" applyFill="1" applyBorder="1" applyAlignment="1">
      <alignment horizontal="center" vertical="center" wrapText="1"/>
    </xf>
    <xf numFmtId="0" fontId="22" fillId="4" borderId="29" xfId="0" applyFont="1" applyFill="1" applyBorder="1" applyAlignment="1">
      <alignment horizontal="center" vertical="center" wrapText="1"/>
    </xf>
    <xf numFmtId="0" fontId="22" fillId="4" borderId="16" xfId="0" applyFont="1" applyFill="1" applyBorder="1" applyAlignment="1">
      <alignment horizontal="center" vertical="center" wrapText="1"/>
    </xf>
    <xf numFmtId="0" fontId="22" fillId="4" borderId="30" xfId="0" applyFont="1" applyFill="1" applyBorder="1" applyAlignment="1">
      <alignment horizontal="center" vertical="center" wrapText="1"/>
    </xf>
    <xf numFmtId="0" fontId="22" fillId="4" borderId="17" xfId="0" applyFont="1" applyFill="1" applyBorder="1" applyAlignment="1">
      <alignment horizontal="center" vertical="center" wrapText="1"/>
    </xf>
    <xf numFmtId="0" fontId="22" fillId="4" borderId="47" xfId="0" applyFont="1" applyFill="1" applyBorder="1" applyAlignment="1">
      <alignment horizontal="center" vertical="center" wrapText="1"/>
    </xf>
    <xf numFmtId="0" fontId="22" fillId="4" borderId="37" xfId="0" applyFont="1" applyFill="1" applyBorder="1" applyAlignment="1">
      <alignment horizontal="center" vertical="center" wrapText="1"/>
    </xf>
    <xf numFmtId="0" fontId="22" fillId="4" borderId="31" xfId="0" applyFont="1" applyFill="1" applyBorder="1" applyAlignment="1">
      <alignment horizontal="center" vertical="center" wrapText="1"/>
    </xf>
    <xf numFmtId="0" fontId="22" fillId="4" borderId="38" xfId="0" applyFont="1" applyFill="1" applyBorder="1" applyAlignment="1">
      <alignment horizontal="center" vertical="center" wrapText="1"/>
    </xf>
    <xf numFmtId="0" fontId="22" fillId="4" borderId="72" xfId="0" applyFont="1" applyFill="1" applyBorder="1" applyAlignment="1" applyProtection="1">
      <alignment horizontal="center" vertical="center" shrinkToFit="1"/>
    </xf>
    <xf numFmtId="0" fontId="22" fillId="4" borderId="62" xfId="0" applyFont="1" applyFill="1" applyBorder="1" applyAlignment="1" applyProtection="1">
      <alignment horizontal="center" vertical="center" shrinkToFit="1"/>
    </xf>
    <xf numFmtId="0" fontId="22" fillId="4" borderId="71" xfId="0" applyFont="1" applyFill="1" applyBorder="1" applyAlignment="1" applyProtection="1">
      <alignment horizontal="center" vertical="center" shrinkToFit="1"/>
    </xf>
    <xf numFmtId="0" fontId="22" fillId="4" borderId="17" xfId="0" applyFont="1" applyFill="1" applyBorder="1" applyAlignment="1">
      <alignment horizontal="center" vertical="center" shrinkToFit="1"/>
    </xf>
    <xf numFmtId="0" fontId="22" fillId="4" borderId="24" xfId="0" applyFont="1" applyFill="1" applyBorder="1" applyAlignment="1">
      <alignment horizontal="center" vertical="center" shrinkToFit="1"/>
    </xf>
    <xf numFmtId="0" fontId="22" fillId="4" borderId="47" xfId="0" applyFont="1" applyFill="1" applyBorder="1" applyAlignment="1">
      <alignment horizontal="center" vertical="center" shrinkToFit="1"/>
    </xf>
    <xf numFmtId="0" fontId="22" fillId="0" borderId="15" xfId="0" applyFont="1" applyFill="1" applyBorder="1" applyAlignment="1">
      <alignment horizontal="justify" vertical="center" wrapText="1"/>
    </xf>
    <xf numFmtId="0" fontId="22" fillId="4" borderId="25" xfId="0" applyFont="1" applyFill="1" applyBorder="1" applyAlignment="1">
      <alignment horizontal="center" vertical="distributed" textRotation="255" shrinkToFit="1"/>
    </xf>
    <xf numFmtId="0" fontId="22" fillId="4" borderId="16" xfId="0" applyFont="1" applyFill="1" applyBorder="1" applyAlignment="1">
      <alignment horizontal="center" vertical="distributed" textRotation="255" shrinkToFit="1"/>
    </xf>
    <xf numFmtId="0" fontId="22" fillId="4" borderId="17" xfId="0" applyFont="1" applyFill="1" applyBorder="1" applyAlignment="1">
      <alignment horizontal="center" vertical="distributed" textRotation="255" shrinkToFit="1"/>
    </xf>
    <xf numFmtId="0" fontId="22" fillId="4" borderId="45" xfId="0" applyFont="1" applyFill="1" applyBorder="1" applyAlignment="1">
      <alignment horizontal="center" vertical="center" textRotation="255" shrinkToFit="1"/>
    </xf>
    <xf numFmtId="0" fontId="22" fillId="4" borderId="23" xfId="0" applyFont="1" applyFill="1" applyBorder="1" applyAlignment="1">
      <alignment horizontal="center" vertical="center" textRotation="255" shrinkToFit="1"/>
    </xf>
    <xf numFmtId="0" fontId="22" fillId="4" borderId="45" xfId="0" applyFont="1" applyFill="1" applyBorder="1" applyAlignment="1">
      <alignment horizontal="center" vertical="distributed" textRotation="255" shrinkToFit="1"/>
    </xf>
    <xf numFmtId="0" fontId="22" fillId="4" borderId="23" xfId="0" applyFont="1" applyFill="1" applyBorder="1" applyAlignment="1">
      <alignment horizontal="center" vertical="distributed" textRotation="255" shrinkToFit="1"/>
    </xf>
    <xf numFmtId="0" fontId="22" fillId="0" borderId="15" xfId="0" applyFont="1" applyFill="1" applyBorder="1" applyAlignment="1" applyProtection="1">
      <alignment vertical="center" shrinkToFit="1"/>
      <protection locked="0"/>
    </xf>
    <xf numFmtId="0" fontId="22" fillId="0" borderId="24" xfId="0" applyFont="1" applyFill="1" applyBorder="1" applyAlignment="1" applyProtection="1">
      <alignment vertical="center" shrinkToFit="1"/>
      <protection locked="0"/>
    </xf>
    <xf numFmtId="0" fontId="22" fillId="5" borderId="1" xfId="0" applyFont="1" applyFill="1" applyBorder="1" applyAlignment="1">
      <alignment horizontal="center" vertical="center"/>
    </xf>
    <xf numFmtId="0" fontId="22" fillId="4" borderId="1" xfId="0" applyFont="1" applyFill="1" applyBorder="1" applyAlignment="1">
      <alignment horizontal="center" vertical="center"/>
    </xf>
    <xf numFmtId="0" fontId="22" fillId="4" borderId="16" xfId="0" applyFont="1" applyFill="1" applyBorder="1" applyAlignment="1">
      <alignment horizontal="center" vertical="center" textRotation="255" shrinkToFit="1"/>
    </xf>
    <xf numFmtId="0" fontId="22" fillId="4" borderId="46" xfId="0" applyFont="1" applyFill="1" applyBorder="1" applyAlignment="1">
      <alignment horizontal="center" vertical="center" textRotation="255" shrinkToFit="1"/>
    </xf>
    <xf numFmtId="0" fontId="22" fillId="4" borderId="46" xfId="0" applyFont="1" applyFill="1" applyBorder="1" applyAlignment="1">
      <alignment horizontal="center" vertical="distributed" textRotation="255" shrinkToFit="1"/>
    </xf>
    <xf numFmtId="0" fontId="22" fillId="4" borderId="48" xfId="0" applyFont="1" applyFill="1" applyBorder="1" applyAlignment="1" applyProtection="1">
      <alignment horizontal="center" vertical="center" shrinkToFit="1"/>
    </xf>
    <xf numFmtId="0" fontId="22" fillId="4" borderId="49" xfId="0" applyFont="1" applyFill="1" applyBorder="1" applyAlignment="1" applyProtection="1">
      <alignment horizontal="center" vertical="center" shrinkToFit="1"/>
    </xf>
    <xf numFmtId="0" fontId="22" fillId="4" borderId="57" xfId="0" applyFont="1" applyFill="1" applyBorder="1" applyAlignment="1" applyProtection="1">
      <alignment horizontal="center" vertical="center" shrinkToFit="1"/>
    </xf>
    <xf numFmtId="0" fontId="22" fillId="4" borderId="46" xfId="0" applyFont="1" applyFill="1" applyBorder="1" applyAlignment="1">
      <alignment horizontal="center" vertical="center"/>
    </xf>
    <xf numFmtId="0" fontId="22" fillId="4" borderId="46" xfId="0" applyFont="1" applyFill="1" applyBorder="1">
      <alignment vertical="center"/>
    </xf>
    <xf numFmtId="0" fontId="18" fillId="0" borderId="0" xfId="0" applyFont="1" applyFill="1" applyBorder="1" applyAlignment="1">
      <alignment horizontal="left" vertical="center"/>
    </xf>
    <xf numFmtId="0" fontId="22" fillId="0" borderId="0" xfId="0" applyFont="1" applyFill="1" applyBorder="1" applyAlignment="1">
      <alignment horizontal="center" vertical="center"/>
    </xf>
    <xf numFmtId="0" fontId="22" fillId="0" borderId="31" xfId="0" applyFont="1" applyFill="1" applyBorder="1">
      <alignment vertical="center"/>
    </xf>
    <xf numFmtId="0" fontId="22" fillId="4" borderId="25" xfId="0" applyFont="1" applyFill="1" applyBorder="1" applyAlignment="1">
      <alignment horizontal="center" vertical="center" shrinkToFit="1"/>
    </xf>
    <xf numFmtId="0" fontId="22" fillId="4" borderId="15" xfId="0" applyFont="1" applyFill="1" applyBorder="1" applyAlignment="1">
      <alignment horizontal="center" vertical="center" shrinkToFit="1"/>
    </xf>
    <xf numFmtId="0" fontId="22" fillId="4" borderId="66" xfId="0" applyFont="1" applyFill="1" applyBorder="1" applyAlignment="1">
      <alignment horizontal="center" vertical="center" shrinkToFit="1"/>
    </xf>
    <xf numFmtId="0" fontId="22" fillId="3" borderId="40" xfId="0" applyFont="1" applyFill="1" applyBorder="1" applyAlignment="1">
      <alignment horizontal="center" vertical="center" shrinkToFit="1"/>
    </xf>
    <xf numFmtId="0" fontId="22" fillId="3" borderId="54" xfId="0" applyFont="1" applyFill="1" applyBorder="1" applyAlignment="1">
      <alignment horizontal="center" vertical="center" shrinkToFit="1"/>
    </xf>
    <xf numFmtId="188" fontId="22" fillId="3" borderId="8" xfId="4" applyNumberFormat="1" applyFont="1" applyFill="1" applyBorder="1" applyAlignment="1">
      <alignment horizontal="center" vertical="center"/>
    </xf>
    <xf numFmtId="188" fontId="22" fillId="3" borderId="41" xfId="4" applyNumberFormat="1" applyFont="1" applyFill="1" applyBorder="1" applyAlignment="1">
      <alignment horizontal="center" vertical="center"/>
    </xf>
    <xf numFmtId="188" fontId="22" fillId="3" borderId="12" xfId="4" applyNumberFormat="1" applyFont="1" applyFill="1" applyBorder="1" applyAlignment="1" applyProtection="1">
      <alignment horizontal="center" vertical="center"/>
    </xf>
    <xf numFmtId="0" fontId="22" fillId="4" borderId="29" xfId="0" applyFont="1" applyFill="1" applyBorder="1" applyAlignment="1">
      <alignment vertical="center"/>
    </xf>
    <xf numFmtId="0" fontId="22" fillId="4" borderId="16" xfId="0" applyFont="1" applyFill="1" applyBorder="1" applyAlignment="1">
      <alignment vertical="center"/>
    </xf>
    <xf numFmtId="0" fontId="22" fillId="4" borderId="30" xfId="0" applyFont="1" applyFill="1" applyBorder="1" applyAlignment="1">
      <alignment vertical="center"/>
    </xf>
    <xf numFmtId="0" fontId="22" fillId="4" borderId="17" xfId="0" applyFont="1" applyFill="1" applyBorder="1" applyAlignment="1">
      <alignment vertical="center"/>
    </xf>
    <xf numFmtId="0" fontId="22" fillId="4" borderId="47" xfId="0" applyFont="1" applyFill="1" applyBorder="1" applyAlignment="1">
      <alignment vertical="center"/>
    </xf>
    <xf numFmtId="188" fontId="22" fillId="3" borderId="13" xfId="4" applyNumberFormat="1" applyFont="1" applyFill="1" applyBorder="1" applyAlignment="1" applyProtection="1">
      <alignment horizontal="center" vertical="center"/>
    </xf>
    <xf numFmtId="0" fontId="22" fillId="4" borderId="29" xfId="0" applyFont="1" applyFill="1" applyBorder="1" applyAlignment="1">
      <alignment vertical="center" wrapText="1"/>
    </xf>
    <xf numFmtId="0" fontId="22" fillId="4" borderId="16" xfId="0" applyFont="1" applyFill="1" applyBorder="1" applyAlignment="1">
      <alignment vertical="center" wrapText="1"/>
    </xf>
    <xf numFmtId="0" fontId="22" fillId="4" borderId="30" xfId="0" applyFont="1" applyFill="1" applyBorder="1" applyAlignment="1">
      <alignment vertical="center" wrapText="1"/>
    </xf>
    <xf numFmtId="0" fontId="22" fillId="4" borderId="17" xfId="0" applyFont="1" applyFill="1" applyBorder="1" applyAlignment="1">
      <alignment vertical="center" wrapText="1"/>
    </xf>
    <xf numFmtId="0" fontId="22" fillId="4" borderId="47" xfId="0" applyFont="1" applyFill="1" applyBorder="1" applyAlignment="1">
      <alignment vertical="center" wrapText="1"/>
    </xf>
    <xf numFmtId="0" fontId="22" fillId="3" borderId="1" xfId="0" applyFont="1" applyFill="1" applyBorder="1" applyAlignment="1">
      <alignment vertical="center" shrinkToFit="1"/>
    </xf>
    <xf numFmtId="0" fontId="18" fillId="0" borderId="0" xfId="0" applyFont="1" applyFill="1" applyBorder="1" applyAlignment="1"/>
    <xf numFmtId="0" fontId="22" fillId="4" borderId="38" xfId="0" applyFont="1" applyFill="1" applyBorder="1" applyAlignment="1">
      <alignment vertical="center" shrinkToFit="1"/>
    </xf>
    <xf numFmtId="0" fontId="22" fillId="4" borderId="31" xfId="0" applyFont="1" applyFill="1" applyBorder="1" applyAlignment="1">
      <alignment vertical="center" shrinkToFit="1"/>
    </xf>
    <xf numFmtId="0" fontId="22" fillId="4" borderId="6" xfId="0" applyFont="1" applyFill="1" applyBorder="1" applyAlignment="1" applyProtection="1">
      <alignment horizontal="center" vertical="center" shrinkToFit="1"/>
    </xf>
    <xf numFmtId="0" fontId="22" fillId="4" borderId="13" xfId="0" applyFont="1" applyFill="1" applyBorder="1" applyAlignment="1" applyProtection="1">
      <alignment horizontal="center" vertical="center" shrinkToFit="1"/>
    </xf>
    <xf numFmtId="0" fontId="22" fillId="4" borderId="34" xfId="0" applyFont="1" applyFill="1" applyBorder="1" applyAlignment="1" applyProtection="1">
      <alignment horizontal="center" vertical="center" shrinkToFit="1"/>
    </xf>
    <xf numFmtId="0" fontId="22" fillId="4" borderId="50" xfId="0" applyFont="1" applyFill="1" applyBorder="1" applyAlignment="1" applyProtection="1">
      <alignment horizontal="center" vertical="center" shrinkToFit="1"/>
    </xf>
    <xf numFmtId="0" fontId="22" fillId="4" borderId="8" xfId="0" applyFont="1" applyFill="1" applyBorder="1" applyAlignment="1">
      <alignment horizontal="center" vertical="center" shrinkToFit="1"/>
    </xf>
    <xf numFmtId="0" fontId="22" fillId="4" borderId="40" xfId="0" applyFont="1" applyFill="1" applyBorder="1" applyAlignment="1">
      <alignment horizontal="center" vertical="center" shrinkToFit="1"/>
    </xf>
    <xf numFmtId="0" fontId="22" fillId="4" borderId="41" xfId="0" applyFont="1" applyFill="1" applyBorder="1" applyAlignment="1">
      <alignment horizontal="center" vertical="center" shrinkToFit="1"/>
    </xf>
    <xf numFmtId="0" fontId="22" fillId="4" borderId="10" xfId="0" applyFont="1" applyFill="1" applyBorder="1" applyAlignment="1">
      <alignment horizontal="center" vertical="center" shrinkToFit="1"/>
    </xf>
    <xf numFmtId="0" fontId="22" fillId="4" borderId="49" xfId="0" applyFont="1" applyFill="1" applyBorder="1" applyAlignment="1">
      <alignment horizontal="center" vertical="center" shrinkToFit="1"/>
    </xf>
    <xf numFmtId="0" fontId="22" fillId="4" borderId="57" xfId="0" applyFont="1" applyFill="1" applyBorder="1" applyAlignment="1">
      <alignment horizontal="center" vertical="center" shrinkToFit="1"/>
    </xf>
    <xf numFmtId="181" fontId="26" fillId="0" borderId="20" xfId="5" applyNumberFormat="1" applyFont="1" applyFill="1" applyBorder="1" applyAlignment="1" applyProtection="1">
      <alignment horizontal="center" vertical="center" shrinkToFit="1"/>
      <protection locked="0"/>
    </xf>
    <xf numFmtId="181" fontId="26" fillId="0" borderId="12" xfId="5" applyNumberFormat="1" applyFont="1" applyFill="1" applyBorder="1" applyAlignment="1" applyProtection="1">
      <alignment horizontal="center" vertical="center" shrinkToFit="1"/>
      <protection locked="0"/>
    </xf>
    <xf numFmtId="0" fontId="26" fillId="4" borderId="32" xfId="5" applyFont="1" applyFill="1" applyBorder="1" applyAlignment="1" applyProtection="1">
      <alignment horizontal="center" vertical="center" shrinkToFit="1"/>
    </xf>
    <xf numFmtId="0" fontId="26" fillId="4" borderId="33" xfId="5" applyFont="1" applyFill="1" applyBorder="1" applyAlignment="1" applyProtection="1">
      <alignment horizontal="center" vertical="center" shrinkToFit="1"/>
    </xf>
    <xf numFmtId="0" fontId="26" fillId="4" borderId="22" xfId="5" applyFont="1" applyFill="1" applyBorder="1" applyAlignment="1" applyProtection="1">
      <alignment horizontal="right" vertical="center" shrinkToFit="1"/>
    </xf>
    <xf numFmtId="0" fontId="26" fillId="4" borderId="18" xfId="5" applyFont="1" applyFill="1" applyBorder="1" applyAlignment="1" applyProtection="1">
      <alignment horizontal="right" vertical="center" shrinkToFit="1"/>
    </xf>
    <xf numFmtId="0" fontId="26" fillId="4" borderId="19" xfId="5" applyFont="1" applyFill="1" applyBorder="1" applyAlignment="1" applyProtection="1">
      <alignment horizontal="right" vertical="center" shrinkToFit="1"/>
    </xf>
    <xf numFmtId="0" fontId="26" fillId="4" borderId="37" xfId="5" applyFont="1" applyFill="1" applyBorder="1" applyAlignment="1" applyProtection="1">
      <alignment horizontal="center" vertical="center" shrinkToFit="1"/>
    </xf>
    <xf numFmtId="0" fontId="26" fillId="4" borderId="31" xfId="5" applyFont="1" applyFill="1" applyBorder="1" applyAlignment="1" applyProtection="1">
      <alignment horizontal="center" vertical="center" shrinkToFit="1"/>
    </xf>
    <xf numFmtId="0" fontId="26" fillId="4" borderId="52" xfId="5" applyFont="1" applyFill="1" applyBorder="1" applyAlignment="1" applyProtection="1">
      <alignment horizontal="center" vertical="center" shrinkToFit="1"/>
    </xf>
    <xf numFmtId="0" fontId="26" fillId="4" borderId="67" xfId="5" applyFont="1" applyFill="1" applyBorder="1" applyAlignment="1" applyProtection="1">
      <alignment horizontal="right" vertical="center" shrinkToFit="1"/>
    </xf>
    <xf numFmtId="0" fontId="26" fillId="4" borderId="68" xfId="5" applyFont="1" applyFill="1" applyBorder="1" applyAlignment="1" applyProtection="1">
      <alignment horizontal="right" vertical="center" shrinkToFit="1"/>
    </xf>
    <xf numFmtId="0" fontId="26" fillId="4" borderId="6" xfId="5" applyFont="1" applyFill="1" applyBorder="1" applyAlignment="1" applyProtection="1">
      <alignment horizontal="center" vertical="center" shrinkToFit="1"/>
    </xf>
    <xf numFmtId="0" fontId="26" fillId="4" borderId="13" xfId="5" applyFont="1" applyFill="1" applyBorder="1" applyAlignment="1" applyProtection="1">
      <alignment horizontal="center" vertical="center" shrinkToFit="1"/>
    </xf>
    <xf numFmtId="178" fontId="26" fillId="0" borderId="13" xfId="5" applyNumberFormat="1" applyFont="1" applyFill="1" applyBorder="1" applyAlignment="1" applyProtection="1">
      <alignment vertical="center" shrinkToFit="1"/>
      <protection locked="0"/>
    </xf>
    <xf numFmtId="178" fontId="26" fillId="0" borderId="10" xfId="5" applyNumberFormat="1" applyFont="1" applyFill="1" applyBorder="1" applyAlignment="1" applyProtection="1">
      <alignment vertical="center" shrinkToFit="1"/>
      <protection locked="0"/>
    </xf>
    <xf numFmtId="191" fontId="26" fillId="3" borderId="33" xfId="5" applyNumberFormat="1" applyFont="1" applyFill="1" applyBorder="1" applyAlignment="1" applyProtection="1">
      <alignment vertical="center" shrinkToFit="1"/>
      <protection locked="0"/>
    </xf>
    <xf numFmtId="191" fontId="26" fillId="3" borderId="14" xfId="5" applyNumberFormat="1" applyFont="1" applyFill="1" applyBorder="1" applyAlignment="1" applyProtection="1">
      <alignment vertical="center" shrinkToFit="1"/>
      <protection locked="0"/>
    </xf>
    <xf numFmtId="186" fontId="26" fillId="4" borderId="52" xfId="5" applyNumberFormat="1" applyFont="1" applyFill="1" applyBorder="1" applyAlignment="1">
      <alignment horizontal="center" vertical="center" shrinkToFit="1"/>
    </xf>
    <xf numFmtId="186" fontId="26" fillId="4" borderId="33" xfId="5" applyNumberFormat="1" applyFont="1" applyFill="1" applyBorder="1" applyAlignment="1">
      <alignment horizontal="center" vertical="center" shrinkToFit="1"/>
    </xf>
    <xf numFmtId="0" fontId="26" fillId="4" borderId="34" xfId="5" applyFont="1" applyFill="1" applyBorder="1" applyAlignment="1" applyProtection="1">
      <alignment horizontal="center" vertical="center" shrinkToFit="1"/>
    </xf>
    <xf numFmtId="0" fontId="26" fillId="4" borderId="60" xfId="5" applyFont="1" applyFill="1" applyBorder="1" applyAlignment="1" applyProtection="1">
      <alignment horizontal="center" vertical="center" shrinkToFit="1"/>
    </xf>
    <xf numFmtId="0" fontId="26" fillId="4" borderId="59" xfId="5" applyFont="1" applyFill="1" applyBorder="1" applyAlignment="1" applyProtection="1">
      <alignment horizontal="center" vertical="center" shrinkToFit="1"/>
    </xf>
    <xf numFmtId="181" fontId="26" fillId="0" borderId="56" xfId="5" applyNumberFormat="1" applyFont="1" applyFill="1" applyBorder="1" applyAlignment="1" applyProtection="1">
      <alignment horizontal="center" vertical="center" shrinkToFit="1"/>
      <protection locked="0"/>
    </xf>
    <xf numFmtId="181" fontId="26" fillId="0" borderId="11" xfId="5" applyNumberFormat="1" applyFont="1" applyFill="1" applyBorder="1" applyAlignment="1" applyProtection="1">
      <alignment horizontal="center" vertical="center" shrinkToFit="1"/>
      <protection locked="0"/>
    </xf>
    <xf numFmtId="0" fontId="26" fillId="4" borderId="50" xfId="5" applyFont="1" applyFill="1" applyBorder="1" applyAlignment="1" applyProtection="1">
      <alignment horizontal="center" vertical="center" shrinkToFit="1"/>
    </xf>
    <xf numFmtId="0" fontId="26" fillId="4" borderId="51" xfId="5" applyFont="1" applyFill="1" applyBorder="1" applyAlignment="1" applyProtection="1">
      <alignment horizontal="center" vertical="center" shrinkToFit="1"/>
    </xf>
    <xf numFmtId="191" fontId="26" fillId="3" borderId="51" xfId="5" applyNumberFormat="1" applyFont="1" applyFill="1" applyBorder="1" applyAlignment="1" applyProtection="1">
      <alignment vertical="center" shrinkToFit="1"/>
      <protection locked="0"/>
    </xf>
    <xf numFmtId="191" fontId="26" fillId="3" borderId="65" xfId="5" applyNumberFormat="1" applyFont="1" applyFill="1" applyBorder="1" applyAlignment="1" applyProtection="1">
      <alignment vertical="center" shrinkToFit="1"/>
      <protection locked="0"/>
    </xf>
    <xf numFmtId="186" fontId="26" fillId="4" borderId="55" xfId="5" applyNumberFormat="1" applyFont="1" applyFill="1" applyBorder="1" applyAlignment="1">
      <alignment horizontal="center" vertical="center" shrinkToFit="1"/>
    </xf>
    <xf numFmtId="186" fontId="26" fillId="4" borderId="51" xfId="5" applyNumberFormat="1" applyFont="1" applyFill="1" applyBorder="1" applyAlignment="1">
      <alignment horizontal="center" vertical="center" shrinkToFit="1"/>
    </xf>
    <xf numFmtId="0" fontId="26" fillId="4" borderId="20" xfId="5" applyFont="1" applyFill="1" applyBorder="1" applyAlignment="1" applyProtection="1">
      <alignment horizontal="center" vertical="center" shrinkToFit="1"/>
    </xf>
    <xf numFmtId="0" fontId="26" fillId="4" borderId="12" xfId="5" applyFont="1" applyFill="1" applyBorder="1" applyAlignment="1" applyProtection="1">
      <alignment horizontal="center" vertical="center" shrinkToFit="1"/>
    </xf>
    <xf numFmtId="186" fontId="26" fillId="0" borderId="12" xfId="5" applyNumberFormat="1" applyFont="1" applyFill="1" applyBorder="1" applyAlignment="1" applyProtection="1">
      <alignment horizontal="center" vertical="center" shrinkToFit="1"/>
      <protection locked="0"/>
    </xf>
    <xf numFmtId="186" fontId="26" fillId="0" borderId="5" xfId="5" applyNumberFormat="1" applyFont="1" applyFill="1" applyBorder="1" applyAlignment="1" applyProtection="1">
      <alignment horizontal="center" vertical="center" shrinkToFit="1"/>
      <protection locked="0"/>
    </xf>
    <xf numFmtId="190" fontId="26" fillId="0" borderId="13" xfId="5" applyNumberFormat="1" applyFont="1" applyFill="1" applyBorder="1" applyAlignment="1" applyProtection="1">
      <alignment vertical="center" shrinkToFit="1"/>
      <protection locked="0"/>
    </xf>
    <xf numFmtId="186" fontId="26" fillId="0" borderId="13" xfId="5" applyNumberFormat="1" applyFont="1" applyFill="1" applyBorder="1" applyAlignment="1" applyProtection="1">
      <alignment horizontal="left" vertical="center" shrinkToFit="1"/>
      <protection locked="0"/>
    </xf>
    <xf numFmtId="186" fontId="26" fillId="0" borderId="7" xfId="5" applyNumberFormat="1" applyFont="1" applyFill="1" applyBorder="1" applyAlignment="1" applyProtection="1">
      <alignment horizontal="left" vertical="center" shrinkToFit="1"/>
      <protection locked="0"/>
    </xf>
    <xf numFmtId="178" fontId="26" fillId="0" borderId="33" xfId="5" applyNumberFormat="1" applyFont="1" applyFill="1" applyBorder="1" applyAlignment="1" applyProtection="1">
      <alignment vertical="center" shrinkToFit="1"/>
      <protection locked="0"/>
    </xf>
    <xf numFmtId="0" fontId="26" fillId="4" borderId="2" xfId="5" applyFont="1" applyFill="1" applyBorder="1" applyAlignment="1" applyProtection="1">
      <alignment horizontal="center" vertical="center" shrinkToFit="1"/>
    </xf>
    <xf numFmtId="0" fontId="26" fillId="4" borderId="3" xfId="5" applyFont="1" applyFill="1" applyBorder="1" applyAlignment="1" applyProtection="1">
      <alignment horizontal="center" vertical="center" shrinkToFit="1"/>
    </xf>
    <xf numFmtId="178" fontId="26" fillId="3" borderId="3" xfId="5" applyNumberFormat="1" applyFont="1" applyFill="1" applyBorder="1" applyAlignment="1">
      <alignment vertical="center" shrinkToFit="1"/>
    </xf>
    <xf numFmtId="178" fontId="26" fillId="3" borderId="8" xfId="5" applyNumberFormat="1" applyFont="1" applyFill="1" applyBorder="1" applyAlignment="1">
      <alignment vertical="center" shrinkToFit="1"/>
    </xf>
    <xf numFmtId="186" fontId="26" fillId="4" borderId="26" xfId="5" applyNumberFormat="1" applyFont="1" applyFill="1" applyBorder="1" applyAlignment="1">
      <alignment horizontal="center" vertical="center" shrinkToFit="1"/>
    </xf>
    <xf numFmtId="186" fontId="26" fillId="4" borderId="41" xfId="5" applyNumberFormat="1" applyFont="1" applyFill="1" applyBorder="1" applyAlignment="1">
      <alignment horizontal="center" vertical="center" shrinkToFit="1"/>
    </xf>
    <xf numFmtId="182" fontId="26" fillId="0" borderId="3" xfId="5" applyNumberFormat="1" applyFont="1" applyFill="1" applyBorder="1" applyAlignment="1" applyProtection="1">
      <alignment horizontal="center" vertical="center" shrinkToFit="1"/>
      <protection locked="0"/>
    </xf>
    <xf numFmtId="182" fontId="26" fillId="0" borderId="4" xfId="5" applyNumberFormat="1" applyFont="1" applyFill="1" applyBorder="1" applyAlignment="1" applyProtection="1">
      <alignment horizontal="center" vertical="center" shrinkToFit="1"/>
      <protection locked="0"/>
    </xf>
    <xf numFmtId="182" fontId="26" fillId="3" borderId="3" xfId="5" applyNumberFormat="1" applyFont="1" applyFill="1" applyBorder="1" applyAlignment="1" applyProtection="1">
      <alignment horizontal="center" vertical="center" shrinkToFit="1"/>
      <protection locked="0"/>
    </xf>
    <xf numFmtId="182" fontId="26" fillId="3" borderId="4" xfId="5" applyNumberFormat="1" applyFont="1" applyFill="1" applyBorder="1" applyAlignment="1" applyProtection="1">
      <alignment horizontal="center" vertical="center" shrinkToFit="1"/>
      <protection locked="0"/>
    </xf>
    <xf numFmtId="186" fontId="26" fillId="3" borderId="12" xfId="5" applyNumberFormat="1" applyFont="1" applyFill="1" applyBorder="1" applyAlignment="1" applyProtection="1">
      <alignment horizontal="center" vertical="center" shrinkToFit="1"/>
      <protection locked="0"/>
    </xf>
    <xf numFmtId="186" fontId="26" fillId="3" borderId="5" xfId="5" applyNumberFormat="1" applyFont="1" applyFill="1" applyBorder="1" applyAlignment="1" applyProtection="1">
      <alignment horizontal="center" vertical="center" shrinkToFit="1"/>
      <protection locked="0"/>
    </xf>
    <xf numFmtId="0" fontId="22" fillId="0" borderId="0" xfId="3" applyFont="1" applyFill="1" applyBorder="1" applyAlignment="1">
      <alignment horizontal="left" vertical="top" wrapText="1"/>
    </xf>
    <xf numFmtId="0" fontId="26" fillId="4" borderId="32" xfId="5" applyFont="1" applyFill="1" applyBorder="1" applyAlignment="1">
      <alignment horizontal="center" vertical="center" shrinkToFit="1"/>
    </xf>
    <xf numFmtId="0" fontId="26" fillId="4" borderId="33" xfId="5" applyFont="1" applyFill="1" applyBorder="1" applyAlignment="1">
      <alignment horizontal="center" vertical="center" shrinkToFit="1"/>
    </xf>
    <xf numFmtId="38" fontId="26" fillId="3" borderId="33" xfId="5" applyNumberFormat="1" applyFont="1" applyFill="1" applyBorder="1" applyAlignment="1">
      <alignment horizontal="center" vertical="center" shrinkToFit="1"/>
    </xf>
    <xf numFmtId="38" fontId="26" fillId="3" borderId="14" xfId="5" applyNumberFormat="1" applyFont="1" applyFill="1" applyBorder="1" applyAlignment="1">
      <alignment horizontal="center" vertical="center" shrinkToFit="1"/>
    </xf>
    <xf numFmtId="0" fontId="22" fillId="0" borderId="0" xfId="5" applyFont="1" applyFill="1" applyBorder="1" applyAlignment="1">
      <alignment horizontal="center" vertical="center" shrinkToFit="1"/>
    </xf>
    <xf numFmtId="0" fontId="26" fillId="4" borderId="34" xfId="5" applyFont="1" applyFill="1" applyBorder="1" applyAlignment="1">
      <alignment horizontal="center" vertical="center" shrinkToFit="1"/>
    </xf>
    <xf numFmtId="0" fontId="26" fillId="4" borderId="60" xfId="5" applyFont="1" applyFill="1" applyBorder="1" applyAlignment="1">
      <alignment horizontal="center" vertical="center" shrinkToFit="1"/>
    </xf>
    <xf numFmtId="178" fontId="26" fillId="3" borderId="60" xfId="5" applyNumberFormat="1" applyFont="1" applyFill="1" applyBorder="1" applyAlignment="1">
      <alignment vertical="center" shrinkToFit="1"/>
    </xf>
    <xf numFmtId="178" fontId="26" fillId="3" borderId="59" xfId="5" applyNumberFormat="1" applyFont="1" applyFill="1" applyBorder="1" applyAlignment="1">
      <alignment vertical="center" shrinkToFit="1"/>
    </xf>
    <xf numFmtId="0" fontId="26" fillId="4" borderId="61" xfId="5" applyFont="1" applyFill="1" applyBorder="1" applyAlignment="1">
      <alignment horizontal="center" vertical="center" shrinkToFit="1"/>
    </xf>
    <xf numFmtId="0" fontId="26" fillId="4" borderId="68" xfId="5" applyFont="1" applyFill="1" applyBorder="1" applyAlignment="1">
      <alignment horizontal="center" vertical="center" shrinkToFit="1"/>
    </xf>
    <xf numFmtId="178" fontId="26" fillId="3" borderId="33" xfId="5" applyNumberFormat="1" applyFont="1" applyFill="1" applyBorder="1" applyAlignment="1">
      <alignment vertical="center" shrinkToFit="1"/>
    </xf>
    <xf numFmtId="178" fontId="26" fillId="3" borderId="14" xfId="5" applyNumberFormat="1" applyFont="1" applyFill="1" applyBorder="1" applyAlignment="1">
      <alignment vertical="center" shrinkToFit="1"/>
    </xf>
    <xf numFmtId="0" fontId="26" fillId="4" borderId="52" xfId="5" applyFont="1" applyFill="1" applyBorder="1" applyAlignment="1">
      <alignment horizontal="center" vertical="center" shrinkToFit="1"/>
    </xf>
    <xf numFmtId="0" fontId="26" fillId="4" borderId="50" xfId="5" applyFont="1" applyFill="1" applyBorder="1" applyAlignment="1">
      <alignment horizontal="center" vertical="center" shrinkToFit="1"/>
    </xf>
    <xf numFmtId="0" fontId="26" fillId="4" borderId="51" xfId="5" applyFont="1" applyFill="1" applyBorder="1" applyAlignment="1">
      <alignment horizontal="center" vertical="center" shrinkToFit="1"/>
    </xf>
    <xf numFmtId="178" fontId="26" fillId="3" borderId="51" xfId="5" applyNumberFormat="1" applyFont="1" applyFill="1" applyBorder="1" applyAlignment="1">
      <alignment vertical="center" shrinkToFit="1"/>
    </xf>
    <xf numFmtId="178" fontId="26" fillId="3" borderId="65" xfId="5" applyNumberFormat="1" applyFont="1" applyFill="1" applyBorder="1" applyAlignment="1">
      <alignment vertical="center" shrinkToFit="1"/>
    </xf>
    <xf numFmtId="0" fontId="26" fillId="4" borderId="55" xfId="5" applyFont="1" applyFill="1" applyBorder="1" applyAlignment="1">
      <alignment horizontal="center" vertical="center" shrinkToFit="1"/>
    </xf>
    <xf numFmtId="0" fontId="40" fillId="7" borderId="37" xfId="0" applyFont="1" applyFill="1" applyBorder="1" applyAlignment="1">
      <alignment horizontal="center" vertical="center" shrinkToFit="1"/>
    </xf>
    <xf numFmtId="0" fontId="40" fillId="7" borderId="38" xfId="0" applyFont="1" applyFill="1" applyBorder="1" applyAlignment="1">
      <alignment horizontal="center" vertical="center" shrinkToFit="1"/>
    </xf>
    <xf numFmtId="0" fontId="37" fillId="0" borderId="0" xfId="0" applyFont="1" applyAlignment="1">
      <alignment horizontal="left" vertical="center"/>
    </xf>
    <xf numFmtId="0" fontId="18" fillId="0" borderId="1" xfId="0" applyFont="1" applyBorder="1" applyAlignment="1">
      <alignment horizontal="left" vertical="center"/>
    </xf>
    <xf numFmtId="0" fontId="19" fillId="3" borderId="1" xfId="0" applyFont="1" applyFill="1" applyBorder="1" applyAlignment="1">
      <alignment horizontal="left" vertical="center"/>
    </xf>
    <xf numFmtId="0" fontId="19" fillId="0" borderId="45" xfId="0" applyFont="1" applyBorder="1" applyAlignment="1">
      <alignment horizontal="center" vertical="center" shrinkToFit="1"/>
    </xf>
    <xf numFmtId="56" fontId="19" fillId="8" borderId="1" xfId="0" applyNumberFormat="1" applyFont="1" applyFill="1" applyBorder="1" applyAlignment="1">
      <alignment horizontal="center" vertical="center"/>
    </xf>
    <xf numFmtId="0" fontId="40" fillId="7" borderId="1" xfId="0" applyFont="1" applyFill="1" applyBorder="1" applyAlignment="1">
      <alignment horizontal="center" vertical="center"/>
    </xf>
    <xf numFmtId="38" fontId="41" fillId="3" borderId="1" xfId="4" applyFont="1" applyFill="1" applyBorder="1" applyAlignment="1">
      <alignment horizontal="center" vertical="center"/>
    </xf>
    <xf numFmtId="0" fontId="20" fillId="0" borderId="45" xfId="0" applyFont="1" applyBorder="1" applyAlignment="1">
      <alignment horizontal="center" vertical="center" shrinkToFit="1"/>
    </xf>
    <xf numFmtId="0" fontId="28" fillId="0" borderId="0" xfId="0" applyFont="1" applyAlignment="1">
      <alignment horizontal="left" vertical="center" wrapText="1"/>
    </xf>
    <xf numFmtId="0" fontId="14" fillId="0" borderId="0" xfId="0" applyFont="1" applyAlignment="1">
      <alignment horizontal="left" vertical="top" wrapText="1"/>
    </xf>
    <xf numFmtId="0" fontId="47" fillId="0" borderId="0" xfId="0" applyFont="1" applyAlignment="1">
      <alignment horizontal="distributed" vertical="center"/>
    </xf>
    <xf numFmtId="0" fontId="47" fillId="0" borderId="0" xfId="0" applyFont="1" applyAlignment="1">
      <alignment horizontal="distributed" vertical="center" wrapText="1"/>
    </xf>
    <xf numFmtId="197" fontId="47" fillId="3" borderId="0" xfId="0" applyNumberFormat="1" applyFont="1" applyFill="1" applyAlignment="1">
      <alignment horizontal="center" vertical="center" shrinkToFit="1"/>
    </xf>
    <xf numFmtId="0" fontId="28" fillId="0" borderId="0" xfId="0" applyFont="1" applyAlignment="1">
      <alignment horizontal="right" vertical="center"/>
    </xf>
    <xf numFmtId="183" fontId="28" fillId="0" borderId="0" xfId="0" applyNumberFormat="1" applyFont="1" applyFill="1" applyAlignment="1">
      <alignment horizontal="right" vertical="center"/>
    </xf>
    <xf numFmtId="0" fontId="28" fillId="0" borderId="0" xfId="0" applyFont="1" applyAlignment="1">
      <alignment horizontal="left" vertical="center"/>
    </xf>
    <xf numFmtId="0" fontId="28" fillId="3" borderId="0" xfId="0" applyFont="1" applyFill="1" applyAlignment="1">
      <alignment horizontal="left" vertical="center" wrapText="1"/>
    </xf>
    <xf numFmtId="0" fontId="31" fillId="7" borderId="37" xfId="0" applyFont="1" applyFill="1" applyBorder="1">
      <alignment vertical="center"/>
    </xf>
    <xf numFmtId="0" fontId="31" fillId="7" borderId="38" xfId="0" applyFont="1" applyFill="1" applyBorder="1">
      <alignment vertical="center"/>
    </xf>
    <xf numFmtId="0" fontId="31" fillId="0" borderId="37" xfId="0" applyFont="1" applyBorder="1" applyAlignment="1">
      <alignment horizontal="left" vertical="center"/>
    </xf>
    <xf numFmtId="0" fontId="31" fillId="0" borderId="31" xfId="0" applyFont="1" applyBorder="1" applyAlignment="1">
      <alignment horizontal="left" vertical="center"/>
    </xf>
    <xf numFmtId="0" fontId="31" fillId="0" borderId="38" xfId="0" applyFont="1" applyBorder="1" applyAlignment="1">
      <alignment horizontal="left" vertical="center"/>
    </xf>
    <xf numFmtId="0" fontId="31" fillId="7" borderId="37" xfId="0" applyFont="1" applyFill="1" applyBorder="1" applyAlignment="1">
      <alignment horizontal="left" vertical="center"/>
    </xf>
    <xf numFmtId="0" fontId="31" fillId="7" borderId="38" xfId="0" applyFont="1" applyFill="1" applyBorder="1" applyAlignment="1">
      <alignment horizontal="left" vertical="center"/>
    </xf>
    <xf numFmtId="179" fontId="49" fillId="0" borderId="37" xfId="0" applyNumberFormat="1" applyFont="1" applyBorder="1" applyAlignment="1">
      <alignment horizontal="left" vertical="center"/>
    </xf>
    <xf numFmtId="179" fontId="49" fillId="0" borderId="38" xfId="0" applyNumberFormat="1" applyFont="1" applyBorder="1" applyAlignment="1">
      <alignment horizontal="left" vertical="center"/>
    </xf>
    <xf numFmtId="0" fontId="31" fillId="0" borderId="0" xfId="0" applyFont="1" applyAlignment="1">
      <alignment horizontal="center" vertical="center" wrapText="1"/>
    </xf>
    <xf numFmtId="0" fontId="28" fillId="3" borderId="0" xfId="0" applyFont="1" applyFill="1" applyAlignment="1">
      <alignment horizontal="left" vertical="center"/>
    </xf>
    <xf numFmtId="195" fontId="47" fillId="3" borderId="0" xfId="0" applyNumberFormat="1" applyFont="1" applyFill="1" applyAlignment="1">
      <alignment horizontal="left" vertical="center"/>
    </xf>
    <xf numFmtId="195" fontId="29" fillId="0" borderId="0" xfId="0" applyNumberFormat="1" applyFont="1" applyAlignment="1">
      <alignment horizontal="center" vertical="center"/>
    </xf>
    <xf numFmtId="195" fontId="29" fillId="3" borderId="0" xfId="0" applyNumberFormat="1" applyFont="1" applyFill="1" applyAlignment="1">
      <alignment horizontal="center" vertical="center"/>
    </xf>
    <xf numFmtId="195" fontId="31" fillId="0" borderId="0" xfId="0" applyNumberFormat="1" applyFont="1" applyAlignment="1">
      <alignment horizontal="center" vertical="center"/>
    </xf>
    <xf numFmtId="0" fontId="31" fillId="0" borderId="37" xfId="0" applyFont="1" applyBorder="1" applyAlignment="1">
      <alignment horizontal="left" vertical="center" wrapText="1"/>
    </xf>
    <xf numFmtId="0" fontId="31" fillId="0" borderId="31" xfId="0" applyFont="1" applyBorder="1" applyAlignment="1">
      <alignment horizontal="left" vertical="center" wrapText="1"/>
    </xf>
    <xf numFmtId="0" fontId="31" fillId="0" borderId="38" xfId="0" applyFont="1" applyBorder="1" applyAlignment="1">
      <alignment horizontal="left" vertical="center" wrapText="1"/>
    </xf>
    <xf numFmtId="0" fontId="31" fillId="7" borderId="31" xfId="0" applyFont="1" applyFill="1" applyBorder="1">
      <alignment vertical="center"/>
    </xf>
    <xf numFmtId="0" fontId="31" fillId="0" borderId="52" xfId="0" applyFont="1" applyBorder="1" applyAlignment="1">
      <alignment horizontal="left" vertical="center"/>
    </xf>
    <xf numFmtId="0" fontId="31" fillId="0" borderId="42" xfId="0" applyFont="1" applyBorder="1" applyAlignment="1">
      <alignment horizontal="left" vertical="center"/>
    </xf>
    <xf numFmtId="196" fontId="49" fillId="0" borderId="37" xfId="0" applyNumberFormat="1" applyFont="1" applyBorder="1" applyAlignment="1">
      <alignment horizontal="left" vertical="center"/>
    </xf>
    <xf numFmtId="196" fontId="49" fillId="0" borderId="31" xfId="0" applyNumberFormat="1" applyFont="1" applyBorder="1" applyAlignment="1">
      <alignment horizontal="left" vertical="center"/>
    </xf>
    <xf numFmtId="196" fontId="49" fillId="0" borderId="38" xfId="0" applyNumberFormat="1" applyFont="1" applyBorder="1" applyAlignment="1">
      <alignment horizontal="left" vertical="center"/>
    </xf>
    <xf numFmtId="0" fontId="14" fillId="7" borderId="37" xfId="0" applyFont="1" applyFill="1" applyBorder="1" applyAlignment="1">
      <alignment horizontal="left" vertical="center" wrapText="1"/>
    </xf>
    <xf numFmtId="0" fontId="14" fillId="7" borderId="38" xfId="0" applyFont="1" applyFill="1" applyBorder="1" applyAlignment="1">
      <alignment horizontal="left" vertical="center"/>
    </xf>
  </cellXfs>
  <cellStyles count="12">
    <cellStyle name="パーセント" xfId="10" builtinId="5"/>
    <cellStyle name="パーセント 2" xfId="1" xr:uid="{00000000-0005-0000-0000-000001000000}"/>
    <cellStyle name="桁区切り" xfId="4" builtinId="6"/>
    <cellStyle name="桁区切り 2" xfId="2" xr:uid="{00000000-0005-0000-0000-000003000000}"/>
    <cellStyle name="桁区切り 3" xfId="6" xr:uid="{00000000-0005-0000-0000-000004000000}"/>
    <cellStyle name="標準" xfId="0" builtinId="0"/>
    <cellStyle name="標準 2" xfId="3" xr:uid="{00000000-0005-0000-0000-000006000000}"/>
    <cellStyle name="標準 3" xfId="5" xr:uid="{00000000-0005-0000-0000-000007000000}"/>
    <cellStyle name="標準 4" xfId="7" xr:uid="{00000000-0005-0000-0000-000008000000}"/>
    <cellStyle name="標準 5" xfId="8" xr:uid="{00000000-0005-0000-0000-000009000000}"/>
    <cellStyle name="標準 5 2" xfId="9" xr:uid="{00000000-0005-0000-0000-00000A000000}"/>
    <cellStyle name="標準 5 2 2" xfId="11" xr:uid="{00000000-0005-0000-0000-00000B000000}"/>
  </cellStyles>
  <dxfs count="53">
    <dxf>
      <fill>
        <patternFill>
          <bgColor rgb="FFFFC000"/>
        </patternFill>
      </fill>
    </dxf>
    <dxf>
      <fill>
        <patternFill>
          <bgColor theme="0" tint="-0.14996795556505021"/>
        </patternFill>
      </fill>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border>
        <top style="thin">
          <color indexed="64"/>
        </top>
        <bottom style="thin">
          <color indexed="64"/>
        </bottom>
      </border>
    </dxf>
    <dxf>
      <font>
        <color theme="0"/>
      </font>
      <fill>
        <patternFill>
          <fgColor theme="0"/>
          <bgColor theme="0"/>
        </patternFill>
      </fill>
      <border>
        <left/>
        <right/>
        <top/>
        <bottom style="thin">
          <color indexed="64"/>
        </bottom>
      </border>
    </dxf>
    <dxf>
      <font>
        <color theme="0"/>
      </font>
      <fill>
        <patternFill patternType="solid">
          <bgColor theme="0"/>
        </patternFill>
      </fill>
      <border>
        <left/>
        <right/>
        <top/>
        <bottom/>
      </border>
    </dxf>
    <dxf>
      <font>
        <strike val="0"/>
      </font>
      <fill>
        <patternFill>
          <bgColor theme="2"/>
        </patternFill>
      </fill>
    </dxf>
    <dxf>
      <font>
        <strike val="0"/>
      </font>
      <fill>
        <patternFill>
          <bgColor theme="2"/>
        </patternFill>
      </fill>
    </dxf>
    <dxf>
      <font>
        <strike val="0"/>
      </font>
      <fill>
        <patternFill>
          <bgColor theme="2"/>
        </patternFill>
      </fill>
    </dxf>
    <dxf>
      <fill>
        <patternFill>
          <bgColor rgb="FFFFC000"/>
        </patternFill>
      </fill>
    </dxf>
    <dxf>
      <font>
        <strike val="0"/>
      </font>
      <fill>
        <patternFill>
          <bgColor theme="2"/>
        </patternFill>
      </fill>
    </dxf>
    <dxf>
      <fill>
        <patternFill>
          <bgColor rgb="FFFFC000"/>
        </patternFill>
      </fill>
    </dxf>
    <dxf>
      <fill>
        <patternFill>
          <bgColor theme="7"/>
        </patternFill>
      </fill>
    </dxf>
    <dxf>
      <fill>
        <patternFill>
          <bgColor theme="7"/>
        </patternFill>
      </fill>
    </dxf>
    <dxf>
      <fill>
        <patternFill>
          <bgColor rgb="FF969696"/>
        </patternFill>
      </fill>
    </dxf>
    <dxf>
      <border>
        <left style="thin">
          <color auto="1"/>
        </left>
        <right style="thin">
          <color auto="1"/>
        </right>
        <top style="thin">
          <color auto="1"/>
        </top>
        <bottom style="thin">
          <color auto="1"/>
        </bottom>
        <vertical style="hair">
          <color auto="1"/>
        </vertical>
        <horizontal style="hair">
          <color auto="1"/>
        </horizontal>
      </border>
    </dxf>
    <dxf>
      <border>
        <left style="thin">
          <color auto="1"/>
        </left>
        <right style="thin">
          <color auto="1"/>
        </right>
        <top style="thin">
          <color auto="1"/>
        </top>
        <bottom style="thin">
          <color auto="1"/>
        </bottom>
        <vertical style="hair">
          <color auto="1"/>
        </vertical>
        <horizontal style="hair">
          <color auto="1"/>
        </horizontal>
      </border>
    </dxf>
  </dxfs>
  <tableStyles count="2" defaultTableStyle="TableStyleMedium2" defaultPivotStyle="PivotStyleLight16">
    <tableStyle name="テーブル スタイル 1" pivot="0" count="1" xr9:uid="{00000000-0011-0000-FFFF-FFFF00000000}">
      <tableStyleElement type="wholeTable" dxfId="52"/>
    </tableStyle>
    <tableStyle name="ピボットテーブル スタイル 1" table="0" count="2" xr9:uid="{00000000-0011-0000-FFFF-FFFF01000000}">
      <tableStyleElement type="wholeTable" dxfId="51"/>
      <tableStyleElement type="headerRow" dxfId="50"/>
    </tableStyle>
  </tableStyles>
  <colors>
    <mruColors>
      <color rgb="FFEAEAEA"/>
      <color rgb="FFDDDDDD"/>
      <color rgb="FFC0C0C0"/>
      <color rgb="FFCCFFFF"/>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fmlaLink="$G$13"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279400</xdr:colOff>
          <xdr:row>11</xdr:row>
          <xdr:rowOff>228600</xdr:rowOff>
        </xdr:from>
        <xdr:to>
          <xdr:col>6</xdr:col>
          <xdr:colOff>565150</xdr:colOff>
          <xdr:row>13</xdr:row>
          <xdr:rowOff>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ser\AppData\Local\Temp\MicrosoftEdgeDownloads\0006c331-2a8f-485c-b577-1470c99633ba\R3_22_kikin_buyo_shinsei-houkoku.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総表_申請"/>
      <sheetName val="個表_申請"/>
      <sheetName val="収入_申請"/>
      <sheetName val="別紙　入場料詳細_申請"/>
      <sheetName val="支出_申請"/>
      <sheetName val="変更理由書"/>
      <sheetName val="変更理由書記入例"/>
      <sheetName val="【非表示】計画変更承認申請書"/>
      <sheetName val="【非表示】別紙　変更内容"/>
      <sheetName val="【非表示】収入_計画変更"/>
      <sheetName val="【非表示】別紙　入場料詳細_計画変更"/>
      <sheetName val="【非表示】支出_計画変更"/>
      <sheetName val="総表_実績"/>
      <sheetName val="個表_実績"/>
      <sheetName val="収入_実績"/>
      <sheetName val="別紙　入場料詳細_実績"/>
      <sheetName val="支出_実績"/>
      <sheetName val="当日来場者数内訳"/>
      <sheetName val="変更理由書_実績"/>
      <sheetName val="変更理由書記入例_実績"/>
      <sheetName val="支払申請書_実績"/>
      <sheetName val="《非表示》記載可能経費一覧"/>
      <sheetName val="《非表示》分野・ジャンル"/>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ow r="1">
          <cell r="A1" t="str">
            <v>現代舞台芸術創造普及活動・音楽</v>
          </cell>
          <cell r="B1" t="str">
            <v>現代舞台芸術創造普及活動・舞踊</v>
          </cell>
          <cell r="C1" t="str">
            <v>現代舞台芸術創造普及活動・演劇</v>
          </cell>
          <cell r="D1" t="str">
            <v>伝統芸能の公開活動</v>
          </cell>
          <cell r="E1" t="str">
            <v>多分野共同等芸術創造活動</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6.bin"/><Relationship Id="rId5" Type="http://schemas.openxmlformats.org/officeDocument/2006/relationships/comments" Target="../comments3.xml"/><Relationship Id="rId4" Type="http://schemas.openxmlformats.org/officeDocument/2006/relationships/ctrlProp" Target="../ctrlProps/ctrlProp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7" tint="0.79998168889431442"/>
  </sheetPr>
  <dimension ref="A1:A12"/>
  <sheetViews>
    <sheetView tabSelected="1" workbookViewId="0">
      <selection activeCell="C6" sqref="C6"/>
    </sheetView>
  </sheetViews>
  <sheetFormatPr defaultColWidth="8.75" defaultRowHeight="18"/>
  <cols>
    <col min="1" max="16384" width="8.75" style="316"/>
  </cols>
  <sheetData>
    <row r="1" spans="1:1">
      <c r="A1" s="437" t="s">
        <v>332</v>
      </c>
    </row>
    <row r="2" spans="1:1">
      <c r="A2" s="437" t="s">
        <v>333</v>
      </c>
    </row>
    <row r="3" spans="1:1">
      <c r="A3" s="437"/>
    </row>
    <row r="4" spans="1:1">
      <c r="A4" s="437" t="s">
        <v>334</v>
      </c>
    </row>
    <row r="6" spans="1:1">
      <c r="A6" s="316" t="s">
        <v>260</v>
      </c>
    </row>
    <row r="7" spans="1:1">
      <c r="A7" s="316" t="s">
        <v>259</v>
      </c>
    </row>
    <row r="8" spans="1:1">
      <c r="A8" s="316" t="s">
        <v>258</v>
      </c>
    </row>
    <row r="9" spans="1:1">
      <c r="A9" s="316" t="s">
        <v>257</v>
      </c>
    </row>
    <row r="10" spans="1:1">
      <c r="A10" s="437" t="s">
        <v>329</v>
      </c>
    </row>
    <row r="11" spans="1:1">
      <c r="A11" s="437" t="s">
        <v>330</v>
      </c>
    </row>
    <row r="12" spans="1:1">
      <c r="A12" s="316" t="s">
        <v>256</v>
      </c>
    </row>
  </sheetData>
  <phoneticPr fontId="8"/>
  <pageMargins left="0.78740157480314965" right="0.78740157480314965" top="0.78740157480314965" bottom="0.78740157480314965" header="0.31496062992125984" footer="0.59055118110236227"/>
  <pageSetup paperSize="9" scale="55" orientation="portrait" horizontalDpi="4294967293" verticalDpi="0" r:id="rId1"/>
  <headerFooter scaleWithDoc="0">
    <oddFooter>&amp;R&amp;"ＭＳ ゴシック,標準"&amp;12整理番号：（事務局記入欄）</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1" tint="0.499984740745262"/>
    <pageSetUpPr fitToPage="1"/>
  </sheetPr>
  <dimension ref="A1:X32"/>
  <sheetViews>
    <sheetView zoomScale="90" zoomScaleNormal="90" workbookViewId="0">
      <pane ySplit="1" topLeftCell="A19" activePane="bottomLeft" state="frozen"/>
      <selection pane="bottomLeft" activeCell="D3" sqref="D3"/>
    </sheetView>
  </sheetViews>
  <sheetFormatPr defaultColWidth="9" defaultRowHeight="18"/>
  <cols>
    <col min="1" max="2" width="15.58203125" style="1" customWidth="1"/>
    <col min="3" max="3" width="20.58203125" style="6" customWidth="1"/>
    <col min="4" max="4" width="47" style="1" customWidth="1"/>
    <col min="5" max="5" width="9" style="1"/>
    <col min="6" max="24" width="9" style="2"/>
    <col min="25" max="16384" width="9" style="1"/>
  </cols>
  <sheetData>
    <row r="1" spans="1:4">
      <c r="A1" s="3" t="s">
        <v>6</v>
      </c>
      <c r="B1" s="3" t="s">
        <v>7</v>
      </c>
      <c r="C1" s="5" t="s">
        <v>161</v>
      </c>
      <c r="D1" s="4" t="s">
        <v>5</v>
      </c>
    </row>
    <row r="2" spans="1:4" s="316" customFormat="1">
      <c r="A2" s="675" t="s">
        <v>142</v>
      </c>
      <c r="B2" s="675" t="s">
        <v>397</v>
      </c>
      <c r="C2" s="676" t="s">
        <v>398</v>
      </c>
      <c r="D2" s="677"/>
    </row>
    <row r="3" spans="1:4" s="316" customFormat="1">
      <c r="A3" s="678" t="s">
        <v>142</v>
      </c>
      <c r="B3" s="675" t="s">
        <v>133</v>
      </c>
      <c r="C3" s="676" t="s">
        <v>144</v>
      </c>
      <c r="D3" s="677"/>
    </row>
    <row r="4" spans="1:4" s="316" customFormat="1">
      <c r="A4" s="678" t="s">
        <v>142</v>
      </c>
      <c r="B4" s="675" t="s">
        <v>133</v>
      </c>
      <c r="C4" s="676" t="s">
        <v>399</v>
      </c>
      <c r="D4" s="677"/>
    </row>
    <row r="5" spans="1:4" s="316" customFormat="1">
      <c r="A5" s="678" t="s">
        <v>142</v>
      </c>
      <c r="B5" s="675" t="s">
        <v>134</v>
      </c>
      <c r="C5" s="676" t="s">
        <v>145</v>
      </c>
      <c r="D5" s="677"/>
    </row>
    <row r="6" spans="1:4" s="316" customFormat="1">
      <c r="A6" s="678" t="s">
        <v>142</v>
      </c>
      <c r="B6" s="678" t="s">
        <v>134</v>
      </c>
      <c r="C6" s="676" t="s">
        <v>146</v>
      </c>
      <c r="D6" s="677"/>
    </row>
    <row r="7" spans="1:4" s="316" customFormat="1">
      <c r="A7" s="678" t="s">
        <v>142</v>
      </c>
      <c r="B7" s="678" t="s">
        <v>134</v>
      </c>
      <c r="C7" s="676" t="s">
        <v>169</v>
      </c>
      <c r="D7" s="677"/>
    </row>
    <row r="8" spans="1:4" s="316" customFormat="1">
      <c r="A8" s="678" t="s">
        <v>142</v>
      </c>
      <c r="B8" s="678" t="s">
        <v>134</v>
      </c>
      <c r="C8" s="676" t="s">
        <v>147</v>
      </c>
      <c r="D8" s="677"/>
    </row>
    <row r="9" spans="1:4" s="316" customFormat="1">
      <c r="A9" s="678" t="s">
        <v>142</v>
      </c>
      <c r="B9" s="678" t="s">
        <v>134</v>
      </c>
      <c r="C9" s="676" t="s">
        <v>400</v>
      </c>
      <c r="D9" s="677"/>
    </row>
    <row r="10" spans="1:4" s="316" customFormat="1">
      <c r="A10" s="678" t="s">
        <v>142</v>
      </c>
      <c r="B10" s="678" t="s">
        <v>134</v>
      </c>
      <c r="C10" s="676" t="s">
        <v>148</v>
      </c>
      <c r="D10" s="677"/>
    </row>
    <row r="11" spans="1:4" s="316" customFormat="1">
      <c r="A11" s="678" t="s">
        <v>142</v>
      </c>
      <c r="B11" s="678" t="s">
        <v>134</v>
      </c>
      <c r="C11" s="676" t="s">
        <v>149</v>
      </c>
      <c r="D11" s="677"/>
    </row>
    <row r="12" spans="1:4" s="316" customFormat="1">
      <c r="A12" s="678" t="s">
        <v>142</v>
      </c>
      <c r="B12" s="675" t="s">
        <v>134</v>
      </c>
      <c r="C12" s="676" t="s">
        <v>150</v>
      </c>
      <c r="D12" s="677"/>
    </row>
    <row r="13" spans="1:4" s="316" customFormat="1">
      <c r="A13" s="678" t="s">
        <v>142</v>
      </c>
      <c r="B13" s="678" t="s">
        <v>134</v>
      </c>
      <c r="C13" s="676" t="s">
        <v>151</v>
      </c>
      <c r="D13" s="677"/>
    </row>
    <row r="14" spans="1:4" s="316" customFormat="1">
      <c r="A14" s="678" t="s">
        <v>142</v>
      </c>
      <c r="B14" s="678" t="s">
        <v>134</v>
      </c>
      <c r="C14" s="676" t="s">
        <v>152</v>
      </c>
      <c r="D14" s="677"/>
    </row>
    <row r="15" spans="1:4" s="316" customFormat="1">
      <c r="A15" s="678" t="s">
        <v>142</v>
      </c>
      <c r="B15" s="678" t="s">
        <v>134</v>
      </c>
      <c r="C15" s="676" t="s">
        <v>153</v>
      </c>
      <c r="D15" s="677"/>
    </row>
    <row r="16" spans="1:4" s="316" customFormat="1">
      <c r="A16" s="678" t="s">
        <v>142</v>
      </c>
      <c r="B16" s="678" t="s">
        <v>134</v>
      </c>
      <c r="C16" s="676" t="s">
        <v>154</v>
      </c>
      <c r="D16" s="677"/>
    </row>
    <row r="17" spans="1:4" s="316" customFormat="1">
      <c r="A17" s="678" t="s">
        <v>142</v>
      </c>
      <c r="B17" s="678" t="s">
        <v>134</v>
      </c>
      <c r="C17" s="676" t="s">
        <v>155</v>
      </c>
      <c r="D17" s="677"/>
    </row>
    <row r="18" spans="1:4" s="316" customFormat="1">
      <c r="A18" s="678" t="s">
        <v>142</v>
      </c>
      <c r="B18" s="678" t="s">
        <v>134</v>
      </c>
      <c r="C18" s="676" t="s">
        <v>156</v>
      </c>
      <c r="D18" s="677"/>
    </row>
    <row r="19" spans="1:4" s="316" customFormat="1">
      <c r="A19" s="678" t="s">
        <v>142</v>
      </c>
      <c r="B19" s="678" t="s">
        <v>134</v>
      </c>
      <c r="C19" s="676" t="s">
        <v>157</v>
      </c>
      <c r="D19" s="677"/>
    </row>
    <row r="20" spans="1:4" s="316" customFormat="1">
      <c r="A20" s="678" t="s">
        <v>142</v>
      </c>
      <c r="B20" s="678" t="s">
        <v>134</v>
      </c>
      <c r="C20" s="676" t="s">
        <v>158</v>
      </c>
      <c r="D20" s="677"/>
    </row>
    <row r="21" spans="1:4" s="316" customFormat="1">
      <c r="A21" s="678" t="s">
        <v>142</v>
      </c>
      <c r="B21" s="678" t="s">
        <v>134</v>
      </c>
      <c r="C21" s="676" t="s">
        <v>401</v>
      </c>
      <c r="D21" s="677"/>
    </row>
    <row r="22" spans="1:4" s="316" customFormat="1">
      <c r="A22" s="678" t="s">
        <v>142</v>
      </c>
      <c r="B22" s="678" t="s">
        <v>134</v>
      </c>
      <c r="C22" s="676" t="s">
        <v>160</v>
      </c>
      <c r="D22" s="677"/>
    </row>
    <row r="23" spans="1:4" s="316" customFormat="1">
      <c r="A23" s="678" t="s">
        <v>142</v>
      </c>
      <c r="B23" s="675" t="s">
        <v>384</v>
      </c>
      <c r="C23" s="676" t="s">
        <v>384</v>
      </c>
      <c r="D23" s="677"/>
    </row>
    <row r="24" spans="1:4" s="316" customFormat="1">
      <c r="A24" s="678" t="s">
        <v>142</v>
      </c>
      <c r="B24" s="675" t="s">
        <v>386</v>
      </c>
      <c r="C24" s="676" t="s">
        <v>402</v>
      </c>
      <c r="D24" s="677"/>
    </row>
    <row r="25" spans="1:4" s="316" customFormat="1">
      <c r="A25" s="678" t="s">
        <v>142</v>
      </c>
      <c r="B25" s="675" t="s">
        <v>386</v>
      </c>
      <c r="C25" s="676" t="s">
        <v>403</v>
      </c>
      <c r="D25" s="677"/>
    </row>
    <row r="26" spans="1:4" s="316" customFormat="1">
      <c r="A26" s="678" t="s">
        <v>142</v>
      </c>
      <c r="B26" s="675" t="s">
        <v>386</v>
      </c>
      <c r="C26" s="676" t="s">
        <v>404</v>
      </c>
      <c r="D26" s="677"/>
    </row>
    <row r="27" spans="1:4" s="316" customFormat="1">
      <c r="A27" s="678" t="s">
        <v>142</v>
      </c>
      <c r="B27" s="675" t="s">
        <v>386</v>
      </c>
      <c r="C27" s="676" t="s">
        <v>159</v>
      </c>
      <c r="D27" s="677"/>
    </row>
    <row r="28" spans="1:4" s="316" customFormat="1">
      <c r="A28" s="675" t="s">
        <v>143</v>
      </c>
      <c r="B28" s="675" t="s">
        <v>143</v>
      </c>
      <c r="C28" s="676" t="s">
        <v>162</v>
      </c>
      <c r="D28" s="677"/>
    </row>
    <row r="29" spans="1:4" s="316" customFormat="1">
      <c r="A29" s="675" t="s">
        <v>143</v>
      </c>
      <c r="B29" s="675" t="s">
        <v>143</v>
      </c>
      <c r="C29" s="679" t="s">
        <v>163</v>
      </c>
      <c r="D29" s="677"/>
    </row>
    <row r="30" spans="1:4" s="316" customFormat="1">
      <c r="A30" s="675" t="s">
        <v>143</v>
      </c>
      <c r="B30" s="675" t="s">
        <v>143</v>
      </c>
      <c r="C30" s="679" t="s">
        <v>164</v>
      </c>
      <c r="D30" s="677"/>
    </row>
    <row r="31" spans="1:4" s="316" customFormat="1">
      <c r="A31" s="675" t="s">
        <v>143</v>
      </c>
      <c r="B31" s="675" t="s">
        <v>143</v>
      </c>
      <c r="C31" s="679" t="s">
        <v>165</v>
      </c>
      <c r="D31" s="677"/>
    </row>
    <row r="32" spans="1:4" s="316" customFormat="1">
      <c r="A32" s="675" t="s">
        <v>143</v>
      </c>
      <c r="B32" s="675" t="s">
        <v>143</v>
      </c>
      <c r="C32" s="679" t="s">
        <v>166</v>
      </c>
      <c r="D32" s="677"/>
    </row>
  </sheetData>
  <autoFilter ref="A1:C32" xr:uid="{00000000-0001-0000-0F00-000000000000}"/>
  <phoneticPr fontId="8"/>
  <pageMargins left="0.7" right="0.7" top="0.75" bottom="0.75" header="0.3" footer="0.3"/>
  <pageSetup paperSize="9" scale="54"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0" tint="-0.499984740745262"/>
  </sheetPr>
  <dimension ref="A1:E9"/>
  <sheetViews>
    <sheetView workbookViewId="0"/>
  </sheetViews>
  <sheetFormatPr defaultRowHeight="18"/>
  <cols>
    <col min="1" max="1" width="12.33203125" bestFit="1" customWidth="1"/>
    <col min="2" max="2" width="8.58203125" bestFit="1" customWidth="1"/>
    <col min="3" max="3" width="12.33203125" bestFit="1" customWidth="1"/>
    <col min="4" max="4" width="22.25" bestFit="1" customWidth="1"/>
    <col min="5" max="5" width="8.58203125" bestFit="1" customWidth="1"/>
    <col min="257" max="257" width="12.33203125" bestFit="1" customWidth="1"/>
    <col min="258" max="258" width="8.58203125" bestFit="1" customWidth="1"/>
    <col min="259" max="259" width="12.33203125" bestFit="1" customWidth="1"/>
    <col min="260" max="260" width="22.25" bestFit="1" customWidth="1"/>
    <col min="261" max="261" width="8.58203125" bestFit="1" customWidth="1"/>
    <col min="513" max="513" width="12.33203125" bestFit="1" customWidth="1"/>
    <col min="514" max="514" width="8.58203125" bestFit="1" customWidth="1"/>
    <col min="515" max="515" width="12.33203125" bestFit="1" customWidth="1"/>
    <col min="516" max="516" width="22.25" bestFit="1" customWidth="1"/>
    <col min="517" max="517" width="8.58203125" bestFit="1" customWidth="1"/>
    <col min="769" max="769" width="12.33203125" bestFit="1" customWidth="1"/>
    <col min="770" max="770" width="8.58203125" bestFit="1" customWidth="1"/>
    <col min="771" max="771" width="12.33203125" bestFit="1" customWidth="1"/>
    <col min="772" max="772" width="22.25" bestFit="1" customWidth="1"/>
    <col min="773" max="773" width="8.58203125" bestFit="1" customWidth="1"/>
    <col min="1025" max="1025" width="12.33203125" bestFit="1" customWidth="1"/>
    <col min="1026" max="1026" width="8.58203125" bestFit="1" customWidth="1"/>
    <col min="1027" max="1027" width="12.33203125" bestFit="1" customWidth="1"/>
    <col min="1028" max="1028" width="22.25" bestFit="1" customWidth="1"/>
    <col min="1029" max="1029" width="8.58203125" bestFit="1" customWidth="1"/>
    <col min="1281" max="1281" width="12.33203125" bestFit="1" customWidth="1"/>
    <col min="1282" max="1282" width="8.58203125" bestFit="1" customWidth="1"/>
    <col min="1283" max="1283" width="12.33203125" bestFit="1" customWidth="1"/>
    <col min="1284" max="1284" width="22.25" bestFit="1" customWidth="1"/>
    <col min="1285" max="1285" width="8.58203125" bestFit="1" customWidth="1"/>
    <col min="1537" max="1537" width="12.33203125" bestFit="1" customWidth="1"/>
    <col min="1538" max="1538" width="8.58203125" bestFit="1" customWidth="1"/>
    <col min="1539" max="1539" width="12.33203125" bestFit="1" customWidth="1"/>
    <col min="1540" max="1540" width="22.25" bestFit="1" customWidth="1"/>
    <col min="1541" max="1541" width="8.58203125" bestFit="1" customWidth="1"/>
    <col min="1793" max="1793" width="12.33203125" bestFit="1" customWidth="1"/>
    <col min="1794" max="1794" width="8.58203125" bestFit="1" customWidth="1"/>
    <col min="1795" max="1795" width="12.33203125" bestFit="1" customWidth="1"/>
    <col min="1796" max="1796" width="22.25" bestFit="1" customWidth="1"/>
    <col min="1797" max="1797" width="8.58203125" bestFit="1" customWidth="1"/>
    <col min="2049" max="2049" width="12.33203125" bestFit="1" customWidth="1"/>
    <col min="2050" max="2050" width="8.58203125" bestFit="1" customWidth="1"/>
    <col min="2051" max="2051" width="12.33203125" bestFit="1" customWidth="1"/>
    <col min="2052" max="2052" width="22.25" bestFit="1" customWidth="1"/>
    <col min="2053" max="2053" width="8.58203125" bestFit="1" customWidth="1"/>
    <col min="2305" max="2305" width="12.33203125" bestFit="1" customWidth="1"/>
    <col min="2306" max="2306" width="8.58203125" bestFit="1" customWidth="1"/>
    <col min="2307" max="2307" width="12.33203125" bestFit="1" customWidth="1"/>
    <col min="2308" max="2308" width="22.25" bestFit="1" customWidth="1"/>
    <col min="2309" max="2309" width="8.58203125" bestFit="1" customWidth="1"/>
    <col min="2561" max="2561" width="12.33203125" bestFit="1" customWidth="1"/>
    <col min="2562" max="2562" width="8.58203125" bestFit="1" customWidth="1"/>
    <col min="2563" max="2563" width="12.33203125" bestFit="1" customWidth="1"/>
    <col min="2564" max="2564" width="22.25" bestFit="1" customWidth="1"/>
    <col min="2565" max="2565" width="8.58203125" bestFit="1" customWidth="1"/>
    <col min="2817" max="2817" width="12.33203125" bestFit="1" customWidth="1"/>
    <col min="2818" max="2818" width="8.58203125" bestFit="1" customWidth="1"/>
    <col min="2819" max="2819" width="12.33203125" bestFit="1" customWidth="1"/>
    <col min="2820" max="2820" width="22.25" bestFit="1" customWidth="1"/>
    <col min="2821" max="2821" width="8.58203125" bestFit="1" customWidth="1"/>
    <col min="3073" max="3073" width="12.33203125" bestFit="1" customWidth="1"/>
    <col min="3074" max="3074" width="8.58203125" bestFit="1" customWidth="1"/>
    <col min="3075" max="3075" width="12.33203125" bestFit="1" customWidth="1"/>
    <col min="3076" max="3076" width="22.25" bestFit="1" customWidth="1"/>
    <col min="3077" max="3077" width="8.58203125" bestFit="1" customWidth="1"/>
    <col min="3329" max="3329" width="12.33203125" bestFit="1" customWidth="1"/>
    <col min="3330" max="3330" width="8.58203125" bestFit="1" customWidth="1"/>
    <col min="3331" max="3331" width="12.33203125" bestFit="1" customWidth="1"/>
    <col min="3332" max="3332" width="22.25" bestFit="1" customWidth="1"/>
    <col min="3333" max="3333" width="8.58203125" bestFit="1" customWidth="1"/>
    <col min="3585" max="3585" width="12.33203125" bestFit="1" customWidth="1"/>
    <col min="3586" max="3586" width="8.58203125" bestFit="1" customWidth="1"/>
    <col min="3587" max="3587" width="12.33203125" bestFit="1" customWidth="1"/>
    <col min="3588" max="3588" width="22.25" bestFit="1" customWidth="1"/>
    <col min="3589" max="3589" width="8.58203125" bestFit="1" customWidth="1"/>
    <col min="3841" max="3841" width="12.33203125" bestFit="1" customWidth="1"/>
    <col min="3842" max="3842" width="8.58203125" bestFit="1" customWidth="1"/>
    <col min="3843" max="3843" width="12.33203125" bestFit="1" customWidth="1"/>
    <col min="3844" max="3844" width="22.25" bestFit="1" customWidth="1"/>
    <col min="3845" max="3845" width="8.58203125" bestFit="1" customWidth="1"/>
    <col min="4097" max="4097" width="12.33203125" bestFit="1" customWidth="1"/>
    <col min="4098" max="4098" width="8.58203125" bestFit="1" customWidth="1"/>
    <col min="4099" max="4099" width="12.33203125" bestFit="1" customWidth="1"/>
    <col min="4100" max="4100" width="22.25" bestFit="1" customWidth="1"/>
    <col min="4101" max="4101" width="8.58203125" bestFit="1" customWidth="1"/>
    <col min="4353" max="4353" width="12.33203125" bestFit="1" customWidth="1"/>
    <col min="4354" max="4354" width="8.58203125" bestFit="1" customWidth="1"/>
    <col min="4355" max="4355" width="12.33203125" bestFit="1" customWidth="1"/>
    <col min="4356" max="4356" width="22.25" bestFit="1" customWidth="1"/>
    <col min="4357" max="4357" width="8.58203125" bestFit="1" customWidth="1"/>
    <col min="4609" max="4609" width="12.33203125" bestFit="1" customWidth="1"/>
    <col min="4610" max="4610" width="8.58203125" bestFit="1" customWidth="1"/>
    <col min="4611" max="4611" width="12.33203125" bestFit="1" customWidth="1"/>
    <col min="4612" max="4612" width="22.25" bestFit="1" customWidth="1"/>
    <col min="4613" max="4613" width="8.58203125" bestFit="1" customWidth="1"/>
    <col min="4865" max="4865" width="12.33203125" bestFit="1" customWidth="1"/>
    <col min="4866" max="4866" width="8.58203125" bestFit="1" customWidth="1"/>
    <col min="4867" max="4867" width="12.33203125" bestFit="1" customWidth="1"/>
    <col min="4868" max="4868" width="22.25" bestFit="1" customWidth="1"/>
    <col min="4869" max="4869" width="8.58203125" bestFit="1" customWidth="1"/>
    <col min="5121" max="5121" width="12.33203125" bestFit="1" customWidth="1"/>
    <col min="5122" max="5122" width="8.58203125" bestFit="1" customWidth="1"/>
    <col min="5123" max="5123" width="12.33203125" bestFit="1" customWidth="1"/>
    <col min="5124" max="5124" width="22.25" bestFit="1" customWidth="1"/>
    <col min="5125" max="5125" width="8.58203125" bestFit="1" customWidth="1"/>
    <col min="5377" max="5377" width="12.33203125" bestFit="1" customWidth="1"/>
    <col min="5378" max="5378" width="8.58203125" bestFit="1" customWidth="1"/>
    <col min="5379" max="5379" width="12.33203125" bestFit="1" customWidth="1"/>
    <col min="5380" max="5380" width="22.25" bestFit="1" customWidth="1"/>
    <col min="5381" max="5381" width="8.58203125" bestFit="1" customWidth="1"/>
    <col min="5633" max="5633" width="12.33203125" bestFit="1" customWidth="1"/>
    <col min="5634" max="5634" width="8.58203125" bestFit="1" customWidth="1"/>
    <col min="5635" max="5635" width="12.33203125" bestFit="1" customWidth="1"/>
    <col min="5636" max="5636" width="22.25" bestFit="1" customWidth="1"/>
    <col min="5637" max="5637" width="8.58203125" bestFit="1" customWidth="1"/>
    <col min="5889" max="5889" width="12.33203125" bestFit="1" customWidth="1"/>
    <col min="5890" max="5890" width="8.58203125" bestFit="1" customWidth="1"/>
    <col min="5891" max="5891" width="12.33203125" bestFit="1" customWidth="1"/>
    <col min="5892" max="5892" width="22.25" bestFit="1" customWidth="1"/>
    <col min="5893" max="5893" width="8.58203125" bestFit="1" customWidth="1"/>
    <col min="6145" max="6145" width="12.33203125" bestFit="1" customWidth="1"/>
    <col min="6146" max="6146" width="8.58203125" bestFit="1" customWidth="1"/>
    <col min="6147" max="6147" width="12.33203125" bestFit="1" customWidth="1"/>
    <col min="6148" max="6148" width="22.25" bestFit="1" customWidth="1"/>
    <col min="6149" max="6149" width="8.58203125" bestFit="1" customWidth="1"/>
    <col min="6401" max="6401" width="12.33203125" bestFit="1" customWidth="1"/>
    <col min="6402" max="6402" width="8.58203125" bestFit="1" customWidth="1"/>
    <col min="6403" max="6403" width="12.33203125" bestFit="1" customWidth="1"/>
    <col min="6404" max="6404" width="22.25" bestFit="1" customWidth="1"/>
    <col min="6405" max="6405" width="8.58203125" bestFit="1" customWidth="1"/>
    <col min="6657" max="6657" width="12.33203125" bestFit="1" customWidth="1"/>
    <col min="6658" max="6658" width="8.58203125" bestFit="1" customWidth="1"/>
    <col min="6659" max="6659" width="12.33203125" bestFit="1" customWidth="1"/>
    <col min="6660" max="6660" width="22.25" bestFit="1" customWidth="1"/>
    <col min="6661" max="6661" width="8.58203125" bestFit="1" customWidth="1"/>
    <col min="6913" max="6913" width="12.33203125" bestFit="1" customWidth="1"/>
    <col min="6914" max="6914" width="8.58203125" bestFit="1" customWidth="1"/>
    <col min="6915" max="6915" width="12.33203125" bestFit="1" customWidth="1"/>
    <col min="6916" max="6916" width="22.25" bestFit="1" customWidth="1"/>
    <col min="6917" max="6917" width="8.58203125" bestFit="1" customWidth="1"/>
    <col min="7169" max="7169" width="12.33203125" bestFit="1" customWidth="1"/>
    <col min="7170" max="7170" width="8.58203125" bestFit="1" customWidth="1"/>
    <col min="7171" max="7171" width="12.33203125" bestFit="1" customWidth="1"/>
    <col min="7172" max="7172" width="22.25" bestFit="1" customWidth="1"/>
    <col min="7173" max="7173" width="8.58203125" bestFit="1" customWidth="1"/>
    <col min="7425" max="7425" width="12.33203125" bestFit="1" customWidth="1"/>
    <col min="7426" max="7426" width="8.58203125" bestFit="1" customWidth="1"/>
    <col min="7427" max="7427" width="12.33203125" bestFit="1" customWidth="1"/>
    <col min="7428" max="7428" width="22.25" bestFit="1" customWidth="1"/>
    <col min="7429" max="7429" width="8.58203125" bestFit="1" customWidth="1"/>
    <col min="7681" max="7681" width="12.33203125" bestFit="1" customWidth="1"/>
    <col min="7682" max="7682" width="8.58203125" bestFit="1" customWidth="1"/>
    <col min="7683" max="7683" width="12.33203125" bestFit="1" customWidth="1"/>
    <col min="7684" max="7684" width="22.25" bestFit="1" customWidth="1"/>
    <col min="7685" max="7685" width="8.58203125" bestFit="1" customWidth="1"/>
    <col min="7937" max="7937" width="12.33203125" bestFit="1" customWidth="1"/>
    <col min="7938" max="7938" width="8.58203125" bestFit="1" customWidth="1"/>
    <col min="7939" max="7939" width="12.33203125" bestFit="1" customWidth="1"/>
    <col min="7940" max="7940" width="22.25" bestFit="1" customWidth="1"/>
    <col min="7941" max="7941" width="8.58203125" bestFit="1" customWidth="1"/>
    <col min="8193" max="8193" width="12.33203125" bestFit="1" customWidth="1"/>
    <col min="8194" max="8194" width="8.58203125" bestFit="1" customWidth="1"/>
    <col min="8195" max="8195" width="12.33203125" bestFit="1" customWidth="1"/>
    <col min="8196" max="8196" width="22.25" bestFit="1" customWidth="1"/>
    <col min="8197" max="8197" width="8.58203125" bestFit="1" customWidth="1"/>
    <col min="8449" max="8449" width="12.33203125" bestFit="1" customWidth="1"/>
    <col min="8450" max="8450" width="8.58203125" bestFit="1" customWidth="1"/>
    <col min="8451" max="8451" width="12.33203125" bestFit="1" customWidth="1"/>
    <col min="8452" max="8452" width="22.25" bestFit="1" customWidth="1"/>
    <col min="8453" max="8453" width="8.58203125" bestFit="1" customWidth="1"/>
    <col min="8705" max="8705" width="12.33203125" bestFit="1" customWidth="1"/>
    <col min="8706" max="8706" width="8.58203125" bestFit="1" customWidth="1"/>
    <col min="8707" max="8707" width="12.33203125" bestFit="1" customWidth="1"/>
    <col min="8708" max="8708" width="22.25" bestFit="1" customWidth="1"/>
    <col min="8709" max="8709" width="8.58203125" bestFit="1" customWidth="1"/>
    <col min="8961" max="8961" width="12.33203125" bestFit="1" customWidth="1"/>
    <col min="8962" max="8962" width="8.58203125" bestFit="1" customWidth="1"/>
    <col min="8963" max="8963" width="12.33203125" bestFit="1" customWidth="1"/>
    <col min="8964" max="8964" width="22.25" bestFit="1" customWidth="1"/>
    <col min="8965" max="8965" width="8.58203125" bestFit="1" customWidth="1"/>
    <col min="9217" max="9217" width="12.33203125" bestFit="1" customWidth="1"/>
    <col min="9218" max="9218" width="8.58203125" bestFit="1" customWidth="1"/>
    <col min="9219" max="9219" width="12.33203125" bestFit="1" customWidth="1"/>
    <col min="9220" max="9220" width="22.25" bestFit="1" customWidth="1"/>
    <col min="9221" max="9221" width="8.58203125" bestFit="1" customWidth="1"/>
    <col min="9473" max="9473" width="12.33203125" bestFit="1" customWidth="1"/>
    <col min="9474" max="9474" width="8.58203125" bestFit="1" customWidth="1"/>
    <col min="9475" max="9475" width="12.33203125" bestFit="1" customWidth="1"/>
    <col min="9476" max="9476" width="22.25" bestFit="1" customWidth="1"/>
    <col min="9477" max="9477" width="8.58203125" bestFit="1" customWidth="1"/>
    <col min="9729" max="9729" width="12.33203125" bestFit="1" customWidth="1"/>
    <col min="9730" max="9730" width="8.58203125" bestFit="1" customWidth="1"/>
    <col min="9731" max="9731" width="12.33203125" bestFit="1" customWidth="1"/>
    <col min="9732" max="9732" width="22.25" bestFit="1" customWidth="1"/>
    <col min="9733" max="9733" width="8.58203125" bestFit="1" customWidth="1"/>
    <col min="9985" max="9985" width="12.33203125" bestFit="1" customWidth="1"/>
    <col min="9986" max="9986" width="8.58203125" bestFit="1" customWidth="1"/>
    <col min="9987" max="9987" width="12.33203125" bestFit="1" customWidth="1"/>
    <col min="9988" max="9988" width="22.25" bestFit="1" customWidth="1"/>
    <col min="9989" max="9989" width="8.58203125" bestFit="1" customWidth="1"/>
    <col min="10241" max="10241" width="12.33203125" bestFit="1" customWidth="1"/>
    <col min="10242" max="10242" width="8.58203125" bestFit="1" customWidth="1"/>
    <col min="10243" max="10243" width="12.33203125" bestFit="1" customWidth="1"/>
    <col min="10244" max="10244" width="22.25" bestFit="1" customWidth="1"/>
    <col min="10245" max="10245" width="8.58203125" bestFit="1" customWidth="1"/>
    <col min="10497" max="10497" width="12.33203125" bestFit="1" customWidth="1"/>
    <col min="10498" max="10498" width="8.58203125" bestFit="1" customWidth="1"/>
    <col min="10499" max="10499" width="12.33203125" bestFit="1" customWidth="1"/>
    <col min="10500" max="10500" width="22.25" bestFit="1" customWidth="1"/>
    <col min="10501" max="10501" width="8.58203125" bestFit="1" customWidth="1"/>
    <col min="10753" max="10753" width="12.33203125" bestFit="1" customWidth="1"/>
    <col min="10754" max="10754" width="8.58203125" bestFit="1" customWidth="1"/>
    <col min="10755" max="10755" width="12.33203125" bestFit="1" customWidth="1"/>
    <col min="10756" max="10756" width="22.25" bestFit="1" customWidth="1"/>
    <col min="10757" max="10757" width="8.58203125" bestFit="1" customWidth="1"/>
    <col min="11009" max="11009" width="12.33203125" bestFit="1" customWidth="1"/>
    <col min="11010" max="11010" width="8.58203125" bestFit="1" customWidth="1"/>
    <col min="11011" max="11011" width="12.33203125" bestFit="1" customWidth="1"/>
    <col min="11012" max="11012" width="22.25" bestFit="1" customWidth="1"/>
    <col min="11013" max="11013" width="8.58203125" bestFit="1" customWidth="1"/>
    <col min="11265" max="11265" width="12.33203125" bestFit="1" customWidth="1"/>
    <col min="11266" max="11266" width="8.58203125" bestFit="1" customWidth="1"/>
    <col min="11267" max="11267" width="12.33203125" bestFit="1" customWidth="1"/>
    <col min="11268" max="11268" width="22.25" bestFit="1" customWidth="1"/>
    <col min="11269" max="11269" width="8.58203125" bestFit="1" customWidth="1"/>
    <col min="11521" max="11521" width="12.33203125" bestFit="1" customWidth="1"/>
    <col min="11522" max="11522" width="8.58203125" bestFit="1" customWidth="1"/>
    <col min="11523" max="11523" width="12.33203125" bestFit="1" customWidth="1"/>
    <col min="11524" max="11524" width="22.25" bestFit="1" customWidth="1"/>
    <col min="11525" max="11525" width="8.58203125" bestFit="1" customWidth="1"/>
    <col min="11777" max="11777" width="12.33203125" bestFit="1" customWidth="1"/>
    <col min="11778" max="11778" width="8.58203125" bestFit="1" customWidth="1"/>
    <col min="11779" max="11779" width="12.33203125" bestFit="1" customWidth="1"/>
    <col min="11780" max="11780" width="22.25" bestFit="1" customWidth="1"/>
    <col min="11781" max="11781" width="8.58203125" bestFit="1" customWidth="1"/>
    <col min="12033" max="12033" width="12.33203125" bestFit="1" customWidth="1"/>
    <col min="12034" max="12034" width="8.58203125" bestFit="1" customWidth="1"/>
    <col min="12035" max="12035" width="12.33203125" bestFit="1" customWidth="1"/>
    <col min="12036" max="12036" width="22.25" bestFit="1" customWidth="1"/>
    <col min="12037" max="12037" width="8.58203125" bestFit="1" customWidth="1"/>
    <col min="12289" max="12289" width="12.33203125" bestFit="1" customWidth="1"/>
    <col min="12290" max="12290" width="8.58203125" bestFit="1" customWidth="1"/>
    <col min="12291" max="12291" width="12.33203125" bestFit="1" customWidth="1"/>
    <col min="12292" max="12292" width="22.25" bestFit="1" customWidth="1"/>
    <col min="12293" max="12293" width="8.58203125" bestFit="1" customWidth="1"/>
    <col min="12545" max="12545" width="12.33203125" bestFit="1" customWidth="1"/>
    <col min="12546" max="12546" width="8.58203125" bestFit="1" customWidth="1"/>
    <col min="12547" max="12547" width="12.33203125" bestFit="1" customWidth="1"/>
    <col min="12548" max="12548" width="22.25" bestFit="1" customWidth="1"/>
    <col min="12549" max="12549" width="8.58203125" bestFit="1" customWidth="1"/>
    <col min="12801" max="12801" width="12.33203125" bestFit="1" customWidth="1"/>
    <col min="12802" max="12802" width="8.58203125" bestFit="1" customWidth="1"/>
    <col min="12803" max="12803" width="12.33203125" bestFit="1" customWidth="1"/>
    <col min="12804" max="12804" width="22.25" bestFit="1" customWidth="1"/>
    <col min="12805" max="12805" width="8.58203125" bestFit="1" customWidth="1"/>
    <col min="13057" max="13057" width="12.33203125" bestFit="1" customWidth="1"/>
    <col min="13058" max="13058" width="8.58203125" bestFit="1" customWidth="1"/>
    <col min="13059" max="13059" width="12.33203125" bestFit="1" customWidth="1"/>
    <col min="13060" max="13060" width="22.25" bestFit="1" customWidth="1"/>
    <col min="13061" max="13061" width="8.58203125" bestFit="1" customWidth="1"/>
    <col min="13313" max="13313" width="12.33203125" bestFit="1" customWidth="1"/>
    <col min="13314" max="13314" width="8.58203125" bestFit="1" customWidth="1"/>
    <col min="13315" max="13315" width="12.33203125" bestFit="1" customWidth="1"/>
    <col min="13316" max="13316" width="22.25" bestFit="1" customWidth="1"/>
    <col min="13317" max="13317" width="8.58203125" bestFit="1" customWidth="1"/>
    <col min="13569" max="13569" width="12.33203125" bestFit="1" customWidth="1"/>
    <col min="13570" max="13570" width="8.58203125" bestFit="1" customWidth="1"/>
    <col min="13571" max="13571" width="12.33203125" bestFit="1" customWidth="1"/>
    <col min="13572" max="13572" width="22.25" bestFit="1" customWidth="1"/>
    <col min="13573" max="13573" width="8.58203125" bestFit="1" customWidth="1"/>
    <col min="13825" max="13825" width="12.33203125" bestFit="1" customWidth="1"/>
    <col min="13826" max="13826" width="8.58203125" bestFit="1" customWidth="1"/>
    <col min="13827" max="13827" width="12.33203125" bestFit="1" customWidth="1"/>
    <col min="13828" max="13828" width="22.25" bestFit="1" customWidth="1"/>
    <col min="13829" max="13829" width="8.58203125" bestFit="1" customWidth="1"/>
    <col min="14081" max="14081" width="12.33203125" bestFit="1" customWidth="1"/>
    <col min="14082" max="14082" width="8.58203125" bestFit="1" customWidth="1"/>
    <col min="14083" max="14083" width="12.33203125" bestFit="1" customWidth="1"/>
    <col min="14084" max="14084" width="22.25" bestFit="1" customWidth="1"/>
    <col min="14085" max="14085" width="8.58203125" bestFit="1" customWidth="1"/>
    <col min="14337" max="14337" width="12.33203125" bestFit="1" customWidth="1"/>
    <col min="14338" max="14338" width="8.58203125" bestFit="1" customWidth="1"/>
    <col min="14339" max="14339" width="12.33203125" bestFit="1" customWidth="1"/>
    <col min="14340" max="14340" width="22.25" bestFit="1" customWidth="1"/>
    <col min="14341" max="14341" width="8.58203125" bestFit="1" customWidth="1"/>
    <col min="14593" max="14593" width="12.33203125" bestFit="1" customWidth="1"/>
    <col min="14594" max="14594" width="8.58203125" bestFit="1" customWidth="1"/>
    <col min="14595" max="14595" width="12.33203125" bestFit="1" customWidth="1"/>
    <col min="14596" max="14596" width="22.25" bestFit="1" customWidth="1"/>
    <col min="14597" max="14597" width="8.58203125" bestFit="1" customWidth="1"/>
    <col min="14849" max="14849" width="12.33203125" bestFit="1" customWidth="1"/>
    <col min="14850" max="14850" width="8.58203125" bestFit="1" customWidth="1"/>
    <col min="14851" max="14851" width="12.33203125" bestFit="1" customWidth="1"/>
    <col min="14852" max="14852" width="22.25" bestFit="1" customWidth="1"/>
    <col min="14853" max="14853" width="8.58203125" bestFit="1" customWidth="1"/>
    <col min="15105" max="15105" width="12.33203125" bestFit="1" customWidth="1"/>
    <col min="15106" max="15106" width="8.58203125" bestFit="1" customWidth="1"/>
    <col min="15107" max="15107" width="12.33203125" bestFit="1" customWidth="1"/>
    <col min="15108" max="15108" width="22.25" bestFit="1" customWidth="1"/>
    <col min="15109" max="15109" width="8.58203125" bestFit="1" customWidth="1"/>
    <col min="15361" max="15361" width="12.33203125" bestFit="1" customWidth="1"/>
    <col min="15362" max="15362" width="8.58203125" bestFit="1" customWidth="1"/>
    <col min="15363" max="15363" width="12.33203125" bestFit="1" customWidth="1"/>
    <col min="15364" max="15364" width="22.25" bestFit="1" customWidth="1"/>
    <col min="15365" max="15365" width="8.58203125" bestFit="1" customWidth="1"/>
    <col min="15617" max="15617" width="12.33203125" bestFit="1" customWidth="1"/>
    <col min="15618" max="15618" width="8.58203125" bestFit="1" customWidth="1"/>
    <col min="15619" max="15619" width="12.33203125" bestFit="1" customWidth="1"/>
    <col min="15620" max="15620" width="22.25" bestFit="1" customWidth="1"/>
    <col min="15621" max="15621" width="8.58203125" bestFit="1" customWidth="1"/>
    <col min="15873" max="15873" width="12.33203125" bestFit="1" customWidth="1"/>
    <col min="15874" max="15874" width="8.58203125" bestFit="1" customWidth="1"/>
    <col min="15875" max="15875" width="12.33203125" bestFit="1" customWidth="1"/>
    <col min="15876" max="15876" width="22.25" bestFit="1" customWidth="1"/>
    <col min="15877" max="15877" width="8.58203125" bestFit="1" customWidth="1"/>
    <col min="16129" max="16129" width="12.33203125" bestFit="1" customWidth="1"/>
    <col min="16130" max="16130" width="8.58203125" bestFit="1" customWidth="1"/>
    <col min="16131" max="16131" width="12.33203125" bestFit="1" customWidth="1"/>
    <col min="16132" max="16132" width="22.25" bestFit="1" customWidth="1"/>
    <col min="16133" max="16133" width="8.58203125" bestFit="1" customWidth="1"/>
  </cols>
  <sheetData>
    <row r="1" spans="1:5">
      <c r="A1" t="s">
        <v>13</v>
      </c>
      <c r="B1" t="s">
        <v>14</v>
      </c>
      <c r="C1" t="s">
        <v>15</v>
      </c>
      <c r="D1" t="s">
        <v>16</v>
      </c>
      <c r="E1" t="s">
        <v>17</v>
      </c>
    </row>
    <row r="2" spans="1:5">
      <c r="A2" t="s">
        <v>18</v>
      </c>
      <c r="B2" t="s">
        <v>19</v>
      </c>
      <c r="C2" t="s">
        <v>20</v>
      </c>
      <c r="D2" t="s">
        <v>21</v>
      </c>
      <c r="E2" t="s">
        <v>22</v>
      </c>
    </row>
    <row r="3" spans="1:5">
      <c r="A3" t="s">
        <v>23</v>
      </c>
      <c r="B3" t="s">
        <v>24</v>
      </c>
      <c r="C3" t="s">
        <v>25</v>
      </c>
      <c r="D3" t="s">
        <v>26</v>
      </c>
      <c r="E3" t="s">
        <v>27</v>
      </c>
    </row>
    <row r="4" spans="1:5">
      <c r="A4" t="s">
        <v>28</v>
      </c>
      <c r="B4" t="s">
        <v>29</v>
      </c>
      <c r="C4" t="s">
        <v>30</v>
      </c>
      <c r="D4" t="s">
        <v>31</v>
      </c>
      <c r="E4" t="s">
        <v>32</v>
      </c>
    </row>
    <row r="5" spans="1:5">
      <c r="A5" t="s">
        <v>33</v>
      </c>
      <c r="B5" t="s">
        <v>34</v>
      </c>
      <c r="C5" t="s">
        <v>35</v>
      </c>
      <c r="D5" t="s">
        <v>36</v>
      </c>
      <c r="E5" t="s">
        <v>37</v>
      </c>
    </row>
    <row r="6" spans="1:5">
      <c r="A6" t="s">
        <v>38</v>
      </c>
      <c r="B6" t="s">
        <v>4</v>
      </c>
      <c r="C6" t="s">
        <v>4</v>
      </c>
      <c r="D6" t="s">
        <v>39</v>
      </c>
      <c r="E6" t="s">
        <v>40</v>
      </c>
    </row>
    <row r="7" spans="1:5">
      <c r="A7" t="s">
        <v>4</v>
      </c>
      <c r="D7" t="s">
        <v>41</v>
      </c>
      <c r="E7" t="s">
        <v>42</v>
      </c>
    </row>
    <row r="8" spans="1:5">
      <c r="D8" t="s">
        <v>43</v>
      </c>
      <c r="E8" t="s">
        <v>4</v>
      </c>
    </row>
    <row r="9" spans="1:5">
      <c r="D9" t="s">
        <v>4</v>
      </c>
    </row>
  </sheetData>
  <phoneticPr fontId="8"/>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tint="0.79998168889431442"/>
  </sheetPr>
  <dimension ref="A1:S73"/>
  <sheetViews>
    <sheetView view="pageBreakPreview" zoomScale="60" zoomScaleNormal="80" workbookViewId="0">
      <selection activeCell="C13" sqref="C13"/>
    </sheetView>
  </sheetViews>
  <sheetFormatPr defaultColWidth="9" defaultRowHeight="13"/>
  <cols>
    <col min="1" max="1" width="5.83203125" style="211" customWidth="1"/>
    <col min="2" max="2" width="19.5" style="211" customWidth="1"/>
    <col min="3" max="3" width="25.5" style="211" customWidth="1"/>
    <col min="4" max="4" width="14.6640625" style="211" customWidth="1"/>
    <col min="5" max="5" width="25.5" style="211" customWidth="1"/>
    <col min="6" max="6" width="18" style="211" customWidth="1"/>
    <col min="7" max="7" width="8.33203125" style="211" customWidth="1"/>
    <col min="8" max="8" width="13.5" style="211" customWidth="1"/>
    <col min="9" max="9" width="12.1640625" style="211" customWidth="1"/>
    <col min="10" max="10" width="12.6640625" style="211" customWidth="1"/>
    <col min="11" max="11" width="70" style="213" customWidth="1"/>
    <col min="12" max="12" width="9" style="211"/>
    <col min="13" max="19" width="9" style="211" customWidth="1"/>
    <col min="20" max="16384" width="9" style="211"/>
  </cols>
  <sheetData>
    <row r="1" spans="1:18" ht="16.5">
      <c r="J1" s="270" t="s">
        <v>361</v>
      </c>
    </row>
    <row r="2" spans="1:18" ht="18" customHeight="1">
      <c r="B2" s="212" t="s">
        <v>362</v>
      </c>
    </row>
    <row r="3" spans="1:18" ht="18" customHeight="1">
      <c r="B3" s="212" t="s">
        <v>181</v>
      </c>
    </row>
    <row r="4" spans="1:18" s="486" customFormat="1" ht="80" customHeight="1">
      <c r="A4" s="722" t="s">
        <v>363</v>
      </c>
      <c r="B4" s="722"/>
      <c r="C4" s="722"/>
      <c r="D4" s="722"/>
      <c r="E4" s="722"/>
      <c r="F4" s="722"/>
      <c r="G4" s="722"/>
      <c r="H4" s="722"/>
      <c r="I4" s="722"/>
      <c r="J4" s="722"/>
      <c r="K4" s="214"/>
      <c r="N4" s="211"/>
      <c r="O4" s="211"/>
      <c r="P4" s="211"/>
      <c r="Q4" s="211"/>
      <c r="R4" s="211"/>
    </row>
    <row r="5" spans="1:18" s="486" customFormat="1" ht="21.75" customHeight="1">
      <c r="A5" s="482"/>
      <c r="B5" s="482"/>
      <c r="C5" s="482"/>
      <c r="D5" s="482"/>
      <c r="E5" s="482"/>
      <c r="F5" s="482"/>
      <c r="G5" s="482"/>
      <c r="H5" s="723"/>
      <c r="I5" s="723"/>
      <c r="J5" s="723"/>
      <c r="K5" s="302" t="s">
        <v>220</v>
      </c>
      <c r="N5" s="211"/>
      <c r="O5" s="211"/>
      <c r="P5" s="211"/>
      <c r="Q5" s="211"/>
      <c r="R5" s="211"/>
    </row>
    <row r="6" spans="1:18" s="486" customFormat="1" ht="21">
      <c r="A6" s="217"/>
      <c r="H6" s="724" t="s">
        <v>216</v>
      </c>
      <c r="I6" s="724"/>
      <c r="J6" s="724"/>
      <c r="K6" s="302"/>
      <c r="N6" s="211"/>
      <c r="O6" s="211"/>
      <c r="P6" s="211"/>
      <c r="Q6" s="211"/>
      <c r="R6" s="211"/>
    </row>
    <row r="7" spans="1:18" s="486" customFormat="1" ht="21">
      <c r="A7" s="217"/>
      <c r="B7" s="212" t="s">
        <v>182</v>
      </c>
      <c r="K7" s="214"/>
      <c r="R7" s="218"/>
    </row>
    <row r="8" spans="1:18" s="486" customFormat="1" ht="11.25" customHeight="1">
      <c r="A8" s="217"/>
      <c r="K8" s="214"/>
      <c r="R8" s="218"/>
    </row>
    <row r="9" spans="1:18" s="486" customFormat="1" ht="44.25" customHeight="1">
      <c r="A9" s="219"/>
      <c r="B9" s="725" t="s">
        <v>364</v>
      </c>
      <c r="C9" s="725"/>
      <c r="D9" s="725"/>
      <c r="E9" s="725"/>
      <c r="F9" s="725"/>
      <c r="G9" s="725"/>
      <c r="H9" s="725"/>
      <c r="I9" s="725"/>
      <c r="J9" s="725"/>
      <c r="K9" s="214"/>
      <c r="R9" s="218"/>
    </row>
    <row r="10" spans="1:18" s="486" customFormat="1" ht="12.75" customHeight="1">
      <c r="A10" s="726"/>
      <c r="B10" s="726"/>
      <c r="C10" s="726"/>
      <c r="D10" s="726"/>
      <c r="E10" s="726"/>
      <c r="F10" s="726"/>
      <c r="G10" s="726"/>
      <c r="H10" s="726"/>
      <c r="I10" s="726"/>
      <c r="J10" s="726"/>
      <c r="K10" s="214"/>
      <c r="R10" s="218"/>
    </row>
    <row r="11" spans="1:18" ht="57.75" customHeight="1">
      <c r="A11" s="710" t="s">
        <v>0</v>
      </c>
      <c r="B11" s="710"/>
      <c r="C11" s="711" t="s">
        <v>365</v>
      </c>
      <c r="D11" s="711"/>
      <c r="E11" s="711"/>
      <c r="F11" s="487" t="s">
        <v>210</v>
      </c>
      <c r="G11" s="712" t="s">
        <v>366</v>
      </c>
      <c r="H11" s="712"/>
      <c r="I11" s="712"/>
      <c r="J11" s="712"/>
      <c r="K11" s="267"/>
      <c r="R11" s="220"/>
    </row>
    <row r="12" spans="1:18" ht="57.75" customHeight="1">
      <c r="A12" s="710" t="s">
        <v>254</v>
      </c>
      <c r="B12" s="710"/>
      <c r="C12" s="711" t="s">
        <v>406</v>
      </c>
      <c r="D12" s="711"/>
      <c r="E12" s="711"/>
      <c r="F12" s="487" t="s">
        <v>12</v>
      </c>
      <c r="G12" s="712"/>
      <c r="H12" s="712"/>
      <c r="I12" s="712"/>
      <c r="J12" s="712"/>
      <c r="K12" s="268" t="s">
        <v>240</v>
      </c>
      <c r="R12" s="220"/>
    </row>
    <row r="13" spans="1:18" ht="24.75" customHeight="1">
      <c r="A13" s="715" t="s">
        <v>367</v>
      </c>
      <c r="B13" s="490" t="s">
        <v>183</v>
      </c>
      <c r="C13" s="221"/>
      <c r="D13" s="487" t="s">
        <v>184</v>
      </c>
      <c r="E13" s="221"/>
      <c r="F13" s="713"/>
      <c r="G13" s="713"/>
      <c r="H13" s="713"/>
      <c r="I13" s="713"/>
      <c r="J13" s="713"/>
      <c r="K13" s="717" t="s">
        <v>368</v>
      </c>
    </row>
    <row r="14" spans="1:18" ht="12" customHeight="1">
      <c r="A14" s="716"/>
      <c r="B14" s="718" t="s">
        <v>185</v>
      </c>
      <c r="C14" s="222" t="s">
        <v>78</v>
      </c>
      <c r="D14" s="719" t="s">
        <v>186</v>
      </c>
      <c r="E14" s="719"/>
      <c r="F14" s="719"/>
      <c r="G14" s="719" t="s">
        <v>187</v>
      </c>
      <c r="H14" s="719"/>
      <c r="I14" s="719"/>
      <c r="J14" s="719"/>
      <c r="K14" s="717"/>
    </row>
    <row r="15" spans="1:18" ht="33.75" customHeight="1">
      <c r="A15" s="716"/>
      <c r="B15" s="718"/>
      <c r="C15" s="223"/>
      <c r="D15" s="720"/>
      <c r="E15" s="720"/>
      <c r="F15" s="720"/>
      <c r="G15" s="714"/>
      <c r="H15" s="714"/>
      <c r="I15" s="714"/>
      <c r="J15" s="714"/>
      <c r="K15" s="717"/>
    </row>
    <row r="16" spans="1:18" ht="35.25" customHeight="1">
      <c r="A16" s="716"/>
      <c r="B16" s="490" t="s">
        <v>188</v>
      </c>
      <c r="C16" s="721"/>
      <c r="D16" s="721"/>
      <c r="E16" s="721"/>
      <c r="F16" s="721"/>
      <c r="G16" s="721"/>
      <c r="H16" s="721"/>
      <c r="I16" s="721"/>
      <c r="J16" s="721"/>
      <c r="K16" s="717"/>
    </row>
    <row r="17" spans="1:19" ht="35.25" customHeight="1">
      <c r="A17" s="716"/>
      <c r="B17" s="487" t="s">
        <v>189</v>
      </c>
      <c r="C17" s="721"/>
      <c r="D17" s="721"/>
      <c r="E17" s="721"/>
      <c r="F17" s="721"/>
      <c r="G17" s="721"/>
      <c r="H17" s="721"/>
      <c r="I17" s="721"/>
      <c r="J17" s="721"/>
      <c r="K17" s="717"/>
    </row>
    <row r="18" spans="1:19" ht="35.25" customHeight="1">
      <c r="A18" s="716"/>
      <c r="B18" s="487" t="s">
        <v>1</v>
      </c>
      <c r="C18" s="721"/>
      <c r="D18" s="721"/>
      <c r="E18" s="721"/>
      <c r="F18" s="721"/>
      <c r="G18" s="721"/>
      <c r="H18" s="721"/>
      <c r="I18" s="721"/>
      <c r="J18" s="721"/>
      <c r="K18" s="717"/>
    </row>
    <row r="19" spans="1:19" ht="35.25" customHeight="1">
      <c r="A19" s="727" t="s">
        <v>352</v>
      </c>
      <c r="B19" s="475" t="s">
        <v>347</v>
      </c>
      <c r="C19" s="730"/>
      <c r="D19" s="731"/>
      <c r="E19" s="476" t="s">
        <v>190</v>
      </c>
      <c r="F19" s="730"/>
      <c r="G19" s="732"/>
      <c r="H19" s="732"/>
      <c r="I19" s="732"/>
      <c r="J19" s="733"/>
      <c r="K19" s="477"/>
    </row>
    <row r="20" spans="1:19" ht="35.25" customHeight="1">
      <c r="A20" s="728"/>
      <c r="B20" s="478" t="s">
        <v>348</v>
      </c>
      <c r="C20" s="734"/>
      <c r="D20" s="735"/>
      <c r="E20" s="476" t="s">
        <v>191</v>
      </c>
      <c r="F20" s="730"/>
      <c r="G20" s="732"/>
      <c r="H20" s="732"/>
      <c r="I20" s="732"/>
      <c r="J20" s="733"/>
      <c r="K20" s="479"/>
    </row>
    <row r="21" spans="1:19" ht="35.25" customHeight="1">
      <c r="A21" s="729"/>
      <c r="B21" s="480" t="s">
        <v>349</v>
      </c>
      <c r="C21" s="736"/>
      <c r="D21" s="737"/>
      <c r="E21" s="476" t="s">
        <v>350</v>
      </c>
      <c r="F21" s="730"/>
      <c r="G21" s="732"/>
      <c r="H21" s="732"/>
      <c r="I21" s="732"/>
      <c r="J21" s="733"/>
      <c r="K21" s="479"/>
    </row>
    <row r="22" spans="1:19" ht="35.25" hidden="1" customHeight="1">
      <c r="A22" s="738" t="s">
        <v>369</v>
      </c>
      <c r="B22" s="612" t="s">
        <v>211</v>
      </c>
      <c r="C22" s="613"/>
      <c r="D22" s="614"/>
      <c r="E22" s="615"/>
      <c r="F22" s="615"/>
      <c r="G22" s="614"/>
      <c r="H22" s="614"/>
      <c r="I22" s="614"/>
      <c r="J22" s="616"/>
      <c r="K22" s="266" t="s">
        <v>252</v>
      </c>
    </row>
    <row r="23" spans="1:19" ht="21.75" customHeight="1">
      <c r="A23" s="738"/>
      <c r="B23" s="225" t="s">
        <v>192</v>
      </c>
      <c r="C23" s="704"/>
      <c r="D23" s="704"/>
      <c r="E23" s="704"/>
      <c r="F23" s="704"/>
      <c r="G23" s="704"/>
      <c r="H23" s="704"/>
      <c r="I23" s="704"/>
      <c r="J23" s="704"/>
      <c r="K23" s="268"/>
    </row>
    <row r="24" spans="1:19" ht="55.5" customHeight="1">
      <c r="A24" s="738"/>
      <c r="B24" s="226" t="s">
        <v>10</v>
      </c>
      <c r="C24" s="739"/>
      <c r="D24" s="739"/>
      <c r="E24" s="739"/>
      <c r="F24" s="739"/>
      <c r="G24" s="739"/>
      <c r="H24" s="739"/>
      <c r="I24" s="739"/>
      <c r="J24" s="739"/>
      <c r="K24" s="268" t="s">
        <v>193</v>
      </c>
    </row>
    <row r="25" spans="1:19" ht="16.5">
      <c r="A25" s="738"/>
      <c r="B25" s="740" t="s">
        <v>194</v>
      </c>
      <c r="C25" s="484" t="s">
        <v>79</v>
      </c>
      <c r="D25" s="228"/>
      <c r="E25" s="485" t="s">
        <v>80</v>
      </c>
      <c r="F25" s="705" t="s">
        <v>81</v>
      </c>
      <c r="G25" s="706"/>
      <c r="H25" s="229" t="s">
        <v>195</v>
      </c>
      <c r="I25" s="230" t="s">
        <v>196</v>
      </c>
      <c r="J25" s="231"/>
      <c r="K25" s="268"/>
    </row>
    <row r="26" spans="1:19" ht="57" customHeight="1">
      <c r="A26" s="738"/>
      <c r="B26" s="740"/>
      <c r="C26" s="232"/>
      <c r="D26" s="228" t="s">
        <v>9</v>
      </c>
      <c r="E26" s="233"/>
      <c r="F26" s="707"/>
      <c r="G26" s="707"/>
      <c r="H26" s="234"/>
      <c r="I26" s="235"/>
      <c r="J26" s="273"/>
      <c r="K26" s="268" t="s">
        <v>374</v>
      </c>
    </row>
    <row r="27" spans="1:19" ht="18.75" customHeight="1">
      <c r="A27" s="738"/>
      <c r="B27" s="740"/>
      <c r="C27" s="236"/>
      <c r="D27" s="237" t="s">
        <v>197</v>
      </c>
      <c r="E27" s="238"/>
      <c r="F27" s="708"/>
      <c r="G27" s="708"/>
      <c r="H27" s="239"/>
      <c r="I27" s="709"/>
      <c r="J27" s="708"/>
      <c r="K27" s="217" t="s">
        <v>198</v>
      </c>
      <c r="L27" s="213"/>
      <c r="M27" s="213"/>
      <c r="N27" s="213"/>
      <c r="O27" s="213"/>
      <c r="P27" s="213"/>
      <c r="Q27" s="213"/>
      <c r="S27" s="213"/>
    </row>
    <row r="28" spans="1:19" ht="18.75" customHeight="1">
      <c r="A28" s="738"/>
      <c r="B28" s="740"/>
      <c r="C28" s="240"/>
      <c r="D28" s="241" t="s">
        <v>197</v>
      </c>
      <c r="E28" s="242"/>
      <c r="F28" s="698"/>
      <c r="G28" s="698"/>
      <c r="H28" s="243"/>
      <c r="I28" s="699"/>
      <c r="J28" s="698"/>
      <c r="K28" s="219" t="s">
        <v>199</v>
      </c>
      <c r="L28" s="213"/>
      <c r="M28" s="213"/>
      <c r="N28" s="213"/>
      <c r="O28" s="213"/>
      <c r="P28" s="213"/>
      <c r="Q28" s="213"/>
      <c r="R28" s="213"/>
      <c r="S28" s="213"/>
    </row>
    <row r="29" spans="1:19" ht="16.5">
      <c r="A29" s="738"/>
      <c r="B29" s="740"/>
      <c r="C29" s="240"/>
      <c r="D29" s="241" t="s">
        <v>9</v>
      </c>
      <c r="E29" s="242"/>
      <c r="F29" s="698"/>
      <c r="G29" s="698"/>
      <c r="H29" s="243"/>
      <c r="I29" s="699"/>
      <c r="J29" s="698"/>
      <c r="K29" s="219"/>
      <c r="L29" s="213"/>
      <c r="M29" s="213"/>
      <c r="N29" s="213"/>
      <c r="O29" s="213"/>
      <c r="P29" s="213"/>
      <c r="Q29" s="213"/>
      <c r="R29" s="213"/>
      <c r="S29" s="213"/>
    </row>
    <row r="30" spans="1:19" ht="16.5">
      <c r="A30" s="738"/>
      <c r="B30" s="740"/>
      <c r="C30" s="240"/>
      <c r="D30" s="241" t="s">
        <v>9</v>
      </c>
      <c r="E30" s="242"/>
      <c r="F30" s="698"/>
      <c r="G30" s="698"/>
      <c r="H30" s="243"/>
      <c r="I30" s="699"/>
      <c r="J30" s="698"/>
      <c r="K30" s="303"/>
      <c r="L30" s="213"/>
      <c r="M30" s="213"/>
      <c r="N30" s="213"/>
      <c r="O30" s="213"/>
      <c r="P30" s="213"/>
      <c r="Q30" s="213"/>
      <c r="R30" s="213"/>
      <c r="S30" s="213"/>
    </row>
    <row r="31" spans="1:19" ht="16.5">
      <c r="A31" s="738"/>
      <c r="B31" s="740"/>
      <c r="C31" s="240"/>
      <c r="D31" s="241" t="s">
        <v>9</v>
      </c>
      <c r="E31" s="242"/>
      <c r="F31" s="698"/>
      <c r="G31" s="698"/>
      <c r="H31" s="243"/>
      <c r="I31" s="699"/>
      <c r="J31" s="698"/>
      <c r="K31" s="303"/>
      <c r="L31" s="213"/>
      <c r="M31" s="213"/>
      <c r="N31" s="213"/>
      <c r="O31" s="213"/>
      <c r="P31" s="213"/>
      <c r="Q31" s="213"/>
      <c r="R31" s="213"/>
      <c r="S31" s="213"/>
    </row>
    <row r="32" spans="1:19" ht="16.5">
      <c r="A32" s="738"/>
      <c r="B32" s="740"/>
      <c r="C32" s="240"/>
      <c r="D32" s="241" t="s">
        <v>9</v>
      </c>
      <c r="E32" s="242"/>
      <c r="F32" s="698"/>
      <c r="G32" s="698"/>
      <c r="H32" s="243"/>
      <c r="I32" s="699"/>
      <c r="J32" s="698"/>
      <c r="K32" s="303"/>
      <c r="L32" s="213"/>
      <c r="M32" s="213"/>
      <c r="N32" s="213"/>
      <c r="O32" s="213"/>
      <c r="P32" s="213"/>
      <c r="Q32" s="213"/>
      <c r="R32" s="213"/>
      <c r="S32" s="213"/>
    </row>
    <row r="33" spans="1:19" ht="16.5">
      <c r="A33" s="738"/>
      <c r="B33" s="740"/>
      <c r="C33" s="240"/>
      <c r="D33" s="241" t="s">
        <v>9</v>
      </c>
      <c r="E33" s="242"/>
      <c r="F33" s="698"/>
      <c r="G33" s="698"/>
      <c r="H33" s="243"/>
      <c r="I33" s="699"/>
      <c r="J33" s="698"/>
      <c r="K33" s="303"/>
      <c r="L33" s="213"/>
      <c r="M33" s="213"/>
      <c r="N33" s="213"/>
      <c r="O33" s="213"/>
      <c r="P33" s="213"/>
      <c r="Q33" s="213"/>
      <c r="R33" s="213"/>
      <c r="S33" s="213"/>
    </row>
    <row r="34" spans="1:19" ht="16.5">
      <c r="A34" s="738"/>
      <c r="B34" s="740"/>
      <c r="C34" s="240"/>
      <c r="D34" s="241" t="s">
        <v>9</v>
      </c>
      <c r="E34" s="242"/>
      <c r="F34" s="698"/>
      <c r="G34" s="698"/>
      <c r="H34" s="243"/>
      <c r="I34" s="699"/>
      <c r="J34" s="698"/>
      <c r="K34" s="303"/>
      <c r="L34" s="213"/>
      <c r="M34" s="213"/>
      <c r="N34" s="213"/>
      <c r="O34" s="213"/>
      <c r="P34" s="213"/>
      <c r="Q34" s="213"/>
      <c r="R34" s="213"/>
      <c r="S34" s="213"/>
    </row>
    <row r="35" spans="1:19" ht="16.5">
      <c r="A35" s="738"/>
      <c r="B35" s="740"/>
      <c r="C35" s="240"/>
      <c r="D35" s="241" t="s">
        <v>9</v>
      </c>
      <c r="E35" s="242"/>
      <c r="F35" s="698"/>
      <c r="G35" s="698"/>
      <c r="H35" s="243"/>
      <c r="I35" s="699"/>
      <c r="J35" s="698"/>
      <c r="K35" s="303"/>
      <c r="L35" s="213"/>
      <c r="M35" s="213"/>
      <c r="N35" s="213"/>
      <c r="O35" s="213"/>
      <c r="P35" s="213"/>
      <c r="Q35" s="213"/>
      <c r="R35" s="213"/>
      <c r="S35" s="213"/>
    </row>
    <row r="36" spans="1:19" ht="16.5">
      <c r="A36" s="738"/>
      <c r="B36" s="740"/>
      <c r="C36" s="240"/>
      <c r="D36" s="241" t="s">
        <v>9</v>
      </c>
      <c r="E36" s="242"/>
      <c r="F36" s="698"/>
      <c r="G36" s="698"/>
      <c r="H36" s="243"/>
      <c r="I36" s="699"/>
      <c r="J36" s="698"/>
      <c r="K36" s="303"/>
      <c r="L36" s="213"/>
      <c r="M36" s="213"/>
      <c r="N36" s="213"/>
      <c r="O36" s="213"/>
      <c r="P36" s="213"/>
      <c r="Q36" s="213"/>
      <c r="R36" s="213"/>
      <c r="S36" s="213"/>
    </row>
    <row r="37" spans="1:19" ht="16.5">
      <c r="A37" s="738"/>
      <c r="B37" s="740"/>
      <c r="C37" s="240"/>
      <c r="D37" s="241" t="s">
        <v>9</v>
      </c>
      <c r="E37" s="242"/>
      <c r="F37" s="698"/>
      <c r="G37" s="698"/>
      <c r="H37" s="243"/>
      <c r="I37" s="699"/>
      <c r="J37" s="698"/>
      <c r="K37" s="303"/>
      <c r="L37" s="213"/>
      <c r="M37" s="213"/>
      <c r="N37" s="213"/>
      <c r="O37" s="213"/>
      <c r="P37" s="213"/>
      <c r="Q37" s="213"/>
      <c r="R37" s="213"/>
      <c r="S37" s="213"/>
    </row>
    <row r="38" spans="1:19" ht="16.5">
      <c r="A38" s="738"/>
      <c r="B38" s="740"/>
      <c r="C38" s="240"/>
      <c r="D38" s="241" t="s">
        <v>9</v>
      </c>
      <c r="E38" s="242"/>
      <c r="F38" s="698"/>
      <c r="G38" s="698"/>
      <c r="H38" s="243"/>
      <c r="I38" s="699"/>
      <c r="J38" s="698"/>
      <c r="K38" s="303"/>
      <c r="L38" s="213"/>
      <c r="M38" s="213"/>
      <c r="S38" s="213"/>
    </row>
    <row r="39" spans="1:19" s="489" customFormat="1" ht="15" customHeight="1">
      <c r="A39" s="738"/>
      <c r="B39" s="741" t="s">
        <v>132</v>
      </c>
      <c r="C39" s="744" t="s">
        <v>7</v>
      </c>
      <c r="D39" s="745"/>
      <c r="E39" s="483" t="s">
        <v>82</v>
      </c>
      <c r="F39" s="748" t="s">
        <v>341</v>
      </c>
      <c r="G39" s="749"/>
      <c r="H39" s="750" t="s">
        <v>342</v>
      </c>
      <c r="I39" s="751"/>
      <c r="J39" s="443"/>
      <c r="K39" s="268"/>
    </row>
    <row r="40" spans="1:19" s="489" customFormat="1" ht="15" customHeight="1">
      <c r="A40" s="738"/>
      <c r="B40" s="742"/>
      <c r="C40" s="746"/>
      <c r="D40" s="747"/>
      <c r="E40" s="481" t="s">
        <v>343</v>
      </c>
      <c r="F40" s="752" t="s">
        <v>343</v>
      </c>
      <c r="G40" s="753"/>
      <c r="H40" s="752" t="s">
        <v>343</v>
      </c>
      <c r="I40" s="753"/>
      <c r="J40" s="444"/>
      <c r="K40" s="268"/>
    </row>
    <row r="41" spans="1:19" s="489" customFormat="1" ht="15" hidden="1" customHeight="1">
      <c r="A41" s="738"/>
      <c r="B41" s="742"/>
      <c r="C41" s="744" t="s">
        <v>393</v>
      </c>
      <c r="D41" s="754"/>
      <c r="E41" s="445"/>
      <c r="F41" s="313"/>
      <c r="G41" s="647"/>
      <c r="H41" s="446"/>
      <c r="I41" s="645"/>
      <c r="J41" s="447"/>
      <c r="K41" s="266" t="s">
        <v>246</v>
      </c>
    </row>
    <row r="42" spans="1:19" s="489" customFormat="1" ht="14" hidden="1" customHeight="1">
      <c r="A42" s="738"/>
      <c r="B42" s="742"/>
      <c r="C42" s="755" t="s">
        <v>394</v>
      </c>
      <c r="D42" s="756"/>
      <c r="E42" s="445"/>
      <c r="F42" s="313"/>
      <c r="G42" s="648"/>
      <c r="H42" s="449"/>
      <c r="I42" s="447"/>
      <c r="J42" s="447"/>
      <c r="K42" s="266" t="s">
        <v>246</v>
      </c>
    </row>
    <row r="43" spans="1:19" s="489" customFormat="1" ht="15" hidden="1" customHeight="1">
      <c r="A43" s="738"/>
      <c r="B43" s="742"/>
      <c r="C43" s="755" t="s">
        <v>395</v>
      </c>
      <c r="D43" s="756"/>
      <c r="E43" s="445"/>
      <c r="F43" s="313"/>
      <c r="G43" s="648"/>
      <c r="H43" s="449"/>
      <c r="I43" s="447"/>
      <c r="J43" s="447"/>
      <c r="K43" s="266" t="s">
        <v>246</v>
      </c>
    </row>
    <row r="44" spans="1:19" s="489" customFormat="1" ht="15" hidden="1" customHeight="1">
      <c r="A44" s="738"/>
      <c r="B44" s="742"/>
      <c r="C44" s="755" t="s">
        <v>396</v>
      </c>
      <c r="D44" s="756"/>
      <c r="E44" s="445"/>
      <c r="F44" s="313"/>
      <c r="G44" s="648"/>
      <c r="H44" s="449"/>
      <c r="I44" s="447"/>
      <c r="J44" s="447"/>
      <c r="K44" s="266" t="s">
        <v>246</v>
      </c>
    </row>
    <row r="45" spans="1:19" s="489" customFormat="1" ht="15" hidden="1" customHeight="1">
      <c r="A45" s="738"/>
      <c r="B45" s="742"/>
      <c r="C45" s="755" t="s">
        <v>385</v>
      </c>
      <c r="D45" s="756"/>
      <c r="E45" s="445"/>
      <c r="F45" s="313"/>
      <c r="G45" s="648"/>
      <c r="H45" s="449"/>
      <c r="I45" s="447"/>
      <c r="J45" s="447"/>
      <c r="K45" s="266" t="s">
        <v>246</v>
      </c>
    </row>
    <row r="46" spans="1:19" s="489" customFormat="1" ht="15" hidden="1" customHeight="1">
      <c r="A46" s="738"/>
      <c r="B46" s="742"/>
      <c r="C46" s="746" t="s">
        <v>143</v>
      </c>
      <c r="D46" s="757"/>
      <c r="E46" s="445"/>
      <c r="F46" s="313"/>
      <c r="G46" s="646"/>
      <c r="H46" s="450"/>
      <c r="I46" s="649"/>
      <c r="J46" s="447"/>
      <c r="K46" s="266" t="s">
        <v>246</v>
      </c>
    </row>
    <row r="47" spans="1:19" s="489" customFormat="1" ht="30" customHeight="1">
      <c r="A47" s="738"/>
      <c r="B47" s="742"/>
      <c r="C47" s="686" t="s">
        <v>344</v>
      </c>
      <c r="D47" s="687"/>
      <c r="E47" s="451"/>
      <c r="F47" s="700"/>
      <c r="G47" s="701"/>
      <c r="H47" s="702"/>
      <c r="I47" s="703"/>
      <c r="J47" s="452"/>
      <c r="K47" s="266"/>
    </row>
    <row r="48" spans="1:19" s="489" customFormat="1" ht="30" customHeight="1">
      <c r="A48" s="738"/>
      <c r="B48" s="742"/>
      <c r="C48" s="686" t="s">
        <v>345</v>
      </c>
      <c r="D48" s="687"/>
      <c r="E48" s="453"/>
      <c r="F48" s="688"/>
      <c r="G48" s="689"/>
      <c r="H48" s="690"/>
      <c r="I48" s="691"/>
      <c r="J48" s="454"/>
      <c r="K48" s="268"/>
    </row>
    <row r="49" spans="1:19" s="489" customFormat="1" ht="30" customHeight="1" thickBot="1">
      <c r="A49" s="738"/>
      <c r="B49" s="742"/>
      <c r="C49" s="686" t="s">
        <v>346</v>
      </c>
      <c r="D49" s="687"/>
      <c r="E49" s="455"/>
      <c r="F49" s="694"/>
      <c r="G49" s="695"/>
      <c r="H49" s="696"/>
      <c r="I49" s="697"/>
      <c r="J49" s="454"/>
      <c r="K49" s="266"/>
    </row>
    <row r="50" spans="1:19" s="489" customFormat="1" ht="30" customHeight="1" thickTop="1" thickBot="1">
      <c r="A50" s="738"/>
      <c r="B50" s="743"/>
      <c r="C50" s="686" t="s">
        <v>200</v>
      </c>
      <c r="D50" s="687"/>
      <c r="E50" s="456"/>
      <c r="F50" s="457"/>
      <c r="G50" s="458"/>
      <c r="H50" s="458"/>
      <c r="I50" s="459"/>
      <c r="J50" s="459"/>
      <c r="K50" s="244"/>
      <c r="L50" s="460"/>
      <c r="M50" s="460"/>
      <c r="N50" s="460"/>
    </row>
    <row r="51" spans="1:19" s="489" customFormat="1" ht="30" hidden="1" customHeight="1" thickTop="1">
      <c r="A51" s="738"/>
      <c r="B51" s="681" t="s">
        <v>227</v>
      </c>
      <c r="C51" s="304" t="s">
        <v>229</v>
      </c>
      <c r="D51" s="461"/>
      <c r="E51" s="462"/>
      <c r="F51" s="463"/>
      <c r="G51" s="463"/>
      <c r="H51" s="464"/>
      <c r="I51" s="463"/>
      <c r="J51" s="308"/>
      <c r="K51" s="266" t="s">
        <v>253</v>
      </c>
    </row>
    <row r="52" spans="1:19" s="489" customFormat="1" ht="30" hidden="1" customHeight="1">
      <c r="A52" s="738"/>
      <c r="B52" s="681"/>
      <c r="C52" s="305" t="s">
        <v>230</v>
      </c>
      <c r="D52" s="465"/>
      <c r="E52" s="466"/>
      <c r="F52" s="463"/>
      <c r="G52" s="463"/>
      <c r="H52" s="464"/>
      <c r="I52" s="463"/>
      <c r="J52" s="308"/>
      <c r="K52" s="266" t="s">
        <v>250</v>
      </c>
    </row>
    <row r="53" spans="1:19" s="489" customFormat="1" ht="30" hidden="1" customHeight="1">
      <c r="A53" s="738"/>
      <c r="B53" s="681"/>
      <c r="C53" s="305" t="s">
        <v>231</v>
      </c>
      <c r="D53" s="465"/>
      <c r="E53" s="466"/>
      <c r="F53" s="463"/>
      <c r="G53" s="463"/>
      <c r="H53" s="464"/>
      <c r="I53" s="463"/>
      <c r="J53" s="308"/>
      <c r="K53" s="266" t="s">
        <v>250</v>
      </c>
    </row>
    <row r="54" spans="1:19" s="489" customFormat="1" ht="30" hidden="1" customHeight="1">
      <c r="A54" s="738"/>
      <c r="B54" s="681"/>
      <c r="C54" s="305" t="s">
        <v>232</v>
      </c>
      <c r="D54" s="465"/>
      <c r="E54" s="466"/>
      <c r="F54" s="692"/>
      <c r="G54" s="693"/>
      <c r="H54" s="693"/>
      <c r="I54" s="467"/>
      <c r="J54" s="468"/>
      <c r="K54" s="266" t="s">
        <v>250</v>
      </c>
    </row>
    <row r="55" spans="1:19" s="489" customFormat="1" ht="30" hidden="1" customHeight="1">
      <c r="A55" s="738"/>
      <c r="B55" s="681"/>
      <c r="C55" s="306" t="s">
        <v>235</v>
      </c>
      <c r="D55" s="469"/>
      <c r="E55" s="470"/>
      <c r="F55" s="682" t="s">
        <v>237</v>
      </c>
      <c r="G55" s="683"/>
      <c r="H55" s="471"/>
      <c r="I55" s="310"/>
      <c r="J55" s="459"/>
      <c r="K55" s="266" t="s">
        <v>250</v>
      </c>
    </row>
    <row r="56" spans="1:19" s="489" customFormat="1" ht="30" hidden="1" customHeight="1">
      <c r="A56" s="738"/>
      <c r="B56" s="681"/>
      <c r="C56" s="488" t="s">
        <v>236</v>
      </c>
      <c r="D56" s="471"/>
      <c r="E56" s="472"/>
      <c r="F56" s="684" t="s">
        <v>226</v>
      </c>
      <c r="G56" s="685"/>
      <c r="H56" s="471"/>
      <c r="I56" s="310"/>
      <c r="J56" s="308"/>
      <c r="K56" s="266" t="s">
        <v>250</v>
      </c>
    </row>
    <row r="57" spans="1:19" s="489" customFormat="1" ht="30" hidden="1" customHeight="1">
      <c r="A57" s="738"/>
      <c r="B57" s="681"/>
      <c r="C57" s="488" t="s">
        <v>234</v>
      </c>
      <c r="D57" s="471"/>
      <c r="E57" s="472"/>
      <c r="F57" s="684" t="s">
        <v>238</v>
      </c>
      <c r="G57" s="685"/>
      <c r="H57" s="473"/>
      <c r="I57" s="309"/>
      <c r="J57" s="308"/>
      <c r="K57" s="266" t="s">
        <v>253</v>
      </c>
    </row>
    <row r="58" spans="1:19" ht="24.75" customHeight="1" thickTop="1">
      <c r="A58" s="617"/>
      <c r="B58" s="489"/>
      <c r="C58" s="489"/>
      <c r="D58" s="489"/>
      <c r="E58" s="489"/>
      <c r="F58" s="617"/>
      <c r="G58" s="617"/>
      <c r="H58" s="617"/>
      <c r="I58" s="617"/>
      <c r="J58" s="618"/>
      <c r="K58" s="224"/>
      <c r="L58" s="213"/>
      <c r="M58" s="213"/>
      <c r="N58" s="213"/>
      <c r="O58" s="213"/>
      <c r="P58" s="213"/>
      <c r="Q58" s="213"/>
      <c r="R58" s="213"/>
      <c r="S58" s="213"/>
    </row>
    <row r="59" spans="1:19" ht="23.25" customHeight="1">
      <c r="A59" s="244"/>
      <c r="B59" s="263"/>
      <c r="C59" s="489"/>
      <c r="D59" s="489"/>
      <c r="E59" s="489"/>
      <c r="F59" s="489"/>
      <c r="G59" s="489"/>
      <c r="H59" s="489"/>
      <c r="I59" s="489"/>
      <c r="J59" s="489"/>
      <c r="L59" s="213"/>
      <c r="M59" s="213"/>
      <c r="N59" s="213"/>
      <c r="O59" s="213"/>
      <c r="P59" s="213"/>
      <c r="Q59" s="213"/>
      <c r="R59" s="213"/>
    </row>
    <row r="60" spans="1:19" ht="16.5">
      <c r="A60" s="489"/>
      <c r="B60" s="244"/>
      <c r="C60" s="489"/>
      <c r="D60" s="489"/>
      <c r="E60" s="489"/>
      <c r="F60" s="489"/>
      <c r="G60" s="489"/>
      <c r="H60" s="489"/>
      <c r="I60" s="489"/>
      <c r="J60" s="489"/>
      <c r="K60" s="224"/>
      <c r="L60" s="213"/>
      <c r="M60" s="213"/>
      <c r="N60" s="213"/>
      <c r="O60" s="213"/>
      <c r="P60" s="213"/>
      <c r="Q60" s="213"/>
      <c r="R60" s="213"/>
      <c r="S60" s="213"/>
    </row>
    <row r="61" spans="1:19" ht="16.5">
      <c r="A61" s="489"/>
      <c r="B61" s="244"/>
      <c r="C61" s="489"/>
      <c r="D61" s="489"/>
      <c r="E61" s="489"/>
      <c r="F61" s="489"/>
      <c r="G61" s="489"/>
      <c r="H61" s="489"/>
      <c r="I61" s="489"/>
      <c r="J61" s="489"/>
      <c r="K61" s="224"/>
      <c r="L61" s="213"/>
      <c r="M61" s="213"/>
      <c r="N61" s="213"/>
      <c r="O61" s="213"/>
      <c r="P61" s="213"/>
      <c r="Q61" s="213"/>
      <c r="R61" s="213"/>
      <c r="S61" s="213"/>
    </row>
    <row r="62" spans="1:19">
      <c r="K62" s="224"/>
      <c r="L62" s="213"/>
      <c r="M62" s="213"/>
      <c r="N62" s="213"/>
      <c r="O62" s="213"/>
      <c r="P62" s="213"/>
      <c r="Q62" s="213"/>
      <c r="R62" s="213"/>
      <c r="S62" s="213"/>
    </row>
    <row r="63" spans="1:19">
      <c r="K63" s="224"/>
      <c r="L63" s="213"/>
      <c r="M63" s="213"/>
      <c r="N63" s="213"/>
      <c r="O63" s="213"/>
      <c r="P63" s="213"/>
      <c r="Q63" s="213"/>
      <c r="R63" s="213"/>
      <c r="S63" s="213"/>
    </row>
    <row r="64" spans="1:19">
      <c r="K64" s="224"/>
      <c r="L64" s="213"/>
      <c r="M64" s="213"/>
      <c r="N64" s="213"/>
      <c r="O64" s="213"/>
      <c r="P64" s="213"/>
      <c r="Q64" s="213"/>
      <c r="R64" s="213"/>
      <c r="S64" s="213"/>
    </row>
    <row r="65" spans="11:19">
      <c r="K65" s="224"/>
      <c r="L65" s="213"/>
      <c r="M65" s="213"/>
      <c r="N65" s="213"/>
      <c r="O65" s="213"/>
      <c r="P65" s="213"/>
      <c r="Q65" s="213"/>
      <c r="R65" s="213"/>
      <c r="S65" s="213"/>
    </row>
    <row r="66" spans="11:19">
      <c r="K66" s="224"/>
      <c r="L66" s="213"/>
      <c r="M66" s="213"/>
      <c r="N66" s="213"/>
      <c r="O66" s="213"/>
      <c r="P66" s="213"/>
      <c r="Q66" s="213"/>
      <c r="R66" s="213"/>
      <c r="S66" s="213"/>
    </row>
    <row r="67" spans="11:19">
      <c r="K67" s="224"/>
      <c r="L67" s="213"/>
      <c r="M67" s="213"/>
      <c r="N67" s="213"/>
      <c r="O67" s="213"/>
      <c r="P67" s="213"/>
      <c r="Q67" s="213"/>
      <c r="R67" s="213"/>
      <c r="S67" s="213"/>
    </row>
    <row r="68" spans="11:19">
      <c r="K68" s="224"/>
      <c r="L68" s="213"/>
      <c r="M68" s="213"/>
      <c r="N68" s="213"/>
      <c r="O68" s="213"/>
      <c r="P68" s="213"/>
      <c r="Q68" s="213"/>
      <c r="R68" s="213"/>
      <c r="S68" s="213"/>
    </row>
    <row r="69" spans="11:19">
      <c r="K69" s="224"/>
      <c r="L69" s="213"/>
      <c r="M69" s="213"/>
      <c r="N69" s="213"/>
      <c r="O69" s="213"/>
      <c r="P69" s="213"/>
      <c r="Q69" s="213"/>
      <c r="R69" s="213"/>
      <c r="S69" s="213"/>
    </row>
    <row r="70" spans="11:19">
      <c r="K70" s="224"/>
      <c r="L70" s="213"/>
      <c r="M70" s="213"/>
      <c r="N70" s="213"/>
      <c r="O70" s="213"/>
      <c r="P70" s="213"/>
      <c r="Q70" s="213"/>
      <c r="R70" s="213"/>
      <c r="S70" s="213"/>
    </row>
    <row r="71" spans="11:19">
      <c r="K71" s="224"/>
      <c r="L71" s="213"/>
      <c r="M71" s="213"/>
      <c r="N71" s="213"/>
      <c r="O71" s="213"/>
      <c r="P71" s="213"/>
      <c r="Q71" s="213"/>
      <c r="R71" s="213"/>
      <c r="S71" s="213"/>
    </row>
    <row r="72" spans="11:19">
      <c r="K72" s="224"/>
      <c r="L72" s="213"/>
      <c r="M72" s="213"/>
      <c r="N72" s="213"/>
      <c r="O72" s="213"/>
      <c r="P72" s="213"/>
      <c r="Q72" s="213"/>
      <c r="R72" s="213"/>
      <c r="S72" s="213"/>
    </row>
    <row r="73" spans="11:19">
      <c r="K73" s="224"/>
      <c r="L73" s="213"/>
      <c r="M73" s="213"/>
      <c r="S73" s="213"/>
    </row>
  </sheetData>
  <sheetProtection formatCells="0" formatColumns="0" formatRows="0" insertHyperlinks="0" autoFilter="0" pivotTables="0"/>
  <mergeCells count="86">
    <mergeCell ref="A22:A57"/>
    <mergeCell ref="C24:J24"/>
    <mergeCell ref="B25:B38"/>
    <mergeCell ref="F38:G38"/>
    <mergeCell ref="B39:B50"/>
    <mergeCell ref="C39:D40"/>
    <mergeCell ref="F39:G39"/>
    <mergeCell ref="H39:I39"/>
    <mergeCell ref="F40:G40"/>
    <mergeCell ref="H40:I40"/>
    <mergeCell ref="C41:D41"/>
    <mergeCell ref="C42:D42"/>
    <mergeCell ref="C43:D43"/>
    <mergeCell ref="C44:D44"/>
    <mergeCell ref="C45:D45"/>
    <mergeCell ref="C46:D46"/>
    <mergeCell ref="A19:A21"/>
    <mergeCell ref="C19:D19"/>
    <mergeCell ref="F19:J19"/>
    <mergeCell ref="C20:D20"/>
    <mergeCell ref="F20:J20"/>
    <mergeCell ref="C21:D21"/>
    <mergeCell ref="F21:J21"/>
    <mergeCell ref="A11:B11"/>
    <mergeCell ref="C11:E11"/>
    <mergeCell ref="G11:J11"/>
    <mergeCell ref="A4:J4"/>
    <mergeCell ref="H5:J5"/>
    <mergeCell ref="H6:J6"/>
    <mergeCell ref="B9:J9"/>
    <mergeCell ref="A10:J10"/>
    <mergeCell ref="K13:K18"/>
    <mergeCell ref="B14:B15"/>
    <mergeCell ref="D14:F14"/>
    <mergeCell ref="G14:J14"/>
    <mergeCell ref="D15:F15"/>
    <mergeCell ref="C16:J16"/>
    <mergeCell ref="C17:J17"/>
    <mergeCell ref="C18:J18"/>
    <mergeCell ref="A12:B12"/>
    <mergeCell ref="C12:E12"/>
    <mergeCell ref="G12:J12"/>
    <mergeCell ref="F13:J13"/>
    <mergeCell ref="G15:J15"/>
    <mergeCell ref="A13:A18"/>
    <mergeCell ref="C23:J23"/>
    <mergeCell ref="F25:G25"/>
    <mergeCell ref="F26:G26"/>
    <mergeCell ref="F27:G27"/>
    <mergeCell ref="I27:J27"/>
    <mergeCell ref="F28:G28"/>
    <mergeCell ref="I28:J28"/>
    <mergeCell ref="F29:G29"/>
    <mergeCell ref="I29:J29"/>
    <mergeCell ref="F30:G30"/>
    <mergeCell ref="I30:J30"/>
    <mergeCell ref="F31:G31"/>
    <mergeCell ref="I31:J31"/>
    <mergeCell ref="F32:G32"/>
    <mergeCell ref="I32:J32"/>
    <mergeCell ref="F33:G33"/>
    <mergeCell ref="I33:J33"/>
    <mergeCell ref="F34:G34"/>
    <mergeCell ref="I34:J34"/>
    <mergeCell ref="F35:G35"/>
    <mergeCell ref="I35:J35"/>
    <mergeCell ref="F36:G36"/>
    <mergeCell ref="I36:J36"/>
    <mergeCell ref="F37:G37"/>
    <mergeCell ref="I37:J37"/>
    <mergeCell ref="I38:J38"/>
    <mergeCell ref="C47:D47"/>
    <mergeCell ref="F47:G47"/>
    <mergeCell ref="H47:I47"/>
    <mergeCell ref="H48:I48"/>
    <mergeCell ref="F54:H54"/>
    <mergeCell ref="C49:D49"/>
    <mergeCell ref="F49:G49"/>
    <mergeCell ref="H49:I49"/>
    <mergeCell ref="C50:D50"/>
    <mergeCell ref="B51:B57"/>
    <mergeCell ref="F55:G55"/>
    <mergeCell ref="F56:G56"/>
    <mergeCell ref="F57:G57"/>
    <mergeCell ref="C48:D48"/>
    <mergeCell ref="F48:G48"/>
  </mergeCells>
  <phoneticPr fontId="8"/>
  <conditionalFormatting sqref="E50">
    <cfRule type="expression" dxfId="49" priority="1">
      <formula>E50="※助成金額を入力"</formula>
    </cfRule>
  </conditionalFormatting>
  <dataValidations count="10">
    <dataValidation type="list" allowBlank="1" showInputMessage="1" showErrorMessage="1" sqref="G11:J11" xr:uid="{C861798F-0F0A-4002-ACCA-F6DBB37CC3D4}">
      <formula1>"公演事業支援（一般枠）,公演事業支援（ステップアップ枠）,複数年計画支援"</formula1>
    </dataValidation>
    <dataValidation type="list" allowBlank="1" showDropDown="1" showInputMessage="1" showErrorMessage="1" sqref="C11:E11" xr:uid="{126E866A-7E16-4C43-90F2-B660CBBE3EEF}">
      <formula1>"舞台芸術創造活動活性化事業"</formula1>
    </dataValidation>
    <dataValidation imeMode="halfAlpha" operator="greaterThanOrEqual" allowBlank="1" showInputMessage="1" showErrorMessage="1" sqref="E13 C13:C14" xr:uid="{AAB8ED52-C0C5-43A0-94F9-FA4886A8D27D}"/>
    <dataValidation type="list" allowBlank="1" showInputMessage="1" showErrorMessage="1" sqref="C15 H27:H38" xr:uid="{D1973BDC-E7B9-4554-8499-C131502CC199}">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list" allowBlank="1" showInputMessage="1" showErrorMessage="1" sqref="G12:J12" xr:uid="{3B122769-2763-4DDB-8166-D4B930ED6EB3}">
      <formula1>INDIRECT($C$12)</formula1>
    </dataValidation>
    <dataValidation imeMode="halfAlpha" allowBlank="1" showInputMessage="1" showErrorMessage="1" sqref="F21:J21" xr:uid="{EA697418-43E5-4588-B8D0-F9847C023922}"/>
    <dataValidation imeMode="halfAlpha" allowBlank="1" showInputMessage="1" showErrorMessage="1" prompt="ハイフンを入れた形式で入力してください。_x000a_ex.) 03-3265-7411" sqref="F19:J20" xr:uid="{079D0932-8F73-4158-86E9-E0D11AF35370}"/>
    <dataValidation imeMode="fullKatakana" allowBlank="1" showInputMessage="1" showErrorMessage="1" sqref="C20:D20 C23:J23" xr:uid="{D4EFD25E-F7A6-4B07-932E-AE91F127CEC5}"/>
    <dataValidation type="date" allowBlank="1" showInputMessage="1" showErrorMessage="1" errorTitle="公演日を記載してください。" error="2022/4/1～2023/3/31で記載してください。" sqref="C27 C28:C38 E28:E38 E27" xr:uid="{7A6D9E80-1B54-4C3B-AD3F-0080EC126AEA}">
      <formula1>44652</formula1>
      <formula2>45016</formula2>
    </dataValidation>
    <dataValidation type="list" allowBlank="1" showInputMessage="1" showErrorMessage="1" sqref="N15" xr:uid="{9D56C85F-5157-4BC9-8051-21ED5BA34FA6}">
      <formula1>INDIRECT(VLOOKUP($C$11,#REF!,3,TRUE))</formula1>
    </dataValidation>
  </dataValidations>
  <pageMargins left="0.78740157480314965" right="0.78740157480314965" top="0.78740157480314965" bottom="0.78740157480314965" header="0.31496062992125984" footer="0.59055118110236227"/>
  <pageSetup paperSize="9" scale="50" orientation="portrait" r:id="rId1"/>
  <headerFooter scaleWithDoc="0">
    <oddFooter>&amp;R&amp;"ＭＳ ゴシック,標準"&amp;12整理番号：（事務局記入欄）</oddFooter>
  </headerFooter>
  <rowBreaks count="1" manualBreakCount="1">
    <brk id="55" max="9"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S71"/>
  <sheetViews>
    <sheetView view="pageBreakPreview" zoomScale="60" zoomScaleNormal="80" workbookViewId="0">
      <selection activeCell="I48" sqref="I48"/>
    </sheetView>
  </sheetViews>
  <sheetFormatPr defaultColWidth="9" defaultRowHeight="13"/>
  <cols>
    <col min="1" max="1" width="5.83203125" style="211" customWidth="1"/>
    <col min="2" max="2" width="19.58203125" style="211" customWidth="1"/>
    <col min="3" max="3" width="24.58203125" style="211" customWidth="1"/>
    <col min="4" max="6" width="20.58203125" style="211" customWidth="1"/>
    <col min="7" max="7" width="7.58203125" style="211" customWidth="1"/>
    <col min="8" max="8" width="13.58203125" style="211" customWidth="1"/>
    <col min="9" max="10" width="20.58203125" style="211" customWidth="1"/>
    <col min="11" max="11" width="70.08203125" style="213" customWidth="1"/>
    <col min="12" max="12" width="9" style="211"/>
    <col min="13" max="19" width="9" style="211" customWidth="1"/>
    <col min="20" max="16384" width="9" style="211"/>
  </cols>
  <sheetData>
    <row r="1" spans="1:18" ht="16.5">
      <c r="J1" s="270" t="s">
        <v>325</v>
      </c>
    </row>
    <row r="2" spans="1:18" ht="18" customHeight="1">
      <c r="B2" s="212" t="s">
        <v>336</v>
      </c>
    </row>
    <row r="3" spans="1:18" ht="18" customHeight="1">
      <c r="B3" s="212" t="s">
        <v>181</v>
      </c>
      <c r="J3" s="121"/>
    </row>
    <row r="4" spans="1:18" s="215" customFormat="1" ht="79.900000000000006" customHeight="1">
      <c r="A4" s="722" t="s">
        <v>340</v>
      </c>
      <c r="B4" s="722"/>
      <c r="C4" s="722"/>
      <c r="D4" s="722"/>
      <c r="E4" s="722"/>
      <c r="F4" s="722"/>
      <c r="G4" s="722"/>
      <c r="H4" s="722"/>
      <c r="I4" s="722"/>
      <c r="J4" s="722"/>
      <c r="K4" s="214"/>
      <c r="N4" s="211"/>
      <c r="O4" s="211"/>
      <c r="P4" s="211"/>
      <c r="Q4" s="211"/>
      <c r="R4" s="211"/>
    </row>
    <row r="5" spans="1:18" s="215" customFormat="1" ht="21.75" customHeight="1">
      <c r="A5" s="216"/>
      <c r="B5" s="216"/>
      <c r="C5" s="216"/>
      <c r="D5" s="216"/>
      <c r="E5" s="216"/>
      <c r="F5" s="216"/>
      <c r="G5" s="216"/>
      <c r="H5" s="723"/>
      <c r="I5" s="723"/>
      <c r="J5" s="723"/>
      <c r="K5" s="302" t="s">
        <v>220</v>
      </c>
      <c r="N5" s="211"/>
      <c r="O5" s="211"/>
      <c r="P5" s="211"/>
      <c r="Q5" s="211"/>
      <c r="R5" s="211"/>
    </row>
    <row r="6" spans="1:18" s="215" customFormat="1" ht="21">
      <c r="A6" s="217"/>
      <c r="H6" s="724" t="s">
        <v>216</v>
      </c>
      <c r="I6" s="724"/>
      <c r="J6" s="724"/>
      <c r="K6" s="302"/>
      <c r="N6" s="211"/>
      <c r="O6" s="211"/>
      <c r="P6" s="211"/>
      <c r="Q6" s="211"/>
      <c r="R6" s="211"/>
    </row>
    <row r="7" spans="1:18" s="215" customFormat="1" ht="21">
      <c r="A7" s="217"/>
      <c r="B7" s="212" t="s">
        <v>182</v>
      </c>
      <c r="K7" s="214"/>
      <c r="R7" s="218"/>
    </row>
    <row r="8" spans="1:18" s="215" customFormat="1" ht="11.25" customHeight="1">
      <c r="A8" s="217"/>
      <c r="K8" s="214"/>
      <c r="R8" s="218"/>
    </row>
    <row r="9" spans="1:18" s="215" customFormat="1" ht="71.5" customHeight="1">
      <c r="A9" s="219"/>
      <c r="B9" s="725" t="s">
        <v>261</v>
      </c>
      <c r="C9" s="725"/>
      <c r="D9" s="725"/>
      <c r="E9" s="725"/>
      <c r="F9" s="725"/>
      <c r="G9" s="725"/>
      <c r="H9" s="725"/>
      <c r="I9" s="725"/>
      <c r="J9" s="725"/>
      <c r="K9" s="245" t="s">
        <v>262</v>
      </c>
      <c r="R9" s="218"/>
    </row>
    <row r="10" spans="1:18" s="215" customFormat="1" ht="12.75" customHeight="1">
      <c r="A10" s="726"/>
      <c r="B10" s="726"/>
      <c r="C10" s="726"/>
      <c r="D10" s="726"/>
      <c r="E10" s="726"/>
      <c r="F10" s="726"/>
      <c r="G10" s="726"/>
      <c r="H10" s="726"/>
      <c r="I10" s="726"/>
      <c r="J10" s="726"/>
      <c r="K10" s="214"/>
      <c r="R10" s="218"/>
    </row>
    <row r="11" spans="1:18" ht="57.75" customHeight="1">
      <c r="A11" s="710" t="s">
        <v>0</v>
      </c>
      <c r="B11" s="710"/>
      <c r="C11" s="775" t="str">
        <f>交付申請書総表コピー欄!C11</f>
        <v>舞台芸術創造活動活性化事業</v>
      </c>
      <c r="D11" s="775"/>
      <c r="E11" s="775"/>
      <c r="F11" s="11" t="s">
        <v>210</v>
      </c>
      <c r="G11" s="776" t="str">
        <f>交付申請書総表コピー欄!G11</f>
        <v>公演事業支援（一般枠）</v>
      </c>
      <c r="H11" s="776"/>
      <c r="I11" s="776"/>
      <c r="J11" s="776"/>
      <c r="K11" s="267"/>
      <c r="R11" s="220"/>
    </row>
    <row r="12" spans="1:18" ht="57.75" customHeight="1">
      <c r="A12" s="710" t="s">
        <v>254</v>
      </c>
      <c r="B12" s="710"/>
      <c r="C12" s="775" t="s">
        <v>405</v>
      </c>
      <c r="D12" s="775"/>
      <c r="E12" s="775"/>
      <c r="F12" s="11" t="s">
        <v>12</v>
      </c>
      <c r="G12" s="776">
        <f>交付申請書総表コピー欄!G12</f>
        <v>0</v>
      </c>
      <c r="H12" s="776"/>
      <c r="I12" s="776"/>
      <c r="J12" s="776"/>
      <c r="K12" s="312" t="s">
        <v>240</v>
      </c>
      <c r="R12" s="220"/>
    </row>
    <row r="13" spans="1:18" ht="24.75" customHeight="1">
      <c r="A13" s="715" t="s">
        <v>11</v>
      </c>
      <c r="B13" s="53" t="s">
        <v>183</v>
      </c>
      <c r="C13" s="221"/>
      <c r="D13" s="11" t="s">
        <v>184</v>
      </c>
      <c r="E13" s="221"/>
      <c r="F13" s="713"/>
      <c r="G13" s="713"/>
      <c r="H13" s="713"/>
      <c r="I13" s="713"/>
      <c r="J13" s="713"/>
      <c r="K13" s="717" t="s">
        <v>335</v>
      </c>
    </row>
    <row r="14" spans="1:18" ht="12" customHeight="1">
      <c r="A14" s="716"/>
      <c r="B14" s="718" t="s">
        <v>185</v>
      </c>
      <c r="C14" s="222" t="s">
        <v>78</v>
      </c>
      <c r="D14" s="719" t="s">
        <v>186</v>
      </c>
      <c r="E14" s="719"/>
      <c r="F14" s="719"/>
      <c r="G14" s="719" t="s">
        <v>187</v>
      </c>
      <c r="H14" s="719"/>
      <c r="I14" s="719"/>
      <c r="J14" s="719"/>
      <c r="K14" s="717"/>
    </row>
    <row r="15" spans="1:18" ht="33.75" customHeight="1">
      <c r="A15" s="716"/>
      <c r="B15" s="718"/>
      <c r="C15" s="223"/>
      <c r="D15" s="720"/>
      <c r="E15" s="720"/>
      <c r="F15" s="720"/>
      <c r="G15" s="714"/>
      <c r="H15" s="714"/>
      <c r="I15" s="714"/>
      <c r="J15" s="714"/>
      <c r="K15" s="717"/>
    </row>
    <row r="16" spans="1:18" ht="35.25" customHeight="1">
      <c r="A16" s="716"/>
      <c r="B16" s="53" t="s">
        <v>188</v>
      </c>
      <c r="C16" s="721"/>
      <c r="D16" s="721"/>
      <c r="E16" s="721"/>
      <c r="F16" s="721"/>
      <c r="G16" s="721"/>
      <c r="H16" s="721"/>
      <c r="I16" s="721"/>
      <c r="J16" s="721"/>
      <c r="K16" s="717"/>
    </row>
    <row r="17" spans="1:19" ht="35.25" customHeight="1">
      <c r="A17" s="716"/>
      <c r="B17" s="11" t="s">
        <v>189</v>
      </c>
      <c r="C17" s="721"/>
      <c r="D17" s="721"/>
      <c r="E17" s="721"/>
      <c r="F17" s="721"/>
      <c r="G17" s="721"/>
      <c r="H17" s="721"/>
      <c r="I17" s="721"/>
      <c r="J17" s="721"/>
      <c r="K17" s="717"/>
    </row>
    <row r="18" spans="1:19" ht="35.25" customHeight="1">
      <c r="A18" s="777"/>
      <c r="B18" s="11" t="s">
        <v>1</v>
      </c>
      <c r="C18" s="721"/>
      <c r="D18" s="721"/>
      <c r="E18" s="721"/>
      <c r="F18" s="721"/>
      <c r="G18" s="721"/>
      <c r="H18" s="721"/>
      <c r="I18" s="721"/>
      <c r="J18" s="721"/>
      <c r="K18" s="717"/>
    </row>
    <row r="19" spans="1:19" ht="35.25" customHeight="1">
      <c r="A19" s="715" t="s">
        <v>352</v>
      </c>
      <c r="B19" s="475" t="s">
        <v>347</v>
      </c>
      <c r="C19" s="730"/>
      <c r="D19" s="731"/>
      <c r="E19" s="476" t="s">
        <v>190</v>
      </c>
      <c r="F19" s="730"/>
      <c r="G19" s="732"/>
      <c r="H19" s="732"/>
      <c r="I19" s="732"/>
      <c r="J19" s="733"/>
      <c r="K19" s="477"/>
    </row>
    <row r="20" spans="1:19" ht="35.25" customHeight="1">
      <c r="A20" s="716"/>
      <c r="B20" s="478" t="s">
        <v>348</v>
      </c>
      <c r="C20" s="734"/>
      <c r="D20" s="735"/>
      <c r="E20" s="476" t="s">
        <v>191</v>
      </c>
      <c r="F20" s="730"/>
      <c r="G20" s="732"/>
      <c r="H20" s="732"/>
      <c r="I20" s="732"/>
      <c r="J20" s="733"/>
      <c r="K20" s="479"/>
    </row>
    <row r="21" spans="1:19" ht="35.25" customHeight="1">
      <c r="A21" s="777"/>
      <c r="B21" s="480" t="s">
        <v>349</v>
      </c>
      <c r="C21" s="736"/>
      <c r="D21" s="737"/>
      <c r="E21" s="476" t="s">
        <v>350</v>
      </c>
      <c r="F21" s="730"/>
      <c r="G21" s="732"/>
      <c r="H21" s="732"/>
      <c r="I21" s="732"/>
      <c r="J21" s="733"/>
      <c r="K21" s="479"/>
    </row>
    <row r="22" spans="1:19" ht="21.75" customHeight="1">
      <c r="A22" s="715" t="s">
        <v>351</v>
      </c>
      <c r="B22" s="225" t="s">
        <v>192</v>
      </c>
      <c r="C22" s="704"/>
      <c r="D22" s="704"/>
      <c r="E22" s="704"/>
      <c r="F22" s="704"/>
      <c r="G22" s="704"/>
      <c r="H22" s="704"/>
      <c r="I22" s="704"/>
      <c r="J22" s="704"/>
      <c r="K22" s="268"/>
    </row>
    <row r="23" spans="1:19" ht="55.5" customHeight="1">
      <c r="A23" s="716"/>
      <c r="B23" s="226" t="s">
        <v>10</v>
      </c>
      <c r="C23" s="739"/>
      <c r="D23" s="739"/>
      <c r="E23" s="739"/>
      <c r="F23" s="739"/>
      <c r="G23" s="739"/>
      <c r="H23" s="739"/>
      <c r="I23" s="739"/>
      <c r="J23" s="739"/>
      <c r="K23" s="268" t="s">
        <v>193</v>
      </c>
    </row>
    <row r="24" spans="1:19" ht="16.5">
      <c r="A24" s="716"/>
      <c r="B24" s="740" t="s">
        <v>194</v>
      </c>
      <c r="C24" s="227" t="s">
        <v>79</v>
      </c>
      <c r="D24" s="228"/>
      <c r="E24" s="10" t="s">
        <v>80</v>
      </c>
      <c r="F24" s="705" t="s">
        <v>81</v>
      </c>
      <c r="G24" s="706"/>
      <c r="H24" s="229" t="s">
        <v>195</v>
      </c>
      <c r="I24" s="230" t="s">
        <v>196</v>
      </c>
      <c r="J24" s="231"/>
      <c r="K24" s="268"/>
    </row>
    <row r="25" spans="1:19" ht="57" customHeight="1">
      <c r="A25" s="716"/>
      <c r="B25" s="740"/>
      <c r="C25" s="232" t="str">
        <f>IF(MIN(C26:C37),MIN(C26:C37),"")</f>
        <v/>
      </c>
      <c r="D25" s="228" t="s">
        <v>9</v>
      </c>
      <c r="E25" s="233" t="str">
        <f>IF(MAX(E26:E37),MAX(E26:E37),"")</f>
        <v/>
      </c>
      <c r="F25" s="707" t="str">
        <f>IF(F26="","",F26)</f>
        <v/>
      </c>
      <c r="G25" s="707"/>
      <c r="H25" s="234" t="str">
        <f>IF(H26="","","("&amp;H26)</f>
        <v/>
      </c>
      <c r="I25" s="235" t="str">
        <f>IF(I26="","",I26&amp;")")</f>
        <v/>
      </c>
      <c r="J25" s="273">
        <f>IF(ISBLANK(F27:G37),"",COUNTA(F27:G37))</f>
        <v>0</v>
      </c>
      <c r="K25" s="266" t="s">
        <v>249</v>
      </c>
    </row>
    <row r="26" spans="1:19" ht="18.75" customHeight="1">
      <c r="A26" s="716"/>
      <c r="B26" s="740"/>
      <c r="C26" s="236"/>
      <c r="D26" s="237" t="s">
        <v>197</v>
      </c>
      <c r="E26" s="238"/>
      <c r="F26" s="708"/>
      <c r="G26" s="708"/>
      <c r="H26" s="239"/>
      <c r="I26" s="709"/>
      <c r="J26" s="708"/>
      <c r="K26" s="217" t="s">
        <v>198</v>
      </c>
      <c r="L26" s="213"/>
      <c r="M26" s="213"/>
      <c r="N26" s="213"/>
      <c r="O26" s="213"/>
      <c r="P26" s="213"/>
      <c r="Q26" s="213"/>
      <c r="S26" s="213"/>
    </row>
    <row r="27" spans="1:19" ht="18.75" customHeight="1">
      <c r="A27" s="716"/>
      <c r="B27" s="740"/>
      <c r="C27" s="240"/>
      <c r="D27" s="241" t="s">
        <v>197</v>
      </c>
      <c r="E27" s="242"/>
      <c r="F27" s="698"/>
      <c r="G27" s="698"/>
      <c r="H27" s="243"/>
      <c r="I27" s="699"/>
      <c r="J27" s="698"/>
      <c r="K27" s="219" t="s">
        <v>199</v>
      </c>
      <c r="L27" s="213"/>
      <c r="M27" s="213"/>
      <c r="N27" s="213"/>
      <c r="O27" s="213"/>
      <c r="P27" s="213"/>
      <c r="Q27" s="213"/>
      <c r="R27" s="213"/>
      <c r="S27" s="213"/>
    </row>
    <row r="28" spans="1:19" ht="16.5">
      <c r="A28" s="716"/>
      <c r="B28" s="740"/>
      <c r="C28" s="240"/>
      <c r="D28" s="241" t="s">
        <v>9</v>
      </c>
      <c r="E28" s="242"/>
      <c r="F28" s="698"/>
      <c r="G28" s="698"/>
      <c r="H28" s="243"/>
      <c r="I28" s="699"/>
      <c r="J28" s="698"/>
      <c r="K28" s="219"/>
      <c r="L28" s="213"/>
      <c r="M28" s="213"/>
      <c r="N28" s="213"/>
      <c r="O28" s="213"/>
      <c r="P28" s="213"/>
      <c r="Q28" s="213"/>
      <c r="R28" s="213"/>
      <c r="S28" s="213"/>
    </row>
    <row r="29" spans="1:19" ht="16.5">
      <c r="A29" s="716"/>
      <c r="B29" s="740"/>
      <c r="C29" s="240"/>
      <c r="D29" s="241" t="s">
        <v>9</v>
      </c>
      <c r="E29" s="242"/>
      <c r="F29" s="698"/>
      <c r="G29" s="698"/>
      <c r="H29" s="243"/>
      <c r="I29" s="699"/>
      <c r="J29" s="698"/>
      <c r="K29" s="303"/>
      <c r="L29" s="213"/>
      <c r="M29" s="213"/>
      <c r="N29" s="213"/>
      <c r="O29" s="213"/>
      <c r="P29" s="213"/>
      <c r="Q29" s="213"/>
      <c r="R29" s="213"/>
      <c r="S29" s="213"/>
    </row>
    <row r="30" spans="1:19" ht="16.5">
      <c r="A30" s="716"/>
      <c r="B30" s="740"/>
      <c r="C30" s="240"/>
      <c r="D30" s="241" t="s">
        <v>9</v>
      </c>
      <c r="E30" s="242"/>
      <c r="F30" s="698"/>
      <c r="G30" s="698"/>
      <c r="H30" s="243"/>
      <c r="I30" s="699"/>
      <c r="J30" s="698"/>
      <c r="K30" s="303"/>
      <c r="L30" s="213"/>
      <c r="M30" s="213"/>
      <c r="N30" s="213"/>
      <c r="O30" s="213"/>
      <c r="P30" s="213"/>
      <c r="Q30" s="213"/>
      <c r="R30" s="213"/>
      <c r="S30" s="213"/>
    </row>
    <row r="31" spans="1:19" ht="16.5">
      <c r="A31" s="716"/>
      <c r="B31" s="740"/>
      <c r="C31" s="240"/>
      <c r="D31" s="241" t="s">
        <v>9</v>
      </c>
      <c r="E31" s="242"/>
      <c r="F31" s="698"/>
      <c r="G31" s="698"/>
      <c r="H31" s="243"/>
      <c r="I31" s="699"/>
      <c r="J31" s="698"/>
      <c r="K31" s="303"/>
      <c r="L31" s="213"/>
      <c r="M31" s="213"/>
      <c r="N31" s="213"/>
      <c r="O31" s="213"/>
      <c r="P31" s="213"/>
      <c r="Q31" s="213"/>
      <c r="R31" s="213"/>
      <c r="S31" s="213"/>
    </row>
    <row r="32" spans="1:19" ht="16.5">
      <c r="A32" s="716"/>
      <c r="B32" s="740"/>
      <c r="C32" s="240"/>
      <c r="D32" s="241" t="s">
        <v>9</v>
      </c>
      <c r="E32" s="242"/>
      <c r="F32" s="698"/>
      <c r="G32" s="698"/>
      <c r="H32" s="243"/>
      <c r="I32" s="699"/>
      <c r="J32" s="698"/>
      <c r="K32" s="303"/>
      <c r="L32" s="213"/>
      <c r="M32" s="213"/>
      <c r="N32" s="213"/>
      <c r="O32" s="213"/>
      <c r="P32" s="213"/>
      <c r="Q32" s="213"/>
      <c r="R32" s="213"/>
      <c r="S32" s="213"/>
    </row>
    <row r="33" spans="1:19" ht="16.5">
      <c r="A33" s="716"/>
      <c r="B33" s="740"/>
      <c r="C33" s="240"/>
      <c r="D33" s="241" t="s">
        <v>9</v>
      </c>
      <c r="E33" s="242"/>
      <c r="F33" s="698"/>
      <c r="G33" s="698"/>
      <c r="H33" s="243"/>
      <c r="I33" s="699"/>
      <c r="J33" s="698"/>
      <c r="K33" s="303"/>
      <c r="L33" s="213"/>
      <c r="M33" s="213"/>
      <c r="N33" s="213"/>
      <c r="O33" s="213"/>
      <c r="P33" s="213"/>
      <c r="Q33" s="213"/>
      <c r="R33" s="213"/>
      <c r="S33" s="213"/>
    </row>
    <row r="34" spans="1:19" ht="16.5">
      <c r="A34" s="716"/>
      <c r="B34" s="740"/>
      <c r="C34" s="240"/>
      <c r="D34" s="241" t="s">
        <v>9</v>
      </c>
      <c r="E34" s="242"/>
      <c r="F34" s="698"/>
      <c r="G34" s="698"/>
      <c r="H34" s="243"/>
      <c r="I34" s="699"/>
      <c r="J34" s="698"/>
      <c r="K34" s="303"/>
      <c r="L34" s="213"/>
      <c r="M34" s="213"/>
      <c r="N34" s="213"/>
      <c r="O34" s="213"/>
      <c r="P34" s="213"/>
      <c r="Q34" s="213"/>
      <c r="R34" s="213"/>
      <c r="S34" s="213"/>
    </row>
    <row r="35" spans="1:19" ht="16.5">
      <c r="A35" s="716"/>
      <c r="B35" s="740"/>
      <c r="C35" s="240"/>
      <c r="D35" s="241" t="s">
        <v>9</v>
      </c>
      <c r="E35" s="242"/>
      <c r="F35" s="698"/>
      <c r="G35" s="698"/>
      <c r="H35" s="243"/>
      <c r="I35" s="699"/>
      <c r="J35" s="698"/>
      <c r="K35" s="303"/>
      <c r="L35" s="213"/>
      <c r="M35" s="213"/>
      <c r="N35" s="213"/>
      <c r="O35" s="213"/>
      <c r="P35" s="213"/>
      <c r="Q35" s="213"/>
      <c r="R35" s="213"/>
      <c r="S35" s="213"/>
    </row>
    <row r="36" spans="1:19" ht="16.5">
      <c r="A36" s="716"/>
      <c r="B36" s="740"/>
      <c r="C36" s="240"/>
      <c r="D36" s="241" t="s">
        <v>9</v>
      </c>
      <c r="E36" s="242"/>
      <c r="F36" s="698"/>
      <c r="G36" s="698"/>
      <c r="H36" s="243"/>
      <c r="I36" s="699"/>
      <c r="J36" s="698"/>
      <c r="K36" s="303"/>
      <c r="L36" s="213"/>
      <c r="M36" s="213"/>
      <c r="N36" s="213"/>
      <c r="O36" s="213"/>
      <c r="P36" s="213"/>
      <c r="Q36" s="213"/>
      <c r="R36" s="213"/>
      <c r="S36" s="213"/>
    </row>
    <row r="37" spans="1:19" ht="16.5">
      <c r="A37" s="716"/>
      <c r="B37" s="740"/>
      <c r="C37" s="240"/>
      <c r="D37" s="241" t="s">
        <v>9</v>
      </c>
      <c r="E37" s="242"/>
      <c r="F37" s="698"/>
      <c r="G37" s="698"/>
      <c r="H37" s="243"/>
      <c r="I37" s="699"/>
      <c r="J37" s="698"/>
      <c r="K37" s="303"/>
      <c r="L37" s="213"/>
      <c r="M37" s="213"/>
      <c r="S37" s="213"/>
    </row>
    <row r="38" spans="1:19" s="442" customFormat="1" ht="15" customHeight="1">
      <c r="A38" s="716"/>
      <c r="B38" s="741" t="s">
        <v>132</v>
      </c>
      <c r="C38" s="778" t="s">
        <v>7</v>
      </c>
      <c r="D38" s="766" t="s">
        <v>82</v>
      </c>
      <c r="E38" s="762"/>
      <c r="F38" s="748" t="s">
        <v>341</v>
      </c>
      <c r="G38" s="774"/>
      <c r="H38" s="749"/>
      <c r="I38" s="761" t="s">
        <v>372</v>
      </c>
      <c r="J38" s="762"/>
      <c r="K38" s="268"/>
    </row>
    <row r="39" spans="1:19" s="442" customFormat="1" ht="15" customHeight="1">
      <c r="A39" s="716"/>
      <c r="B39" s="742"/>
      <c r="C39" s="779"/>
      <c r="D39" s="752" t="s">
        <v>407</v>
      </c>
      <c r="E39" s="753"/>
      <c r="F39" s="752" t="s">
        <v>407</v>
      </c>
      <c r="G39" s="763"/>
      <c r="H39" s="753"/>
      <c r="I39" s="763" t="s">
        <v>407</v>
      </c>
      <c r="J39" s="753"/>
      <c r="K39" s="268"/>
    </row>
    <row r="40" spans="1:19" s="442" customFormat="1" ht="15" hidden="1" customHeight="1">
      <c r="A40" s="716"/>
      <c r="B40" s="742"/>
      <c r="C40" s="642" t="s">
        <v>241</v>
      </c>
      <c r="D40" s="764"/>
      <c r="E40" s="765"/>
      <c r="F40" s="652">
        <f>支出決算書!H7</f>
        <v>0</v>
      </c>
      <c r="G40" s="440"/>
      <c r="H40" s="650"/>
      <c r="I40" s="446"/>
      <c r="J40" s="446"/>
      <c r="K40" s="266" t="s">
        <v>246</v>
      </c>
    </row>
    <row r="41" spans="1:19" s="442" customFormat="1" ht="15" hidden="1" customHeight="1">
      <c r="A41" s="716"/>
      <c r="B41" s="742"/>
      <c r="C41" s="643" t="s">
        <v>242</v>
      </c>
      <c r="D41" s="767"/>
      <c r="E41" s="768"/>
      <c r="F41" s="652">
        <f>支出決算書!H8</f>
        <v>0</v>
      </c>
      <c r="G41" s="448"/>
      <c r="H41" s="445"/>
      <c r="I41" s="449"/>
      <c r="J41" s="449"/>
      <c r="K41" s="266" t="s">
        <v>246</v>
      </c>
    </row>
    <row r="42" spans="1:19" s="442" customFormat="1" ht="15" hidden="1" customHeight="1">
      <c r="A42" s="716"/>
      <c r="B42" s="742"/>
      <c r="C42" s="643" t="s">
        <v>243</v>
      </c>
      <c r="D42" s="767"/>
      <c r="E42" s="768"/>
      <c r="F42" s="652">
        <f>支出決算書!H9</f>
        <v>0</v>
      </c>
      <c r="G42" s="448"/>
      <c r="H42" s="445"/>
      <c r="I42" s="449"/>
      <c r="J42" s="449"/>
      <c r="K42" s="266" t="s">
        <v>246</v>
      </c>
    </row>
    <row r="43" spans="1:19" s="442" customFormat="1" ht="15" hidden="1" customHeight="1">
      <c r="A43" s="716"/>
      <c r="B43" s="742"/>
      <c r="C43" s="643" t="s">
        <v>244</v>
      </c>
      <c r="D43" s="767"/>
      <c r="E43" s="768"/>
      <c r="F43" s="652">
        <f>支出決算書!H10</f>
        <v>0</v>
      </c>
      <c r="G43" s="448"/>
      <c r="H43" s="445"/>
      <c r="I43" s="449"/>
      <c r="J43" s="449"/>
      <c r="K43" s="266" t="s">
        <v>246</v>
      </c>
    </row>
    <row r="44" spans="1:19" s="442" customFormat="1" ht="15" hidden="1" customHeight="1">
      <c r="A44" s="716"/>
      <c r="B44" s="742"/>
      <c r="C44" s="643" t="s">
        <v>245</v>
      </c>
      <c r="D44" s="767"/>
      <c r="E44" s="768"/>
      <c r="F44" s="652">
        <f>支出決算書!H11</f>
        <v>0</v>
      </c>
      <c r="G44" s="448"/>
      <c r="H44" s="445"/>
      <c r="I44" s="449"/>
      <c r="J44" s="449"/>
      <c r="K44" s="266" t="s">
        <v>246</v>
      </c>
    </row>
    <row r="45" spans="1:19" s="442" customFormat="1" ht="15" hidden="1" customHeight="1">
      <c r="A45" s="716"/>
      <c r="B45" s="742"/>
      <c r="C45" s="644" t="s">
        <v>143</v>
      </c>
      <c r="D45" s="769"/>
      <c r="E45" s="770"/>
      <c r="F45" s="652">
        <f>支出決算書!I18</f>
        <v>0</v>
      </c>
      <c r="G45" s="441"/>
      <c r="H45" s="651"/>
      <c r="I45" s="450"/>
      <c r="J45" s="450"/>
      <c r="K45" s="266" t="s">
        <v>246</v>
      </c>
    </row>
    <row r="46" spans="1:19" s="442" customFormat="1" ht="30" customHeight="1">
      <c r="A46" s="716"/>
      <c r="B46" s="742"/>
      <c r="C46" s="488" t="s">
        <v>239</v>
      </c>
      <c r="D46" s="771"/>
      <c r="E46" s="772"/>
      <c r="F46" s="461">
        <f>支出決算書!H12</f>
        <v>0</v>
      </c>
      <c r="G46" s="632"/>
      <c r="H46" s="631">
        <f>交付申請書総表コピー欄!F47*1000</f>
        <v>0</v>
      </c>
      <c r="I46" s="773"/>
      <c r="J46" s="760"/>
      <c r="K46" s="266" t="s">
        <v>249</v>
      </c>
    </row>
    <row r="47" spans="1:19" s="442" customFormat="1" ht="30" customHeight="1">
      <c r="A47" s="716"/>
      <c r="B47" s="742"/>
      <c r="C47" s="488" t="s">
        <v>173</v>
      </c>
      <c r="D47" s="773"/>
      <c r="E47" s="760"/>
      <c r="F47" s="471">
        <f>支出決算書!H15</f>
        <v>0</v>
      </c>
      <c r="G47" s="633"/>
      <c r="H47" s="631">
        <f>交付申請書総表コピー欄!F48*1000</f>
        <v>0</v>
      </c>
      <c r="I47" s="759"/>
      <c r="J47" s="760"/>
      <c r="K47" s="268"/>
    </row>
    <row r="48" spans="1:19" s="442" customFormat="1" ht="30" customHeight="1" thickBot="1">
      <c r="A48" s="716"/>
      <c r="B48" s="742"/>
      <c r="C48" s="488" t="s">
        <v>373</v>
      </c>
      <c r="D48" s="636">
        <f>$F48+$I48</f>
        <v>0</v>
      </c>
      <c r="E48" s="639">
        <f>$H48+$J48</f>
        <v>0</v>
      </c>
      <c r="F48" s="471">
        <f>支出決算書!H16</f>
        <v>0</v>
      </c>
      <c r="G48" s="634"/>
      <c r="H48" s="631">
        <f>交付申請書総表コピー欄!F49*1000</f>
        <v>0</v>
      </c>
      <c r="I48" s="471">
        <f>支出決算書!H18</f>
        <v>0</v>
      </c>
      <c r="J48" s="641">
        <f>交付申請書総表コピー欄!H49*1000</f>
        <v>0</v>
      </c>
      <c r="K48" s="266"/>
    </row>
    <row r="49" spans="1:19" s="442" customFormat="1" ht="30" customHeight="1" thickTop="1" thickBot="1">
      <c r="A49" s="716"/>
      <c r="B49" s="743"/>
      <c r="C49" s="626" t="s">
        <v>200</v>
      </c>
      <c r="D49" s="638">
        <f>IF(E49&gt;D48,ROUNDDOWN(D48,-3),E49)</f>
        <v>0</v>
      </c>
      <c r="E49" s="640">
        <f>交付申請書総表コピー欄!E50*1000</f>
        <v>0</v>
      </c>
      <c r="F49" s="653"/>
      <c r="G49" s="654"/>
      <c r="H49" s="654"/>
      <c r="I49" s="655"/>
      <c r="J49" s="656"/>
      <c r="K49" s="619"/>
      <c r="L49" s="460"/>
      <c r="M49" s="460"/>
      <c r="N49" s="460"/>
    </row>
    <row r="50" spans="1:19" s="442" customFormat="1" ht="30" hidden="1" customHeight="1" thickTop="1">
      <c r="A50" s="716"/>
      <c r="B50" s="681" t="s">
        <v>227</v>
      </c>
      <c r="C50" s="304" t="s">
        <v>229</v>
      </c>
      <c r="D50" s="637"/>
      <c r="E50" s="635"/>
      <c r="F50" s="628"/>
      <c r="G50" s="628"/>
      <c r="H50" s="629"/>
      <c r="I50" s="628"/>
      <c r="J50" s="468"/>
      <c r="K50" s="266" t="s">
        <v>253</v>
      </c>
    </row>
    <row r="51" spans="1:19" s="442" customFormat="1" ht="30" hidden="1" customHeight="1">
      <c r="A51" s="716"/>
      <c r="B51" s="681"/>
      <c r="C51" s="305" t="s">
        <v>230</v>
      </c>
      <c r="D51" s="465"/>
      <c r="E51" s="466"/>
      <c r="F51" s="628"/>
      <c r="G51" s="628"/>
      <c r="H51" s="629"/>
      <c r="I51" s="628"/>
      <c r="J51" s="468"/>
      <c r="K51" s="266" t="s">
        <v>250</v>
      </c>
    </row>
    <row r="52" spans="1:19" s="442" customFormat="1" ht="30" hidden="1" customHeight="1">
      <c r="A52" s="716"/>
      <c r="B52" s="681"/>
      <c r="C52" s="305" t="s">
        <v>231</v>
      </c>
      <c r="D52" s="465"/>
      <c r="E52" s="466"/>
      <c r="F52" s="628"/>
      <c r="G52" s="628"/>
      <c r="H52" s="629"/>
      <c r="I52" s="628"/>
      <c r="J52" s="468"/>
      <c r="K52" s="266" t="s">
        <v>250</v>
      </c>
    </row>
    <row r="53" spans="1:19" s="442" customFormat="1" ht="30" hidden="1" customHeight="1">
      <c r="A53" s="716"/>
      <c r="B53" s="681"/>
      <c r="C53" s="305" t="s">
        <v>232</v>
      </c>
      <c r="D53" s="465"/>
      <c r="E53" s="466"/>
      <c r="F53" s="692"/>
      <c r="G53" s="693"/>
      <c r="H53" s="693"/>
      <c r="I53" s="467"/>
      <c r="J53" s="468"/>
      <c r="K53" s="266" t="s">
        <v>250</v>
      </c>
    </row>
    <row r="54" spans="1:19" s="442" customFormat="1" ht="30" hidden="1" customHeight="1">
      <c r="A54" s="716"/>
      <c r="B54" s="681"/>
      <c r="C54" s="306" t="s">
        <v>235</v>
      </c>
      <c r="D54" s="469"/>
      <c r="E54" s="470"/>
      <c r="F54" s="682" t="s">
        <v>237</v>
      </c>
      <c r="G54" s="683"/>
      <c r="H54" s="471"/>
      <c r="I54" s="310"/>
      <c r="J54" s="627"/>
      <c r="K54" s="620" t="s">
        <v>250</v>
      </c>
    </row>
    <row r="55" spans="1:19" s="442" customFormat="1" ht="30" hidden="1" customHeight="1">
      <c r="A55" s="716"/>
      <c r="B55" s="681"/>
      <c r="C55" s="307" t="s">
        <v>236</v>
      </c>
      <c r="D55" s="471"/>
      <c r="E55" s="472"/>
      <c r="F55" s="684" t="s">
        <v>226</v>
      </c>
      <c r="G55" s="685"/>
      <c r="H55" s="471"/>
      <c r="I55" s="310"/>
      <c r="J55" s="468"/>
      <c r="K55" s="266" t="s">
        <v>250</v>
      </c>
    </row>
    <row r="56" spans="1:19" s="442" customFormat="1" ht="30" hidden="1" customHeight="1">
      <c r="A56" s="777"/>
      <c r="B56" s="681"/>
      <c r="C56" s="307" t="s">
        <v>234</v>
      </c>
      <c r="D56" s="471"/>
      <c r="E56" s="472"/>
      <c r="F56" s="684" t="s">
        <v>238</v>
      </c>
      <c r="G56" s="685"/>
      <c r="H56" s="473"/>
      <c r="I56" s="309"/>
      <c r="J56" s="630"/>
      <c r="K56" s="266" t="s">
        <v>253</v>
      </c>
    </row>
    <row r="57" spans="1:19" ht="23.25" customHeight="1" thickTop="1">
      <c r="A57" s="244"/>
      <c r="B57" s="263"/>
      <c r="C57" s="9"/>
      <c r="D57" s="9"/>
      <c r="E57" s="9"/>
      <c r="F57" s="9"/>
      <c r="G57" s="9"/>
      <c r="H57" s="9"/>
      <c r="I57" s="9"/>
      <c r="J57" s="9"/>
      <c r="L57" s="213"/>
      <c r="M57" s="213"/>
      <c r="N57" s="213"/>
      <c r="O57" s="213"/>
      <c r="P57" s="213"/>
      <c r="Q57" s="213"/>
      <c r="R57" s="213"/>
    </row>
    <row r="58" spans="1:19" ht="25" customHeight="1">
      <c r="A58" s="9"/>
      <c r="B58" s="244"/>
      <c r="C58" s="9"/>
      <c r="D58" s="758" t="s">
        <v>379</v>
      </c>
      <c r="E58" s="758"/>
      <c r="F58" s="659" t="e">
        <f>D48/E48</f>
        <v>#DIV/0!</v>
      </c>
      <c r="G58" s="658"/>
      <c r="H58" s="9"/>
      <c r="I58" s="9"/>
      <c r="J58" s="9"/>
      <c r="K58" s="224"/>
      <c r="L58" s="213"/>
      <c r="M58" s="213"/>
      <c r="N58" s="213"/>
      <c r="O58" s="213"/>
      <c r="P58" s="213"/>
      <c r="Q58" s="213"/>
      <c r="R58" s="213"/>
      <c r="S58" s="213"/>
    </row>
    <row r="59" spans="1:19" ht="25" customHeight="1">
      <c r="A59" s="9"/>
      <c r="B59" s="244"/>
      <c r="C59" s="9"/>
      <c r="D59" s="758" t="s">
        <v>380</v>
      </c>
      <c r="E59" s="758"/>
      <c r="F59" s="659" t="e">
        <f>IF(AND(0.8&lt;=F58,F58&lt;=1.2),"","要変更理由書")</f>
        <v>#DIV/0!</v>
      </c>
      <c r="G59" s="658"/>
      <c r="H59" s="9"/>
      <c r="I59" s="9"/>
      <c r="J59" s="9"/>
      <c r="K59" s="224"/>
      <c r="L59" s="213"/>
      <c r="M59" s="213"/>
      <c r="N59" s="213"/>
      <c r="O59" s="213"/>
      <c r="P59" s="213"/>
      <c r="Q59" s="213"/>
      <c r="R59" s="213"/>
      <c r="S59" s="213"/>
    </row>
    <row r="60" spans="1:19">
      <c r="K60" s="224"/>
      <c r="L60" s="213"/>
      <c r="M60" s="213"/>
      <c r="N60" s="213"/>
      <c r="O60" s="213"/>
      <c r="P60" s="213"/>
      <c r="Q60" s="213"/>
      <c r="R60" s="213"/>
      <c r="S60" s="213"/>
    </row>
    <row r="61" spans="1:19">
      <c r="K61" s="224"/>
      <c r="L61" s="213"/>
      <c r="M61" s="213"/>
      <c r="N61" s="213"/>
      <c r="O61" s="213"/>
      <c r="P61" s="213"/>
      <c r="Q61" s="213"/>
      <c r="R61" s="213"/>
      <c r="S61" s="213"/>
    </row>
    <row r="62" spans="1:19">
      <c r="K62" s="224"/>
      <c r="L62" s="213"/>
      <c r="M62" s="213"/>
      <c r="N62" s="213"/>
      <c r="O62" s="213"/>
      <c r="P62" s="213"/>
      <c r="Q62" s="213"/>
      <c r="R62" s="213"/>
      <c r="S62" s="213"/>
    </row>
    <row r="63" spans="1:19">
      <c r="K63" s="224"/>
      <c r="L63" s="213"/>
      <c r="M63" s="213"/>
      <c r="N63" s="213"/>
      <c r="O63" s="213"/>
      <c r="P63" s="213"/>
      <c r="Q63" s="213"/>
      <c r="R63" s="213"/>
      <c r="S63" s="213"/>
    </row>
    <row r="64" spans="1:19">
      <c r="K64" s="224"/>
      <c r="L64" s="213"/>
      <c r="M64" s="213"/>
      <c r="N64" s="213"/>
      <c r="O64" s="213"/>
      <c r="P64" s="213"/>
      <c r="Q64" s="213"/>
      <c r="R64" s="213"/>
      <c r="S64" s="213"/>
    </row>
    <row r="65" spans="11:19">
      <c r="K65" s="224"/>
      <c r="L65" s="213"/>
      <c r="M65" s="213"/>
      <c r="N65" s="213"/>
      <c r="O65" s="213"/>
      <c r="P65" s="213"/>
      <c r="Q65" s="213"/>
      <c r="R65" s="213"/>
      <c r="S65" s="213"/>
    </row>
    <row r="66" spans="11:19">
      <c r="K66" s="224"/>
      <c r="L66" s="213"/>
      <c r="M66" s="213"/>
      <c r="N66" s="213"/>
      <c r="O66" s="213"/>
      <c r="P66" s="213"/>
      <c r="Q66" s="213"/>
      <c r="R66" s="213"/>
      <c r="S66" s="213"/>
    </row>
    <row r="67" spans="11:19">
      <c r="K67" s="224"/>
      <c r="L67" s="213"/>
      <c r="M67" s="213"/>
      <c r="N67" s="213"/>
      <c r="O67" s="213"/>
      <c r="P67" s="213"/>
      <c r="Q67" s="213"/>
      <c r="R67" s="213"/>
      <c r="S67" s="213"/>
    </row>
    <row r="68" spans="11:19">
      <c r="K68" s="224"/>
      <c r="L68" s="213"/>
      <c r="M68" s="213"/>
      <c r="N68" s="213"/>
      <c r="O68" s="213"/>
      <c r="P68" s="213"/>
      <c r="Q68" s="213"/>
      <c r="R68" s="213"/>
      <c r="S68" s="213"/>
    </row>
    <row r="69" spans="11:19">
      <c r="K69" s="224"/>
      <c r="L69" s="213"/>
      <c r="M69" s="213"/>
      <c r="N69" s="213"/>
      <c r="O69" s="213"/>
      <c r="P69" s="213"/>
      <c r="Q69" s="213"/>
      <c r="R69" s="213"/>
      <c r="S69" s="213"/>
    </row>
    <row r="70" spans="11:19">
      <c r="K70" s="224"/>
      <c r="L70" s="213"/>
      <c r="M70" s="213"/>
      <c r="N70" s="213"/>
      <c r="O70" s="213"/>
      <c r="P70" s="213"/>
      <c r="Q70" s="213"/>
      <c r="R70" s="213"/>
      <c r="S70" s="213"/>
    </row>
    <row r="71" spans="11:19">
      <c r="K71" s="224"/>
      <c r="L71" s="213"/>
      <c r="M71" s="213"/>
      <c r="S71" s="213"/>
    </row>
  </sheetData>
  <sheetProtection formatCells="0" formatColumns="0" formatRows="0" insertHyperlinks="0" autoFilter="0" pivotTables="0"/>
  <mergeCells count="84">
    <mergeCell ref="A22:A56"/>
    <mergeCell ref="A19:A21"/>
    <mergeCell ref="A13:A18"/>
    <mergeCell ref="C19:D19"/>
    <mergeCell ref="F19:J19"/>
    <mergeCell ref="C20:D20"/>
    <mergeCell ref="F20:J20"/>
    <mergeCell ref="C22:J22"/>
    <mergeCell ref="F35:G35"/>
    <mergeCell ref="I46:J46"/>
    <mergeCell ref="C38:C39"/>
    <mergeCell ref="C23:J23"/>
    <mergeCell ref="B24:B37"/>
    <mergeCell ref="F24:G24"/>
    <mergeCell ref="F25:G25"/>
    <mergeCell ref="F26:G26"/>
    <mergeCell ref="F34:G34"/>
    <mergeCell ref="I34:J34"/>
    <mergeCell ref="I26:J26"/>
    <mergeCell ref="F27:G27"/>
    <mergeCell ref="I27:J27"/>
    <mergeCell ref="F28:G28"/>
    <mergeCell ref="I28:J28"/>
    <mergeCell ref="K13:K18"/>
    <mergeCell ref="B14:B15"/>
    <mergeCell ref="D14:F14"/>
    <mergeCell ref="G14:J14"/>
    <mergeCell ref="A4:J4"/>
    <mergeCell ref="H5:J5"/>
    <mergeCell ref="H6:J6"/>
    <mergeCell ref="B9:J9"/>
    <mergeCell ref="A10:J10"/>
    <mergeCell ref="A11:B11"/>
    <mergeCell ref="C11:E11"/>
    <mergeCell ref="G11:J11"/>
    <mergeCell ref="F13:J13"/>
    <mergeCell ref="D15:F15"/>
    <mergeCell ref="G15:J15"/>
    <mergeCell ref="A12:B12"/>
    <mergeCell ref="C21:D21"/>
    <mergeCell ref="F21:J21"/>
    <mergeCell ref="F32:G32"/>
    <mergeCell ref="I32:J32"/>
    <mergeCell ref="F33:G33"/>
    <mergeCell ref="I33:J33"/>
    <mergeCell ref="F29:G29"/>
    <mergeCell ref="I29:J29"/>
    <mergeCell ref="F30:G30"/>
    <mergeCell ref="I30:J30"/>
    <mergeCell ref="F31:G31"/>
    <mergeCell ref="I31:J31"/>
    <mergeCell ref="C12:E12"/>
    <mergeCell ref="G12:J12"/>
    <mergeCell ref="C16:J16"/>
    <mergeCell ref="C17:J17"/>
    <mergeCell ref="C18:J18"/>
    <mergeCell ref="B50:B56"/>
    <mergeCell ref="F54:G54"/>
    <mergeCell ref="F55:G55"/>
    <mergeCell ref="F56:G56"/>
    <mergeCell ref="B38:B49"/>
    <mergeCell ref="D38:E38"/>
    <mergeCell ref="D39:E39"/>
    <mergeCell ref="D41:E41"/>
    <mergeCell ref="D42:E42"/>
    <mergeCell ref="D43:E43"/>
    <mergeCell ref="D44:E44"/>
    <mergeCell ref="D45:E45"/>
    <mergeCell ref="D46:E46"/>
    <mergeCell ref="D47:E47"/>
    <mergeCell ref="F38:H38"/>
    <mergeCell ref="F39:H39"/>
    <mergeCell ref="D58:E58"/>
    <mergeCell ref="D59:E59"/>
    <mergeCell ref="F53:H53"/>
    <mergeCell ref="I35:J35"/>
    <mergeCell ref="F36:G36"/>
    <mergeCell ref="I36:J36"/>
    <mergeCell ref="F37:G37"/>
    <mergeCell ref="I37:J37"/>
    <mergeCell ref="I47:J47"/>
    <mergeCell ref="I38:J38"/>
    <mergeCell ref="I39:J39"/>
    <mergeCell ref="D40:E40"/>
  </mergeCells>
  <phoneticPr fontId="8"/>
  <conditionalFormatting sqref="D49">
    <cfRule type="expression" dxfId="48" priority="1">
      <formula>D49="※助成金額を入力"</formula>
    </cfRule>
  </conditionalFormatting>
  <dataValidations count="10">
    <dataValidation type="list" allowBlank="1" showInputMessage="1" showErrorMessage="1" sqref="N15" xr:uid="{00000000-0002-0000-0500-000000000000}">
      <formula1>INDIRECT(VLOOKUP($C$11,#REF!,3,TRUE))</formula1>
    </dataValidation>
    <dataValidation type="list" allowBlank="1" showInputMessage="1" showErrorMessage="1" sqref="C15 H26:H37" xr:uid="{00000000-0002-0000-0500-000001000000}">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imeMode="halfAlpha" operator="greaterThanOrEqual" allowBlank="1" showInputMessage="1" showErrorMessage="1" sqref="E13 C13:C14" xr:uid="{00000000-0002-0000-0500-000003000000}"/>
    <dataValidation type="list" allowBlank="1" showDropDown="1" showInputMessage="1" showErrorMessage="1" sqref="C11:E11" xr:uid="{00000000-0002-0000-0500-000004000000}">
      <formula1>"舞台芸術創造活動活性化事業"</formula1>
    </dataValidation>
    <dataValidation type="list" allowBlank="1" showInputMessage="1" showErrorMessage="1" sqref="G11:J11" xr:uid="{00000000-0002-0000-0500-000005000000}">
      <formula1>"公演事業支援（一般枠）,公演事業支援（ステップアップ枠）,複数年計画支援"</formula1>
    </dataValidation>
    <dataValidation type="list" allowBlank="1" showInputMessage="1" showErrorMessage="1" sqref="C12:E12" xr:uid="{00000000-0002-0000-0500-000006000000}">
      <formula1>応募分野</formula1>
    </dataValidation>
    <dataValidation imeMode="halfAlpha" allowBlank="1" showInputMessage="1" showErrorMessage="1" sqref="F21:J21" xr:uid="{36468663-C011-431A-B4A5-9E8CD9437F8F}"/>
    <dataValidation imeMode="halfAlpha" allowBlank="1" showInputMessage="1" showErrorMessage="1" prompt="ハイフンを入れた形式で入力してください。_x000a_ex.) 03-3265-7411" sqref="F19:J20" xr:uid="{A97E57EC-B5E4-4329-8A0C-78932A1CF171}"/>
    <dataValidation imeMode="fullKatakana" allowBlank="1" showInputMessage="1" showErrorMessage="1" sqref="C20:D20" xr:uid="{6DAB15C9-7025-43B9-86F1-0CD553BC6CAB}"/>
    <dataValidation type="date" allowBlank="1" showInputMessage="1" showErrorMessage="1" errorTitle="公演日を記載してください。" error="2022/4/1～2023/3/31で記載してください。" sqref="C26:C37 E26:E37" xr:uid="{E75E940A-A8FF-4711-B24E-3308DDF51E90}">
      <formula1>44652</formula1>
      <formula2>45016</formula2>
    </dataValidation>
  </dataValidations>
  <pageMargins left="0.78740157480314965" right="0.78740157480314965" top="0.78740157480314965" bottom="0.78740157480314965" header="0.31496062992125984" footer="0.59055118110236227"/>
  <pageSetup paperSize="9" scale="45" orientation="portrait" r:id="rId1"/>
  <headerFooter scaleWithDoc="0">
    <oddFooter>&amp;R&amp;"ＭＳ ゴシック,標準"&amp;12整理番号：（事務局記入欄）</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N58"/>
  <sheetViews>
    <sheetView view="pageBreakPreview" zoomScale="60" zoomScaleNormal="50" zoomScalePageLayoutView="55" workbookViewId="0">
      <selection activeCell="D19" sqref="D19"/>
    </sheetView>
  </sheetViews>
  <sheetFormatPr defaultColWidth="9" defaultRowHeight="16.5"/>
  <cols>
    <col min="1" max="1" width="4.33203125" style="9" bestFit="1" customWidth="1"/>
    <col min="2" max="3" width="3.58203125" style="9" customWidth="1"/>
    <col min="4" max="4" width="12.58203125" style="9" customWidth="1"/>
    <col min="5" max="12" width="15.58203125" style="9" customWidth="1"/>
    <col min="13" max="13" width="10.58203125" style="9" customWidth="1"/>
    <col min="14" max="14" width="50.58203125" style="245" customWidth="1"/>
    <col min="15" max="16384" width="9" style="9"/>
  </cols>
  <sheetData>
    <row r="1" spans="1:14" ht="26.25" customHeight="1">
      <c r="B1" s="269" t="s">
        <v>265</v>
      </c>
      <c r="M1" s="270" t="s">
        <v>324</v>
      </c>
    </row>
    <row r="2" spans="1:14" ht="26.25" hidden="1" customHeight="1">
      <c r="B2" s="780" t="s">
        <v>211</v>
      </c>
      <c r="C2" s="780"/>
      <c r="D2" s="780"/>
      <c r="E2" s="130" t="str">
        <f>IF(総表!C21="","",総表!C21)</f>
        <v/>
      </c>
      <c r="N2" s="266" t="s">
        <v>252</v>
      </c>
    </row>
    <row r="3" spans="1:14" ht="26.25" customHeight="1">
      <c r="B3" s="830" t="s">
        <v>201</v>
      </c>
      <c r="C3" s="830"/>
      <c r="D3" s="830"/>
      <c r="E3" s="707">
        <f>総表!C16</f>
        <v>0</v>
      </c>
      <c r="F3" s="707"/>
      <c r="G3" s="707"/>
      <c r="H3" s="276" t="s">
        <v>202</v>
      </c>
      <c r="I3" s="707">
        <f>総表!C23</f>
        <v>0</v>
      </c>
      <c r="J3" s="707"/>
      <c r="K3" s="707"/>
      <c r="L3" s="707"/>
      <c r="M3" s="707"/>
    </row>
    <row r="4" spans="1:14">
      <c r="B4" s="831"/>
      <c r="C4" s="833" t="s">
        <v>2</v>
      </c>
      <c r="D4" s="834"/>
      <c r="E4" s="834"/>
      <c r="F4" s="834"/>
      <c r="G4" s="834"/>
      <c r="H4" s="834"/>
      <c r="I4" s="834"/>
      <c r="J4" s="835" t="s">
        <v>3</v>
      </c>
      <c r="K4" s="835" t="s">
        <v>85</v>
      </c>
      <c r="L4" s="835"/>
      <c r="M4" s="837"/>
    </row>
    <row r="5" spans="1:14">
      <c r="B5" s="831"/>
      <c r="C5" s="839" t="s">
        <v>86</v>
      </c>
      <c r="D5" s="806"/>
      <c r="E5" s="118" t="s">
        <v>87</v>
      </c>
      <c r="F5" s="806" t="s">
        <v>88</v>
      </c>
      <c r="G5" s="806"/>
      <c r="H5" s="246" t="s">
        <v>89</v>
      </c>
      <c r="I5" s="118" t="s">
        <v>90</v>
      </c>
      <c r="J5" s="836"/>
      <c r="K5" s="836"/>
      <c r="L5" s="836"/>
      <c r="M5" s="838"/>
    </row>
    <row r="6" spans="1:14" ht="18.75" customHeight="1">
      <c r="A6" s="9">
        <v>1</v>
      </c>
      <c r="B6" s="831"/>
      <c r="C6" s="807"/>
      <c r="D6" s="808"/>
      <c r="E6" s="247"/>
      <c r="F6" s="119" t="str">
        <f>IF(総表!C26="","",総表!C26)</f>
        <v/>
      </c>
      <c r="G6" s="119" t="str">
        <f>IF(総表!E26="","",総表!E26)</f>
        <v/>
      </c>
      <c r="H6" s="248"/>
      <c r="I6" s="247"/>
      <c r="J6" s="249"/>
      <c r="K6" s="802" t="str">
        <f>IF(総表!F26="","",(総表!F26&amp;"（"&amp;総表!H26&amp;総表!I26&amp;"）"))</f>
        <v/>
      </c>
      <c r="L6" s="802"/>
      <c r="M6" s="803"/>
      <c r="N6" s="829" t="s">
        <v>203</v>
      </c>
    </row>
    <row r="7" spans="1:14" ht="18.75" customHeight="1">
      <c r="A7" s="9">
        <v>2</v>
      </c>
      <c r="B7" s="831"/>
      <c r="C7" s="804"/>
      <c r="D7" s="805"/>
      <c r="E7" s="250"/>
      <c r="F7" s="119" t="str">
        <f>IF(総表!C27="","",総表!C27)</f>
        <v/>
      </c>
      <c r="G7" s="119" t="str">
        <f>IF(総表!E27="","",総表!E27)</f>
        <v/>
      </c>
      <c r="H7" s="251"/>
      <c r="I7" s="252"/>
      <c r="J7" s="253"/>
      <c r="K7" s="802" t="str">
        <f>IF(総表!F27="","",(総表!F27&amp;"（"&amp;総表!H27&amp;総表!I27&amp;"）"))</f>
        <v/>
      </c>
      <c r="L7" s="802"/>
      <c r="M7" s="803"/>
      <c r="N7" s="829"/>
    </row>
    <row r="8" spans="1:14" ht="18.75" customHeight="1">
      <c r="A8" s="9">
        <v>3</v>
      </c>
      <c r="B8" s="831"/>
      <c r="C8" s="804"/>
      <c r="D8" s="805"/>
      <c r="E8" s="250"/>
      <c r="F8" s="119" t="str">
        <f>IF(総表!C28="","",総表!C28)</f>
        <v/>
      </c>
      <c r="G8" s="119" t="str">
        <f>IF(総表!E28="","",総表!E28)</f>
        <v/>
      </c>
      <c r="H8" s="251"/>
      <c r="I8" s="252"/>
      <c r="J8" s="253"/>
      <c r="K8" s="802" t="str">
        <f>IF(総表!F28="","",(総表!F28&amp;"（"&amp;総表!H28&amp;総表!I28&amp;"）"))</f>
        <v/>
      </c>
      <c r="L8" s="802"/>
      <c r="M8" s="803"/>
      <c r="N8" s="829"/>
    </row>
    <row r="9" spans="1:14" ht="18.75" customHeight="1">
      <c r="A9" s="9">
        <v>4</v>
      </c>
      <c r="B9" s="831"/>
      <c r="C9" s="804"/>
      <c r="D9" s="805"/>
      <c r="E9" s="250"/>
      <c r="F9" s="119" t="str">
        <f>IF(総表!C29="","",総表!C29)</f>
        <v/>
      </c>
      <c r="G9" s="119" t="str">
        <f>IF(総表!E29="","",総表!E29)</f>
        <v/>
      </c>
      <c r="H9" s="251"/>
      <c r="I9" s="252"/>
      <c r="J9" s="253"/>
      <c r="K9" s="802" t="str">
        <f>IF(総表!F29="","",(総表!F29&amp;"（"&amp;総表!H29&amp;総表!I29&amp;"）"))</f>
        <v/>
      </c>
      <c r="L9" s="802"/>
      <c r="M9" s="803"/>
      <c r="N9" s="829"/>
    </row>
    <row r="10" spans="1:14" ht="18.75" customHeight="1">
      <c r="A10" s="9">
        <v>5</v>
      </c>
      <c r="B10" s="831"/>
      <c r="C10" s="804"/>
      <c r="D10" s="805"/>
      <c r="E10" s="250"/>
      <c r="F10" s="119" t="str">
        <f>IF(総表!C30="","",総表!C30)</f>
        <v/>
      </c>
      <c r="G10" s="119" t="str">
        <f>IF(総表!E30="","",総表!E30)</f>
        <v/>
      </c>
      <c r="H10" s="251"/>
      <c r="I10" s="252"/>
      <c r="J10" s="253"/>
      <c r="K10" s="802" t="str">
        <f>IF(総表!F30="","",(総表!F30&amp;"（"&amp;総表!H30&amp;総表!I30&amp;"）"))</f>
        <v/>
      </c>
      <c r="L10" s="802"/>
      <c r="M10" s="803"/>
      <c r="N10" s="829"/>
    </row>
    <row r="11" spans="1:14" ht="18.75" customHeight="1">
      <c r="A11" s="9">
        <v>6</v>
      </c>
      <c r="B11" s="831"/>
      <c r="C11" s="804"/>
      <c r="D11" s="805"/>
      <c r="E11" s="250"/>
      <c r="F11" s="119" t="str">
        <f>IF(総表!C31="","",総表!C31)</f>
        <v/>
      </c>
      <c r="G11" s="119" t="str">
        <f>IF(総表!E31="","",総表!E31)</f>
        <v/>
      </c>
      <c r="H11" s="251"/>
      <c r="I11" s="252"/>
      <c r="J11" s="253"/>
      <c r="K11" s="802" t="str">
        <f>IF(総表!F31="","",(総表!F31&amp;"（"&amp;総表!H31&amp;総表!I31&amp;"）"))</f>
        <v/>
      </c>
      <c r="L11" s="802"/>
      <c r="M11" s="803"/>
      <c r="N11" s="829"/>
    </row>
    <row r="12" spans="1:14" ht="18.75" customHeight="1">
      <c r="A12" s="9">
        <v>7</v>
      </c>
      <c r="B12" s="831"/>
      <c r="C12" s="804"/>
      <c r="D12" s="805"/>
      <c r="E12" s="250"/>
      <c r="F12" s="119" t="str">
        <f>IF(総表!C32="","",総表!C32)</f>
        <v/>
      </c>
      <c r="G12" s="119" t="str">
        <f>IF(総表!E32="","",総表!E32)</f>
        <v/>
      </c>
      <c r="H12" s="251"/>
      <c r="I12" s="252"/>
      <c r="J12" s="253"/>
      <c r="K12" s="802" t="str">
        <f>IF(総表!F32="","",(総表!F32&amp;"（"&amp;総表!H32&amp;総表!I32&amp;"）"))</f>
        <v/>
      </c>
      <c r="L12" s="802"/>
      <c r="M12" s="803"/>
      <c r="N12" s="829"/>
    </row>
    <row r="13" spans="1:14" ht="18.75" customHeight="1">
      <c r="A13" s="9">
        <v>8</v>
      </c>
      <c r="B13" s="831"/>
      <c r="C13" s="804"/>
      <c r="D13" s="805"/>
      <c r="E13" s="250"/>
      <c r="F13" s="119" t="str">
        <f>IF(総表!C33="","",総表!C33)</f>
        <v/>
      </c>
      <c r="G13" s="119" t="str">
        <f>IF(総表!E33="","",総表!E33)</f>
        <v/>
      </c>
      <c r="H13" s="251"/>
      <c r="I13" s="252"/>
      <c r="J13" s="253"/>
      <c r="K13" s="802" t="str">
        <f>IF(総表!F33="","",(総表!F33&amp;"（"&amp;総表!H33&amp;総表!I33&amp;"）"))</f>
        <v/>
      </c>
      <c r="L13" s="802"/>
      <c r="M13" s="803"/>
      <c r="N13" s="829"/>
    </row>
    <row r="14" spans="1:14" ht="18.75" customHeight="1">
      <c r="A14" s="9">
        <v>9</v>
      </c>
      <c r="B14" s="831"/>
      <c r="C14" s="804"/>
      <c r="D14" s="805"/>
      <c r="E14" s="250"/>
      <c r="F14" s="119" t="str">
        <f>IF(総表!C34="","",総表!C34)</f>
        <v/>
      </c>
      <c r="G14" s="119" t="str">
        <f>IF(総表!E34="","",総表!E34)</f>
        <v/>
      </c>
      <c r="H14" s="251"/>
      <c r="I14" s="252"/>
      <c r="J14" s="253"/>
      <c r="K14" s="802" t="str">
        <f>IF(総表!F34="","",(総表!F34&amp;"（"&amp;総表!H34&amp;総表!I34&amp;"）"))</f>
        <v/>
      </c>
      <c r="L14" s="802"/>
      <c r="M14" s="803"/>
      <c r="N14" s="829"/>
    </row>
    <row r="15" spans="1:14" ht="18.75" customHeight="1">
      <c r="A15" s="9">
        <v>10</v>
      </c>
      <c r="B15" s="831"/>
      <c r="C15" s="804"/>
      <c r="D15" s="805"/>
      <c r="E15" s="250"/>
      <c r="F15" s="119" t="str">
        <f>IF(総表!C35="","",総表!C35)</f>
        <v/>
      </c>
      <c r="G15" s="119" t="str">
        <f>IF(総表!E35="","",総表!E35)</f>
        <v/>
      </c>
      <c r="H15" s="251"/>
      <c r="I15" s="252"/>
      <c r="J15" s="253"/>
      <c r="K15" s="802" t="str">
        <f>IF(総表!F35="","",(総表!F35&amp;"（"&amp;総表!H35&amp;総表!I35&amp;"）"))</f>
        <v/>
      </c>
      <c r="L15" s="802"/>
      <c r="M15" s="803"/>
      <c r="N15" s="829"/>
    </row>
    <row r="16" spans="1:14" ht="18.75" customHeight="1">
      <c r="A16" s="9">
        <v>11</v>
      </c>
      <c r="B16" s="831"/>
      <c r="C16" s="804"/>
      <c r="D16" s="805"/>
      <c r="E16" s="250"/>
      <c r="F16" s="119" t="str">
        <f>IF(総表!C36="","",総表!C36)</f>
        <v/>
      </c>
      <c r="G16" s="119" t="str">
        <f>IF(総表!E36="","",総表!E36)</f>
        <v/>
      </c>
      <c r="H16" s="251"/>
      <c r="I16" s="252"/>
      <c r="J16" s="253"/>
      <c r="K16" s="802" t="str">
        <f>IF(総表!F36="","",(総表!F36&amp;"（"&amp;総表!H36&amp;総表!I36&amp;"）"))</f>
        <v/>
      </c>
      <c r="L16" s="802"/>
      <c r="M16" s="803"/>
      <c r="N16" s="829"/>
    </row>
    <row r="17" spans="1:14" ht="18.75" customHeight="1">
      <c r="A17" s="9">
        <v>12</v>
      </c>
      <c r="B17" s="831"/>
      <c r="C17" s="804"/>
      <c r="D17" s="805"/>
      <c r="E17" s="250"/>
      <c r="F17" s="119" t="str">
        <f>IF(総表!C37="","",総表!C37)</f>
        <v/>
      </c>
      <c r="G17" s="119" t="str">
        <f>IF(総表!E37="","",総表!E37)</f>
        <v/>
      </c>
      <c r="H17" s="251"/>
      <c r="I17" s="252"/>
      <c r="J17" s="253"/>
      <c r="K17" s="802" t="str">
        <f>IF(総表!F37="","",(総表!F37&amp;"（"&amp;総表!H37&amp;総表!I37&amp;"）"))</f>
        <v/>
      </c>
      <c r="L17" s="802"/>
      <c r="M17" s="803"/>
      <c r="N17" s="829"/>
    </row>
    <row r="18" spans="1:14" ht="18.75" customHeight="1">
      <c r="B18" s="831"/>
      <c r="C18" s="821"/>
      <c r="D18" s="822"/>
      <c r="E18" s="822"/>
      <c r="F18" s="822"/>
      <c r="G18" s="822"/>
      <c r="H18" s="823"/>
      <c r="I18" s="254" t="s">
        <v>91</v>
      </c>
      <c r="J18" s="255">
        <f>SUM(J6:J17)</f>
        <v>0</v>
      </c>
      <c r="K18" s="256">
        <f>COUNTA(総表!H26:H37)</f>
        <v>0</v>
      </c>
      <c r="L18" s="120"/>
      <c r="M18" s="257"/>
      <c r="N18" s="829"/>
    </row>
    <row r="19" spans="1:14" ht="28.5" customHeight="1">
      <c r="B19" s="831"/>
      <c r="C19" s="824" t="s">
        <v>204</v>
      </c>
      <c r="D19" s="258" t="s">
        <v>408</v>
      </c>
      <c r="E19" s="259" t="s">
        <v>205</v>
      </c>
      <c r="F19" s="259"/>
      <c r="G19" s="259"/>
      <c r="H19" s="260" t="s">
        <v>92</v>
      </c>
      <c r="I19" s="826"/>
      <c r="J19" s="826"/>
      <c r="K19" s="826"/>
      <c r="L19" s="826"/>
      <c r="M19" s="261" t="s">
        <v>93</v>
      </c>
      <c r="N19" s="829" t="s">
        <v>221</v>
      </c>
    </row>
    <row r="20" spans="1:14" ht="22" customHeight="1">
      <c r="A20" s="9">
        <v>1</v>
      </c>
      <c r="B20" s="831"/>
      <c r="C20" s="825"/>
      <c r="D20" s="840"/>
      <c r="E20" s="840"/>
      <c r="F20" s="840"/>
      <c r="G20" s="840"/>
      <c r="H20" s="840"/>
      <c r="I20" s="840"/>
      <c r="J20" s="840"/>
      <c r="K20" s="840"/>
      <c r="L20" s="840"/>
      <c r="M20" s="841"/>
      <c r="N20" s="829"/>
    </row>
    <row r="21" spans="1:14" ht="22" customHeight="1">
      <c r="A21" s="9">
        <v>2</v>
      </c>
      <c r="B21" s="831"/>
      <c r="C21" s="825"/>
      <c r="D21" s="782"/>
      <c r="E21" s="782"/>
      <c r="F21" s="782"/>
      <c r="G21" s="782"/>
      <c r="H21" s="782"/>
      <c r="I21" s="782"/>
      <c r="J21" s="782"/>
      <c r="K21" s="782"/>
      <c r="L21" s="782"/>
      <c r="M21" s="783"/>
      <c r="N21" s="829"/>
    </row>
    <row r="22" spans="1:14" ht="22" customHeight="1">
      <c r="A22" s="9">
        <v>3</v>
      </c>
      <c r="B22" s="831"/>
      <c r="C22" s="825"/>
      <c r="D22" s="782"/>
      <c r="E22" s="782"/>
      <c r="F22" s="782"/>
      <c r="G22" s="782"/>
      <c r="H22" s="782"/>
      <c r="I22" s="782"/>
      <c r="J22" s="782"/>
      <c r="K22" s="782"/>
      <c r="L22" s="782"/>
      <c r="M22" s="783"/>
      <c r="N22" s="829"/>
    </row>
    <row r="23" spans="1:14" ht="22" customHeight="1">
      <c r="A23" s="9">
        <v>4</v>
      </c>
      <c r="B23" s="831"/>
      <c r="C23" s="825"/>
      <c r="D23" s="782"/>
      <c r="E23" s="782"/>
      <c r="F23" s="782"/>
      <c r="G23" s="782"/>
      <c r="H23" s="782"/>
      <c r="I23" s="782"/>
      <c r="J23" s="782"/>
      <c r="K23" s="782"/>
      <c r="L23" s="782"/>
      <c r="M23" s="783"/>
      <c r="N23" s="829"/>
    </row>
    <row r="24" spans="1:14" ht="22" customHeight="1">
      <c r="A24" s="9">
        <v>5</v>
      </c>
      <c r="B24" s="831"/>
      <c r="C24" s="825"/>
      <c r="D24" s="782"/>
      <c r="E24" s="782"/>
      <c r="F24" s="782"/>
      <c r="G24" s="782"/>
      <c r="H24" s="782"/>
      <c r="I24" s="782"/>
      <c r="J24" s="782"/>
      <c r="K24" s="782"/>
      <c r="L24" s="782"/>
      <c r="M24" s="783"/>
      <c r="N24" s="264"/>
    </row>
    <row r="25" spans="1:14" ht="22" customHeight="1">
      <c r="A25" s="9">
        <v>6</v>
      </c>
      <c r="B25" s="831"/>
      <c r="C25" s="825"/>
      <c r="D25" s="782"/>
      <c r="E25" s="782"/>
      <c r="F25" s="782"/>
      <c r="G25" s="782"/>
      <c r="H25" s="782"/>
      <c r="I25" s="782"/>
      <c r="J25" s="782"/>
      <c r="K25" s="782"/>
      <c r="L25" s="782"/>
      <c r="M25" s="783"/>
      <c r="N25" s="264" t="s">
        <v>206</v>
      </c>
    </row>
    <row r="26" spans="1:14" ht="22" customHeight="1">
      <c r="A26" s="9">
        <v>7</v>
      </c>
      <c r="B26" s="831"/>
      <c r="C26" s="825"/>
      <c r="D26" s="782"/>
      <c r="E26" s="782"/>
      <c r="F26" s="782"/>
      <c r="G26" s="782"/>
      <c r="H26" s="782"/>
      <c r="I26" s="782"/>
      <c r="J26" s="782"/>
      <c r="K26" s="782"/>
      <c r="L26" s="782"/>
      <c r="M26" s="783"/>
      <c r="N26" s="265" t="s">
        <v>207</v>
      </c>
    </row>
    <row r="27" spans="1:14" ht="22" customHeight="1">
      <c r="A27" s="9">
        <v>8</v>
      </c>
      <c r="B27" s="831"/>
      <c r="C27" s="825"/>
      <c r="D27" s="782"/>
      <c r="E27" s="782"/>
      <c r="F27" s="782"/>
      <c r="G27" s="782"/>
      <c r="H27" s="782"/>
      <c r="I27" s="782"/>
      <c r="J27" s="782"/>
      <c r="K27" s="782"/>
      <c r="L27" s="782"/>
      <c r="M27" s="783"/>
      <c r="N27" s="265" t="s">
        <v>208</v>
      </c>
    </row>
    <row r="28" spans="1:14" ht="22" customHeight="1">
      <c r="A28" s="9">
        <v>9</v>
      </c>
      <c r="B28" s="831"/>
      <c r="C28" s="825"/>
      <c r="D28" s="782"/>
      <c r="E28" s="782"/>
      <c r="F28" s="782"/>
      <c r="G28" s="782"/>
      <c r="H28" s="782"/>
      <c r="I28" s="782"/>
      <c r="J28" s="782"/>
      <c r="K28" s="782"/>
      <c r="L28" s="782"/>
      <c r="M28" s="783"/>
      <c r="N28" s="262" t="s">
        <v>209</v>
      </c>
    </row>
    <row r="29" spans="1:14" ht="22" customHeight="1">
      <c r="A29" s="9">
        <v>10</v>
      </c>
      <c r="B29" s="831"/>
      <c r="C29" s="825"/>
      <c r="D29" s="782"/>
      <c r="E29" s="782"/>
      <c r="F29" s="782"/>
      <c r="G29" s="782"/>
      <c r="H29" s="782"/>
      <c r="I29" s="782"/>
      <c r="J29" s="782"/>
      <c r="K29" s="782"/>
      <c r="L29" s="782"/>
      <c r="M29" s="783"/>
    </row>
    <row r="30" spans="1:14" ht="22" customHeight="1">
      <c r="A30" s="9">
        <v>11</v>
      </c>
      <c r="B30" s="831"/>
      <c r="C30" s="825"/>
      <c r="D30" s="782"/>
      <c r="E30" s="782"/>
      <c r="F30" s="782"/>
      <c r="G30" s="782"/>
      <c r="H30" s="782"/>
      <c r="I30" s="782"/>
      <c r="J30" s="782"/>
      <c r="K30" s="782"/>
      <c r="L30" s="782"/>
      <c r="M30" s="783"/>
      <c r="N30" s="262"/>
    </row>
    <row r="31" spans="1:14" ht="22" customHeight="1">
      <c r="A31" s="9">
        <v>12</v>
      </c>
      <c r="B31" s="831"/>
      <c r="C31" s="825"/>
      <c r="D31" s="782"/>
      <c r="E31" s="782"/>
      <c r="F31" s="782"/>
      <c r="G31" s="782"/>
      <c r="H31" s="782"/>
      <c r="I31" s="782"/>
      <c r="J31" s="782"/>
      <c r="K31" s="782"/>
      <c r="L31" s="782"/>
      <c r="M31" s="783"/>
      <c r="N31" s="262"/>
    </row>
    <row r="32" spans="1:14" ht="22" customHeight="1">
      <c r="A32" s="9">
        <v>13</v>
      </c>
      <c r="B32" s="831"/>
      <c r="C32" s="825"/>
      <c r="D32" s="782"/>
      <c r="E32" s="782"/>
      <c r="F32" s="782"/>
      <c r="G32" s="782"/>
      <c r="H32" s="782"/>
      <c r="I32" s="782"/>
      <c r="J32" s="782"/>
      <c r="K32" s="782"/>
      <c r="L32" s="782"/>
      <c r="M32" s="783"/>
      <c r="N32" s="262"/>
    </row>
    <row r="33" spans="1:14" ht="22" customHeight="1">
      <c r="A33" s="9">
        <v>14</v>
      </c>
      <c r="B33" s="831"/>
      <c r="C33" s="825"/>
      <c r="D33" s="782"/>
      <c r="E33" s="782"/>
      <c r="F33" s="782"/>
      <c r="G33" s="782"/>
      <c r="H33" s="782"/>
      <c r="I33" s="782"/>
      <c r="J33" s="782"/>
      <c r="K33" s="782"/>
      <c r="L33" s="782"/>
      <c r="M33" s="783"/>
    </row>
    <row r="34" spans="1:14" ht="22" customHeight="1">
      <c r="A34" s="9">
        <v>15</v>
      </c>
      <c r="B34" s="831"/>
      <c r="C34" s="825"/>
      <c r="D34" s="782"/>
      <c r="E34" s="782"/>
      <c r="F34" s="782"/>
      <c r="G34" s="782"/>
      <c r="H34" s="782"/>
      <c r="I34" s="782"/>
      <c r="J34" s="782"/>
      <c r="K34" s="782"/>
      <c r="L34" s="782"/>
      <c r="M34" s="783"/>
      <c r="N34" s="262"/>
    </row>
    <row r="35" spans="1:14" ht="22" customHeight="1">
      <c r="A35" s="9">
        <v>16</v>
      </c>
      <c r="B35" s="831"/>
      <c r="C35" s="825"/>
      <c r="D35" s="782"/>
      <c r="E35" s="782"/>
      <c r="F35" s="782"/>
      <c r="G35" s="782"/>
      <c r="H35" s="782"/>
      <c r="I35" s="782"/>
      <c r="J35" s="782"/>
      <c r="K35" s="782"/>
      <c r="L35" s="782"/>
      <c r="M35" s="783"/>
      <c r="N35" s="262"/>
    </row>
    <row r="36" spans="1:14" ht="22" customHeight="1">
      <c r="A36" s="9">
        <v>17</v>
      </c>
      <c r="B36" s="831"/>
      <c r="C36" s="825"/>
      <c r="D36" s="782"/>
      <c r="E36" s="782"/>
      <c r="F36" s="782"/>
      <c r="G36" s="782"/>
      <c r="H36" s="782"/>
      <c r="I36" s="782"/>
      <c r="J36" s="782"/>
      <c r="K36" s="782"/>
      <c r="L36" s="782"/>
      <c r="M36" s="783"/>
      <c r="N36" s="262"/>
    </row>
    <row r="37" spans="1:14" ht="22" customHeight="1">
      <c r="A37" s="9">
        <v>18</v>
      </c>
      <c r="B37" s="831"/>
      <c r="C37" s="825"/>
      <c r="D37" s="782"/>
      <c r="E37" s="782"/>
      <c r="F37" s="782"/>
      <c r="G37" s="782"/>
      <c r="H37" s="782"/>
      <c r="I37" s="782"/>
      <c r="J37" s="782"/>
      <c r="K37" s="782"/>
      <c r="L37" s="782"/>
      <c r="M37" s="783"/>
      <c r="N37" s="262"/>
    </row>
    <row r="38" spans="1:14" ht="22" customHeight="1">
      <c r="A38" s="9">
        <v>19</v>
      </c>
      <c r="B38" s="831"/>
      <c r="C38" s="825"/>
      <c r="D38" s="782"/>
      <c r="E38" s="782"/>
      <c r="F38" s="782"/>
      <c r="G38" s="782"/>
      <c r="H38" s="782"/>
      <c r="I38" s="782"/>
      <c r="J38" s="782"/>
      <c r="K38" s="782"/>
      <c r="L38" s="782"/>
      <c r="M38" s="783"/>
      <c r="N38" s="262"/>
    </row>
    <row r="39" spans="1:14" ht="22" customHeight="1">
      <c r="A39" s="9">
        <v>20</v>
      </c>
      <c r="B39" s="831"/>
      <c r="C39" s="825"/>
      <c r="D39" s="782"/>
      <c r="E39" s="782"/>
      <c r="F39" s="782"/>
      <c r="G39" s="782"/>
      <c r="H39" s="782"/>
      <c r="I39" s="782"/>
      <c r="J39" s="782"/>
      <c r="K39" s="782"/>
      <c r="L39" s="782"/>
      <c r="M39" s="783"/>
    </row>
    <row r="40" spans="1:14" ht="22" customHeight="1">
      <c r="A40" s="9">
        <v>21</v>
      </c>
      <c r="B40" s="831"/>
      <c r="C40" s="825"/>
      <c r="D40" s="782"/>
      <c r="E40" s="782"/>
      <c r="F40" s="782"/>
      <c r="G40" s="782"/>
      <c r="H40" s="782"/>
      <c r="I40" s="782"/>
      <c r="J40" s="782"/>
      <c r="K40" s="782"/>
      <c r="L40" s="782"/>
      <c r="M40" s="783"/>
      <c r="N40" s="262"/>
    </row>
    <row r="41" spans="1:14" ht="22" customHeight="1">
      <c r="A41" s="9">
        <v>22</v>
      </c>
      <c r="B41" s="831"/>
      <c r="C41" s="825"/>
      <c r="D41" s="782"/>
      <c r="E41" s="782"/>
      <c r="F41" s="782"/>
      <c r="G41" s="782"/>
      <c r="H41" s="782"/>
      <c r="I41" s="782"/>
      <c r="J41" s="782"/>
      <c r="K41" s="782"/>
      <c r="L41" s="782"/>
      <c r="M41" s="783"/>
      <c r="N41" s="262"/>
    </row>
    <row r="42" spans="1:14" ht="22" customHeight="1">
      <c r="A42" s="9">
        <v>23</v>
      </c>
      <c r="B42" s="831"/>
      <c r="C42" s="825"/>
      <c r="D42" s="782"/>
      <c r="E42" s="782"/>
      <c r="F42" s="782"/>
      <c r="G42" s="782"/>
      <c r="H42" s="782"/>
      <c r="I42" s="782"/>
      <c r="J42" s="782"/>
      <c r="K42" s="782"/>
      <c r="L42" s="782"/>
      <c r="M42" s="783"/>
      <c r="N42" s="262"/>
    </row>
    <row r="43" spans="1:14" ht="22" customHeight="1">
      <c r="A43" s="9">
        <v>24</v>
      </c>
      <c r="B43" s="831"/>
      <c r="C43" s="825"/>
      <c r="D43" s="782"/>
      <c r="E43" s="782"/>
      <c r="F43" s="782"/>
      <c r="G43" s="782"/>
      <c r="H43" s="782"/>
      <c r="I43" s="782"/>
      <c r="J43" s="782"/>
      <c r="K43" s="782"/>
      <c r="L43" s="782"/>
      <c r="M43" s="783"/>
      <c r="N43" s="262"/>
    </row>
    <row r="44" spans="1:14" ht="22" customHeight="1">
      <c r="A44" s="9">
        <v>25</v>
      </c>
      <c r="B44" s="831"/>
      <c r="C44" s="825"/>
      <c r="D44" s="782"/>
      <c r="E44" s="782"/>
      <c r="F44" s="782"/>
      <c r="G44" s="782"/>
      <c r="H44" s="782"/>
      <c r="I44" s="782"/>
      <c r="J44" s="782"/>
      <c r="K44" s="782"/>
      <c r="L44" s="782"/>
      <c r="M44" s="783"/>
      <c r="N44" s="262"/>
    </row>
    <row r="45" spans="1:14" ht="22" customHeight="1">
      <c r="A45" s="9">
        <v>26</v>
      </c>
      <c r="B45" s="831"/>
      <c r="C45" s="825"/>
      <c r="D45" s="782"/>
      <c r="E45" s="782"/>
      <c r="F45" s="782"/>
      <c r="G45" s="782"/>
      <c r="H45" s="782"/>
      <c r="I45" s="782"/>
      <c r="J45" s="782"/>
      <c r="K45" s="782"/>
      <c r="L45" s="782"/>
      <c r="M45" s="783"/>
    </row>
    <row r="46" spans="1:14">
      <c r="B46" s="831"/>
      <c r="C46" s="787" t="s">
        <v>94</v>
      </c>
      <c r="D46" s="788"/>
      <c r="E46" s="788"/>
      <c r="F46" s="788"/>
      <c r="G46" s="788"/>
      <c r="H46" s="788"/>
      <c r="I46" s="788"/>
      <c r="J46" s="788"/>
      <c r="K46" s="788"/>
      <c r="L46" s="788"/>
      <c r="M46" s="789"/>
    </row>
    <row r="47" spans="1:14" ht="18.75" customHeight="1">
      <c r="A47" s="9">
        <v>1</v>
      </c>
      <c r="B47" s="831"/>
      <c r="C47" s="790"/>
      <c r="D47" s="791"/>
      <c r="E47" s="791"/>
      <c r="F47" s="791"/>
      <c r="G47" s="791"/>
      <c r="H47" s="791"/>
      <c r="I47" s="791"/>
      <c r="J47" s="791"/>
      <c r="K47" s="791"/>
      <c r="L47" s="791"/>
      <c r="M47" s="792"/>
      <c r="N47" s="262"/>
    </row>
    <row r="48" spans="1:14">
      <c r="A48" s="9">
        <v>2</v>
      </c>
      <c r="B48" s="831"/>
      <c r="C48" s="793"/>
      <c r="D48" s="794"/>
      <c r="E48" s="794"/>
      <c r="F48" s="794"/>
      <c r="G48" s="794"/>
      <c r="H48" s="794"/>
      <c r="I48" s="794"/>
      <c r="J48" s="794"/>
      <c r="K48" s="794"/>
      <c r="L48" s="794"/>
      <c r="M48" s="795"/>
      <c r="N48" s="262"/>
    </row>
    <row r="49" spans="1:14">
      <c r="A49" s="9">
        <v>3</v>
      </c>
      <c r="B49" s="831"/>
      <c r="C49" s="796"/>
      <c r="D49" s="797"/>
      <c r="E49" s="797"/>
      <c r="F49" s="797"/>
      <c r="G49" s="797"/>
      <c r="H49" s="797"/>
      <c r="I49" s="797"/>
      <c r="J49" s="797"/>
      <c r="K49" s="797"/>
      <c r="L49" s="797"/>
      <c r="M49" s="798"/>
      <c r="N49" s="262"/>
    </row>
    <row r="50" spans="1:14" ht="18.75" customHeight="1">
      <c r="B50" s="831"/>
      <c r="C50" s="799" t="s">
        <v>95</v>
      </c>
      <c r="D50" s="800"/>
      <c r="E50" s="800"/>
      <c r="F50" s="800"/>
      <c r="G50" s="800"/>
      <c r="H50" s="800"/>
      <c r="I50" s="800"/>
      <c r="J50" s="800"/>
      <c r="K50" s="800"/>
      <c r="L50" s="800"/>
      <c r="M50" s="801"/>
      <c r="N50" s="262"/>
    </row>
    <row r="51" spans="1:14" ht="18.75" customHeight="1">
      <c r="A51" s="9">
        <v>1</v>
      </c>
      <c r="B51" s="831"/>
      <c r="C51" s="790"/>
      <c r="D51" s="791"/>
      <c r="E51" s="791"/>
      <c r="F51" s="791"/>
      <c r="G51" s="791"/>
      <c r="H51" s="791"/>
      <c r="I51" s="791"/>
      <c r="J51" s="791"/>
      <c r="K51" s="791"/>
      <c r="L51" s="791"/>
      <c r="M51" s="792"/>
      <c r="N51" s="829"/>
    </row>
    <row r="52" spans="1:14">
      <c r="A52" s="9">
        <v>2</v>
      </c>
      <c r="B52" s="831"/>
      <c r="C52" s="793"/>
      <c r="D52" s="794"/>
      <c r="E52" s="794"/>
      <c r="F52" s="794"/>
      <c r="G52" s="794"/>
      <c r="H52" s="794"/>
      <c r="I52" s="794"/>
      <c r="J52" s="794"/>
      <c r="K52" s="794"/>
      <c r="L52" s="794"/>
      <c r="M52" s="795"/>
      <c r="N52" s="829"/>
    </row>
    <row r="53" spans="1:14">
      <c r="A53" s="9">
        <v>3</v>
      </c>
      <c r="B53" s="832"/>
      <c r="C53" s="796"/>
      <c r="D53" s="797"/>
      <c r="E53" s="797"/>
      <c r="F53" s="797"/>
      <c r="G53" s="797"/>
      <c r="H53" s="797"/>
      <c r="I53" s="797"/>
      <c r="J53" s="797"/>
      <c r="K53" s="797"/>
      <c r="L53" s="797"/>
      <c r="M53" s="798"/>
      <c r="N53" s="829"/>
    </row>
    <row r="54" spans="1:14" ht="33" customHeight="1">
      <c r="B54" s="809" t="s">
        <v>176</v>
      </c>
      <c r="C54" s="810"/>
      <c r="D54" s="811"/>
      <c r="E54" s="827"/>
      <c r="F54" s="828"/>
      <c r="G54" s="819"/>
      <c r="H54" s="818"/>
      <c r="I54" s="819"/>
      <c r="J54" s="818"/>
      <c r="K54" s="819"/>
      <c r="L54" s="818"/>
      <c r="M54" s="820"/>
      <c r="N54" s="245" t="s">
        <v>96</v>
      </c>
    </row>
    <row r="55" spans="1:14" ht="18.75" customHeight="1">
      <c r="A55" s="9">
        <v>1</v>
      </c>
      <c r="B55" s="812"/>
      <c r="C55" s="813"/>
      <c r="D55" s="814"/>
      <c r="E55" s="781"/>
      <c r="F55" s="782"/>
      <c r="G55" s="782"/>
      <c r="H55" s="782"/>
      <c r="I55" s="782"/>
      <c r="J55" s="782"/>
      <c r="K55" s="782"/>
      <c r="L55" s="782"/>
      <c r="M55" s="783"/>
      <c r="N55" s="262"/>
    </row>
    <row r="56" spans="1:14" ht="18.75" customHeight="1">
      <c r="A56" s="9">
        <v>2</v>
      </c>
      <c r="B56" s="812"/>
      <c r="C56" s="813"/>
      <c r="D56" s="814"/>
      <c r="E56" s="781"/>
      <c r="F56" s="782"/>
      <c r="G56" s="782"/>
      <c r="H56" s="782"/>
      <c r="I56" s="782"/>
      <c r="J56" s="782"/>
      <c r="K56" s="782"/>
      <c r="L56" s="782"/>
      <c r="M56" s="783"/>
      <c r="N56" s="262"/>
    </row>
    <row r="57" spans="1:14">
      <c r="A57" s="9">
        <v>3</v>
      </c>
      <c r="B57" s="812"/>
      <c r="C57" s="813"/>
      <c r="D57" s="814"/>
      <c r="E57" s="781"/>
      <c r="F57" s="782"/>
      <c r="G57" s="782"/>
      <c r="H57" s="782"/>
      <c r="I57" s="782"/>
      <c r="J57" s="782"/>
      <c r="K57" s="782"/>
      <c r="L57" s="782"/>
      <c r="M57" s="783"/>
    </row>
    <row r="58" spans="1:14">
      <c r="A58" s="9">
        <v>4</v>
      </c>
      <c r="B58" s="815"/>
      <c r="C58" s="816"/>
      <c r="D58" s="817"/>
      <c r="E58" s="784"/>
      <c r="F58" s="785"/>
      <c r="G58" s="785"/>
      <c r="H58" s="785"/>
      <c r="I58" s="785"/>
      <c r="J58" s="785"/>
      <c r="K58" s="785"/>
      <c r="L58" s="785"/>
      <c r="M58" s="786"/>
    </row>
  </sheetData>
  <mergeCells count="51">
    <mergeCell ref="B3:D3"/>
    <mergeCell ref="E3:G3"/>
    <mergeCell ref="I3:M3"/>
    <mergeCell ref="B4:B53"/>
    <mergeCell ref="C4:I4"/>
    <mergeCell ref="J4:J5"/>
    <mergeCell ref="K4:M5"/>
    <mergeCell ref="C5:D5"/>
    <mergeCell ref="C7:D7"/>
    <mergeCell ref="K7:M7"/>
    <mergeCell ref="C8:D8"/>
    <mergeCell ref="D20:M45"/>
    <mergeCell ref="K10:M10"/>
    <mergeCell ref="K9:M9"/>
    <mergeCell ref="C11:D11"/>
    <mergeCell ref="K11:M11"/>
    <mergeCell ref="N51:N53"/>
    <mergeCell ref="K8:M8"/>
    <mergeCell ref="C9:D9"/>
    <mergeCell ref="C12:D12"/>
    <mergeCell ref="N19:N23"/>
    <mergeCell ref="N6:N18"/>
    <mergeCell ref="H54:I54"/>
    <mergeCell ref="J54:K54"/>
    <mergeCell ref="C15:D15"/>
    <mergeCell ref="K15:M15"/>
    <mergeCell ref="L54:M54"/>
    <mergeCell ref="C16:D16"/>
    <mergeCell ref="K16:M16"/>
    <mergeCell ref="C17:D17"/>
    <mergeCell ref="K17:M17"/>
    <mergeCell ref="C18:H18"/>
    <mergeCell ref="C19:C45"/>
    <mergeCell ref="I19:L19"/>
    <mergeCell ref="E54:G54"/>
    <mergeCell ref="B2:D2"/>
    <mergeCell ref="E55:M58"/>
    <mergeCell ref="C46:M46"/>
    <mergeCell ref="C47:M49"/>
    <mergeCell ref="C50:M50"/>
    <mergeCell ref="C51:M53"/>
    <mergeCell ref="K12:M12"/>
    <mergeCell ref="C13:D13"/>
    <mergeCell ref="K13:M13"/>
    <mergeCell ref="C14:D14"/>
    <mergeCell ref="K14:M14"/>
    <mergeCell ref="F5:G5"/>
    <mergeCell ref="C6:D6"/>
    <mergeCell ref="K6:M6"/>
    <mergeCell ref="C10:D10"/>
    <mergeCell ref="B54:D58"/>
  </mergeCells>
  <phoneticPr fontId="8"/>
  <conditionalFormatting sqref="E19">
    <cfRule type="cellIs" dxfId="47" priority="1" operator="equal">
      <formula>"要入力"</formula>
    </cfRule>
  </conditionalFormatting>
  <dataValidations count="11">
    <dataValidation type="whole" allowBlank="1" showInputMessage="1" showErrorMessage="1" error="数字のみ入力してください。" prompt="数字のみ入力してください。" sqref="J6:J17" xr:uid="{00000000-0002-0000-0600-000000000000}">
      <formula1>1</formula1>
      <formula2>3000</formula2>
    </dataValidation>
    <dataValidation allowBlank="1" showInputMessage="1" showErrorMessage="1" prompt="開始日の早い順に入力してください。" sqref="C6:D6" xr:uid="{00000000-0002-0000-0600-000001000000}"/>
    <dataValidation type="list" allowBlank="1" showInputMessage="1" showErrorMessage="1" prompt="該当する項目を全てプルダウンで選択してください。" sqref="E54 H54:M54" xr:uid="{00000000-0002-0000-0600-000002000000}">
      <formula1>"今後の再演予定,再演等の受賞歴等,海外公演予定,完了済海外公演評価概要"</formula1>
    </dataValidation>
    <dataValidation allowBlank="1" showInputMessage="1" showErrorMessage="1" prompt="該当のものがない場合に記入" sqref="I19:L19" xr:uid="{00000000-0002-0000-0600-000003000000}"/>
    <dataValidation operator="lessThanOrEqual" allowBlank="1" showInputMessage="1" showErrorMessage="1" errorTitle="字数超過" error="200字・4行以下で入力してください。" sqref="C47:M49 C46 C50 C51:M53" xr:uid="{00000000-0002-0000-0600-000004000000}"/>
    <dataValidation operator="lessThanOrEqual" allowBlank="1" showInputMessage="1" showErrorMessage="1" errorTitle="字数超過" error="200字・４行以内でご記入ください。" sqref="E55:M58" xr:uid="{00000000-0002-0000-0600-000005000000}"/>
    <dataValidation operator="lessThanOrEqual" allowBlank="1" showInputMessage="1" showErrorMessage="1" sqref="D20:M45" xr:uid="{00000000-0002-0000-0600-000006000000}"/>
    <dataValidation allowBlank="1" showInputMessage="1" showErrorMessage="1" prompt="該当のものを選択" sqref="F19:G19" xr:uid="{00000000-0002-0000-0600-000007000000}"/>
    <dataValidation type="list" allowBlank="1" showInputMessage="1" showErrorMessage="1" sqref="N19:N23" xr:uid="{00000000-0002-0000-0600-000008000000}">
      <formula1>"←「創作初演」など該当する項目を選択してください。該当項目がない場合は、その他の（　　）内に記入してください。,←該当する「芸能種別」を、雅楽、声明、能、狂言、歌舞伎、人形浄瑠璃、邦楽（琵琶、尺八、箏曲、地歌、長唄、義太夫節など）、邦舞（歌舞伎舞踊、上方舞、琉球舞踊）など具体的に記入してください。"</formula1>
    </dataValidation>
    <dataValidation type="list" allowBlank="1" showInputMessage="1" showErrorMessage="1" sqref="D19" xr:uid="{00000000-0002-0000-0600-000009000000}">
      <formula1>"作品内容,芸能種別"</formula1>
    </dataValidation>
    <dataValidation allowBlank="1" showInputMessage="1" showErrorMessage="1" prompt="該当のものを入力" sqref="E19" xr:uid="{94CA6355-E80D-4494-B8F3-0D141CFB25CB}"/>
  </dataValidations>
  <pageMargins left="0.78740157480314965" right="0.78740157480314965" top="0.78740157480314965" bottom="0.78740157480314965" header="0.31496062992125984" footer="0.59055118110236227"/>
  <pageSetup paperSize="9" scale="50" orientation="portrait" r:id="rId1"/>
  <headerFooter scaleWithDoc="0">
    <oddFooter>&amp;R&amp;"ＭＳ ゴシック,標準"&amp;12整理番号：（事務局記入欄）</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X117"/>
  <sheetViews>
    <sheetView view="pageBreakPreview" zoomScale="50" zoomScaleNormal="80" zoomScaleSheetLayoutView="50" workbookViewId="0">
      <selection activeCell="N24" sqref="N24"/>
    </sheetView>
  </sheetViews>
  <sheetFormatPr defaultColWidth="9" defaultRowHeight="20.149999999999999" customHeight="1"/>
  <cols>
    <col min="1" max="1" width="4.83203125" style="121" bestFit="1" customWidth="1"/>
    <col min="2" max="3" width="4.58203125" style="121" customWidth="1"/>
    <col min="4" max="4" width="4.58203125" style="192" hidden="1" customWidth="1"/>
    <col min="5" max="5" width="20.58203125" style="123" customWidth="1"/>
    <col min="6" max="6" width="4.58203125" style="198" hidden="1" customWidth="1"/>
    <col min="7" max="7" width="58.58203125" style="121" customWidth="1"/>
    <col min="8" max="8" width="21" style="436" customWidth="1"/>
    <col min="9" max="9" width="16.6640625" style="124" customWidth="1"/>
    <col min="10" max="10" width="4.58203125" style="124" customWidth="1"/>
    <col min="11" max="11" width="8.75" style="124" customWidth="1"/>
    <col min="12" max="12" width="4.58203125" style="124" customWidth="1"/>
    <col min="13" max="13" width="6.58203125" style="148" customWidth="1"/>
    <col min="14" max="14" width="14.75" style="124" customWidth="1"/>
    <col min="15" max="15" width="21.08203125" style="190" customWidth="1"/>
    <col min="16" max="16" width="13.58203125" style="121" customWidth="1"/>
    <col min="17" max="17" width="4.58203125" style="121" customWidth="1"/>
    <col min="18" max="18" width="17" style="121" customWidth="1"/>
    <col min="19" max="16384" width="9" style="121"/>
  </cols>
  <sheetData>
    <row r="1" spans="1:18" ht="25" customHeight="1">
      <c r="B1" s="7" t="s">
        <v>264</v>
      </c>
      <c r="H1" s="424"/>
      <c r="J1" s="121"/>
      <c r="K1" s="121"/>
      <c r="L1" s="121"/>
      <c r="M1" s="121"/>
      <c r="N1" s="850" t="s">
        <v>381</v>
      </c>
      <c r="O1" s="851"/>
      <c r="P1" s="125" t="s">
        <v>326</v>
      </c>
    </row>
    <row r="2" spans="1:18" s="269" customFormat="1" ht="33.75" customHeight="1">
      <c r="A2" s="474"/>
      <c r="B2" s="474"/>
      <c r="C2" s="474"/>
      <c r="D2" s="474"/>
      <c r="E2" s="491" t="s">
        <v>354</v>
      </c>
      <c r="F2" s="492"/>
      <c r="G2" s="493">
        <f>総表!C16</f>
        <v>0</v>
      </c>
      <c r="H2" s="494" t="s">
        <v>355</v>
      </c>
      <c r="I2" s="852">
        <f>総表!C23</f>
        <v>0</v>
      </c>
      <c r="J2" s="853"/>
      <c r="K2" s="853"/>
      <c r="L2" s="853"/>
      <c r="M2" s="853"/>
      <c r="N2" s="853"/>
      <c r="O2" s="853"/>
      <c r="P2" s="853"/>
      <c r="Q2" s="474"/>
      <c r="R2" s="474"/>
    </row>
    <row r="3" spans="1:18" ht="20.149999999999999" customHeight="1">
      <c r="B3" s="122"/>
      <c r="E3" s="121"/>
      <c r="F3" s="192"/>
      <c r="G3" s="847"/>
      <c r="H3" s="847"/>
      <c r="I3" s="847"/>
      <c r="J3" s="847"/>
      <c r="K3" s="847"/>
      <c r="L3" s="847"/>
      <c r="M3" s="121"/>
      <c r="N3" s="121"/>
      <c r="O3" s="121"/>
      <c r="P3" s="126"/>
      <c r="R3" s="127" t="s">
        <v>172</v>
      </c>
    </row>
    <row r="4" spans="1:18" ht="35.15" customHeight="1">
      <c r="B4" s="846" t="s">
        <v>177</v>
      </c>
      <c r="C4" s="846"/>
      <c r="D4" s="846"/>
      <c r="E4" s="846"/>
      <c r="F4" s="199" t="s">
        <v>212</v>
      </c>
      <c r="G4" s="191" t="s">
        <v>178</v>
      </c>
      <c r="H4" s="425"/>
      <c r="I4" s="128"/>
      <c r="J4" s="128"/>
      <c r="K4" s="128"/>
      <c r="L4" s="128"/>
      <c r="M4" s="121"/>
      <c r="N4" s="121"/>
      <c r="O4" s="121"/>
      <c r="P4" s="129"/>
      <c r="R4" s="130" t="str">
        <f>LEFT(G4,1)</f>
        <v>要</v>
      </c>
    </row>
    <row r="5" spans="1:18" s="211" customFormat="1" ht="20.25" customHeight="1">
      <c r="B5" s="495"/>
      <c r="D5" s="496"/>
      <c r="E5" s="497"/>
      <c r="F5" s="498"/>
      <c r="H5" s="499"/>
      <c r="I5" s="500" t="s">
        <v>268</v>
      </c>
      <c r="P5" s="126"/>
    </row>
    <row r="6" spans="1:18" s="474" customFormat="1" ht="20.25" customHeight="1">
      <c r="A6" s="317"/>
      <c r="B6" s="501" t="s">
        <v>132</v>
      </c>
      <c r="C6" s="502"/>
      <c r="D6" s="503"/>
      <c r="E6" s="131"/>
      <c r="F6" s="504"/>
      <c r="G6" s="505"/>
      <c r="H6" s="848" t="s">
        <v>371</v>
      </c>
      <c r="I6" s="849"/>
    </row>
    <row r="7" spans="1:18" s="474" customFormat="1" ht="20.25" customHeight="1">
      <c r="A7" s="317"/>
      <c r="B7" s="506"/>
      <c r="C7" s="507" t="s">
        <v>382</v>
      </c>
      <c r="D7" s="508"/>
      <c r="E7" s="133"/>
      <c r="F7" s="200"/>
      <c r="G7" s="134"/>
      <c r="H7" s="426">
        <f>O24</f>
        <v>0</v>
      </c>
      <c r="I7" s="621">
        <f>交付申請書総表コピー欄!E41*1000</f>
        <v>0</v>
      </c>
      <c r="J7" s="135"/>
      <c r="K7" s="135"/>
      <c r="L7" s="135"/>
      <c r="M7" s="136"/>
      <c r="N7" s="135"/>
      <c r="O7" s="137"/>
      <c r="Q7" s="244" t="s">
        <v>249</v>
      </c>
    </row>
    <row r="8" spans="1:18" s="474" customFormat="1" ht="20.25" hidden="1" customHeight="1">
      <c r="A8" s="317"/>
      <c r="B8" s="506"/>
      <c r="C8" s="509" t="s">
        <v>383</v>
      </c>
      <c r="D8" s="510"/>
      <c r="E8" s="138"/>
      <c r="F8" s="201"/>
      <c r="G8" s="139"/>
      <c r="H8" s="427">
        <f>O46</f>
        <v>0</v>
      </c>
      <c r="I8" s="622">
        <f>交付申請書総表コピー欄!E42*1000</f>
        <v>0</v>
      </c>
      <c r="J8" s="135"/>
      <c r="K8" s="135"/>
      <c r="L8" s="135"/>
      <c r="M8" s="136"/>
      <c r="N8" s="135"/>
    </row>
    <row r="9" spans="1:18" s="474" customFormat="1" ht="20.25" hidden="1" customHeight="1">
      <c r="A9" s="317"/>
      <c r="B9" s="506"/>
      <c r="C9" s="509" t="s">
        <v>134</v>
      </c>
      <c r="D9" s="510"/>
      <c r="E9" s="138"/>
      <c r="F9" s="201"/>
      <c r="G9" s="139"/>
      <c r="H9" s="427">
        <f>O55</f>
        <v>0</v>
      </c>
      <c r="I9" s="622">
        <f>交付申請書総表コピー欄!E43*1000</f>
        <v>0</v>
      </c>
      <c r="J9" s="135"/>
      <c r="K9" s="135"/>
      <c r="L9" s="135"/>
      <c r="M9" s="136"/>
      <c r="N9" s="135"/>
    </row>
    <row r="10" spans="1:18" s="474" customFormat="1" ht="20.25" hidden="1" customHeight="1">
      <c r="A10" s="317"/>
      <c r="B10" s="506"/>
      <c r="C10" s="509" t="s">
        <v>384</v>
      </c>
      <c r="D10" s="510"/>
      <c r="E10" s="138"/>
      <c r="F10" s="201"/>
      <c r="G10" s="139"/>
      <c r="H10" s="427">
        <f>O80</f>
        <v>0</v>
      </c>
      <c r="I10" s="622">
        <f>交付申請書総表コピー欄!E44*1000</f>
        <v>0</v>
      </c>
      <c r="J10" s="135"/>
      <c r="K10" s="135"/>
      <c r="L10" s="135"/>
      <c r="M10" s="136"/>
      <c r="N10" s="135"/>
      <c r="O10" s="137"/>
      <c r="P10" s="511"/>
    </row>
    <row r="11" spans="1:18" s="474" customFormat="1" ht="20.25" customHeight="1">
      <c r="A11" s="317"/>
      <c r="B11" s="506"/>
      <c r="C11" s="512" t="s">
        <v>385</v>
      </c>
      <c r="D11" s="513"/>
      <c r="E11" s="138"/>
      <c r="F11" s="202"/>
      <c r="G11" s="514"/>
      <c r="H11" s="428">
        <f>O89</f>
        <v>0</v>
      </c>
      <c r="I11" s="623">
        <f>交付申請書総表コピー欄!E45*1000</f>
        <v>0</v>
      </c>
      <c r="J11" s="135"/>
      <c r="K11" s="135"/>
      <c r="L11" s="135"/>
      <c r="M11" s="136"/>
      <c r="N11" s="135"/>
      <c r="O11" s="137"/>
      <c r="P11" s="511"/>
    </row>
    <row r="12" spans="1:18" s="474" customFormat="1" ht="20.25" customHeight="1">
      <c r="A12" s="317"/>
      <c r="B12" s="506"/>
      <c r="C12" s="515" t="s">
        <v>137</v>
      </c>
      <c r="D12" s="516"/>
      <c r="E12" s="517"/>
      <c r="F12" s="203"/>
      <c r="G12" s="141"/>
      <c r="H12" s="429">
        <f>SUM(H7:H11)</f>
        <v>0</v>
      </c>
      <c r="I12" s="624">
        <f>SUM(I7:I11)</f>
        <v>0</v>
      </c>
    </row>
    <row r="13" spans="1:18" s="474" customFormat="1" ht="20.25" customHeight="1">
      <c r="A13" s="317"/>
      <c r="B13" s="506"/>
      <c r="C13" s="518"/>
      <c r="D13" s="519"/>
      <c r="E13" s="520" t="s">
        <v>135</v>
      </c>
      <c r="F13" s="200"/>
      <c r="G13" s="134"/>
      <c r="H13" s="430">
        <f>SUM(R24,R46,R55,R80,R89)</f>
        <v>0</v>
      </c>
      <c r="I13" s="621"/>
      <c r="J13" s="211"/>
      <c r="K13" s="211"/>
      <c r="L13" s="211"/>
      <c r="M13" s="211"/>
      <c r="N13" s="211"/>
      <c r="O13" s="211"/>
      <c r="P13" s="126"/>
    </row>
    <row r="14" spans="1:18" s="474" customFormat="1" ht="20.25" customHeight="1">
      <c r="A14" s="317"/>
      <c r="B14" s="506"/>
      <c r="C14" s="521"/>
      <c r="D14" s="522"/>
      <c r="E14" s="523" t="s">
        <v>136</v>
      </c>
      <c r="F14" s="202"/>
      <c r="G14" s="140"/>
      <c r="H14" s="428">
        <f>IF($R$4="2",0,H12-H13)</f>
        <v>0</v>
      </c>
      <c r="I14" s="623"/>
    </row>
    <row r="15" spans="1:18" s="474" customFormat="1" ht="20.25" customHeight="1">
      <c r="A15" s="317"/>
      <c r="B15" s="506"/>
      <c r="C15" s="524" t="s">
        <v>138</v>
      </c>
      <c r="D15" s="525"/>
      <c r="E15" s="526"/>
      <c r="F15" s="193"/>
      <c r="G15" s="142"/>
      <c r="H15" s="429">
        <f>IF($R$4="1",ROUNDDOWN(H14*10/110,0),0)</f>
        <v>0</v>
      </c>
      <c r="I15" s="625">
        <f>交付申請書総表コピー欄!F48*1000</f>
        <v>0</v>
      </c>
      <c r="J15" s="135"/>
      <c r="K15" s="135"/>
      <c r="L15" s="135"/>
      <c r="M15" s="136"/>
      <c r="N15" s="135"/>
      <c r="O15" s="137"/>
      <c r="Q15" s="269" t="s">
        <v>248</v>
      </c>
    </row>
    <row r="16" spans="1:18" s="474" customFormat="1" ht="20.25" customHeight="1">
      <c r="A16" s="317"/>
      <c r="B16" s="527"/>
      <c r="C16" s="524" t="s">
        <v>180</v>
      </c>
      <c r="D16" s="525"/>
      <c r="E16" s="526"/>
      <c r="F16" s="193"/>
      <c r="G16" s="142"/>
      <c r="H16" s="431">
        <f>H12-H15</f>
        <v>0</v>
      </c>
      <c r="I16" s="625">
        <f>I12-I15</f>
        <v>0</v>
      </c>
      <c r="J16" s="135"/>
      <c r="K16" s="135"/>
      <c r="L16" s="135"/>
      <c r="M16" s="136"/>
      <c r="N16" s="135"/>
      <c r="Q16" s="269" t="s">
        <v>247</v>
      </c>
    </row>
    <row r="17" spans="1:19" s="474" customFormat="1" ht="10" customHeight="1">
      <c r="A17" s="317"/>
      <c r="B17" s="317"/>
      <c r="C17" s="317"/>
      <c r="D17" s="528"/>
      <c r="E17" s="529"/>
      <c r="F17" s="528"/>
      <c r="G17" s="530"/>
      <c r="H17" s="531"/>
      <c r="I17" s="143"/>
      <c r="J17" s="143"/>
      <c r="K17" s="143"/>
      <c r="L17" s="143"/>
      <c r="M17" s="144"/>
      <c r="N17" s="143"/>
      <c r="O17" s="145"/>
    </row>
    <row r="18" spans="1:19" s="474" customFormat="1" ht="20.25" customHeight="1">
      <c r="A18" s="317"/>
      <c r="B18" s="532" t="s">
        <v>356</v>
      </c>
      <c r="C18" s="533"/>
      <c r="D18" s="534"/>
      <c r="E18" s="131"/>
      <c r="F18" s="504"/>
      <c r="G18" s="505"/>
      <c r="H18" s="660">
        <f>MIN(O105,R105)</f>
        <v>0</v>
      </c>
      <c r="I18" s="661">
        <f>交付申請書総表コピー欄!E46*1000</f>
        <v>0</v>
      </c>
    </row>
    <row r="19" spans="1:19" s="474" customFormat="1" ht="9" customHeight="1">
      <c r="A19" s="317"/>
      <c r="B19" s="317"/>
      <c r="C19" s="317"/>
      <c r="D19" s="528"/>
      <c r="E19" s="535"/>
      <c r="F19" s="528"/>
      <c r="G19" s="536"/>
      <c r="H19" s="537"/>
      <c r="I19" s="143"/>
      <c r="J19" s="143"/>
      <c r="K19" s="143"/>
      <c r="L19" s="143"/>
      <c r="M19" s="144"/>
      <c r="N19" s="143"/>
      <c r="O19" s="145"/>
    </row>
    <row r="20" spans="1:19" s="211" customFormat="1" ht="20.25" customHeight="1">
      <c r="A20" s="538"/>
      <c r="B20" s="539" t="s">
        <v>127</v>
      </c>
      <c r="C20" s="540"/>
      <c r="D20" s="541"/>
      <c r="E20" s="542"/>
      <c r="F20" s="204"/>
      <c r="G20" s="146"/>
      <c r="H20" s="543"/>
      <c r="I20" s="147"/>
      <c r="J20" s="147"/>
      <c r="K20" s="314"/>
      <c r="L20" s="147"/>
      <c r="M20" s="544"/>
      <c r="N20" s="314"/>
      <c r="O20" s="149"/>
    </row>
    <row r="21" spans="1:19" s="474" customFormat="1" ht="20.25" customHeight="1">
      <c r="B21" s="545" t="s">
        <v>6</v>
      </c>
      <c r="C21" s="545" t="s">
        <v>140</v>
      </c>
      <c r="D21" s="546" t="s">
        <v>139</v>
      </c>
      <c r="E21" s="545" t="s">
        <v>8</v>
      </c>
      <c r="F21" s="546" t="s">
        <v>141</v>
      </c>
      <c r="G21" s="545" t="s">
        <v>128</v>
      </c>
      <c r="H21" s="547" t="s">
        <v>129</v>
      </c>
      <c r="I21" s="854" t="s">
        <v>170</v>
      </c>
      <c r="J21" s="854"/>
      <c r="K21" s="854" t="s">
        <v>171</v>
      </c>
      <c r="L21" s="854"/>
      <c r="M21" s="548" t="s">
        <v>130</v>
      </c>
      <c r="N21" s="547" t="s">
        <v>131</v>
      </c>
      <c r="O21" s="549" t="s">
        <v>269</v>
      </c>
      <c r="P21" s="545" t="s">
        <v>167</v>
      </c>
    </row>
    <row r="22" spans="1:19" s="474" customFormat="1" ht="20.25" customHeight="1">
      <c r="B22" s="550" t="s">
        <v>132</v>
      </c>
      <c r="C22" s="150"/>
      <c r="D22" s="194"/>
      <c r="E22" s="150"/>
      <c r="F22" s="194"/>
      <c r="G22" s="150"/>
      <c r="H22" s="151"/>
      <c r="I22" s="151"/>
      <c r="J22" s="151"/>
      <c r="K22" s="151"/>
      <c r="L22" s="151"/>
      <c r="M22" s="152"/>
      <c r="N22" s="153"/>
      <c r="O22" s="154"/>
      <c r="P22" s="155"/>
    </row>
    <row r="23" spans="1:19" s="474" customFormat="1" ht="20.25" customHeight="1">
      <c r="B23" s="551"/>
      <c r="C23" s="552" t="s">
        <v>382</v>
      </c>
      <c r="D23" s="553"/>
      <c r="E23" s="563"/>
      <c r="F23" s="564"/>
      <c r="G23" s="565"/>
      <c r="H23" s="566"/>
      <c r="I23" s="567"/>
      <c r="J23" s="567"/>
      <c r="K23" s="567"/>
      <c r="L23" s="567"/>
      <c r="M23" s="568"/>
      <c r="N23" s="569"/>
      <c r="O23" s="570"/>
      <c r="P23" s="231"/>
      <c r="R23" s="184" t="s">
        <v>168</v>
      </c>
      <c r="S23" s="662" t="s">
        <v>387</v>
      </c>
    </row>
    <row r="24" spans="1:19" s="132" customFormat="1" ht="20.149999999999999" customHeight="1">
      <c r="A24" s="132">
        <v>1</v>
      </c>
      <c r="B24" s="156"/>
      <c r="C24" s="161"/>
      <c r="D24" s="196"/>
      <c r="E24" s="554"/>
      <c r="F24" s="555"/>
      <c r="G24" s="556"/>
      <c r="H24" s="557"/>
      <c r="I24" s="558"/>
      <c r="J24" s="559"/>
      <c r="K24" s="558"/>
      <c r="L24" s="559"/>
      <c r="M24" s="560"/>
      <c r="N24" s="561" t="str">
        <f>IF(ISNUMBER(H24),ROUND(PRODUCT(H24,I24,K24,M24),0),"")</f>
        <v/>
      </c>
      <c r="O24" s="173">
        <f>N44</f>
        <v>0</v>
      </c>
      <c r="P24" s="562" t="s">
        <v>44</v>
      </c>
      <c r="R24" s="168">
        <f>SUMIF(P24:P44,"課税対象外",N24:N44)*S24</f>
        <v>0</v>
      </c>
      <c r="S24" s="663">
        <f>K44</f>
        <v>0.5</v>
      </c>
    </row>
    <row r="25" spans="1:19" s="132" customFormat="1" ht="20.149999999999999" customHeight="1">
      <c r="A25" s="132">
        <v>2</v>
      </c>
      <c r="B25" s="156"/>
      <c r="C25" s="161"/>
      <c r="D25" s="196"/>
      <c r="E25" s="554"/>
      <c r="F25" s="206"/>
      <c r="G25" s="170"/>
      <c r="H25" s="433"/>
      <c r="I25" s="320"/>
      <c r="J25" s="321"/>
      <c r="K25" s="320"/>
      <c r="L25" s="321"/>
      <c r="M25" s="171"/>
      <c r="N25" s="561" t="str">
        <f t="shared" ref="N25:N41" si="0">IF(ISNUMBER(H25),ROUND(PRODUCT(H25,I25,K25,M25),0),"")</f>
        <v/>
      </c>
      <c r="O25" s="173"/>
      <c r="P25" s="174" t="s">
        <v>44</v>
      </c>
      <c r="R25" s="175"/>
    </row>
    <row r="26" spans="1:19" s="132" customFormat="1" ht="20.149999999999999" customHeight="1">
      <c r="A26" s="132">
        <v>3</v>
      </c>
      <c r="B26" s="156"/>
      <c r="C26" s="161"/>
      <c r="D26" s="196"/>
      <c r="E26" s="554"/>
      <c r="F26" s="206"/>
      <c r="G26" s="170"/>
      <c r="H26" s="433"/>
      <c r="I26" s="320"/>
      <c r="J26" s="321"/>
      <c r="K26" s="320"/>
      <c r="L26" s="321"/>
      <c r="M26" s="171"/>
      <c r="N26" s="561" t="str">
        <f t="shared" si="0"/>
        <v/>
      </c>
      <c r="O26" s="173"/>
      <c r="P26" s="174" t="s">
        <v>44</v>
      </c>
      <c r="R26" s="175"/>
    </row>
    <row r="27" spans="1:19" s="132" customFormat="1" ht="20.149999999999999" customHeight="1">
      <c r="A27" s="132">
        <v>4</v>
      </c>
      <c r="B27" s="156"/>
      <c r="C27" s="161"/>
      <c r="D27" s="196"/>
      <c r="E27" s="554"/>
      <c r="F27" s="206"/>
      <c r="G27" s="170"/>
      <c r="H27" s="433"/>
      <c r="I27" s="320"/>
      <c r="J27" s="321"/>
      <c r="K27" s="320"/>
      <c r="L27" s="321"/>
      <c r="M27" s="171"/>
      <c r="N27" s="561" t="str">
        <f t="shared" si="0"/>
        <v/>
      </c>
      <c r="O27" s="173"/>
      <c r="P27" s="174" t="s">
        <v>44</v>
      </c>
      <c r="R27" s="175"/>
    </row>
    <row r="28" spans="1:19" s="132" customFormat="1" ht="20.149999999999999" customHeight="1">
      <c r="A28" s="132">
        <v>5</v>
      </c>
      <c r="B28" s="156"/>
      <c r="C28" s="161"/>
      <c r="D28" s="196"/>
      <c r="E28" s="554"/>
      <c r="F28" s="206"/>
      <c r="G28" s="170"/>
      <c r="H28" s="433"/>
      <c r="I28" s="320"/>
      <c r="J28" s="321"/>
      <c r="K28" s="320"/>
      <c r="L28" s="321"/>
      <c r="M28" s="171"/>
      <c r="N28" s="561" t="str">
        <f t="shared" si="0"/>
        <v/>
      </c>
      <c r="O28" s="173"/>
      <c r="P28" s="174" t="s">
        <v>44</v>
      </c>
      <c r="R28" s="175"/>
    </row>
    <row r="29" spans="1:19" s="132" customFormat="1" ht="20.149999999999999" customHeight="1">
      <c r="A29" s="132">
        <v>6</v>
      </c>
      <c r="B29" s="156"/>
      <c r="C29" s="161"/>
      <c r="D29" s="196"/>
      <c r="E29" s="554"/>
      <c r="F29" s="206"/>
      <c r="G29" s="170"/>
      <c r="H29" s="433"/>
      <c r="I29" s="320"/>
      <c r="J29" s="321"/>
      <c r="K29" s="320"/>
      <c r="L29" s="321"/>
      <c r="M29" s="171"/>
      <c r="N29" s="561" t="str">
        <f t="shared" si="0"/>
        <v/>
      </c>
      <c r="O29" s="173"/>
      <c r="P29" s="174" t="s">
        <v>44</v>
      </c>
      <c r="R29" s="175"/>
    </row>
    <row r="30" spans="1:19" s="132" customFormat="1" ht="20.149999999999999" customHeight="1">
      <c r="A30" s="132">
        <v>7</v>
      </c>
      <c r="B30" s="156"/>
      <c r="C30" s="161"/>
      <c r="D30" s="196"/>
      <c r="E30" s="554"/>
      <c r="F30" s="206"/>
      <c r="G30" s="170"/>
      <c r="H30" s="433"/>
      <c r="I30" s="320"/>
      <c r="J30" s="321"/>
      <c r="K30" s="320"/>
      <c r="L30" s="321"/>
      <c r="M30" s="171"/>
      <c r="N30" s="561" t="str">
        <f t="shared" si="0"/>
        <v/>
      </c>
      <c r="O30" s="173"/>
      <c r="P30" s="174" t="s">
        <v>44</v>
      </c>
      <c r="R30" s="175"/>
    </row>
    <row r="31" spans="1:19" s="132" customFormat="1" ht="20.149999999999999" customHeight="1">
      <c r="A31" s="132">
        <v>8</v>
      </c>
      <c r="B31" s="156"/>
      <c r="C31" s="161"/>
      <c r="D31" s="196"/>
      <c r="E31" s="554"/>
      <c r="F31" s="206"/>
      <c r="G31" s="170"/>
      <c r="H31" s="433"/>
      <c r="I31" s="320"/>
      <c r="J31" s="321"/>
      <c r="K31" s="320"/>
      <c r="L31" s="321"/>
      <c r="M31" s="171"/>
      <c r="N31" s="561" t="str">
        <f t="shared" si="0"/>
        <v/>
      </c>
      <c r="O31" s="173"/>
      <c r="P31" s="174" t="s">
        <v>44</v>
      </c>
      <c r="R31" s="175"/>
    </row>
    <row r="32" spans="1:19" s="132" customFormat="1" ht="20.149999999999999" customHeight="1">
      <c r="A32" s="132">
        <v>9</v>
      </c>
      <c r="B32" s="156"/>
      <c r="C32" s="161"/>
      <c r="D32" s="196"/>
      <c r="E32" s="554"/>
      <c r="F32" s="206"/>
      <c r="G32" s="170"/>
      <c r="H32" s="433"/>
      <c r="I32" s="320"/>
      <c r="J32" s="321"/>
      <c r="K32" s="320"/>
      <c r="L32" s="321"/>
      <c r="M32" s="171"/>
      <c r="N32" s="561" t="str">
        <f t="shared" si="0"/>
        <v/>
      </c>
      <c r="O32" s="173"/>
      <c r="P32" s="174" t="s">
        <v>44</v>
      </c>
      <c r="R32" s="175"/>
    </row>
    <row r="33" spans="1:18" s="132" customFormat="1" ht="20.149999999999999" customHeight="1">
      <c r="A33" s="132">
        <v>10</v>
      </c>
      <c r="B33" s="156"/>
      <c r="C33" s="161"/>
      <c r="D33" s="196"/>
      <c r="E33" s="554"/>
      <c r="F33" s="206"/>
      <c r="G33" s="170"/>
      <c r="H33" s="433"/>
      <c r="I33" s="320"/>
      <c r="J33" s="321"/>
      <c r="K33" s="320"/>
      <c r="L33" s="321"/>
      <c r="M33" s="171"/>
      <c r="N33" s="561" t="str">
        <f t="shared" si="0"/>
        <v/>
      </c>
      <c r="O33" s="173"/>
      <c r="P33" s="174" t="s">
        <v>44</v>
      </c>
      <c r="R33" s="175"/>
    </row>
    <row r="34" spans="1:18" s="132" customFormat="1" ht="20.149999999999999" customHeight="1">
      <c r="A34" s="132">
        <v>11</v>
      </c>
      <c r="B34" s="156"/>
      <c r="C34" s="161"/>
      <c r="D34" s="196"/>
      <c r="E34" s="554"/>
      <c r="F34" s="206"/>
      <c r="G34" s="170"/>
      <c r="H34" s="433"/>
      <c r="I34" s="320"/>
      <c r="J34" s="321"/>
      <c r="K34" s="320"/>
      <c r="L34" s="321"/>
      <c r="M34" s="171"/>
      <c r="N34" s="561" t="str">
        <f t="shared" si="0"/>
        <v/>
      </c>
      <c r="O34" s="173"/>
      <c r="P34" s="174" t="s">
        <v>44</v>
      </c>
      <c r="R34" s="175"/>
    </row>
    <row r="35" spans="1:18" s="132" customFormat="1" ht="20.149999999999999" customHeight="1">
      <c r="A35" s="132">
        <v>12</v>
      </c>
      <c r="B35" s="156"/>
      <c r="C35" s="161"/>
      <c r="D35" s="196"/>
      <c r="E35" s="554"/>
      <c r="F35" s="206"/>
      <c r="G35" s="170"/>
      <c r="H35" s="433"/>
      <c r="I35" s="320"/>
      <c r="J35" s="321"/>
      <c r="K35" s="320"/>
      <c r="L35" s="321"/>
      <c r="M35" s="171"/>
      <c r="N35" s="561" t="str">
        <f t="shared" si="0"/>
        <v/>
      </c>
      <c r="O35" s="173"/>
      <c r="P35" s="174" t="s">
        <v>44</v>
      </c>
      <c r="R35" s="175"/>
    </row>
    <row r="36" spans="1:18" s="132" customFormat="1" ht="20.149999999999999" customHeight="1">
      <c r="A36" s="132">
        <v>13</v>
      </c>
      <c r="B36" s="156"/>
      <c r="C36" s="161"/>
      <c r="D36" s="196"/>
      <c r="E36" s="554"/>
      <c r="F36" s="206"/>
      <c r="G36" s="170"/>
      <c r="H36" s="433"/>
      <c r="I36" s="320"/>
      <c r="J36" s="321"/>
      <c r="K36" s="320"/>
      <c r="L36" s="321"/>
      <c r="M36" s="171"/>
      <c r="N36" s="561" t="str">
        <f t="shared" si="0"/>
        <v/>
      </c>
      <c r="O36" s="173"/>
      <c r="P36" s="174" t="s">
        <v>44</v>
      </c>
      <c r="R36" s="175"/>
    </row>
    <row r="37" spans="1:18" s="132" customFormat="1" ht="20.149999999999999" customHeight="1">
      <c r="A37" s="132">
        <v>14</v>
      </c>
      <c r="B37" s="156"/>
      <c r="C37" s="161"/>
      <c r="D37" s="196"/>
      <c r="E37" s="554"/>
      <c r="F37" s="206"/>
      <c r="G37" s="170"/>
      <c r="H37" s="433"/>
      <c r="I37" s="320"/>
      <c r="J37" s="321"/>
      <c r="K37" s="320"/>
      <c r="L37" s="321"/>
      <c r="M37" s="171"/>
      <c r="N37" s="561" t="str">
        <f t="shared" si="0"/>
        <v/>
      </c>
      <c r="O37" s="173"/>
      <c r="P37" s="174" t="s">
        <v>44</v>
      </c>
      <c r="R37" s="175"/>
    </row>
    <row r="38" spans="1:18" s="132" customFormat="1" ht="20.149999999999999" customHeight="1">
      <c r="A38" s="132">
        <v>15</v>
      </c>
      <c r="B38" s="156"/>
      <c r="C38" s="161"/>
      <c r="D38" s="196"/>
      <c r="E38" s="554"/>
      <c r="F38" s="206"/>
      <c r="G38" s="170"/>
      <c r="H38" s="433"/>
      <c r="I38" s="320"/>
      <c r="J38" s="321"/>
      <c r="K38" s="320"/>
      <c r="L38" s="321"/>
      <c r="M38" s="171"/>
      <c r="N38" s="561" t="str">
        <f t="shared" si="0"/>
        <v/>
      </c>
      <c r="O38" s="173"/>
      <c r="P38" s="174" t="s">
        <v>44</v>
      </c>
      <c r="R38" s="175"/>
    </row>
    <row r="39" spans="1:18" s="132" customFormat="1" ht="20.149999999999999" customHeight="1">
      <c r="A39" s="132">
        <v>16</v>
      </c>
      <c r="B39" s="156"/>
      <c r="C39" s="161"/>
      <c r="D39" s="196"/>
      <c r="E39" s="554"/>
      <c r="F39" s="206"/>
      <c r="G39" s="170"/>
      <c r="H39" s="433"/>
      <c r="I39" s="320"/>
      <c r="J39" s="321"/>
      <c r="K39" s="320"/>
      <c r="L39" s="321"/>
      <c r="M39" s="171"/>
      <c r="N39" s="561" t="str">
        <f t="shared" si="0"/>
        <v/>
      </c>
      <c r="O39" s="173"/>
      <c r="P39" s="174" t="s">
        <v>44</v>
      </c>
      <c r="R39" s="175"/>
    </row>
    <row r="40" spans="1:18" s="132" customFormat="1" ht="20.149999999999999" customHeight="1">
      <c r="A40" s="132">
        <v>17</v>
      </c>
      <c r="B40" s="156"/>
      <c r="C40" s="161"/>
      <c r="D40" s="196"/>
      <c r="E40" s="554"/>
      <c r="F40" s="206"/>
      <c r="G40" s="170"/>
      <c r="H40" s="433"/>
      <c r="I40" s="320"/>
      <c r="J40" s="321"/>
      <c r="K40" s="320"/>
      <c r="L40" s="321"/>
      <c r="M40" s="171"/>
      <c r="N40" s="561" t="str">
        <f t="shared" si="0"/>
        <v/>
      </c>
      <c r="O40" s="173"/>
      <c r="P40" s="174" t="s">
        <v>44</v>
      </c>
      <c r="R40" s="175"/>
    </row>
    <row r="41" spans="1:18" s="132" customFormat="1" ht="20.149999999999999" customHeight="1">
      <c r="A41" s="132">
        <v>18</v>
      </c>
      <c r="B41" s="156"/>
      <c r="C41" s="161"/>
      <c r="D41" s="196"/>
      <c r="E41" s="554"/>
      <c r="F41" s="206"/>
      <c r="G41" s="170"/>
      <c r="H41" s="433"/>
      <c r="I41" s="320"/>
      <c r="J41" s="321"/>
      <c r="K41" s="320"/>
      <c r="L41" s="321"/>
      <c r="M41" s="171"/>
      <c r="N41" s="561" t="str">
        <f t="shared" si="0"/>
        <v/>
      </c>
      <c r="O41" s="173"/>
      <c r="P41" s="174" t="s">
        <v>44</v>
      </c>
      <c r="R41" s="175"/>
    </row>
    <row r="42" spans="1:18" s="132" customFormat="1" ht="20.149999999999999" customHeight="1">
      <c r="A42" s="132">
        <v>19</v>
      </c>
      <c r="B42" s="156"/>
      <c r="C42" s="161"/>
      <c r="D42" s="196"/>
      <c r="E42" s="554"/>
      <c r="F42" s="206"/>
      <c r="G42" s="170"/>
      <c r="H42" s="433"/>
      <c r="I42" s="320"/>
      <c r="J42" s="321"/>
      <c r="K42" s="320"/>
      <c r="L42" s="321"/>
      <c r="M42" s="171"/>
      <c r="N42" s="561" t="str">
        <f>IF(ISNUMBER(H42),ROUND(PRODUCT(H42,I42,K42,M42),0),"")</f>
        <v/>
      </c>
      <c r="O42" s="173"/>
      <c r="P42" s="174" t="s">
        <v>44</v>
      </c>
      <c r="R42" s="175"/>
    </row>
    <row r="43" spans="1:18" s="132" customFormat="1" ht="20.149999999999999" customHeight="1">
      <c r="A43" s="132">
        <v>20</v>
      </c>
      <c r="B43" s="156"/>
      <c r="C43" s="161"/>
      <c r="D43" s="196"/>
      <c r="E43" s="554"/>
      <c r="F43" s="206"/>
      <c r="G43" s="170"/>
      <c r="H43" s="433"/>
      <c r="I43" s="320"/>
      <c r="J43" s="321"/>
      <c r="K43" s="320"/>
      <c r="L43" s="321"/>
      <c r="M43" s="171"/>
      <c r="N43" s="671" t="str">
        <f>IF(ISNUMBER(H43),ROUND(PRODUCT(H43,I43,K43,M43),0),"")</f>
        <v/>
      </c>
      <c r="O43" s="173"/>
      <c r="P43" s="174" t="s">
        <v>44</v>
      </c>
      <c r="R43" s="175"/>
    </row>
    <row r="44" spans="1:18" s="132" customFormat="1" ht="20.149999999999999" customHeight="1">
      <c r="B44" s="156"/>
      <c r="C44" s="176"/>
      <c r="D44" s="197"/>
      <c r="E44" s="664"/>
      <c r="F44" s="665"/>
      <c r="G44" s="666" t="s">
        <v>388</v>
      </c>
      <c r="H44" s="667">
        <f>SUM(N24:N43)</f>
        <v>0</v>
      </c>
      <c r="I44" s="668" t="s">
        <v>389</v>
      </c>
      <c r="J44" s="668"/>
      <c r="K44" s="680">
        <v>0.5</v>
      </c>
      <c r="L44" s="669"/>
      <c r="M44" s="670"/>
      <c r="N44" s="672">
        <f>ROUNDDOWN(H44*K44,0)</f>
        <v>0</v>
      </c>
      <c r="O44" s="181"/>
      <c r="P44" s="182" t="s">
        <v>44</v>
      </c>
      <c r="R44" s="175"/>
    </row>
    <row r="45" spans="1:18" s="132" customFormat="1" ht="20.149999999999999" hidden="1" customHeight="1">
      <c r="B45" s="156"/>
      <c r="C45" s="571" t="s">
        <v>133</v>
      </c>
      <c r="D45" s="195"/>
      <c r="E45" s="157"/>
      <c r="F45" s="195"/>
      <c r="G45" s="157"/>
      <c r="H45" s="435"/>
      <c r="I45" s="324"/>
      <c r="J45" s="325"/>
      <c r="K45" s="324"/>
      <c r="L45" s="325"/>
      <c r="M45" s="158"/>
      <c r="N45" s="159"/>
      <c r="O45" s="160"/>
      <c r="P45" s="183"/>
      <c r="R45" s="184" t="s">
        <v>168</v>
      </c>
    </row>
    <row r="46" spans="1:18" s="132" customFormat="1" ht="20.149999999999999" hidden="1" customHeight="1">
      <c r="A46" s="185">
        <v>1</v>
      </c>
      <c r="B46" s="156"/>
      <c r="C46" s="161"/>
      <c r="D46" s="196"/>
      <c r="E46" s="162"/>
      <c r="F46" s="205"/>
      <c r="G46" s="163"/>
      <c r="H46" s="432"/>
      <c r="I46" s="318"/>
      <c r="J46" s="319"/>
      <c r="K46" s="318"/>
      <c r="L46" s="319"/>
      <c r="M46" s="164"/>
      <c r="N46" s="165" t="str">
        <f t="shared" ref="N46:N52" si="1">IF(ISNUMBER(H46),(ROUND(PRODUCT(H46,I46,K46,M46),0)),"")</f>
        <v/>
      </c>
      <c r="O46" s="166">
        <f>N53</f>
        <v>0</v>
      </c>
      <c r="P46" s="167" t="s">
        <v>44</v>
      </c>
      <c r="R46" s="168">
        <f>SUMIF(P46:P53,"課税対象外",N46:N53)*1/2</f>
        <v>0</v>
      </c>
    </row>
    <row r="47" spans="1:18" s="132" customFormat="1" ht="20.149999999999999" hidden="1" customHeight="1">
      <c r="A47" s="185">
        <v>2</v>
      </c>
      <c r="B47" s="156"/>
      <c r="C47" s="161"/>
      <c r="D47" s="196"/>
      <c r="E47" s="169"/>
      <c r="F47" s="206"/>
      <c r="G47" s="170"/>
      <c r="H47" s="433"/>
      <c r="I47" s="320"/>
      <c r="J47" s="321"/>
      <c r="K47" s="320"/>
      <c r="L47" s="321"/>
      <c r="M47" s="171"/>
      <c r="N47" s="172" t="str">
        <f t="shared" si="1"/>
        <v/>
      </c>
      <c r="O47" s="173"/>
      <c r="P47" s="174" t="s">
        <v>44</v>
      </c>
      <c r="R47" s="175"/>
    </row>
    <row r="48" spans="1:18" s="132" customFormat="1" ht="20.149999999999999" hidden="1" customHeight="1">
      <c r="A48" s="185">
        <v>3</v>
      </c>
      <c r="B48" s="156"/>
      <c r="C48" s="161"/>
      <c r="D48" s="196"/>
      <c r="E48" s="169"/>
      <c r="F48" s="206"/>
      <c r="G48" s="170"/>
      <c r="H48" s="433"/>
      <c r="I48" s="320"/>
      <c r="J48" s="321"/>
      <c r="K48" s="320"/>
      <c r="L48" s="321"/>
      <c r="M48" s="171"/>
      <c r="N48" s="172" t="str">
        <f t="shared" si="1"/>
        <v/>
      </c>
      <c r="O48" s="173"/>
      <c r="P48" s="174" t="s">
        <v>44</v>
      </c>
      <c r="R48" s="175"/>
    </row>
    <row r="49" spans="1:18" s="132" customFormat="1" ht="20.149999999999999" hidden="1" customHeight="1">
      <c r="A49" s="185">
        <v>4</v>
      </c>
      <c r="B49" s="156"/>
      <c r="C49" s="161"/>
      <c r="D49" s="196"/>
      <c r="E49" s="169"/>
      <c r="F49" s="206"/>
      <c r="G49" s="170"/>
      <c r="H49" s="433"/>
      <c r="I49" s="320"/>
      <c r="J49" s="321"/>
      <c r="K49" s="320"/>
      <c r="L49" s="321"/>
      <c r="M49" s="171"/>
      <c r="N49" s="172" t="str">
        <f t="shared" si="1"/>
        <v/>
      </c>
      <c r="O49" s="173"/>
      <c r="P49" s="174" t="s">
        <v>44</v>
      </c>
      <c r="R49" s="175"/>
    </row>
    <row r="50" spans="1:18" s="132" customFormat="1" ht="20.149999999999999" hidden="1" customHeight="1">
      <c r="A50" s="185">
        <v>5</v>
      </c>
      <c r="B50" s="156"/>
      <c r="C50" s="161"/>
      <c r="D50" s="196"/>
      <c r="E50" s="169"/>
      <c r="F50" s="206"/>
      <c r="G50" s="170"/>
      <c r="H50" s="433"/>
      <c r="I50" s="320"/>
      <c r="J50" s="321"/>
      <c r="K50" s="320"/>
      <c r="L50" s="321"/>
      <c r="M50" s="171"/>
      <c r="N50" s="172" t="str">
        <f t="shared" si="1"/>
        <v/>
      </c>
      <c r="O50" s="173"/>
      <c r="P50" s="174" t="s">
        <v>44</v>
      </c>
      <c r="R50" s="175"/>
    </row>
    <row r="51" spans="1:18" s="132" customFormat="1" ht="20.149999999999999" hidden="1" customHeight="1">
      <c r="A51" s="185">
        <v>6</v>
      </c>
      <c r="B51" s="156"/>
      <c r="C51" s="161"/>
      <c r="D51" s="196"/>
      <c r="E51" s="169"/>
      <c r="F51" s="206"/>
      <c r="G51" s="170"/>
      <c r="H51" s="433"/>
      <c r="I51" s="320"/>
      <c r="J51" s="321"/>
      <c r="K51" s="320"/>
      <c r="L51" s="321"/>
      <c r="M51" s="171"/>
      <c r="N51" s="172" t="str">
        <f t="shared" si="1"/>
        <v/>
      </c>
      <c r="O51" s="173"/>
      <c r="P51" s="174" t="s">
        <v>44</v>
      </c>
      <c r="R51" s="175"/>
    </row>
    <row r="52" spans="1:18" s="132" customFormat="1" ht="20.149999999999999" hidden="1" customHeight="1">
      <c r="A52" s="185">
        <v>7</v>
      </c>
      <c r="B52" s="156"/>
      <c r="C52" s="161"/>
      <c r="D52" s="196"/>
      <c r="E52" s="169"/>
      <c r="F52" s="206"/>
      <c r="G52" s="170"/>
      <c r="H52" s="433"/>
      <c r="I52" s="320"/>
      <c r="J52" s="321"/>
      <c r="K52" s="320"/>
      <c r="L52" s="321"/>
      <c r="M52" s="171"/>
      <c r="N52" s="172" t="str">
        <f t="shared" si="1"/>
        <v/>
      </c>
      <c r="O52" s="173"/>
      <c r="P52" s="174" t="s">
        <v>44</v>
      </c>
      <c r="R52" s="175"/>
    </row>
    <row r="53" spans="1:18" s="132" customFormat="1" ht="20.149999999999999" hidden="1" customHeight="1">
      <c r="A53" s="185"/>
      <c r="B53" s="156"/>
      <c r="C53" s="176"/>
      <c r="D53" s="197"/>
      <c r="E53" s="664"/>
      <c r="F53" s="665"/>
      <c r="G53" s="666" t="s">
        <v>390</v>
      </c>
      <c r="H53" s="667">
        <f>SUM(N46:N52)</f>
        <v>0</v>
      </c>
      <c r="I53" s="668" t="s">
        <v>389</v>
      </c>
      <c r="J53" s="668"/>
      <c r="K53" s="673">
        <v>0.5</v>
      </c>
      <c r="L53" s="669"/>
      <c r="M53" s="670"/>
      <c r="N53" s="674">
        <f>ROUNDDOWN(H53*K53,0)</f>
        <v>0</v>
      </c>
      <c r="O53" s="181"/>
      <c r="P53" s="182" t="s">
        <v>44</v>
      </c>
      <c r="R53" s="175"/>
    </row>
    <row r="54" spans="1:18" s="132" customFormat="1" ht="20.149999999999999" hidden="1" customHeight="1">
      <c r="B54" s="156"/>
      <c r="C54" s="571" t="s">
        <v>134</v>
      </c>
      <c r="D54" s="195"/>
      <c r="E54" s="157"/>
      <c r="F54" s="195"/>
      <c r="G54" s="157"/>
      <c r="H54" s="435"/>
      <c r="I54" s="324"/>
      <c r="J54" s="325"/>
      <c r="K54" s="324"/>
      <c r="L54" s="325"/>
      <c r="M54" s="158"/>
      <c r="N54" s="159"/>
      <c r="O54" s="160"/>
      <c r="P54" s="186"/>
      <c r="R54" s="184" t="s">
        <v>168</v>
      </c>
    </row>
    <row r="55" spans="1:18" s="132" customFormat="1" ht="20.149999999999999" hidden="1" customHeight="1">
      <c r="A55" s="185">
        <v>1</v>
      </c>
      <c r="B55" s="156"/>
      <c r="C55" s="161"/>
      <c r="D55" s="196"/>
      <c r="E55" s="162"/>
      <c r="F55" s="205"/>
      <c r="G55" s="163"/>
      <c r="H55" s="432"/>
      <c r="I55" s="318"/>
      <c r="J55" s="319"/>
      <c r="K55" s="318"/>
      <c r="L55" s="319"/>
      <c r="M55" s="164"/>
      <c r="N55" s="165" t="str">
        <f t="shared" ref="N55:N77" si="2">IF(ISNUMBER(H55),(ROUND(PRODUCT(H55,I55,K55,M55),0)),"")</f>
        <v/>
      </c>
      <c r="O55" s="166">
        <f>N78</f>
        <v>0</v>
      </c>
      <c r="P55" s="167" t="s">
        <v>44</v>
      </c>
      <c r="R55" s="168">
        <f>SUMIF(P55:P78,"課税対象外",N55:N78)*1/2</f>
        <v>0</v>
      </c>
    </row>
    <row r="56" spans="1:18" s="132" customFormat="1" ht="20.149999999999999" hidden="1" customHeight="1">
      <c r="A56" s="185">
        <v>2</v>
      </c>
      <c r="B56" s="156"/>
      <c r="C56" s="161"/>
      <c r="D56" s="196"/>
      <c r="E56" s="169"/>
      <c r="F56" s="206"/>
      <c r="G56" s="170"/>
      <c r="H56" s="433"/>
      <c r="I56" s="320"/>
      <c r="J56" s="321"/>
      <c r="K56" s="320"/>
      <c r="L56" s="321"/>
      <c r="M56" s="171"/>
      <c r="N56" s="172" t="str">
        <f t="shared" si="2"/>
        <v/>
      </c>
      <c r="O56" s="173"/>
      <c r="P56" s="174" t="s">
        <v>44</v>
      </c>
      <c r="R56" s="175"/>
    </row>
    <row r="57" spans="1:18" s="132" customFormat="1" ht="20.149999999999999" hidden="1" customHeight="1">
      <c r="A57" s="185">
        <v>3</v>
      </c>
      <c r="B57" s="156"/>
      <c r="C57" s="161"/>
      <c r="D57" s="196"/>
      <c r="E57" s="169"/>
      <c r="F57" s="206"/>
      <c r="G57" s="170"/>
      <c r="H57" s="433"/>
      <c r="I57" s="320"/>
      <c r="J57" s="321"/>
      <c r="K57" s="320"/>
      <c r="L57" s="321"/>
      <c r="M57" s="171"/>
      <c r="N57" s="172" t="str">
        <f t="shared" si="2"/>
        <v/>
      </c>
      <c r="O57" s="173"/>
      <c r="P57" s="174" t="s">
        <v>44</v>
      </c>
      <c r="R57" s="175"/>
    </row>
    <row r="58" spans="1:18" s="132" customFormat="1" ht="20.149999999999999" hidden="1" customHeight="1">
      <c r="A58" s="185">
        <v>4</v>
      </c>
      <c r="B58" s="156"/>
      <c r="C58" s="161"/>
      <c r="D58" s="196"/>
      <c r="E58" s="169"/>
      <c r="F58" s="206"/>
      <c r="G58" s="170"/>
      <c r="H58" s="433"/>
      <c r="I58" s="320"/>
      <c r="J58" s="321"/>
      <c r="K58" s="320"/>
      <c r="L58" s="321"/>
      <c r="M58" s="171"/>
      <c r="N58" s="172" t="str">
        <f t="shared" si="2"/>
        <v/>
      </c>
      <c r="O58" s="173"/>
      <c r="P58" s="174" t="s">
        <v>44</v>
      </c>
      <c r="R58" s="175"/>
    </row>
    <row r="59" spans="1:18" s="132" customFormat="1" ht="20.149999999999999" hidden="1" customHeight="1">
      <c r="A59" s="185">
        <v>5</v>
      </c>
      <c r="B59" s="156"/>
      <c r="C59" s="161"/>
      <c r="D59" s="196"/>
      <c r="E59" s="169"/>
      <c r="F59" s="206"/>
      <c r="G59" s="170"/>
      <c r="H59" s="433"/>
      <c r="I59" s="320"/>
      <c r="J59" s="321"/>
      <c r="K59" s="320"/>
      <c r="L59" s="321"/>
      <c r="M59" s="171"/>
      <c r="N59" s="172" t="str">
        <f t="shared" si="2"/>
        <v/>
      </c>
      <c r="O59" s="173"/>
      <c r="P59" s="174" t="s">
        <v>44</v>
      </c>
      <c r="R59" s="175"/>
    </row>
    <row r="60" spans="1:18" s="132" customFormat="1" ht="20.149999999999999" hidden="1" customHeight="1">
      <c r="A60" s="185">
        <v>6</v>
      </c>
      <c r="B60" s="156"/>
      <c r="C60" s="161"/>
      <c r="D60" s="196"/>
      <c r="E60" s="169"/>
      <c r="F60" s="206"/>
      <c r="G60" s="170"/>
      <c r="H60" s="433"/>
      <c r="I60" s="320"/>
      <c r="J60" s="321"/>
      <c r="K60" s="320"/>
      <c r="L60" s="321"/>
      <c r="M60" s="171"/>
      <c r="N60" s="172" t="str">
        <f t="shared" si="2"/>
        <v/>
      </c>
      <c r="O60" s="173"/>
      <c r="P60" s="174" t="s">
        <v>44</v>
      </c>
      <c r="R60" s="175"/>
    </row>
    <row r="61" spans="1:18" s="132" customFormat="1" ht="20.149999999999999" hidden="1" customHeight="1">
      <c r="A61" s="185">
        <v>7</v>
      </c>
      <c r="B61" s="156"/>
      <c r="C61" s="161"/>
      <c r="D61" s="196"/>
      <c r="E61" s="169"/>
      <c r="F61" s="206"/>
      <c r="G61" s="170"/>
      <c r="H61" s="433"/>
      <c r="I61" s="320"/>
      <c r="J61" s="321"/>
      <c r="K61" s="320"/>
      <c r="L61" s="321"/>
      <c r="M61" s="171"/>
      <c r="N61" s="172" t="str">
        <f t="shared" si="2"/>
        <v/>
      </c>
      <c r="O61" s="173"/>
      <c r="P61" s="174" t="s">
        <v>44</v>
      </c>
      <c r="R61" s="175"/>
    </row>
    <row r="62" spans="1:18" s="132" customFormat="1" ht="20.149999999999999" hidden="1" customHeight="1">
      <c r="A62" s="185">
        <v>8</v>
      </c>
      <c r="B62" s="156"/>
      <c r="C62" s="161"/>
      <c r="D62" s="196"/>
      <c r="E62" s="169"/>
      <c r="F62" s="206"/>
      <c r="G62" s="170"/>
      <c r="H62" s="433"/>
      <c r="I62" s="320"/>
      <c r="J62" s="321"/>
      <c r="K62" s="320"/>
      <c r="L62" s="321"/>
      <c r="M62" s="171"/>
      <c r="N62" s="172" t="str">
        <f t="shared" si="2"/>
        <v/>
      </c>
      <c r="O62" s="173"/>
      <c r="P62" s="174" t="s">
        <v>44</v>
      </c>
      <c r="R62" s="175"/>
    </row>
    <row r="63" spans="1:18" s="132" customFormat="1" ht="20.149999999999999" hidden="1" customHeight="1">
      <c r="A63" s="185">
        <v>9</v>
      </c>
      <c r="B63" s="156"/>
      <c r="C63" s="161"/>
      <c r="D63" s="196"/>
      <c r="E63" s="169"/>
      <c r="F63" s="206"/>
      <c r="G63" s="170"/>
      <c r="H63" s="433"/>
      <c r="I63" s="320"/>
      <c r="J63" s="321"/>
      <c r="K63" s="320"/>
      <c r="L63" s="321"/>
      <c r="M63" s="171"/>
      <c r="N63" s="172" t="str">
        <f t="shared" si="2"/>
        <v/>
      </c>
      <c r="O63" s="173"/>
      <c r="P63" s="174" t="s">
        <v>44</v>
      </c>
      <c r="R63" s="175"/>
    </row>
    <row r="64" spans="1:18" s="132" customFormat="1" ht="20.149999999999999" hidden="1" customHeight="1">
      <c r="A64" s="185">
        <v>10</v>
      </c>
      <c r="B64" s="156"/>
      <c r="C64" s="161"/>
      <c r="D64" s="196"/>
      <c r="E64" s="169"/>
      <c r="F64" s="206"/>
      <c r="G64" s="170"/>
      <c r="H64" s="433"/>
      <c r="I64" s="320"/>
      <c r="J64" s="321"/>
      <c r="K64" s="320"/>
      <c r="L64" s="321"/>
      <c r="M64" s="171"/>
      <c r="N64" s="172" t="str">
        <f t="shared" si="2"/>
        <v/>
      </c>
      <c r="O64" s="173"/>
      <c r="P64" s="174" t="s">
        <v>44</v>
      </c>
      <c r="R64" s="175"/>
    </row>
    <row r="65" spans="1:18" s="132" customFormat="1" ht="20.149999999999999" hidden="1" customHeight="1">
      <c r="A65" s="185">
        <v>11</v>
      </c>
      <c r="B65" s="156"/>
      <c r="C65" s="161"/>
      <c r="D65" s="196"/>
      <c r="E65" s="169"/>
      <c r="F65" s="206"/>
      <c r="G65" s="170"/>
      <c r="H65" s="433"/>
      <c r="I65" s="320"/>
      <c r="J65" s="321"/>
      <c r="K65" s="320"/>
      <c r="L65" s="321"/>
      <c r="M65" s="171"/>
      <c r="N65" s="172" t="str">
        <f t="shared" si="2"/>
        <v/>
      </c>
      <c r="O65" s="173"/>
      <c r="P65" s="174" t="s">
        <v>44</v>
      </c>
      <c r="R65" s="175"/>
    </row>
    <row r="66" spans="1:18" s="132" customFormat="1" ht="20.149999999999999" hidden="1" customHeight="1">
      <c r="A66" s="185">
        <v>12</v>
      </c>
      <c r="B66" s="156"/>
      <c r="C66" s="161"/>
      <c r="D66" s="196"/>
      <c r="E66" s="169"/>
      <c r="F66" s="206"/>
      <c r="G66" s="170"/>
      <c r="H66" s="433"/>
      <c r="I66" s="320"/>
      <c r="J66" s="321"/>
      <c r="K66" s="320"/>
      <c r="L66" s="321"/>
      <c r="M66" s="171"/>
      <c r="N66" s="172" t="str">
        <f t="shared" si="2"/>
        <v/>
      </c>
      <c r="O66" s="173"/>
      <c r="P66" s="174" t="s">
        <v>44</v>
      </c>
      <c r="R66" s="175"/>
    </row>
    <row r="67" spans="1:18" s="132" customFormat="1" ht="20.149999999999999" hidden="1" customHeight="1">
      <c r="A67" s="185">
        <v>13</v>
      </c>
      <c r="B67" s="156"/>
      <c r="C67" s="161"/>
      <c r="D67" s="196"/>
      <c r="E67" s="169"/>
      <c r="F67" s="206"/>
      <c r="G67" s="170"/>
      <c r="H67" s="433"/>
      <c r="I67" s="320"/>
      <c r="J67" s="321"/>
      <c r="K67" s="320"/>
      <c r="L67" s="321"/>
      <c r="M67" s="171"/>
      <c r="N67" s="172" t="str">
        <f t="shared" si="2"/>
        <v/>
      </c>
      <c r="O67" s="173"/>
      <c r="P67" s="174" t="s">
        <v>44</v>
      </c>
      <c r="R67" s="175"/>
    </row>
    <row r="68" spans="1:18" s="132" customFormat="1" ht="20.149999999999999" hidden="1" customHeight="1">
      <c r="A68" s="185">
        <v>14</v>
      </c>
      <c r="B68" s="156"/>
      <c r="C68" s="161"/>
      <c r="D68" s="196"/>
      <c r="E68" s="169"/>
      <c r="F68" s="206"/>
      <c r="G68" s="170"/>
      <c r="H68" s="433"/>
      <c r="I68" s="320"/>
      <c r="J68" s="321"/>
      <c r="K68" s="320"/>
      <c r="L68" s="321"/>
      <c r="M68" s="171"/>
      <c r="N68" s="172" t="str">
        <f t="shared" si="2"/>
        <v/>
      </c>
      <c r="O68" s="173"/>
      <c r="P68" s="174" t="s">
        <v>44</v>
      </c>
      <c r="R68" s="175"/>
    </row>
    <row r="69" spans="1:18" s="132" customFormat="1" ht="20.149999999999999" hidden="1" customHeight="1">
      <c r="A69" s="185">
        <v>15</v>
      </c>
      <c r="B69" s="156"/>
      <c r="C69" s="161"/>
      <c r="D69" s="196"/>
      <c r="E69" s="169"/>
      <c r="F69" s="206"/>
      <c r="G69" s="170"/>
      <c r="H69" s="433"/>
      <c r="I69" s="320"/>
      <c r="J69" s="321"/>
      <c r="K69" s="320"/>
      <c r="L69" s="321"/>
      <c r="M69" s="171"/>
      <c r="N69" s="172" t="str">
        <f t="shared" si="2"/>
        <v/>
      </c>
      <c r="O69" s="173"/>
      <c r="P69" s="174" t="s">
        <v>44</v>
      </c>
      <c r="R69" s="175"/>
    </row>
    <row r="70" spans="1:18" s="132" customFormat="1" ht="20.149999999999999" hidden="1" customHeight="1">
      <c r="A70" s="185">
        <v>16</v>
      </c>
      <c r="B70" s="156"/>
      <c r="C70" s="161"/>
      <c r="D70" s="196"/>
      <c r="E70" s="169"/>
      <c r="F70" s="206"/>
      <c r="G70" s="170"/>
      <c r="H70" s="433"/>
      <c r="I70" s="320"/>
      <c r="J70" s="321"/>
      <c r="K70" s="320"/>
      <c r="L70" s="321"/>
      <c r="M70" s="171"/>
      <c r="N70" s="172" t="str">
        <f t="shared" si="2"/>
        <v/>
      </c>
      <c r="O70" s="173"/>
      <c r="P70" s="174" t="s">
        <v>44</v>
      </c>
      <c r="R70" s="175"/>
    </row>
    <row r="71" spans="1:18" s="132" customFormat="1" ht="20.149999999999999" hidden="1" customHeight="1">
      <c r="A71" s="185">
        <v>17</v>
      </c>
      <c r="B71" s="156"/>
      <c r="C71" s="161"/>
      <c r="D71" s="196"/>
      <c r="E71" s="169"/>
      <c r="F71" s="206"/>
      <c r="G71" s="170"/>
      <c r="H71" s="433"/>
      <c r="I71" s="320"/>
      <c r="J71" s="321"/>
      <c r="K71" s="320"/>
      <c r="L71" s="321"/>
      <c r="M71" s="171"/>
      <c r="N71" s="172" t="str">
        <f t="shared" si="2"/>
        <v/>
      </c>
      <c r="O71" s="173"/>
      <c r="P71" s="174" t="s">
        <v>44</v>
      </c>
      <c r="R71" s="175"/>
    </row>
    <row r="72" spans="1:18" s="132" customFormat="1" ht="20.149999999999999" hidden="1" customHeight="1">
      <c r="A72" s="185">
        <v>18</v>
      </c>
      <c r="B72" s="156"/>
      <c r="C72" s="161"/>
      <c r="D72" s="196"/>
      <c r="E72" s="169"/>
      <c r="F72" s="206"/>
      <c r="G72" s="170"/>
      <c r="H72" s="433"/>
      <c r="I72" s="320"/>
      <c r="J72" s="321"/>
      <c r="K72" s="320"/>
      <c r="L72" s="321"/>
      <c r="M72" s="171"/>
      <c r="N72" s="172" t="str">
        <f t="shared" si="2"/>
        <v/>
      </c>
      <c r="O72" s="173"/>
      <c r="P72" s="174" t="s">
        <v>44</v>
      </c>
      <c r="R72" s="175"/>
    </row>
    <row r="73" spans="1:18" s="132" customFormat="1" ht="20.149999999999999" hidden="1" customHeight="1">
      <c r="A73" s="185">
        <v>19</v>
      </c>
      <c r="B73" s="156"/>
      <c r="C73" s="161"/>
      <c r="D73" s="196"/>
      <c r="E73" s="169"/>
      <c r="F73" s="206"/>
      <c r="G73" s="170"/>
      <c r="H73" s="433"/>
      <c r="I73" s="320"/>
      <c r="J73" s="321"/>
      <c r="K73" s="320"/>
      <c r="L73" s="321"/>
      <c r="M73" s="171"/>
      <c r="N73" s="172" t="str">
        <f t="shared" si="2"/>
        <v/>
      </c>
      <c r="O73" s="173"/>
      <c r="P73" s="174" t="s">
        <v>44</v>
      </c>
      <c r="R73" s="175"/>
    </row>
    <row r="74" spans="1:18" s="132" customFormat="1" ht="20.149999999999999" hidden="1" customHeight="1">
      <c r="A74" s="185">
        <v>20</v>
      </c>
      <c r="B74" s="156"/>
      <c r="C74" s="161"/>
      <c r="D74" s="196"/>
      <c r="E74" s="169"/>
      <c r="F74" s="206"/>
      <c r="G74" s="170"/>
      <c r="H74" s="433"/>
      <c r="I74" s="320"/>
      <c r="J74" s="321"/>
      <c r="K74" s="320"/>
      <c r="L74" s="321"/>
      <c r="M74" s="171"/>
      <c r="N74" s="172" t="str">
        <f t="shared" si="2"/>
        <v/>
      </c>
      <c r="O74" s="173"/>
      <c r="P74" s="174" t="s">
        <v>44</v>
      </c>
      <c r="R74" s="175"/>
    </row>
    <row r="75" spans="1:18" s="132" customFormat="1" ht="20.149999999999999" hidden="1" customHeight="1">
      <c r="A75" s="185">
        <v>21</v>
      </c>
      <c r="B75" s="156"/>
      <c r="C75" s="187"/>
      <c r="D75" s="196"/>
      <c r="E75" s="169"/>
      <c r="F75" s="206"/>
      <c r="G75" s="170"/>
      <c r="H75" s="433"/>
      <c r="I75" s="320"/>
      <c r="J75" s="321"/>
      <c r="K75" s="320"/>
      <c r="L75" s="321"/>
      <c r="M75" s="171"/>
      <c r="N75" s="172" t="str">
        <f t="shared" si="2"/>
        <v/>
      </c>
      <c r="O75" s="173"/>
      <c r="P75" s="174" t="s">
        <v>44</v>
      </c>
      <c r="R75" s="175"/>
    </row>
    <row r="76" spans="1:18" s="132" customFormat="1" ht="20.149999999999999" hidden="1" customHeight="1">
      <c r="A76" s="185">
        <v>22</v>
      </c>
      <c r="B76" s="156"/>
      <c r="C76" s="187"/>
      <c r="D76" s="196"/>
      <c r="E76" s="169"/>
      <c r="F76" s="206"/>
      <c r="G76" s="170"/>
      <c r="H76" s="433"/>
      <c r="I76" s="320"/>
      <c r="J76" s="321"/>
      <c r="K76" s="320"/>
      <c r="L76" s="321"/>
      <c r="M76" s="171"/>
      <c r="N76" s="172" t="str">
        <f t="shared" si="2"/>
        <v/>
      </c>
      <c r="O76" s="173"/>
      <c r="P76" s="174" t="s">
        <v>44</v>
      </c>
      <c r="R76" s="175"/>
    </row>
    <row r="77" spans="1:18" s="132" customFormat="1" ht="20.149999999999999" hidden="1" customHeight="1">
      <c r="A77" s="185">
        <v>23</v>
      </c>
      <c r="B77" s="156"/>
      <c r="C77" s="187"/>
      <c r="D77" s="196"/>
      <c r="E77" s="169"/>
      <c r="F77" s="206"/>
      <c r="G77" s="170"/>
      <c r="H77" s="433"/>
      <c r="I77" s="320"/>
      <c r="J77" s="321"/>
      <c r="K77" s="320"/>
      <c r="L77" s="321"/>
      <c r="M77" s="171"/>
      <c r="N77" s="172" t="str">
        <f t="shared" si="2"/>
        <v/>
      </c>
      <c r="O77" s="173"/>
      <c r="P77" s="174" t="s">
        <v>44</v>
      </c>
      <c r="R77" s="175"/>
    </row>
    <row r="78" spans="1:18" s="132" customFormat="1" ht="20.149999999999999" hidden="1" customHeight="1">
      <c r="A78" s="185"/>
      <c r="B78" s="156"/>
      <c r="C78" s="188"/>
      <c r="D78" s="196"/>
      <c r="E78" s="664"/>
      <c r="F78" s="665"/>
      <c r="G78" s="666" t="s">
        <v>391</v>
      </c>
      <c r="H78" s="667">
        <f>SUM(N55:N77)</f>
        <v>0</v>
      </c>
      <c r="I78" s="668" t="s">
        <v>389</v>
      </c>
      <c r="J78" s="668"/>
      <c r="K78" s="673">
        <v>0.5</v>
      </c>
      <c r="L78" s="669"/>
      <c r="M78" s="670"/>
      <c r="N78" s="674">
        <f>ROUNDDOWN(H78*K78,0)</f>
        <v>0</v>
      </c>
      <c r="O78" s="173"/>
      <c r="P78" s="174" t="s">
        <v>44</v>
      </c>
      <c r="R78" s="175"/>
    </row>
    <row r="79" spans="1:18" s="132" customFormat="1" ht="20.149999999999999" hidden="1" customHeight="1">
      <c r="B79" s="156"/>
      <c r="C79" s="571" t="s">
        <v>384</v>
      </c>
      <c r="D79" s="195"/>
      <c r="E79" s="157"/>
      <c r="F79" s="208"/>
      <c r="G79" s="157"/>
      <c r="H79" s="435"/>
      <c r="I79" s="324"/>
      <c r="J79" s="325"/>
      <c r="K79" s="324"/>
      <c r="L79" s="325"/>
      <c r="M79" s="158"/>
      <c r="N79" s="159"/>
      <c r="O79" s="160"/>
      <c r="P79" s="186"/>
      <c r="R79" s="184" t="s">
        <v>168</v>
      </c>
    </row>
    <row r="80" spans="1:18" s="132" customFormat="1" ht="20.149999999999999" hidden="1" customHeight="1">
      <c r="A80" s="132">
        <v>1</v>
      </c>
      <c r="B80" s="156"/>
      <c r="C80" s="161"/>
      <c r="D80" s="196"/>
      <c r="E80" s="162"/>
      <c r="F80" s="205"/>
      <c r="G80" s="163"/>
      <c r="H80" s="432"/>
      <c r="I80" s="318"/>
      <c r="J80" s="319"/>
      <c r="K80" s="318"/>
      <c r="L80" s="319"/>
      <c r="M80" s="164"/>
      <c r="N80" s="165" t="str">
        <f t="shared" ref="N80:N86" si="3">IF(ISNUMBER(H80),(ROUND(PRODUCT(H80,I80,K80,M80),0)),"")</f>
        <v/>
      </c>
      <c r="O80" s="166">
        <f>N87</f>
        <v>0</v>
      </c>
      <c r="P80" s="167" t="s">
        <v>44</v>
      </c>
      <c r="R80" s="168">
        <f>SUMIF(P80:P87,"課税対象外",N80:N87)*1/2</f>
        <v>0</v>
      </c>
    </row>
    <row r="81" spans="1:18" s="132" customFormat="1" ht="20.149999999999999" hidden="1" customHeight="1">
      <c r="A81" s="132">
        <v>2</v>
      </c>
      <c r="B81" s="156"/>
      <c r="C81" s="161"/>
      <c r="D81" s="196"/>
      <c r="E81" s="169"/>
      <c r="F81" s="206"/>
      <c r="G81" s="170"/>
      <c r="H81" s="433"/>
      <c r="I81" s="320"/>
      <c r="J81" s="321"/>
      <c r="K81" s="320"/>
      <c r="L81" s="321"/>
      <c r="M81" s="171"/>
      <c r="N81" s="172" t="str">
        <f t="shared" si="3"/>
        <v/>
      </c>
      <c r="O81" s="173"/>
      <c r="P81" s="174" t="s">
        <v>44</v>
      </c>
      <c r="R81" s="175"/>
    </row>
    <row r="82" spans="1:18" s="132" customFormat="1" ht="20.149999999999999" hidden="1" customHeight="1">
      <c r="A82" s="132">
        <v>3</v>
      </c>
      <c r="B82" s="156"/>
      <c r="C82" s="161"/>
      <c r="D82" s="196"/>
      <c r="E82" s="169"/>
      <c r="F82" s="206"/>
      <c r="G82" s="170"/>
      <c r="H82" s="433"/>
      <c r="I82" s="320"/>
      <c r="J82" s="321"/>
      <c r="K82" s="320"/>
      <c r="L82" s="321"/>
      <c r="M82" s="171"/>
      <c r="N82" s="172" t="str">
        <f t="shared" si="3"/>
        <v/>
      </c>
      <c r="O82" s="173"/>
      <c r="P82" s="174" t="s">
        <v>44</v>
      </c>
      <c r="R82" s="175"/>
    </row>
    <row r="83" spans="1:18" s="132" customFormat="1" ht="20.149999999999999" hidden="1" customHeight="1">
      <c r="A83" s="132">
        <v>4</v>
      </c>
      <c r="B83" s="156"/>
      <c r="C83" s="161"/>
      <c r="D83" s="196"/>
      <c r="E83" s="169"/>
      <c r="F83" s="206"/>
      <c r="G83" s="170"/>
      <c r="H83" s="433"/>
      <c r="I83" s="320"/>
      <c r="J83" s="321"/>
      <c r="K83" s="320"/>
      <c r="L83" s="321"/>
      <c r="M83" s="171"/>
      <c r="N83" s="172" t="str">
        <f t="shared" si="3"/>
        <v/>
      </c>
      <c r="O83" s="173"/>
      <c r="P83" s="174" t="s">
        <v>44</v>
      </c>
      <c r="R83" s="175"/>
    </row>
    <row r="84" spans="1:18" s="132" customFormat="1" ht="20.149999999999999" hidden="1" customHeight="1">
      <c r="A84" s="132">
        <v>5</v>
      </c>
      <c r="B84" s="156"/>
      <c r="C84" s="161"/>
      <c r="D84" s="196"/>
      <c r="E84" s="169"/>
      <c r="F84" s="206"/>
      <c r="G84" s="170"/>
      <c r="H84" s="433"/>
      <c r="I84" s="320"/>
      <c r="J84" s="321"/>
      <c r="K84" s="320"/>
      <c r="L84" s="321"/>
      <c r="M84" s="171"/>
      <c r="N84" s="172" t="str">
        <f t="shared" si="3"/>
        <v/>
      </c>
      <c r="O84" s="173"/>
      <c r="P84" s="174" t="s">
        <v>44</v>
      </c>
      <c r="R84" s="175"/>
    </row>
    <row r="85" spans="1:18" s="132" customFormat="1" ht="20.149999999999999" hidden="1" customHeight="1">
      <c r="A85" s="132">
        <v>6</v>
      </c>
      <c r="B85" s="156"/>
      <c r="C85" s="161"/>
      <c r="D85" s="196"/>
      <c r="E85" s="169"/>
      <c r="F85" s="206"/>
      <c r="G85" s="170"/>
      <c r="H85" s="433"/>
      <c r="I85" s="320"/>
      <c r="J85" s="321"/>
      <c r="K85" s="320"/>
      <c r="L85" s="321"/>
      <c r="M85" s="171"/>
      <c r="N85" s="172" t="str">
        <f t="shared" si="3"/>
        <v/>
      </c>
      <c r="O85" s="173"/>
      <c r="P85" s="174" t="s">
        <v>44</v>
      </c>
      <c r="R85" s="175"/>
    </row>
    <row r="86" spans="1:18" s="132" customFormat="1" ht="20.149999999999999" hidden="1" customHeight="1">
      <c r="A86" s="132">
        <v>7</v>
      </c>
      <c r="B86" s="156"/>
      <c r="C86" s="161"/>
      <c r="D86" s="196"/>
      <c r="E86" s="169"/>
      <c r="F86" s="206"/>
      <c r="G86" s="170"/>
      <c r="H86" s="433"/>
      <c r="I86" s="320"/>
      <c r="J86" s="321"/>
      <c r="K86" s="320"/>
      <c r="L86" s="321"/>
      <c r="M86" s="171"/>
      <c r="N86" s="172" t="str">
        <f t="shared" si="3"/>
        <v/>
      </c>
      <c r="O86" s="173"/>
      <c r="P86" s="174" t="s">
        <v>44</v>
      </c>
      <c r="R86" s="175"/>
    </row>
    <row r="87" spans="1:18" s="132" customFormat="1" ht="20.149999999999999" hidden="1" customHeight="1">
      <c r="B87" s="156"/>
      <c r="C87" s="176"/>
      <c r="D87" s="197"/>
      <c r="E87" s="664"/>
      <c r="F87" s="665"/>
      <c r="G87" s="666" t="s">
        <v>392</v>
      </c>
      <c r="H87" s="667">
        <f>SUM(N80:N86)</f>
        <v>0</v>
      </c>
      <c r="I87" s="668" t="s">
        <v>389</v>
      </c>
      <c r="J87" s="668"/>
      <c r="K87" s="673">
        <v>0.5</v>
      </c>
      <c r="L87" s="669"/>
      <c r="M87" s="670"/>
      <c r="N87" s="674">
        <f>ROUNDDOWN(H87*K87,0)</f>
        <v>0</v>
      </c>
      <c r="O87" s="181"/>
      <c r="P87" s="182" t="s">
        <v>44</v>
      </c>
      <c r="R87" s="175"/>
    </row>
    <row r="88" spans="1:18" s="132" customFormat="1" ht="20.149999999999999" customHeight="1">
      <c r="B88" s="156"/>
      <c r="C88" s="571" t="s">
        <v>386</v>
      </c>
      <c r="D88" s="195"/>
      <c r="E88" s="157"/>
      <c r="F88" s="208"/>
      <c r="G88" s="157"/>
      <c r="H88" s="435"/>
      <c r="I88" s="324"/>
      <c r="J88" s="325"/>
      <c r="K88" s="324"/>
      <c r="L88" s="325"/>
      <c r="M88" s="158"/>
      <c r="N88" s="159"/>
      <c r="O88" s="160"/>
      <c r="P88" s="186"/>
      <c r="R88" s="184" t="s">
        <v>168</v>
      </c>
    </row>
    <row r="89" spans="1:18" s="132" customFormat="1" ht="20.149999999999999" customHeight="1">
      <c r="A89" s="132">
        <v>1</v>
      </c>
      <c r="B89" s="156"/>
      <c r="C89" s="161"/>
      <c r="D89" s="196"/>
      <c r="E89" s="162"/>
      <c r="F89" s="205"/>
      <c r="G89" s="163"/>
      <c r="H89" s="432"/>
      <c r="I89" s="318"/>
      <c r="J89" s="319"/>
      <c r="K89" s="318"/>
      <c r="L89" s="319"/>
      <c r="M89" s="164"/>
      <c r="N89" s="165" t="str">
        <f t="shared" ref="N89:N103" si="4">IF(ISNUMBER(H89),(ROUND(PRODUCT(H89,I89,K89,M89),0)),"")</f>
        <v/>
      </c>
      <c r="O89" s="166">
        <f>SUM(N89:N103)</f>
        <v>0</v>
      </c>
      <c r="P89" s="167" t="s">
        <v>44</v>
      </c>
      <c r="R89" s="168">
        <f>SUMIF(P89:P103,"課税対象外",N89:N103)</f>
        <v>0</v>
      </c>
    </row>
    <row r="90" spans="1:18" s="132" customFormat="1" ht="20.149999999999999" customHeight="1">
      <c r="A90" s="132">
        <v>2</v>
      </c>
      <c r="B90" s="156"/>
      <c r="C90" s="161"/>
      <c r="D90" s="196"/>
      <c r="E90" s="169"/>
      <c r="F90" s="206"/>
      <c r="G90" s="170"/>
      <c r="H90" s="433"/>
      <c r="I90" s="320"/>
      <c r="J90" s="321"/>
      <c r="K90" s="320"/>
      <c r="L90" s="321"/>
      <c r="M90" s="171"/>
      <c r="N90" s="172" t="str">
        <f t="shared" si="4"/>
        <v/>
      </c>
      <c r="O90" s="173"/>
      <c r="P90" s="174" t="s">
        <v>44</v>
      </c>
      <c r="R90" s="175"/>
    </row>
    <row r="91" spans="1:18" s="132" customFormat="1" ht="20.149999999999999" customHeight="1">
      <c r="A91" s="132">
        <v>3</v>
      </c>
      <c r="B91" s="156"/>
      <c r="C91" s="161"/>
      <c r="D91" s="196"/>
      <c r="E91" s="169"/>
      <c r="F91" s="206"/>
      <c r="G91" s="170"/>
      <c r="H91" s="433"/>
      <c r="I91" s="320"/>
      <c r="J91" s="321"/>
      <c r="K91" s="320"/>
      <c r="L91" s="321"/>
      <c r="M91" s="171"/>
      <c r="N91" s="172" t="str">
        <f t="shared" si="4"/>
        <v/>
      </c>
      <c r="O91" s="173"/>
      <c r="P91" s="174" t="s">
        <v>44</v>
      </c>
      <c r="R91" s="175"/>
    </row>
    <row r="92" spans="1:18" s="132" customFormat="1" ht="20.149999999999999" customHeight="1">
      <c r="A92" s="132">
        <v>4</v>
      </c>
      <c r="B92" s="156"/>
      <c r="C92" s="161"/>
      <c r="D92" s="196"/>
      <c r="E92" s="169"/>
      <c r="F92" s="206"/>
      <c r="G92" s="170"/>
      <c r="H92" s="433"/>
      <c r="I92" s="320"/>
      <c r="J92" s="321"/>
      <c r="K92" s="320"/>
      <c r="L92" s="321"/>
      <c r="M92" s="171"/>
      <c r="N92" s="172" t="str">
        <f t="shared" si="4"/>
        <v/>
      </c>
      <c r="O92" s="173"/>
      <c r="P92" s="174" t="s">
        <v>44</v>
      </c>
      <c r="R92" s="175"/>
    </row>
    <row r="93" spans="1:18" s="132" customFormat="1" ht="20.149999999999999" customHeight="1">
      <c r="A93" s="132">
        <v>5</v>
      </c>
      <c r="B93" s="156"/>
      <c r="C93" s="161"/>
      <c r="D93" s="196"/>
      <c r="E93" s="169"/>
      <c r="F93" s="206"/>
      <c r="G93" s="170"/>
      <c r="H93" s="433"/>
      <c r="I93" s="320"/>
      <c r="J93" s="321"/>
      <c r="K93" s="320"/>
      <c r="L93" s="321"/>
      <c r="M93" s="171"/>
      <c r="N93" s="172" t="str">
        <f t="shared" si="4"/>
        <v/>
      </c>
      <c r="O93" s="173"/>
      <c r="P93" s="174" t="s">
        <v>44</v>
      </c>
      <c r="R93" s="175"/>
    </row>
    <row r="94" spans="1:18" s="132" customFormat="1" ht="20.149999999999999" customHeight="1">
      <c r="A94" s="132">
        <v>6</v>
      </c>
      <c r="B94" s="156"/>
      <c r="C94" s="161"/>
      <c r="D94" s="196"/>
      <c r="E94" s="169"/>
      <c r="F94" s="206"/>
      <c r="G94" s="170"/>
      <c r="H94" s="433"/>
      <c r="I94" s="320"/>
      <c r="J94" s="321"/>
      <c r="K94" s="320"/>
      <c r="L94" s="321"/>
      <c r="M94" s="171"/>
      <c r="N94" s="172" t="str">
        <f t="shared" si="4"/>
        <v/>
      </c>
      <c r="O94" s="173"/>
      <c r="P94" s="174" t="s">
        <v>44</v>
      </c>
      <c r="R94" s="175"/>
    </row>
    <row r="95" spans="1:18" s="132" customFormat="1" ht="20.149999999999999" customHeight="1">
      <c r="A95" s="132">
        <v>7</v>
      </c>
      <c r="B95" s="156"/>
      <c r="C95" s="161"/>
      <c r="D95" s="196"/>
      <c r="E95" s="169"/>
      <c r="F95" s="206"/>
      <c r="G95" s="170"/>
      <c r="H95" s="433"/>
      <c r="I95" s="320"/>
      <c r="J95" s="321"/>
      <c r="K95" s="320"/>
      <c r="L95" s="321"/>
      <c r="M95" s="171"/>
      <c r="N95" s="172" t="str">
        <f t="shared" si="4"/>
        <v/>
      </c>
      <c r="O95" s="173"/>
      <c r="P95" s="174" t="s">
        <v>44</v>
      </c>
      <c r="R95" s="175"/>
    </row>
    <row r="96" spans="1:18" s="132" customFormat="1" ht="20.149999999999999" customHeight="1">
      <c r="A96" s="132">
        <v>8</v>
      </c>
      <c r="B96" s="156"/>
      <c r="C96" s="161"/>
      <c r="D96" s="196"/>
      <c r="E96" s="169"/>
      <c r="F96" s="206"/>
      <c r="G96" s="170"/>
      <c r="H96" s="433"/>
      <c r="I96" s="320"/>
      <c r="J96" s="321"/>
      <c r="K96" s="320"/>
      <c r="L96" s="321"/>
      <c r="M96" s="171"/>
      <c r="N96" s="172" t="str">
        <f t="shared" si="4"/>
        <v/>
      </c>
      <c r="O96" s="173"/>
      <c r="P96" s="174" t="s">
        <v>44</v>
      </c>
      <c r="R96" s="175"/>
    </row>
    <row r="97" spans="1:24" s="132" customFormat="1" ht="20.149999999999999" customHeight="1">
      <c r="A97" s="132">
        <v>9</v>
      </c>
      <c r="B97" s="156"/>
      <c r="C97" s="161"/>
      <c r="D97" s="196"/>
      <c r="E97" s="169"/>
      <c r="F97" s="206"/>
      <c r="G97" s="170"/>
      <c r="H97" s="433"/>
      <c r="I97" s="320"/>
      <c r="J97" s="321"/>
      <c r="K97" s="320"/>
      <c r="L97" s="321"/>
      <c r="M97" s="171"/>
      <c r="N97" s="172" t="str">
        <f t="shared" si="4"/>
        <v/>
      </c>
      <c r="O97" s="173"/>
      <c r="P97" s="174" t="s">
        <v>44</v>
      </c>
      <c r="R97" s="175"/>
    </row>
    <row r="98" spans="1:24" s="132" customFormat="1" ht="20.149999999999999" customHeight="1">
      <c r="A98" s="132">
        <v>10</v>
      </c>
      <c r="B98" s="156"/>
      <c r="C98" s="161"/>
      <c r="D98" s="196"/>
      <c r="E98" s="169"/>
      <c r="F98" s="206"/>
      <c r="G98" s="170"/>
      <c r="H98" s="433"/>
      <c r="I98" s="320"/>
      <c r="J98" s="321"/>
      <c r="K98" s="320"/>
      <c r="L98" s="321"/>
      <c r="M98" s="171"/>
      <c r="N98" s="172" t="str">
        <f t="shared" si="4"/>
        <v/>
      </c>
      <c r="O98" s="173"/>
      <c r="P98" s="174" t="s">
        <v>44</v>
      </c>
      <c r="R98" s="175"/>
    </row>
    <row r="99" spans="1:24" s="132" customFormat="1" ht="20.149999999999999" customHeight="1">
      <c r="A99" s="132">
        <v>11</v>
      </c>
      <c r="B99" s="156"/>
      <c r="C99" s="161"/>
      <c r="D99" s="196"/>
      <c r="E99" s="169"/>
      <c r="F99" s="206"/>
      <c r="G99" s="170"/>
      <c r="H99" s="433"/>
      <c r="I99" s="320"/>
      <c r="J99" s="321"/>
      <c r="K99" s="320"/>
      <c r="L99" s="321"/>
      <c r="M99" s="171"/>
      <c r="N99" s="172" t="str">
        <f t="shared" si="4"/>
        <v/>
      </c>
      <c r="O99" s="173"/>
      <c r="P99" s="174" t="s">
        <v>44</v>
      </c>
      <c r="R99" s="175"/>
    </row>
    <row r="100" spans="1:24" s="132" customFormat="1" ht="20.149999999999999" customHeight="1">
      <c r="A100" s="132">
        <v>12</v>
      </c>
      <c r="B100" s="156"/>
      <c r="C100" s="161"/>
      <c r="D100" s="196"/>
      <c r="E100" s="169"/>
      <c r="F100" s="206"/>
      <c r="G100" s="170"/>
      <c r="H100" s="433"/>
      <c r="I100" s="320"/>
      <c r="J100" s="321"/>
      <c r="K100" s="320"/>
      <c r="L100" s="321"/>
      <c r="M100" s="171"/>
      <c r="N100" s="172" t="str">
        <f t="shared" si="4"/>
        <v/>
      </c>
      <c r="O100" s="173"/>
      <c r="P100" s="174" t="s">
        <v>44</v>
      </c>
      <c r="R100" s="175"/>
    </row>
    <row r="101" spans="1:24" s="132" customFormat="1" ht="20.149999999999999" customHeight="1">
      <c r="A101" s="132">
        <v>13</v>
      </c>
      <c r="B101" s="156"/>
      <c r="C101" s="161"/>
      <c r="D101" s="196"/>
      <c r="E101" s="169"/>
      <c r="F101" s="206"/>
      <c r="G101" s="170"/>
      <c r="H101" s="433"/>
      <c r="I101" s="320"/>
      <c r="J101" s="321"/>
      <c r="K101" s="320"/>
      <c r="L101" s="321"/>
      <c r="M101" s="171"/>
      <c r="N101" s="172" t="str">
        <f t="shared" si="4"/>
        <v/>
      </c>
      <c r="O101" s="173"/>
      <c r="P101" s="174" t="s">
        <v>44</v>
      </c>
      <c r="R101" s="175"/>
    </row>
    <row r="102" spans="1:24" s="132" customFormat="1" ht="20.149999999999999" customHeight="1">
      <c r="A102" s="132">
        <v>14</v>
      </c>
      <c r="B102" s="156"/>
      <c r="C102" s="161"/>
      <c r="D102" s="196"/>
      <c r="E102" s="169"/>
      <c r="F102" s="206"/>
      <c r="G102" s="170"/>
      <c r="H102" s="433"/>
      <c r="I102" s="320"/>
      <c r="J102" s="321"/>
      <c r="K102" s="320"/>
      <c r="L102" s="321"/>
      <c r="M102" s="171"/>
      <c r="N102" s="172" t="str">
        <f t="shared" si="4"/>
        <v/>
      </c>
      <c r="O102" s="173"/>
      <c r="P102" s="174" t="s">
        <v>44</v>
      </c>
      <c r="R102" s="175"/>
    </row>
    <row r="103" spans="1:24" s="132" customFormat="1" ht="20.149999999999999" customHeight="1">
      <c r="A103" s="132">
        <v>15</v>
      </c>
      <c r="B103" s="189"/>
      <c r="C103" s="176"/>
      <c r="D103" s="197"/>
      <c r="E103" s="177"/>
      <c r="F103" s="207"/>
      <c r="G103" s="178"/>
      <c r="H103" s="434"/>
      <c r="I103" s="322"/>
      <c r="J103" s="323"/>
      <c r="K103" s="322"/>
      <c r="L103" s="323"/>
      <c r="M103" s="179"/>
      <c r="N103" s="180" t="str">
        <f t="shared" si="4"/>
        <v/>
      </c>
      <c r="O103" s="181"/>
      <c r="P103" s="182" t="s">
        <v>44</v>
      </c>
      <c r="R103" s="175"/>
    </row>
    <row r="104" spans="1:24" s="474" customFormat="1" ht="20.25" customHeight="1">
      <c r="B104" s="855"/>
      <c r="C104" s="572" t="s">
        <v>357</v>
      </c>
      <c r="D104" s="573"/>
      <c r="E104" s="574"/>
      <c r="F104" s="575"/>
      <c r="G104" s="574"/>
      <c r="H104" s="576"/>
      <c r="I104" s="577"/>
      <c r="J104" s="578"/>
      <c r="K104" s="577"/>
      <c r="L104" s="578"/>
      <c r="M104" s="579"/>
      <c r="N104" s="577"/>
      <c r="O104" s="580"/>
      <c r="P104" s="581"/>
      <c r="Q104" s="269"/>
      <c r="R104" s="582" t="s">
        <v>358</v>
      </c>
      <c r="S104" s="211"/>
      <c r="T104" s="388"/>
      <c r="U104" s="388"/>
      <c r="V104" s="388"/>
      <c r="W104" s="388"/>
      <c r="X104" s="388"/>
    </row>
    <row r="105" spans="1:24" s="474" customFormat="1" ht="20.25" customHeight="1">
      <c r="A105" s="474">
        <v>1</v>
      </c>
      <c r="B105" s="855"/>
      <c r="C105" s="583"/>
      <c r="D105" s="584"/>
      <c r="E105" s="162"/>
      <c r="F105" s="209"/>
      <c r="G105" s="163"/>
      <c r="H105" s="585"/>
      <c r="I105" s="586"/>
      <c r="J105" s="587"/>
      <c r="K105" s="586"/>
      <c r="L105" s="587"/>
      <c r="M105" s="164"/>
      <c r="N105" s="165" t="str">
        <f>IF(ISNUMBER(H105),(PRODUCT(H105,I105,K105,M105)),"")</f>
        <v/>
      </c>
      <c r="O105" s="588">
        <f>N115-N117</f>
        <v>0</v>
      </c>
      <c r="P105" s="167" t="s">
        <v>44</v>
      </c>
      <c r="R105" s="589">
        <f>ROUNDDOWN(H16*0.1,0)</f>
        <v>0</v>
      </c>
      <c r="S105" s="211"/>
      <c r="T105" s="314"/>
      <c r="U105" s="211"/>
      <c r="V105" s="211"/>
      <c r="W105" s="211"/>
      <c r="X105" s="211"/>
    </row>
    <row r="106" spans="1:24" s="474" customFormat="1" ht="20.25" customHeight="1">
      <c r="A106" s="474">
        <v>2</v>
      </c>
      <c r="B106" s="855"/>
      <c r="C106" s="583"/>
      <c r="D106" s="584"/>
      <c r="E106" s="169"/>
      <c r="F106" s="210"/>
      <c r="G106" s="170"/>
      <c r="H106" s="590"/>
      <c r="I106" s="591"/>
      <c r="J106" s="592"/>
      <c r="K106" s="591"/>
      <c r="L106" s="592"/>
      <c r="M106" s="171"/>
      <c r="N106" s="172" t="str">
        <f t="shared" ref="N106:N111" si="5">IF(ISNUMBER(H106),(PRODUCT(H106,I106,K106,M106)),"")</f>
        <v/>
      </c>
      <c r="O106" s="593"/>
      <c r="P106" s="174" t="s">
        <v>44</v>
      </c>
      <c r="R106" s="211"/>
      <c r="S106" s="211"/>
      <c r="T106" s="211"/>
      <c r="U106" s="211"/>
      <c r="V106" s="211"/>
      <c r="W106" s="211"/>
      <c r="X106" s="211"/>
    </row>
    <row r="107" spans="1:24" s="474" customFormat="1" ht="20.25" customHeight="1">
      <c r="A107" s="474">
        <v>3</v>
      </c>
      <c r="B107" s="855"/>
      <c r="C107" s="583"/>
      <c r="D107" s="584"/>
      <c r="E107" s="169"/>
      <c r="F107" s="210"/>
      <c r="G107" s="170"/>
      <c r="H107" s="590"/>
      <c r="I107" s="591"/>
      <c r="J107" s="592"/>
      <c r="K107" s="591"/>
      <c r="L107" s="592"/>
      <c r="M107" s="171"/>
      <c r="N107" s="172" t="str">
        <f t="shared" si="5"/>
        <v/>
      </c>
      <c r="O107" s="173"/>
      <c r="P107" s="174" t="s">
        <v>44</v>
      </c>
      <c r="R107" s="211"/>
      <c r="S107" s="211"/>
      <c r="T107" s="211"/>
      <c r="U107" s="211"/>
      <c r="V107" s="211"/>
      <c r="W107" s="211"/>
      <c r="X107" s="211"/>
    </row>
    <row r="108" spans="1:24" s="474" customFormat="1" ht="20.25" customHeight="1">
      <c r="A108" s="474">
        <v>4</v>
      </c>
      <c r="B108" s="855"/>
      <c r="C108" s="583"/>
      <c r="D108" s="584"/>
      <c r="E108" s="169"/>
      <c r="F108" s="210"/>
      <c r="G108" s="170"/>
      <c r="H108" s="590"/>
      <c r="I108" s="591"/>
      <c r="J108" s="592"/>
      <c r="K108" s="591"/>
      <c r="L108" s="592"/>
      <c r="M108" s="171"/>
      <c r="N108" s="172" t="str">
        <f t="shared" si="5"/>
        <v/>
      </c>
      <c r="O108" s="173"/>
      <c r="P108" s="174" t="s">
        <v>44</v>
      </c>
      <c r="S108" s="211"/>
      <c r="T108" s="211"/>
      <c r="U108" s="211"/>
      <c r="V108" s="211"/>
      <c r="W108" s="211"/>
      <c r="X108" s="211"/>
    </row>
    <row r="109" spans="1:24" s="474" customFormat="1" ht="20.25" customHeight="1">
      <c r="A109" s="474">
        <v>5</v>
      </c>
      <c r="B109" s="855"/>
      <c r="C109" s="583"/>
      <c r="D109" s="584"/>
      <c r="E109" s="169"/>
      <c r="F109" s="210"/>
      <c r="G109" s="170"/>
      <c r="H109" s="590"/>
      <c r="I109" s="591"/>
      <c r="J109" s="592"/>
      <c r="K109" s="591"/>
      <c r="L109" s="592"/>
      <c r="M109" s="171"/>
      <c r="N109" s="172" t="str">
        <f t="shared" si="5"/>
        <v/>
      </c>
      <c r="O109" s="173"/>
      <c r="P109" s="174" t="s">
        <v>44</v>
      </c>
      <c r="S109" s="211"/>
      <c r="T109" s="211"/>
      <c r="U109" s="211"/>
      <c r="V109" s="211"/>
      <c r="W109" s="211"/>
      <c r="X109" s="211"/>
    </row>
    <row r="110" spans="1:24" s="474" customFormat="1" ht="20.25" customHeight="1">
      <c r="A110" s="474">
        <v>6</v>
      </c>
      <c r="B110" s="855"/>
      <c r="C110" s="583"/>
      <c r="D110" s="584"/>
      <c r="E110" s="169"/>
      <c r="F110" s="210"/>
      <c r="G110" s="170"/>
      <c r="H110" s="590"/>
      <c r="I110" s="591"/>
      <c r="J110" s="592"/>
      <c r="K110" s="591"/>
      <c r="L110" s="592"/>
      <c r="M110" s="171"/>
      <c r="N110" s="172" t="str">
        <f t="shared" si="5"/>
        <v/>
      </c>
      <c r="O110" s="173"/>
      <c r="P110" s="174" t="s">
        <v>44</v>
      </c>
      <c r="R110" s="842"/>
      <c r="S110" s="843"/>
      <c r="T110" s="843"/>
      <c r="U110" s="843"/>
      <c r="V110" s="843"/>
      <c r="W110" s="211"/>
      <c r="X110" s="211"/>
    </row>
    <row r="111" spans="1:24" s="474" customFormat="1" ht="20.25" customHeight="1">
      <c r="A111" s="474">
        <v>7</v>
      </c>
      <c r="B111" s="855"/>
      <c r="C111" s="583"/>
      <c r="D111" s="584"/>
      <c r="E111" s="169"/>
      <c r="F111" s="210"/>
      <c r="G111" s="170"/>
      <c r="H111" s="590"/>
      <c r="I111" s="591"/>
      <c r="J111" s="592"/>
      <c r="K111" s="591"/>
      <c r="L111" s="592"/>
      <c r="M111" s="171"/>
      <c r="N111" s="172" t="str">
        <f t="shared" si="5"/>
        <v/>
      </c>
      <c r="O111" s="173"/>
      <c r="P111" s="174" t="s">
        <v>44</v>
      </c>
      <c r="R111" s="843"/>
      <c r="S111" s="843"/>
      <c r="T111" s="843"/>
      <c r="U111" s="843"/>
      <c r="V111" s="843"/>
      <c r="W111" s="211"/>
      <c r="X111" s="211"/>
    </row>
    <row r="112" spans="1:24" s="474" customFormat="1" ht="20.25" customHeight="1">
      <c r="A112" s="474">
        <v>8</v>
      </c>
      <c r="B112" s="855"/>
      <c r="C112" s="583"/>
      <c r="D112" s="584"/>
      <c r="E112" s="169"/>
      <c r="F112" s="210"/>
      <c r="G112" s="170"/>
      <c r="H112" s="590"/>
      <c r="I112" s="591"/>
      <c r="J112" s="592"/>
      <c r="K112" s="591"/>
      <c r="L112" s="592"/>
      <c r="M112" s="171"/>
      <c r="N112" s="172" t="str">
        <f>IF(ISNUMBER(H112),(PRODUCT(H112,I112,K112,M112)),"")</f>
        <v/>
      </c>
      <c r="O112" s="173"/>
      <c r="P112" s="174" t="s">
        <v>44</v>
      </c>
      <c r="R112" s="843"/>
      <c r="S112" s="843"/>
      <c r="T112" s="843"/>
      <c r="U112" s="843"/>
      <c r="V112" s="843"/>
      <c r="W112" s="211"/>
      <c r="X112" s="211"/>
    </row>
    <row r="113" spans="1:24" s="474" customFormat="1" ht="20.25" customHeight="1">
      <c r="A113" s="474">
        <v>9</v>
      </c>
      <c r="B113" s="855"/>
      <c r="C113" s="583"/>
      <c r="D113" s="584"/>
      <c r="E113" s="169"/>
      <c r="F113" s="210"/>
      <c r="G113" s="170"/>
      <c r="H113" s="590"/>
      <c r="I113" s="591"/>
      <c r="J113" s="592"/>
      <c r="K113" s="591"/>
      <c r="L113" s="592"/>
      <c r="M113" s="171"/>
      <c r="N113" s="172" t="str">
        <f>IF(ISNUMBER(H113),(PRODUCT(H113,I113,K113,M113)),"")</f>
        <v/>
      </c>
      <c r="O113" s="173"/>
      <c r="P113" s="174" t="s">
        <v>44</v>
      </c>
      <c r="R113" s="594"/>
      <c r="S113" s="594"/>
      <c r="T113" s="594"/>
      <c r="U113" s="594"/>
      <c r="V113" s="594"/>
      <c r="W113" s="211"/>
      <c r="X113" s="211"/>
    </row>
    <row r="114" spans="1:24" s="474" customFormat="1" ht="20.25" customHeight="1">
      <c r="A114" s="474">
        <v>10</v>
      </c>
      <c r="B114" s="855"/>
      <c r="C114" s="583"/>
      <c r="D114" s="584"/>
      <c r="E114" s="169"/>
      <c r="F114" s="210"/>
      <c r="G114" s="170"/>
      <c r="H114" s="590"/>
      <c r="I114" s="591"/>
      <c r="J114" s="592"/>
      <c r="K114" s="591"/>
      <c r="L114" s="592"/>
      <c r="M114" s="171"/>
      <c r="N114" s="172" t="str">
        <f>IF(ISNUMBER(H114),(PRODUCT(H114,I114,K114,M114)),"")</f>
        <v/>
      </c>
      <c r="O114" s="173"/>
      <c r="P114" s="174" t="s">
        <v>44</v>
      </c>
      <c r="S114" s="211"/>
      <c r="T114" s="211"/>
      <c r="U114" s="211"/>
      <c r="V114" s="211"/>
      <c r="W114" s="211"/>
      <c r="X114" s="211"/>
    </row>
    <row r="115" spans="1:24" s="606" customFormat="1" ht="20.25" customHeight="1">
      <c r="A115" s="211"/>
      <c r="B115" s="855"/>
      <c r="C115" s="583"/>
      <c r="D115" s="595"/>
      <c r="E115" s="596"/>
      <c r="F115" s="597"/>
      <c r="G115" s="598" t="s">
        <v>179</v>
      </c>
      <c r="H115" s="599"/>
      <c r="I115" s="600"/>
      <c r="J115" s="601"/>
      <c r="K115" s="600"/>
      <c r="L115" s="601"/>
      <c r="M115" s="602"/>
      <c r="N115" s="603">
        <f>SUM(N105:N114)</f>
        <v>0</v>
      </c>
      <c r="O115" s="604"/>
      <c r="P115" s="605"/>
      <c r="Q115" s="211"/>
      <c r="R115" s="211"/>
    </row>
    <row r="116" spans="1:24" s="606" customFormat="1" ht="20.25" customHeight="1">
      <c r="A116" s="211"/>
      <c r="B116" s="855"/>
      <c r="C116" s="583"/>
      <c r="D116" s="595"/>
      <c r="E116" s="596"/>
      <c r="F116" s="597"/>
      <c r="G116" s="598" t="s">
        <v>359</v>
      </c>
      <c r="H116" s="599"/>
      <c r="I116" s="600"/>
      <c r="J116" s="601"/>
      <c r="K116" s="600"/>
      <c r="L116" s="601"/>
      <c r="M116" s="602"/>
      <c r="N116" s="603">
        <f>ROUNDDOWN(SUMIF(P105:P114,"課税対象外",N105:N114),0)</f>
        <v>0</v>
      </c>
      <c r="O116" s="604"/>
      <c r="P116" s="605"/>
      <c r="Q116" s="211"/>
      <c r="R116" s="844"/>
      <c r="S116" s="844"/>
      <c r="T116" s="844"/>
      <c r="U116" s="844"/>
    </row>
    <row r="117" spans="1:24" s="606" customFormat="1" ht="20.25" customHeight="1">
      <c r="A117" s="211"/>
      <c r="B117" s="856"/>
      <c r="C117" s="607"/>
      <c r="D117" s="608"/>
      <c r="E117" s="596"/>
      <c r="F117" s="597"/>
      <c r="G117" s="598" t="s">
        <v>360</v>
      </c>
      <c r="H117" s="599"/>
      <c r="I117" s="600"/>
      <c r="J117" s="601"/>
      <c r="K117" s="600"/>
      <c r="L117" s="601"/>
      <c r="M117" s="602"/>
      <c r="N117" s="609">
        <f>IF(R4="1",ROUNDDOWN((N115-N116)*10/110,0),0)</f>
        <v>0</v>
      </c>
      <c r="O117" s="610"/>
      <c r="P117" s="611"/>
      <c r="Q117" s="211"/>
      <c r="R117" s="845"/>
      <c r="S117" s="845"/>
      <c r="T117" s="845"/>
      <c r="U117" s="845"/>
    </row>
  </sheetData>
  <mergeCells count="11">
    <mergeCell ref="N1:O1"/>
    <mergeCell ref="I2:P2"/>
    <mergeCell ref="I21:J21"/>
    <mergeCell ref="K21:L21"/>
    <mergeCell ref="B104:B117"/>
    <mergeCell ref="R110:V112"/>
    <mergeCell ref="R116:U116"/>
    <mergeCell ref="R117:U117"/>
    <mergeCell ref="B4:E4"/>
    <mergeCell ref="G3:L3"/>
    <mergeCell ref="H6:I6"/>
  </mergeCells>
  <phoneticPr fontId="8"/>
  <conditionalFormatting sqref="P24:P42 P45:P103">
    <cfRule type="expression" dxfId="46" priority="79">
      <formula>$R$4="2"</formula>
    </cfRule>
  </conditionalFormatting>
  <conditionalFormatting sqref="G4">
    <cfRule type="containsText" dxfId="45" priority="6" operator="containsText" text="要入力">
      <formula>NOT(ISERROR(SEARCH("要入力",G4)))</formula>
    </cfRule>
  </conditionalFormatting>
  <conditionalFormatting sqref="P44">
    <cfRule type="expression" dxfId="44" priority="4">
      <formula>$R$4="2"</formula>
    </cfRule>
  </conditionalFormatting>
  <conditionalFormatting sqref="P43">
    <cfRule type="expression" dxfId="43" priority="2">
      <formula>$R$4="2"</formula>
    </cfRule>
  </conditionalFormatting>
  <conditionalFormatting sqref="P105:P114">
    <cfRule type="expression" dxfId="42" priority="1">
      <formula>$R$4="2"</formula>
    </cfRule>
  </conditionalFormatting>
  <dataValidations count="15">
    <dataValidation type="decimal" allowBlank="1" showInputMessage="1" showErrorMessage="1" sqref="M54 M79 M118:M1048576 M19:M23 M88 M45 M15:M17 M7:M11 M104" xr:uid="{00000000-0002-0000-0700-000000000000}">
      <formula1>0</formula1>
      <formula2>99999999999999</formula2>
    </dataValidation>
    <dataValidation imeMode="hiragana" allowBlank="1" showInputMessage="1" showErrorMessage="1" prompt="人、枚、件等を単位を入力" sqref="J55:J78 J46:J53 J89:J103 J105:J117 J80:J87 J24:J44" xr:uid="{00000000-0002-0000-0700-000001000000}"/>
    <dataValidation imeMode="hiragana" allowBlank="1" showInputMessage="1" showErrorMessage="1" prompt="回、日、泊等の単位を入力。" sqref="L55:L77 L46:L52 L89:L103 L105:L117 L80:L86 L24:L43" xr:uid="{00000000-0002-0000-0700-000002000000}"/>
    <dataValidation type="decimal" imeMode="off" allowBlank="1" showInputMessage="1" showErrorMessage="1" prompt="消費税、為替レート等を入力" sqref="M115:M117" xr:uid="{745A955A-1DC3-4188-8181-2C983B6513B1}">
      <formula1>0</formula1>
      <formula2>99999999999999</formula2>
    </dataValidation>
    <dataValidation imeMode="halfAlpha" allowBlank="1" showInputMessage="1" showErrorMessage="1" sqref="H118:I65537" xr:uid="{00000000-0002-0000-0700-000004000000}"/>
    <dataValidation type="whole" imeMode="halfAlpha" operator="greaterThanOrEqual" allowBlank="1" showInputMessage="1" showErrorMessage="1" sqref="H22:I23" xr:uid="{E8BA378D-42A3-4C59-B91E-66975A6AE4A7}">
      <formula1>0</formula1>
    </dataValidation>
    <dataValidation imeMode="hiragana" allowBlank="1" showInputMessage="1" showErrorMessage="1" sqref="E13:F14 E23:F23 P79 P45 P54 E118:E1048576 P88 P21:P23 E45:F45 E54:F54 E79 E88 F104:F1048576 D15:F22 D5:F12 D1:F2 D104:D1048576 P104 E104 F44 F53 F78 F87 C23:D103" xr:uid="{00000000-0002-0000-0700-000006000000}"/>
    <dataValidation type="list" allowBlank="1" showInputMessage="1" showErrorMessage="1" sqref="P80:P87 P46:P53 P55:P78 P105:P114 P89:P103 P24:P44" xr:uid="{00000000-0002-0000-0700-000009000000}">
      <formula1>"―,課税対象外"</formula1>
    </dataValidation>
    <dataValidation type="textLength" operator="lessThanOrEqual" allowBlank="1" showInputMessage="1" showErrorMessage="1" errorTitle="文字数超過" error="30字以下で入力してください。" sqref="G22:G23 G118:G65537" xr:uid="{00000000-0002-0000-0700-00000A000000}">
      <formula1>30</formula1>
    </dataValidation>
    <dataValidation imeMode="off" allowBlank="1" showInputMessage="1" showErrorMessage="1" sqref="K15:K17 K7:K11 S116 K45:K52 K54:K77 K79:K86 K88:K1048576 K19:K43" xr:uid="{00000000-0002-0000-0700-00000F000000}"/>
    <dataValidation type="list" allowBlank="1" showInputMessage="1" showErrorMessage="1" prompt="1～3のうち、該当するものを選択してください。" sqref="G4" xr:uid="{00000000-0002-0000-0700-000010000000}">
      <formula1>"1 課税事業者,2 免税事業者及び簡易課税事業者,3 課税事業者ではあるが、その他条件により消費税等仕入控除調整を行わない事業者"</formula1>
    </dataValidation>
    <dataValidation type="decimal" imeMode="off" allowBlank="1" showInputMessage="1" showErrorMessage="1" prompt="消費税、為替レート等を入力_x000a_例：1.1" sqref="M89:M103 M46:M52 M55:M77 M105:M114 M80:M86 M24:M43" xr:uid="{00000000-0002-0000-0700-000013000000}">
      <formula1>0</formula1>
      <formula2>99999999999999</formula2>
    </dataValidation>
    <dataValidation imeMode="halfAlpha" operator="greaterThanOrEqual" allowBlank="1" showInputMessage="1" showErrorMessage="1" sqref="H44:I44 I45:I52 H53:I53 I54:I77 H78:I78 I79:I86 I88:I117 H87:I87 I24:I43" xr:uid="{00000000-0002-0000-0700-000011000000}"/>
    <dataValidation imeMode="off" operator="greaterThanOrEqual" allowBlank="1" showInputMessage="1" showErrorMessage="1" sqref="H45:H52 H54:H77 H79:H86 H88:H117 H24:H43" xr:uid="{00000000-0002-0000-0700-000012000000}"/>
    <dataValidation allowBlank="1" showInputMessage="1" showErrorMessage="1" prompt="「1/2」又は「2/3」を入力してください。" sqref="K44" xr:uid="{4C8E2448-22B4-4CE4-9951-778D6E23AE70}"/>
  </dataValidations>
  <pageMargins left="0.78740157480314965" right="0.78740157480314965" top="0.78740157480314965" bottom="0.78740157480314965" header="0.31496062992125984" footer="0.59055118110236227"/>
  <pageSetup paperSize="9" scale="39" fitToHeight="0" orientation="portrait" r:id="rId1"/>
  <headerFooter scaleWithDoc="0">
    <oddFooter>&amp;R&amp;"ＭＳ ゴシック,標準"&amp;12整理番号：（事務局記入欄）</oddFooter>
  </headerFooter>
  <extLst>
    <ext xmlns:x14="http://schemas.microsoft.com/office/spreadsheetml/2009/9/main" uri="{CCE6A557-97BC-4b89-ADB6-D9C93CAAB3DF}">
      <x14:dataValidations xmlns:xm="http://schemas.microsoft.com/office/excel/2006/main" count="6">
        <x14:dataValidation type="list" imeMode="hiragana" allowBlank="1" showInputMessage="1" showErrorMessage="1" xr:uid="{9CCBFDBD-4D85-4806-9FBC-E021D39D70C2}">
          <x14:formula1>
            <xm:f>【非表示】経費一覧!$C$28:$C$32</xm:f>
          </x14:formula1>
          <xm:sqref>E105:E114</xm:sqref>
        </x14:dataValidation>
        <x14:dataValidation type="list" imeMode="hiragana" allowBlank="1" showInputMessage="1" showErrorMessage="1" prompt="該当する細目を選択" xr:uid="{E00CE459-C0E8-4153-8EE6-25EB115E5465}">
          <x14:formula1>
            <xm:f>【非表示】経費一覧!$C$2</xm:f>
          </x14:formula1>
          <xm:sqref>E24:E43</xm:sqref>
        </x14:dataValidation>
        <x14:dataValidation type="list" imeMode="hiragana" allowBlank="1" showInputMessage="1" showErrorMessage="1" prompt="該当する細目を選択" xr:uid="{FEECD065-B3F6-4329-88EA-7898D80D95B2}">
          <x14:formula1>
            <xm:f>【非表示】経費一覧!$C$3:$C$4</xm:f>
          </x14:formula1>
          <xm:sqref>E46:E52</xm:sqref>
        </x14:dataValidation>
        <x14:dataValidation type="list" imeMode="hiragana" allowBlank="1" showInputMessage="1" showErrorMessage="1" prompt="該当する細目を選択" xr:uid="{C79F5B71-7F84-46AB-892F-8A1F629B68CD}">
          <x14:formula1>
            <xm:f>【非表示】経費一覧!$C$5:$C$22</xm:f>
          </x14:formula1>
          <xm:sqref>E55:E77</xm:sqref>
        </x14:dataValidation>
        <x14:dataValidation type="list" imeMode="hiragana" allowBlank="1" showInputMessage="1" showErrorMessage="1" prompt="該当する細目を選択" xr:uid="{2581BF07-7BB7-4D4C-BCC1-F0E4A0B6FAC8}">
          <x14:formula1>
            <xm:f>【非表示】経費一覧!$C$23</xm:f>
          </x14:formula1>
          <xm:sqref>E80:E86</xm:sqref>
        </x14:dataValidation>
        <x14:dataValidation type="list" imeMode="hiragana" allowBlank="1" showInputMessage="1" showErrorMessage="1" prompt="該当する細目を選択" xr:uid="{4B4005CF-434C-42DF-8F5E-E787BBBF4034}">
          <x14:formula1>
            <xm:f>【非表示】経費一覧!$C$24:$C$27</xm:f>
          </x14:formula1>
          <xm:sqref>E89:E103</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O62"/>
  <sheetViews>
    <sheetView view="pageBreakPreview" zoomScale="85" zoomScaleNormal="85" zoomScaleSheetLayoutView="85" workbookViewId="0">
      <selection activeCell="C66" sqref="C66"/>
    </sheetView>
  </sheetViews>
  <sheetFormatPr defaultColWidth="9" defaultRowHeight="19" customHeight="1"/>
  <cols>
    <col min="1" max="2" width="3.58203125" style="16" customWidth="1"/>
    <col min="3" max="3" width="8.75" style="16" customWidth="1"/>
    <col min="4" max="4" width="8.58203125" style="16" customWidth="1"/>
    <col min="5" max="5" width="3" style="16" bestFit="1" customWidth="1"/>
    <col min="6" max="6" width="8.5" style="16" customWidth="1"/>
    <col min="7" max="7" width="12.58203125" style="16" customWidth="1"/>
    <col min="8" max="8" width="15.5" style="63" customWidth="1"/>
    <col min="9" max="9" width="3.58203125" style="16" customWidth="1"/>
    <col min="10" max="10" width="4.08203125" style="16" customWidth="1"/>
    <col min="11" max="12" width="13.08203125" style="16" customWidth="1"/>
    <col min="13" max="13" width="10.75" style="16" customWidth="1"/>
    <col min="14" max="14" width="15.58203125" style="63" customWidth="1"/>
    <col min="15" max="16384" width="9" style="16"/>
  </cols>
  <sheetData>
    <row r="1" spans="1:15" ht="19" customHeight="1">
      <c r="A1" s="8" t="s">
        <v>263</v>
      </c>
      <c r="B1" s="12"/>
      <c r="C1" s="12"/>
      <c r="D1" s="12"/>
      <c r="E1" s="12"/>
      <c r="F1" s="12"/>
      <c r="G1" s="12"/>
      <c r="H1" s="13"/>
      <c r="I1" s="12"/>
      <c r="J1" s="14"/>
      <c r="K1" s="14"/>
      <c r="L1" s="14"/>
      <c r="M1" s="15"/>
      <c r="N1" s="271" t="s">
        <v>327</v>
      </c>
    </row>
    <row r="2" spans="1:15" ht="18.75" customHeight="1">
      <c r="A2" s="14"/>
      <c r="B2" s="12"/>
      <c r="C2" s="12"/>
      <c r="D2" s="12"/>
      <c r="E2" s="12"/>
      <c r="F2" s="12"/>
      <c r="G2" s="12"/>
      <c r="H2" s="13"/>
      <c r="I2" s="12"/>
      <c r="J2" s="14"/>
      <c r="K2" s="14"/>
      <c r="L2" s="14"/>
      <c r="M2" s="274"/>
      <c r="N2" s="277"/>
    </row>
    <row r="3" spans="1:15" ht="19" hidden="1" customHeight="1">
      <c r="A3" s="278" t="s">
        <v>222</v>
      </c>
      <c r="B3" s="281"/>
      <c r="C3" s="281"/>
      <c r="D3" s="281"/>
      <c r="E3" s="281"/>
      <c r="F3" s="281"/>
      <c r="G3" s="301">
        <f>SUM(G8:G9)</f>
        <v>0</v>
      </c>
      <c r="H3" s="13"/>
      <c r="I3" s="278" t="s">
        <v>224</v>
      </c>
      <c r="J3" s="281"/>
      <c r="K3" s="281"/>
      <c r="L3" s="281"/>
      <c r="M3" s="301">
        <f>SUM(M4:M5)</f>
        <v>0</v>
      </c>
      <c r="N3" s="12"/>
      <c r="O3" s="296" t="s">
        <v>255</v>
      </c>
    </row>
    <row r="4" spans="1:15" ht="19" hidden="1" customHeight="1">
      <c r="A4" s="279"/>
      <c r="B4" s="282" t="s">
        <v>229</v>
      </c>
      <c r="C4" s="283"/>
      <c r="D4" s="283"/>
      <c r="E4" s="283"/>
      <c r="F4" s="290"/>
      <c r="G4" s="297">
        <f>H13</f>
        <v>0</v>
      </c>
      <c r="H4" s="13"/>
      <c r="I4" s="279"/>
      <c r="J4" s="284" t="s">
        <v>225</v>
      </c>
      <c r="K4" s="285"/>
      <c r="L4" s="285"/>
      <c r="M4" s="299">
        <f>N24</f>
        <v>0</v>
      </c>
      <c r="N4" s="12"/>
      <c r="O4" s="296" t="s">
        <v>251</v>
      </c>
    </row>
    <row r="5" spans="1:15" ht="19" hidden="1" customHeight="1">
      <c r="A5" s="279"/>
      <c r="B5" s="284" t="s">
        <v>230</v>
      </c>
      <c r="C5" s="285"/>
      <c r="D5" s="285"/>
      <c r="E5" s="285"/>
      <c r="F5" s="291"/>
      <c r="G5" s="299">
        <f>IF(G13=TRUE,別紙入場料詳細!#REF!,F15*G18)</f>
        <v>0</v>
      </c>
      <c r="H5" s="13"/>
      <c r="I5" s="280"/>
      <c r="J5" s="286" t="s">
        <v>226</v>
      </c>
      <c r="K5" s="287"/>
      <c r="L5" s="287"/>
      <c r="M5" s="300">
        <f>N30</f>
        <v>0</v>
      </c>
      <c r="N5" s="12"/>
      <c r="O5" s="296" t="s">
        <v>251</v>
      </c>
    </row>
    <row r="6" spans="1:15" ht="19" hidden="1" customHeight="1">
      <c r="A6" s="279"/>
      <c r="B6" s="284" t="s">
        <v>231</v>
      </c>
      <c r="C6" s="285"/>
      <c r="D6" s="285"/>
      <c r="E6" s="285"/>
      <c r="F6" s="291"/>
      <c r="G6" s="299">
        <f>IF(G13=TRUE,別紙入場料詳細!#REF!,G17*G18)</f>
        <v>0</v>
      </c>
      <c r="H6" s="13"/>
      <c r="I6" s="12"/>
      <c r="N6" s="12"/>
      <c r="O6" s="296" t="s">
        <v>251</v>
      </c>
    </row>
    <row r="7" spans="1:15" ht="19" hidden="1" customHeight="1">
      <c r="A7" s="279"/>
      <c r="B7" s="286" t="s">
        <v>232</v>
      </c>
      <c r="C7" s="287"/>
      <c r="D7" s="287"/>
      <c r="E7" s="287"/>
      <c r="F7" s="292"/>
      <c r="G7" s="300">
        <f>IF(G13=TRUE,別紙入場料詳細!#REF!,G19)</f>
        <v>0</v>
      </c>
      <c r="H7" s="13"/>
      <c r="I7" s="12"/>
      <c r="J7" s="14"/>
      <c r="K7" s="14"/>
      <c r="L7" s="14"/>
      <c r="M7" s="274"/>
      <c r="N7" s="277"/>
      <c r="O7" s="296" t="s">
        <v>251</v>
      </c>
    </row>
    <row r="8" spans="1:15" ht="19" hidden="1" customHeight="1">
      <c r="A8" s="279"/>
      <c r="B8" s="293" t="s">
        <v>233</v>
      </c>
      <c r="C8" s="294"/>
      <c r="D8" s="294"/>
      <c r="E8" s="294"/>
      <c r="F8" s="295"/>
      <c r="G8" s="311">
        <f>IF(G4=0,0,ROUNDDOWN(G4*(G5-G6)/G7,0))</f>
        <v>0</v>
      </c>
      <c r="H8" s="13"/>
      <c r="I8" s="12"/>
      <c r="J8" s="14"/>
      <c r="K8" s="14"/>
      <c r="L8" s="14"/>
      <c r="M8" s="274"/>
      <c r="N8" s="277"/>
      <c r="O8" s="296" t="s">
        <v>251</v>
      </c>
    </row>
    <row r="9" spans="1:15" ht="19" hidden="1" customHeight="1">
      <c r="A9" s="280"/>
      <c r="B9" s="288" t="s">
        <v>223</v>
      </c>
      <c r="C9" s="288"/>
      <c r="D9" s="288"/>
      <c r="E9" s="288"/>
      <c r="F9" s="289"/>
      <c r="G9" s="298">
        <f>N13</f>
        <v>0</v>
      </c>
      <c r="H9" s="13"/>
      <c r="I9" s="12"/>
      <c r="J9" s="14"/>
      <c r="K9" s="14"/>
      <c r="L9" s="14"/>
      <c r="M9" s="274"/>
      <c r="N9" s="277"/>
      <c r="O9" s="296" t="s">
        <v>255</v>
      </c>
    </row>
    <row r="10" spans="1:15" ht="19" customHeight="1">
      <c r="A10" s="937" t="s">
        <v>228</v>
      </c>
      <c r="B10" s="937"/>
      <c r="C10" s="72"/>
      <c r="D10" s="17"/>
      <c r="E10" s="17"/>
      <c r="F10" s="17"/>
      <c r="G10" s="17"/>
      <c r="H10" s="17"/>
      <c r="I10" s="17"/>
      <c r="J10" s="17"/>
      <c r="K10" s="17"/>
      <c r="L10" s="17"/>
      <c r="M10" s="73"/>
      <c r="N10" s="18"/>
    </row>
    <row r="11" spans="1:15" ht="18.75" customHeight="1">
      <c r="A11" s="904" t="s">
        <v>354</v>
      </c>
      <c r="B11" s="904"/>
      <c r="C11" s="904"/>
      <c r="D11" s="936">
        <f>総表!C16</f>
        <v>0</v>
      </c>
      <c r="E11" s="936"/>
      <c r="F11" s="936"/>
      <c r="G11" s="936"/>
      <c r="H11" s="904" t="s">
        <v>355</v>
      </c>
      <c r="I11" s="904"/>
      <c r="J11" s="904"/>
      <c r="K11" s="936">
        <f>総表!C23</f>
        <v>0</v>
      </c>
      <c r="L11" s="936"/>
      <c r="M11" s="936"/>
      <c r="N11" s="936"/>
      <c r="O11" s="296" t="s">
        <v>370</v>
      </c>
    </row>
    <row r="12" spans="1:15" ht="19" customHeight="1">
      <c r="A12" s="857" t="s">
        <v>45</v>
      </c>
      <c r="B12" s="859"/>
      <c r="C12" s="857" t="s">
        <v>46</v>
      </c>
      <c r="D12" s="858"/>
      <c r="E12" s="858"/>
      <c r="F12" s="858"/>
      <c r="G12" s="859"/>
      <c r="H12" s="19" t="s">
        <v>323</v>
      </c>
      <c r="I12" s="857" t="s">
        <v>45</v>
      </c>
      <c r="J12" s="938"/>
      <c r="K12" s="857" t="s">
        <v>47</v>
      </c>
      <c r="L12" s="939"/>
      <c r="M12" s="938"/>
      <c r="N12" s="19" t="s">
        <v>323</v>
      </c>
    </row>
    <row r="13" spans="1:15" ht="19" customHeight="1">
      <c r="A13" s="879" t="s">
        <v>48</v>
      </c>
      <c r="B13" s="880"/>
      <c r="C13" s="917" t="s">
        <v>49</v>
      </c>
      <c r="D13" s="918"/>
      <c r="E13" s="918"/>
      <c r="F13" s="919"/>
      <c r="G13" s="20" t="b">
        <v>0</v>
      </c>
      <c r="H13" s="21">
        <f>IF(G13=TRUE,別紙入場料詳細!E2,G36)</f>
        <v>0</v>
      </c>
      <c r="I13" s="879" t="s">
        <v>214</v>
      </c>
      <c r="J13" s="880"/>
      <c r="K13" s="863"/>
      <c r="L13" s="864"/>
      <c r="M13" s="22"/>
      <c r="N13" s="23">
        <f>SUM(M13:M16)</f>
        <v>0</v>
      </c>
      <c r="O13" s="275" t="s">
        <v>218</v>
      </c>
    </row>
    <row r="14" spans="1:15" ht="19" customHeight="1">
      <c r="A14" s="881"/>
      <c r="B14" s="882"/>
      <c r="C14" s="64" t="s">
        <v>50</v>
      </c>
      <c r="D14" s="920" t="str">
        <f>総表!F25</f>
        <v/>
      </c>
      <c r="E14" s="920"/>
      <c r="F14" s="920"/>
      <c r="G14" s="921"/>
      <c r="H14" s="24"/>
      <c r="I14" s="881"/>
      <c r="J14" s="882"/>
      <c r="K14" s="860"/>
      <c r="L14" s="862"/>
      <c r="M14" s="25"/>
      <c r="N14" s="26"/>
      <c r="O14" s="275" t="s">
        <v>219</v>
      </c>
    </row>
    <row r="15" spans="1:15" ht="19" customHeight="1">
      <c r="A15" s="881"/>
      <c r="B15" s="882"/>
      <c r="C15" s="940" t="s">
        <v>97</v>
      </c>
      <c r="D15" s="941"/>
      <c r="E15" s="941"/>
      <c r="F15" s="27"/>
      <c r="G15" s="28"/>
      <c r="H15" s="24"/>
      <c r="I15" s="881"/>
      <c r="J15" s="882"/>
      <c r="K15" s="860"/>
      <c r="L15" s="862"/>
      <c r="M15" s="25"/>
      <c r="N15" s="26"/>
    </row>
    <row r="16" spans="1:15" ht="19" customHeight="1">
      <c r="A16" s="881"/>
      <c r="B16" s="882"/>
      <c r="C16" s="942" t="s">
        <v>98</v>
      </c>
      <c r="D16" s="944" t="s">
        <v>99</v>
      </c>
      <c r="E16" s="945"/>
      <c r="F16" s="946"/>
      <c r="G16" s="29"/>
      <c r="H16" s="24"/>
      <c r="I16" s="881"/>
      <c r="J16" s="882"/>
      <c r="K16" s="860"/>
      <c r="L16" s="862"/>
      <c r="M16" s="25"/>
      <c r="N16" s="26"/>
    </row>
    <row r="17" spans="1:14" ht="19" customHeight="1">
      <c r="A17" s="881"/>
      <c r="B17" s="882"/>
      <c r="C17" s="943"/>
      <c r="D17" s="947" t="s">
        <v>100</v>
      </c>
      <c r="E17" s="948"/>
      <c r="F17" s="949"/>
      <c r="G17" s="30"/>
      <c r="H17" s="24"/>
      <c r="I17" s="879" t="s">
        <v>213</v>
      </c>
      <c r="J17" s="880"/>
      <c r="K17" s="863"/>
      <c r="L17" s="864"/>
      <c r="M17" s="22"/>
      <c r="N17" s="23">
        <f>SUM(M17:M19)</f>
        <v>0</v>
      </c>
    </row>
    <row r="18" spans="1:14" ht="19" customHeight="1">
      <c r="A18" s="881"/>
      <c r="B18" s="882"/>
      <c r="C18" s="64" t="s">
        <v>51</v>
      </c>
      <c r="D18" s="922">
        <f>F15-G16-G17</f>
        <v>0</v>
      </c>
      <c r="E18" s="923"/>
      <c r="F18" s="65" t="s">
        <v>52</v>
      </c>
      <c r="G18" s="31"/>
      <c r="H18" s="32"/>
      <c r="I18" s="881"/>
      <c r="J18" s="882"/>
      <c r="K18" s="860"/>
      <c r="L18" s="862"/>
      <c r="M18" s="33"/>
      <c r="N18" s="26"/>
    </row>
    <row r="19" spans="1:14" ht="19" customHeight="1">
      <c r="A19" s="881"/>
      <c r="B19" s="882"/>
      <c r="C19" s="873" t="s">
        <v>53</v>
      </c>
      <c r="D19" s="874"/>
      <c r="E19" s="874"/>
      <c r="F19" s="874"/>
      <c r="G19" s="34">
        <f>D18*G18</f>
        <v>0</v>
      </c>
      <c r="H19" s="32"/>
      <c r="I19" s="883"/>
      <c r="J19" s="884"/>
      <c r="K19" s="865"/>
      <c r="L19" s="866"/>
      <c r="M19" s="35"/>
      <c r="N19" s="36"/>
    </row>
    <row r="20" spans="1:14" ht="19" customHeight="1">
      <c r="A20" s="881"/>
      <c r="B20" s="882"/>
      <c r="C20" s="68" t="s">
        <v>54</v>
      </c>
      <c r="D20" s="924">
        <f>F34-F33</f>
        <v>0</v>
      </c>
      <c r="E20" s="924"/>
      <c r="F20" s="66" t="s">
        <v>55</v>
      </c>
      <c r="G20" s="37">
        <f>IF(ISERROR((F34-F33)/(D18*G18))=TRUE,0,(F34-F33)/(D18*G18))</f>
        <v>0</v>
      </c>
      <c r="H20" s="32"/>
      <c r="I20" s="879" t="s">
        <v>56</v>
      </c>
      <c r="J20" s="925"/>
      <c r="K20" s="869"/>
      <c r="L20" s="870"/>
      <c r="M20" s="38"/>
      <c r="N20" s="23">
        <f>SUM(M20:M23)</f>
        <v>0</v>
      </c>
    </row>
    <row r="21" spans="1:14" ht="19" customHeight="1">
      <c r="A21" s="881"/>
      <c r="B21" s="882"/>
      <c r="C21" s="69" t="s">
        <v>57</v>
      </c>
      <c r="D21" s="930">
        <f>SUM(F24:F33)</f>
        <v>0</v>
      </c>
      <c r="E21" s="930"/>
      <c r="F21" s="67" t="s">
        <v>58</v>
      </c>
      <c r="G21" s="39">
        <f>IF(ISERROR(F34/(D18*G18))=TRUE,0,(F34/(D18*G18)))</f>
        <v>0</v>
      </c>
      <c r="H21" s="32"/>
      <c r="I21" s="926"/>
      <c r="J21" s="927"/>
      <c r="K21" s="871"/>
      <c r="L21" s="872"/>
      <c r="M21" s="33"/>
      <c r="N21" s="26"/>
    </row>
    <row r="22" spans="1:14" ht="19" customHeight="1">
      <c r="A22" s="881"/>
      <c r="B22" s="882"/>
      <c r="C22" s="888" t="s">
        <v>337</v>
      </c>
      <c r="D22" s="889"/>
      <c r="E22" s="889"/>
      <c r="F22" s="889"/>
      <c r="G22" s="890"/>
      <c r="H22" s="24"/>
      <c r="I22" s="926"/>
      <c r="J22" s="927"/>
      <c r="K22" s="871"/>
      <c r="L22" s="872"/>
      <c r="M22" s="33"/>
      <c r="N22" s="26"/>
    </row>
    <row r="23" spans="1:14" ht="19" customHeight="1">
      <c r="A23" s="881"/>
      <c r="B23" s="882"/>
      <c r="C23" s="68" t="s">
        <v>59</v>
      </c>
      <c r="D23" s="66" t="s">
        <v>60</v>
      </c>
      <c r="E23" s="66" t="s">
        <v>61</v>
      </c>
      <c r="F23" s="66" t="s">
        <v>62</v>
      </c>
      <c r="G23" s="70" t="s">
        <v>63</v>
      </c>
      <c r="H23" s="24"/>
      <c r="I23" s="928"/>
      <c r="J23" s="929"/>
      <c r="K23" s="867"/>
      <c r="L23" s="868"/>
      <c r="M23" s="35"/>
      <c r="N23" s="26"/>
    </row>
    <row r="24" spans="1:14" ht="19" customHeight="1">
      <c r="A24" s="881"/>
      <c r="B24" s="882"/>
      <c r="C24" s="40"/>
      <c r="D24" s="41"/>
      <c r="E24" s="71" t="s">
        <v>61</v>
      </c>
      <c r="F24" s="41"/>
      <c r="G24" s="42">
        <f t="shared" ref="G24:G29" si="0">D24*F24</f>
        <v>0</v>
      </c>
      <c r="H24" s="24"/>
      <c r="I24" s="879" t="s">
        <v>174</v>
      </c>
      <c r="J24" s="931"/>
      <c r="K24" s="869"/>
      <c r="L24" s="870"/>
      <c r="M24" s="33"/>
      <c r="N24" s="23">
        <f>SUM(M24:M29)</f>
        <v>0</v>
      </c>
    </row>
    <row r="25" spans="1:14" ht="19" customHeight="1">
      <c r="A25" s="881"/>
      <c r="B25" s="882"/>
      <c r="C25" s="40"/>
      <c r="D25" s="41"/>
      <c r="E25" s="71" t="s">
        <v>61</v>
      </c>
      <c r="F25" s="41"/>
      <c r="G25" s="42">
        <f t="shared" si="0"/>
        <v>0</v>
      </c>
      <c r="H25" s="24"/>
      <c r="I25" s="932"/>
      <c r="J25" s="933"/>
      <c r="K25" s="871"/>
      <c r="L25" s="872"/>
      <c r="M25" s="33"/>
      <c r="N25" s="43"/>
    </row>
    <row r="26" spans="1:14" ht="19" customHeight="1">
      <c r="A26" s="881"/>
      <c r="B26" s="882"/>
      <c r="C26" s="40"/>
      <c r="D26" s="41"/>
      <c r="E26" s="71" t="s">
        <v>61</v>
      </c>
      <c r="F26" s="41"/>
      <c r="G26" s="42">
        <f t="shared" si="0"/>
        <v>0</v>
      </c>
      <c r="H26" s="24"/>
      <c r="I26" s="932"/>
      <c r="J26" s="933"/>
      <c r="K26" s="871"/>
      <c r="L26" s="872"/>
      <c r="M26" s="33"/>
      <c r="N26" s="26"/>
    </row>
    <row r="27" spans="1:14" ht="19" customHeight="1">
      <c r="A27" s="881"/>
      <c r="B27" s="882"/>
      <c r="C27" s="40"/>
      <c r="D27" s="41"/>
      <c r="E27" s="71" t="s">
        <v>61</v>
      </c>
      <c r="F27" s="41"/>
      <c r="G27" s="42">
        <f t="shared" si="0"/>
        <v>0</v>
      </c>
      <c r="H27" s="24"/>
      <c r="I27" s="932"/>
      <c r="J27" s="933"/>
      <c r="K27" s="871"/>
      <c r="L27" s="872"/>
      <c r="M27" s="33"/>
      <c r="N27" s="43"/>
    </row>
    <row r="28" spans="1:14" ht="19" customHeight="1">
      <c r="A28" s="881"/>
      <c r="B28" s="882"/>
      <c r="C28" s="40"/>
      <c r="D28" s="41"/>
      <c r="E28" s="71" t="s">
        <v>61</v>
      </c>
      <c r="F28" s="41"/>
      <c r="G28" s="42">
        <f t="shared" si="0"/>
        <v>0</v>
      </c>
      <c r="H28" s="24"/>
      <c r="I28" s="932"/>
      <c r="J28" s="933"/>
      <c r="K28" s="871"/>
      <c r="L28" s="872"/>
      <c r="M28" s="33"/>
      <c r="N28" s="43"/>
    </row>
    <row r="29" spans="1:14" ht="19" customHeight="1">
      <c r="A29" s="881"/>
      <c r="B29" s="882"/>
      <c r="C29" s="40"/>
      <c r="D29" s="41"/>
      <c r="E29" s="71" t="s">
        <v>61</v>
      </c>
      <c r="F29" s="41"/>
      <c r="G29" s="42">
        <f t="shared" si="0"/>
        <v>0</v>
      </c>
      <c r="H29" s="24"/>
      <c r="I29" s="934"/>
      <c r="J29" s="935"/>
      <c r="K29" s="865"/>
      <c r="L29" s="866"/>
      <c r="M29" s="35"/>
      <c r="N29" s="36"/>
    </row>
    <row r="30" spans="1:14" ht="19" customHeight="1">
      <c r="A30" s="881"/>
      <c r="B30" s="882"/>
      <c r="C30" s="657"/>
      <c r="D30" s="41"/>
      <c r="E30" s="71" t="s">
        <v>61</v>
      </c>
      <c r="F30" s="41"/>
      <c r="G30" s="42">
        <f t="shared" ref="G30" si="1">D30*F30</f>
        <v>0</v>
      </c>
      <c r="H30" s="44"/>
      <c r="I30" s="879" t="s">
        <v>64</v>
      </c>
      <c r="J30" s="880"/>
      <c r="K30" s="863"/>
      <c r="L30" s="864"/>
      <c r="M30" s="38"/>
      <c r="N30" s="23">
        <f>SUM(M30:M33)</f>
        <v>0</v>
      </c>
    </row>
    <row r="31" spans="1:14" ht="19" customHeight="1">
      <c r="A31" s="881"/>
      <c r="B31" s="882"/>
      <c r="C31" s="657"/>
      <c r="D31" s="41"/>
      <c r="E31" s="71" t="s">
        <v>61</v>
      </c>
      <c r="F31" s="41"/>
      <c r="G31" s="42">
        <f>D31*F31</f>
        <v>0</v>
      </c>
      <c r="H31" s="45"/>
      <c r="I31" s="881"/>
      <c r="J31" s="882"/>
      <c r="K31" s="860"/>
      <c r="L31" s="862"/>
      <c r="M31" s="33"/>
      <c r="N31" s="26"/>
    </row>
    <row r="32" spans="1:14" ht="19" customHeight="1">
      <c r="A32" s="881"/>
      <c r="B32" s="882"/>
      <c r="C32" s="657"/>
      <c r="D32" s="41"/>
      <c r="E32" s="71" t="s">
        <v>61</v>
      </c>
      <c r="F32" s="41"/>
      <c r="G32" s="42">
        <f>D32*F32</f>
        <v>0</v>
      </c>
      <c r="H32" s="45"/>
      <c r="I32" s="881"/>
      <c r="J32" s="882"/>
      <c r="K32" s="860"/>
      <c r="L32" s="862"/>
      <c r="M32" s="33"/>
      <c r="N32" s="26"/>
    </row>
    <row r="33" spans="1:14" ht="19" customHeight="1">
      <c r="A33" s="881"/>
      <c r="B33" s="882"/>
      <c r="C33" s="873" t="s">
        <v>65</v>
      </c>
      <c r="D33" s="874"/>
      <c r="E33" s="874"/>
      <c r="F33" s="41"/>
      <c r="G33" s="42">
        <v>0</v>
      </c>
      <c r="H33" s="44"/>
      <c r="I33" s="883"/>
      <c r="J33" s="884"/>
      <c r="K33" s="865"/>
      <c r="L33" s="866"/>
      <c r="M33" s="35"/>
      <c r="N33" s="36"/>
    </row>
    <row r="34" spans="1:14" ht="19" customHeight="1">
      <c r="A34" s="881"/>
      <c r="B34" s="882"/>
      <c r="C34" s="875" t="s">
        <v>66</v>
      </c>
      <c r="D34" s="876"/>
      <c r="E34" s="877"/>
      <c r="F34" s="46">
        <f>SUM(F24:F33)</f>
        <v>0</v>
      </c>
      <c r="G34" s="42">
        <f>SUM(G24:G33)</f>
        <v>0</v>
      </c>
      <c r="H34" s="44"/>
      <c r="I34" s="885" t="s">
        <v>215</v>
      </c>
      <c r="J34" s="886"/>
      <c r="K34" s="886"/>
      <c r="L34" s="886"/>
      <c r="M34" s="887"/>
      <c r="N34" s="272">
        <f>総表!D49</f>
        <v>0</v>
      </c>
    </row>
    <row r="35" spans="1:14" ht="19" customHeight="1">
      <c r="A35" s="881"/>
      <c r="B35" s="882"/>
      <c r="C35" s="875" t="s">
        <v>101</v>
      </c>
      <c r="D35" s="876"/>
      <c r="E35" s="876"/>
      <c r="F35" s="877"/>
      <c r="G35" s="47"/>
      <c r="H35" s="44"/>
      <c r="I35" s="878" t="s">
        <v>67</v>
      </c>
      <c r="J35" s="878"/>
      <c r="K35" s="878"/>
      <c r="L35" s="878"/>
      <c r="M35" s="878"/>
      <c r="N35" s="48">
        <f>N36-H13-N13-N17-N20-N24-N30-N34</f>
        <v>0</v>
      </c>
    </row>
    <row r="36" spans="1:14" ht="19" customHeight="1">
      <c r="A36" s="883"/>
      <c r="B36" s="884"/>
      <c r="C36" s="909" t="s">
        <v>68</v>
      </c>
      <c r="D36" s="910"/>
      <c r="E36" s="911"/>
      <c r="F36" s="49">
        <f>F34</f>
        <v>0</v>
      </c>
      <c r="G36" s="50">
        <f>G34+G35</f>
        <v>0</v>
      </c>
      <c r="H36" s="51"/>
      <c r="I36" s="912" t="s">
        <v>69</v>
      </c>
      <c r="J36" s="913"/>
      <c r="K36" s="913"/>
      <c r="L36" s="913"/>
      <c r="M36" s="913"/>
      <c r="N36" s="36">
        <f>N61</f>
        <v>0</v>
      </c>
    </row>
    <row r="37" spans="1:14" ht="19" customHeight="1">
      <c r="A37" s="914" t="s">
        <v>70</v>
      </c>
      <c r="B37" s="914"/>
      <c r="C37" s="915"/>
      <c r="D37" s="915"/>
      <c r="E37" s="915"/>
      <c r="F37" s="915"/>
      <c r="G37" s="915"/>
      <c r="H37" s="52"/>
      <c r="I37" s="916"/>
      <c r="J37" s="916"/>
      <c r="K37" s="916"/>
      <c r="L37" s="916"/>
      <c r="M37" s="916"/>
      <c r="N37" s="916"/>
    </row>
    <row r="38" spans="1:14" ht="19" customHeight="1">
      <c r="A38" s="905" t="s">
        <v>71</v>
      </c>
      <c r="B38" s="905"/>
      <c r="C38" s="905" t="s">
        <v>47</v>
      </c>
      <c r="D38" s="905"/>
      <c r="E38" s="905"/>
      <c r="F38" s="905"/>
      <c r="G38" s="905"/>
      <c r="H38" s="19" t="s">
        <v>323</v>
      </c>
      <c r="I38" s="905" t="s">
        <v>71</v>
      </c>
      <c r="J38" s="905"/>
      <c r="K38" s="905" t="s">
        <v>46</v>
      </c>
      <c r="L38" s="905"/>
      <c r="M38" s="905"/>
      <c r="N38" s="19" t="s">
        <v>323</v>
      </c>
    </row>
    <row r="39" spans="1:14" ht="19" customHeight="1">
      <c r="A39" s="906" t="s">
        <v>72</v>
      </c>
      <c r="B39" s="895" t="s">
        <v>73</v>
      </c>
      <c r="C39" s="863"/>
      <c r="D39" s="902"/>
      <c r="E39" s="902"/>
      <c r="F39" s="864"/>
      <c r="G39" s="54"/>
      <c r="H39" s="21">
        <f>SUM(G39:G51)</f>
        <v>0</v>
      </c>
      <c r="I39" s="898" t="s">
        <v>72</v>
      </c>
      <c r="J39" s="900" t="s">
        <v>74</v>
      </c>
      <c r="K39" s="863"/>
      <c r="L39" s="864"/>
      <c r="M39" s="54"/>
      <c r="N39" s="21">
        <f>SUM(M39:M50)</f>
        <v>0</v>
      </c>
    </row>
    <row r="40" spans="1:14" ht="19" customHeight="1">
      <c r="A40" s="906"/>
      <c r="B40" s="896"/>
      <c r="C40" s="860"/>
      <c r="D40" s="861"/>
      <c r="E40" s="861"/>
      <c r="F40" s="862"/>
      <c r="G40" s="55"/>
      <c r="H40" s="24"/>
      <c r="I40" s="899"/>
      <c r="J40" s="901"/>
      <c r="K40" s="860"/>
      <c r="L40" s="862"/>
      <c r="M40" s="55"/>
      <c r="N40" s="24"/>
    </row>
    <row r="41" spans="1:14" ht="19" customHeight="1">
      <c r="A41" s="906"/>
      <c r="B41" s="896"/>
      <c r="C41" s="860"/>
      <c r="D41" s="861"/>
      <c r="E41" s="861"/>
      <c r="F41" s="862"/>
      <c r="G41" s="55"/>
      <c r="H41" s="24"/>
      <c r="I41" s="899"/>
      <c r="J41" s="901"/>
      <c r="K41" s="860"/>
      <c r="L41" s="862"/>
      <c r="M41" s="55"/>
      <c r="N41" s="24"/>
    </row>
    <row r="42" spans="1:14" ht="19" customHeight="1">
      <c r="A42" s="906"/>
      <c r="B42" s="896"/>
      <c r="C42" s="860"/>
      <c r="D42" s="861"/>
      <c r="E42" s="861"/>
      <c r="F42" s="862"/>
      <c r="G42" s="55"/>
      <c r="H42" s="24"/>
      <c r="I42" s="899"/>
      <c r="J42" s="901"/>
      <c r="K42" s="860"/>
      <c r="L42" s="862"/>
      <c r="M42" s="55"/>
      <c r="N42" s="24"/>
    </row>
    <row r="43" spans="1:14" ht="19" customHeight="1">
      <c r="A43" s="906"/>
      <c r="B43" s="896"/>
      <c r="C43" s="860"/>
      <c r="D43" s="861"/>
      <c r="E43" s="861"/>
      <c r="F43" s="862"/>
      <c r="G43" s="55"/>
      <c r="H43" s="24"/>
      <c r="I43" s="899"/>
      <c r="J43" s="901"/>
      <c r="K43" s="860"/>
      <c r="L43" s="862"/>
      <c r="M43" s="55"/>
      <c r="N43" s="24"/>
    </row>
    <row r="44" spans="1:14" ht="19" customHeight="1">
      <c r="A44" s="906"/>
      <c r="B44" s="896"/>
      <c r="C44" s="860"/>
      <c r="D44" s="861"/>
      <c r="E44" s="861"/>
      <c r="F44" s="862"/>
      <c r="G44" s="55"/>
      <c r="H44" s="24"/>
      <c r="I44" s="899"/>
      <c r="J44" s="901"/>
      <c r="K44" s="860"/>
      <c r="L44" s="862"/>
      <c r="M44" s="55"/>
      <c r="N44" s="24"/>
    </row>
    <row r="45" spans="1:14" ht="19" customHeight="1">
      <c r="A45" s="906"/>
      <c r="B45" s="896"/>
      <c r="C45" s="860"/>
      <c r="D45" s="861"/>
      <c r="E45" s="861"/>
      <c r="F45" s="862"/>
      <c r="G45" s="55"/>
      <c r="H45" s="24"/>
      <c r="I45" s="899"/>
      <c r="J45" s="901"/>
      <c r="K45" s="860"/>
      <c r="L45" s="862"/>
      <c r="M45" s="55"/>
      <c r="N45" s="24"/>
    </row>
    <row r="46" spans="1:14" ht="19" customHeight="1">
      <c r="A46" s="906"/>
      <c r="B46" s="896"/>
      <c r="C46" s="860"/>
      <c r="D46" s="861"/>
      <c r="E46" s="861"/>
      <c r="F46" s="862"/>
      <c r="G46" s="55"/>
      <c r="H46" s="24"/>
      <c r="I46" s="899"/>
      <c r="J46" s="901"/>
      <c r="K46" s="860"/>
      <c r="L46" s="862"/>
      <c r="M46" s="55"/>
      <c r="N46" s="24"/>
    </row>
    <row r="47" spans="1:14" ht="19" customHeight="1">
      <c r="A47" s="906"/>
      <c r="B47" s="896"/>
      <c r="C47" s="860"/>
      <c r="D47" s="861"/>
      <c r="E47" s="861"/>
      <c r="F47" s="862"/>
      <c r="G47" s="55"/>
      <c r="H47" s="24"/>
      <c r="I47" s="899"/>
      <c r="J47" s="901"/>
      <c r="K47" s="860"/>
      <c r="L47" s="862"/>
      <c r="M47" s="55"/>
      <c r="N47" s="24"/>
    </row>
    <row r="48" spans="1:14" ht="19" customHeight="1">
      <c r="A48" s="906"/>
      <c r="B48" s="896"/>
      <c r="C48" s="860"/>
      <c r="D48" s="861"/>
      <c r="E48" s="861"/>
      <c r="F48" s="862"/>
      <c r="G48" s="55"/>
      <c r="H48" s="24"/>
      <c r="I48" s="899"/>
      <c r="J48" s="901"/>
      <c r="K48" s="860"/>
      <c r="L48" s="862"/>
      <c r="M48" s="55"/>
      <c r="N48" s="24"/>
    </row>
    <row r="49" spans="1:14" ht="19" customHeight="1">
      <c r="A49" s="906"/>
      <c r="B49" s="896"/>
      <c r="C49" s="860"/>
      <c r="D49" s="861"/>
      <c r="E49" s="861"/>
      <c r="F49" s="862"/>
      <c r="G49" s="55"/>
      <c r="H49" s="24"/>
      <c r="I49" s="899"/>
      <c r="J49" s="901"/>
      <c r="K49" s="860"/>
      <c r="L49" s="862"/>
      <c r="M49" s="55"/>
      <c r="N49" s="24"/>
    </row>
    <row r="50" spans="1:14" ht="19" customHeight="1">
      <c r="A50" s="906"/>
      <c r="B50" s="896"/>
      <c r="C50" s="860"/>
      <c r="D50" s="861"/>
      <c r="E50" s="861"/>
      <c r="F50" s="862"/>
      <c r="G50" s="55"/>
      <c r="H50" s="24"/>
      <c r="I50" s="899"/>
      <c r="J50" s="908"/>
      <c r="K50" s="865"/>
      <c r="L50" s="866"/>
      <c r="M50" s="56"/>
      <c r="N50" s="51"/>
    </row>
    <row r="51" spans="1:14" ht="19" customHeight="1">
      <c r="A51" s="906"/>
      <c r="B51" s="897"/>
      <c r="C51" s="865"/>
      <c r="D51" s="903"/>
      <c r="E51" s="903"/>
      <c r="F51" s="866"/>
      <c r="G51" s="56"/>
      <c r="H51" s="51"/>
      <c r="I51" s="899"/>
      <c r="J51" s="900" t="s">
        <v>75</v>
      </c>
      <c r="K51" s="863"/>
      <c r="L51" s="864"/>
      <c r="M51" s="54"/>
      <c r="N51" s="21">
        <f>SUM(M51:M58)</f>
        <v>0</v>
      </c>
    </row>
    <row r="52" spans="1:14" ht="19" customHeight="1">
      <c r="A52" s="899"/>
      <c r="B52" s="895" t="s">
        <v>76</v>
      </c>
      <c r="C52" s="863"/>
      <c r="D52" s="902"/>
      <c r="E52" s="902"/>
      <c r="F52" s="864"/>
      <c r="G52" s="54"/>
      <c r="H52" s="21">
        <f>SUM(G52:G61)</f>
        <v>0</v>
      </c>
      <c r="I52" s="899"/>
      <c r="J52" s="901"/>
      <c r="K52" s="860"/>
      <c r="L52" s="862"/>
      <c r="M52" s="55"/>
      <c r="N52" s="24"/>
    </row>
    <row r="53" spans="1:14" ht="19" customHeight="1">
      <c r="A53" s="899"/>
      <c r="B53" s="896"/>
      <c r="C53" s="860"/>
      <c r="D53" s="861"/>
      <c r="E53" s="861"/>
      <c r="F53" s="862"/>
      <c r="G53" s="55"/>
      <c r="H53" s="57"/>
      <c r="I53" s="899"/>
      <c r="J53" s="901"/>
      <c r="K53" s="860"/>
      <c r="L53" s="862"/>
      <c r="M53" s="55"/>
      <c r="N53" s="24"/>
    </row>
    <row r="54" spans="1:14" ht="19" customHeight="1">
      <c r="A54" s="899"/>
      <c r="B54" s="896"/>
      <c r="C54" s="860"/>
      <c r="D54" s="861"/>
      <c r="E54" s="861"/>
      <c r="F54" s="862"/>
      <c r="G54" s="55"/>
      <c r="H54" s="58"/>
      <c r="I54" s="899"/>
      <c r="J54" s="901"/>
      <c r="K54" s="860"/>
      <c r="L54" s="862"/>
      <c r="M54" s="55"/>
      <c r="N54" s="24"/>
    </row>
    <row r="55" spans="1:14" ht="19" customHeight="1">
      <c r="A55" s="899"/>
      <c r="B55" s="896"/>
      <c r="C55" s="860"/>
      <c r="D55" s="861"/>
      <c r="E55" s="861"/>
      <c r="F55" s="862"/>
      <c r="G55" s="55"/>
      <c r="H55" s="58"/>
      <c r="I55" s="899"/>
      <c r="J55" s="901"/>
      <c r="K55" s="860"/>
      <c r="L55" s="862"/>
      <c r="M55" s="55"/>
      <c r="N55" s="24"/>
    </row>
    <row r="56" spans="1:14" ht="19" customHeight="1">
      <c r="A56" s="899"/>
      <c r="B56" s="896"/>
      <c r="C56" s="860"/>
      <c r="D56" s="861"/>
      <c r="E56" s="861"/>
      <c r="F56" s="862"/>
      <c r="G56" s="55"/>
      <c r="H56" s="58"/>
      <c r="I56" s="899"/>
      <c r="J56" s="901"/>
      <c r="K56" s="860"/>
      <c r="L56" s="862"/>
      <c r="M56" s="55"/>
      <c r="N56" s="24"/>
    </row>
    <row r="57" spans="1:14" ht="19" customHeight="1">
      <c r="A57" s="899"/>
      <c r="B57" s="896"/>
      <c r="C57" s="860"/>
      <c r="D57" s="861"/>
      <c r="E57" s="861"/>
      <c r="F57" s="862"/>
      <c r="G57" s="55"/>
      <c r="H57" s="58"/>
      <c r="I57" s="899"/>
      <c r="J57" s="901"/>
      <c r="K57" s="860"/>
      <c r="L57" s="862"/>
      <c r="M57" s="55"/>
      <c r="N57" s="24"/>
    </row>
    <row r="58" spans="1:14" ht="19" customHeight="1">
      <c r="A58" s="899"/>
      <c r="B58" s="896"/>
      <c r="C58" s="860"/>
      <c r="D58" s="861"/>
      <c r="E58" s="861"/>
      <c r="F58" s="862"/>
      <c r="G58" s="55"/>
      <c r="H58" s="58"/>
      <c r="I58" s="899"/>
      <c r="J58" s="901"/>
      <c r="K58" s="860"/>
      <c r="L58" s="862"/>
      <c r="M58" s="55"/>
      <c r="N58" s="24"/>
    </row>
    <row r="59" spans="1:14" ht="19" customHeight="1">
      <c r="A59" s="899"/>
      <c r="B59" s="896"/>
      <c r="C59" s="860"/>
      <c r="D59" s="861"/>
      <c r="E59" s="861"/>
      <c r="F59" s="862"/>
      <c r="G59" s="55"/>
      <c r="H59" s="58"/>
      <c r="I59" s="857" t="s">
        <v>266</v>
      </c>
      <c r="J59" s="858"/>
      <c r="K59" s="858"/>
      <c r="L59" s="858"/>
      <c r="M59" s="859"/>
      <c r="N59" s="59">
        <f>支出決算書!H12</f>
        <v>0</v>
      </c>
    </row>
    <row r="60" spans="1:14" ht="19" customHeight="1">
      <c r="A60" s="899"/>
      <c r="B60" s="896"/>
      <c r="C60" s="860"/>
      <c r="D60" s="861"/>
      <c r="E60" s="861"/>
      <c r="F60" s="862"/>
      <c r="G60" s="55"/>
      <c r="H60" s="58"/>
      <c r="I60" s="857" t="s">
        <v>267</v>
      </c>
      <c r="J60" s="858"/>
      <c r="K60" s="858"/>
      <c r="L60" s="858"/>
      <c r="M60" s="859"/>
      <c r="N60" s="59">
        <f>支出決算書!N115</f>
        <v>0</v>
      </c>
    </row>
    <row r="61" spans="1:14" ht="19" customHeight="1">
      <c r="A61" s="907"/>
      <c r="B61" s="897"/>
      <c r="C61" s="865"/>
      <c r="D61" s="903"/>
      <c r="E61" s="903"/>
      <c r="F61" s="866"/>
      <c r="G61" s="56"/>
      <c r="H61" s="60"/>
      <c r="I61" s="891" t="s">
        <v>69</v>
      </c>
      <c r="J61" s="892"/>
      <c r="K61" s="892"/>
      <c r="L61" s="892"/>
      <c r="M61" s="893"/>
      <c r="N61" s="59">
        <f>SUM(H39,H52,N39,N51,N59,N60)</f>
        <v>0</v>
      </c>
    </row>
    <row r="62" spans="1:14" ht="19" customHeight="1">
      <c r="A62" s="894" t="s">
        <v>77</v>
      </c>
      <c r="B62" s="894"/>
      <c r="C62" s="894"/>
      <c r="D62" s="894"/>
      <c r="E62" s="894"/>
      <c r="F62" s="894"/>
      <c r="G62" s="894"/>
      <c r="H62" s="894"/>
      <c r="I62" s="894"/>
      <c r="J62" s="894"/>
      <c r="K62" s="61"/>
      <c r="L62" s="61"/>
      <c r="M62" s="61"/>
      <c r="N62" s="62"/>
    </row>
  </sheetData>
  <mergeCells count="116">
    <mergeCell ref="K11:N11"/>
    <mergeCell ref="K18:L18"/>
    <mergeCell ref="K19:L19"/>
    <mergeCell ref="K20:L20"/>
    <mergeCell ref="K21:L21"/>
    <mergeCell ref="K22:L22"/>
    <mergeCell ref="I17:J19"/>
    <mergeCell ref="I13:J16"/>
    <mergeCell ref="A10:B10"/>
    <mergeCell ref="A12:B12"/>
    <mergeCell ref="C12:G12"/>
    <mergeCell ref="I12:J12"/>
    <mergeCell ref="K12:M12"/>
    <mergeCell ref="C15:E15"/>
    <mergeCell ref="C16:C17"/>
    <mergeCell ref="D16:F16"/>
    <mergeCell ref="D17:F17"/>
    <mergeCell ref="K13:L13"/>
    <mergeCell ref="K14:L14"/>
    <mergeCell ref="K15:L15"/>
    <mergeCell ref="K16:L16"/>
    <mergeCell ref="K17:L17"/>
    <mergeCell ref="A11:C11"/>
    <mergeCell ref="D11:G11"/>
    <mergeCell ref="H11:J11"/>
    <mergeCell ref="A38:B38"/>
    <mergeCell ref="C38:G38"/>
    <mergeCell ref="I38:J38"/>
    <mergeCell ref="K38:M38"/>
    <mergeCell ref="A39:A61"/>
    <mergeCell ref="B39:B51"/>
    <mergeCell ref="J39:J50"/>
    <mergeCell ref="C36:E36"/>
    <mergeCell ref="I36:M36"/>
    <mergeCell ref="A37:B37"/>
    <mergeCell ref="C37:G37"/>
    <mergeCell ref="I37:J37"/>
    <mergeCell ref="K37:L37"/>
    <mergeCell ref="M37:N37"/>
    <mergeCell ref="A13:B36"/>
    <mergeCell ref="C13:F13"/>
    <mergeCell ref="D14:G14"/>
    <mergeCell ref="D18:E18"/>
    <mergeCell ref="C19:F19"/>
    <mergeCell ref="D20:E20"/>
    <mergeCell ref="I20:J23"/>
    <mergeCell ref="D21:E21"/>
    <mergeCell ref="I24:J29"/>
    <mergeCell ref="C22:G22"/>
    <mergeCell ref="I60:M60"/>
    <mergeCell ref="I61:M61"/>
    <mergeCell ref="A62:J62"/>
    <mergeCell ref="B52:B61"/>
    <mergeCell ref="I39:I58"/>
    <mergeCell ref="J51:J58"/>
    <mergeCell ref="C46:F46"/>
    <mergeCell ref="C48:F48"/>
    <mergeCell ref="C49:F49"/>
    <mergeCell ref="C47:F47"/>
    <mergeCell ref="C45:F45"/>
    <mergeCell ref="C40:F40"/>
    <mergeCell ref="C41:F41"/>
    <mergeCell ref="C42:F42"/>
    <mergeCell ref="C43:F43"/>
    <mergeCell ref="C44:F44"/>
    <mergeCell ref="C39:F39"/>
    <mergeCell ref="C51:F51"/>
    <mergeCell ref="C52:F52"/>
    <mergeCell ref="C61:F61"/>
    <mergeCell ref="C53:F53"/>
    <mergeCell ref="C54:F54"/>
    <mergeCell ref="C55:F55"/>
    <mergeCell ref="C58:F58"/>
    <mergeCell ref="K57:L57"/>
    <mergeCell ref="K23:L23"/>
    <mergeCell ref="K24:L24"/>
    <mergeCell ref="K26:L26"/>
    <mergeCell ref="K27:L27"/>
    <mergeCell ref="K28:L28"/>
    <mergeCell ref="C33:E33"/>
    <mergeCell ref="C34:E34"/>
    <mergeCell ref="C50:F50"/>
    <mergeCell ref="C35:F35"/>
    <mergeCell ref="I35:M35"/>
    <mergeCell ref="K25:L25"/>
    <mergeCell ref="K30:L30"/>
    <mergeCell ref="K29:L29"/>
    <mergeCell ref="K32:L32"/>
    <mergeCell ref="K33:L33"/>
    <mergeCell ref="K31:L31"/>
    <mergeCell ref="I30:J33"/>
    <mergeCell ref="I34:M34"/>
    <mergeCell ref="I59:M59"/>
    <mergeCell ref="C59:F59"/>
    <mergeCell ref="C60:F60"/>
    <mergeCell ref="C56:F56"/>
    <mergeCell ref="C57:F57"/>
    <mergeCell ref="K39:L39"/>
    <mergeCell ref="K50:L50"/>
    <mergeCell ref="K40:L40"/>
    <mergeCell ref="K41:L41"/>
    <mergeCell ref="K42:L42"/>
    <mergeCell ref="K43:L43"/>
    <mergeCell ref="K44:L44"/>
    <mergeCell ref="K45:L45"/>
    <mergeCell ref="K46:L46"/>
    <mergeCell ref="K48:L48"/>
    <mergeCell ref="K49:L49"/>
    <mergeCell ref="K47:L47"/>
    <mergeCell ref="K51:L51"/>
    <mergeCell ref="K52:L52"/>
    <mergeCell ref="K53:L53"/>
    <mergeCell ref="K54:L54"/>
    <mergeCell ref="K55:L55"/>
    <mergeCell ref="K58:L58"/>
    <mergeCell ref="K56:L56"/>
  </mergeCells>
  <phoneticPr fontId="8"/>
  <conditionalFormatting sqref="C14:G14 C16:D16 C15 F15:G15 C18:G30 D17 G16:G17 C32:G35">
    <cfRule type="expression" dxfId="41" priority="4" stopIfTrue="1">
      <formula>$G$13=TRUE</formula>
    </cfRule>
  </conditionalFormatting>
  <conditionalFormatting sqref="C36:G36">
    <cfRule type="expression" dxfId="40" priority="3" stopIfTrue="1">
      <formula>$G$13=TRUE</formula>
    </cfRule>
  </conditionalFormatting>
  <conditionalFormatting sqref="C13:G13">
    <cfRule type="expression" dxfId="39" priority="2" stopIfTrue="1">
      <formula>$G$13=TRUE</formula>
    </cfRule>
  </conditionalFormatting>
  <conditionalFormatting sqref="C31:G31">
    <cfRule type="expression" dxfId="38" priority="1" stopIfTrue="1">
      <formula>$G$13=TRUE</formula>
    </cfRule>
  </conditionalFormatting>
  <dataValidations count="3">
    <dataValidation imeMode="off" allowBlank="1" showInputMessage="1" showErrorMessage="1" sqref="N39:N61 G16:G21 M39:M58 F15 D18:E18 D20:E21 F36:G36 F24:G34 D24:D32 G39:H61 N13:N36 M13:M33" xr:uid="{00000000-0002-0000-0800-000000000000}"/>
    <dataValidation imeMode="hiragana" allowBlank="1" showInputMessage="1" showErrorMessage="1" sqref="D22:D23 D33:D38 N62:N1048576 I24 D16:D17 J35:J51 G22:G23 J12 N37:N38 F18:F23 D19:E19 F35 H11:H38 F37:G38 D62:H1048576 L35:M38 L59:M1048576 E22:E38 D12:F14 C18:C1048576 L12:N12 I59:J1048576 I34:I39 I17 I20:J22 I30 K35:K1048576 I1:M2 K11:K33 B12:B1048576 B1:F4 B7 C12:C16 I12:I13 C6:F7 N3:N6 J3:M5 O1:XFD1048576 I3:I10 A1:A1048576 B9:F10 J7:M10 N10 G1:H10 G12:G15 D11" xr:uid="{00000000-0002-0000-0800-000001000000}"/>
    <dataValidation imeMode="off" allowBlank="1" showInputMessage="1" showErrorMessage="1" prompt="マイナスで入力" sqref="G35" xr:uid="{00000000-0002-0000-0800-000002000000}"/>
  </dataValidations>
  <pageMargins left="0.78740157480314965" right="0.78740157480314965" top="0.78740157480314965" bottom="0.78740157480314965" header="0.31496062992125984" footer="0.59055118110236227"/>
  <pageSetup paperSize="9" scale="63" orientation="portrait" r:id="rId1"/>
  <headerFooter scaleWithDoc="0">
    <oddFooter>&amp;R&amp;"ＭＳ ゴシック,標準"&amp;12整理番号：（事務局記入欄）</oddFooter>
  </headerFooter>
  <colBreaks count="1" manualBreakCount="1">
    <brk id="1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6</xdr:col>
                    <xdr:colOff>279400</xdr:colOff>
                    <xdr:row>11</xdr:row>
                    <xdr:rowOff>228600</xdr:rowOff>
                  </from>
                  <to>
                    <xdr:col>6</xdr:col>
                    <xdr:colOff>565150</xdr:colOff>
                    <xdr:row>13</xdr:row>
                    <xdr:rowOff>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455"/>
  <sheetViews>
    <sheetView view="pageBreakPreview" zoomScale="85" zoomScaleNormal="80" zoomScaleSheetLayoutView="85" workbookViewId="0">
      <selection activeCell="I11" sqref="I11:J11"/>
    </sheetView>
  </sheetViews>
  <sheetFormatPr defaultColWidth="9" defaultRowHeight="20.149999999999999" customHeight="1"/>
  <cols>
    <col min="1" max="1" width="10.58203125" style="76" customWidth="1"/>
    <col min="2" max="2" width="4.58203125" style="76" customWidth="1"/>
    <col min="3" max="3" width="6.58203125" style="76" customWidth="1"/>
    <col min="4" max="4" width="8.58203125" style="76" customWidth="1"/>
    <col min="5" max="5" width="4.58203125" style="76" customWidth="1"/>
    <col min="6" max="6" width="10.58203125" style="76" customWidth="1"/>
    <col min="7" max="7" width="14.58203125" style="76" customWidth="1"/>
    <col min="8" max="8" width="3.58203125" style="75" customWidth="1"/>
    <col min="9" max="9" width="10.58203125" style="76" customWidth="1"/>
    <col min="10" max="10" width="8.58203125" style="76" customWidth="1"/>
    <col min="11" max="11" width="6.58203125" style="76" customWidth="1"/>
    <col min="12" max="12" width="8.58203125" style="76" customWidth="1"/>
    <col min="13" max="13" width="4.58203125" style="76" customWidth="1"/>
    <col min="14" max="14" width="10.58203125" style="76" customWidth="1"/>
    <col min="15" max="15" width="12.58203125" style="76" customWidth="1"/>
    <col min="16" max="16" width="51.83203125" style="75" customWidth="1"/>
    <col min="17" max="16384" width="9" style="77"/>
  </cols>
  <sheetData>
    <row r="1" spans="1:16" ht="33" customHeight="1">
      <c r="A1" s="74" t="s">
        <v>102</v>
      </c>
      <c r="B1" s="74"/>
      <c r="C1" s="74"/>
      <c r="D1" s="74"/>
      <c r="E1" s="74"/>
      <c r="F1" s="74"/>
      <c r="G1" s="74"/>
      <c r="I1" s="75"/>
      <c r="J1" s="75"/>
      <c r="K1" s="75"/>
    </row>
    <row r="2" spans="1:16" s="85" customFormat="1" ht="20.149999999999999" customHeight="1">
      <c r="A2" s="1002" t="s">
        <v>103</v>
      </c>
      <c r="B2" s="1003"/>
      <c r="C2" s="1003"/>
      <c r="D2" s="1003"/>
      <c r="E2" s="1004">
        <f ca="1">SUMIF($A$7:$O$1086,"合計",OFFSET($A$7:$O$1086,0,6))</f>
        <v>0</v>
      </c>
      <c r="F2" s="1004"/>
      <c r="G2" s="1005"/>
      <c r="H2" s="81"/>
      <c r="I2" s="1006"/>
      <c r="J2" s="1006"/>
      <c r="K2" s="1006"/>
      <c r="L2" s="1006"/>
      <c r="M2" s="1006"/>
      <c r="N2" s="82"/>
      <c r="O2" s="83"/>
      <c r="P2" s="84"/>
    </row>
    <row r="3" spans="1:16" s="85" customFormat="1" ht="20.149999999999999" customHeight="1">
      <c r="A3" s="1007" t="s">
        <v>104</v>
      </c>
      <c r="B3" s="1008"/>
      <c r="C3" s="1009">
        <f ca="1">SUMIF($A$7:$O$1086,"公演回数",OFFSET($A$7:$O$1086,0,2))</f>
        <v>0</v>
      </c>
      <c r="D3" s="1010"/>
      <c r="E3" s="1011" t="s">
        <v>105</v>
      </c>
      <c r="F3" s="1012"/>
      <c r="G3" s="78">
        <f ca="1">SUMIF($A$7:$O$1086,"使用席数×公演回数(a)",OFFSET($A$7:$O$1086,0,2))</f>
        <v>0</v>
      </c>
      <c r="H3" s="86"/>
      <c r="I3" s="87"/>
      <c r="J3" s="87"/>
      <c r="K3" s="87"/>
      <c r="L3" s="87"/>
      <c r="M3" s="87"/>
      <c r="N3" s="82"/>
      <c r="O3" s="83"/>
      <c r="P3" s="84"/>
    </row>
    <row r="4" spans="1:16" s="85" customFormat="1" ht="20.149999999999999" customHeight="1">
      <c r="A4" s="1002" t="s">
        <v>106</v>
      </c>
      <c r="B4" s="1003"/>
      <c r="C4" s="1013">
        <f ca="1">SUMIF($A$7:$O$1086,"販売枚数(b)",OFFSET($A$7:$O$1086,0,2))</f>
        <v>0</v>
      </c>
      <c r="D4" s="1014"/>
      <c r="E4" s="1015" t="s">
        <v>107</v>
      </c>
      <c r="F4" s="1003"/>
      <c r="G4" s="79" t="str">
        <f ca="1">IFERROR(C4/G3,"")</f>
        <v/>
      </c>
      <c r="H4" s="88"/>
      <c r="I4" s="87"/>
      <c r="J4" s="87"/>
      <c r="K4" s="87"/>
      <c r="L4" s="87"/>
      <c r="M4" s="87"/>
      <c r="N4" s="82"/>
      <c r="O4" s="83"/>
      <c r="P4" s="84"/>
    </row>
    <row r="5" spans="1:16" s="85" customFormat="1" ht="20.149999999999999" customHeight="1">
      <c r="A5" s="1016" t="s">
        <v>108</v>
      </c>
      <c r="B5" s="1017"/>
      <c r="C5" s="1018">
        <f ca="1">SUMIF($A$7:$O$1086,"総入場者数(c)",OFFSET($A$7:$O$1086,0,2))</f>
        <v>0</v>
      </c>
      <c r="D5" s="1019"/>
      <c r="E5" s="1020" t="s">
        <v>109</v>
      </c>
      <c r="F5" s="1017"/>
      <c r="G5" s="80" t="str">
        <f ca="1">IFERROR(C5/G3,"")</f>
        <v/>
      </c>
      <c r="H5" s="88"/>
      <c r="I5" s="1006"/>
      <c r="J5" s="1006"/>
      <c r="K5" s="1006"/>
      <c r="L5" s="1006"/>
      <c r="M5" s="1006"/>
      <c r="N5" s="1006"/>
      <c r="O5" s="1006"/>
      <c r="P5" s="84"/>
    </row>
    <row r="6" spans="1:16" s="85" customFormat="1" ht="20.149999999999999" customHeight="1">
      <c r="A6" s="89"/>
      <c r="B6" s="89"/>
      <c r="C6" s="89"/>
      <c r="D6" s="89"/>
      <c r="E6" s="89"/>
      <c r="F6" s="89"/>
      <c r="G6" s="89"/>
      <c r="H6" s="90"/>
      <c r="I6" s="87"/>
      <c r="J6" s="87"/>
      <c r="K6" s="87"/>
      <c r="L6" s="87"/>
      <c r="M6" s="87"/>
      <c r="N6" s="82"/>
      <c r="O6" s="83"/>
      <c r="P6" s="84"/>
    </row>
    <row r="7" spans="1:16" s="85" customFormat="1" ht="20.149999999999999" customHeight="1">
      <c r="A7" s="989" t="s">
        <v>110</v>
      </c>
      <c r="B7" s="990"/>
      <c r="C7" s="997" t="str">
        <f>IF(総表!C26="","",TEXT(総表!C26,"yyyy/mm/dd")&amp;総表!D26&amp;TEXT(総表!E26,"yyyy/mm/dd"))</f>
        <v/>
      </c>
      <c r="D7" s="997"/>
      <c r="E7" s="997"/>
      <c r="F7" s="997"/>
      <c r="G7" s="998"/>
      <c r="H7" s="90"/>
      <c r="I7" s="989" t="s">
        <v>110</v>
      </c>
      <c r="J7" s="990"/>
      <c r="K7" s="997" t="str">
        <f>IF(総表!C27="","",TEXT(総表!C27,"yyyy/mm/dd")&amp;総表!D27&amp;TEXT(総表!E27,"yyyy/mm/dd"))</f>
        <v/>
      </c>
      <c r="L7" s="997"/>
      <c r="M7" s="997"/>
      <c r="N7" s="997"/>
      <c r="O7" s="998"/>
      <c r="P7" s="1001" t="s">
        <v>111</v>
      </c>
    </row>
    <row r="8" spans="1:16" s="85" customFormat="1" ht="20.149999999999999" customHeight="1">
      <c r="A8" s="981" t="s">
        <v>112</v>
      </c>
      <c r="B8" s="982"/>
      <c r="C8" s="999" t="str">
        <f>IF(総表!F26="","",総表!F26)</f>
        <v/>
      </c>
      <c r="D8" s="999"/>
      <c r="E8" s="999"/>
      <c r="F8" s="999"/>
      <c r="G8" s="1000"/>
      <c r="H8" s="90"/>
      <c r="I8" s="981" t="s">
        <v>112</v>
      </c>
      <c r="J8" s="982"/>
      <c r="K8" s="999" t="str">
        <f>IF(総表!F27="","",総表!F27)</f>
        <v/>
      </c>
      <c r="L8" s="999"/>
      <c r="M8" s="999"/>
      <c r="N8" s="999"/>
      <c r="O8" s="1000"/>
      <c r="P8" s="1001"/>
    </row>
    <row r="9" spans="1:16" s="85" customFormat="1" ht="20.149999999999999" customHeight="1">
      <c r="A9" s="962" t="s">
        <v>113</v>
      </c>
      <c r="B9" s="963"/>
      <c r="C9" s="985"/>
      <c r="D9" s="985"/>
      <c r="E9" s="986"/>
      <c r="F9" s="986"/>
      <c r="G9" s="987"/>
      <c r="H9" s="90"/>
      <c r="I9" s="962" t="s">
        <v>113</v>
      </c>
      <c r="J9" s="963"/>
      <c r="K9" s="985"/>
      <c r="L9" s="985"/>
      <c r="M9" s="986"/>
      <c r="N9" s="986"/>
      <c r="O9" s="987"/>
      <c r="P9" s="1001"/>
    </row>
    <row r="10" spans="1:16" s="85" customFormat="1" ht="20.149999999999999" customHeight="1">
      <c r="A10" s="91" t="s">
        <v>114</v>
      </c>
      <c r="B10" s="953" t="s">
        <v>115</v>
      </c>
      <c r="C10" s="953"/>
      <c r="D10" s="988"/>
      <c r="E10" s="988"/>
      <c r="F10" s="92" t="s">
        <v>4</v>
      </c>
      <c r="G10" s="93"/>
      <c r="H10" s="94"/>
      <c r="I10" s="91" t="s">
        <v>114</v>
      </c>
      <c r="J10" s="953" t="s">
        <v>115</v>
      </c>
      <c r="K10" s="953"/>
      <c r="L10" s="988"/>
      <c r="M10" s="988"/>
      <c r="N10" s="92" t="s">
        <v>4</v>
      </c>
      <c r="O10" s="93"/>
      <c r="P10" s="1001"/>
    </row>
    <row r="11" spans="1:16" s="85" customFormat="1" ht="20.149999999999999" customHeight="1">
      <c r="A11" s="989" t="s">
        <v>116</v>
      </c>
      <c r="B11" s="990"/>
      <c r="C11" s="991">
        <f>C9-D10-G10</f>
        <v>0</v>
      </c>
      <c r="D11" s="992"/>
      <c r="E11" s="993" t="s">
        <v>117</v>
      </c>
      <c r="F11" s="994"/>
      <c r="G11" s="95" t="str">
        <f>IF(C11*C12=0,"",C11*C12)</f>
        <v/>
      </c>
      <c r="H11" s="90"/>
      <c r="I11" s="989" t="s">
        <v>116</v>
      </c>
      <c r="J11" s="990"/>
      <c r="K11" s="991">
        <f>K9-L10-O10</f>
        <v>0</v>
      </c>
      <c r="L11" s="992"/>
      <c r="M11" s="993" t="s">
        <v>117</v>
      </c>
      <c r="N11" s="994"/>
      <c r="O11" s="95" t="str">
        <f>IF(K11*K12=0,"",K11*K12)</f>
        <v/>
      </c>
      <c r="P11" s="1001"/>
    </row>
    <row r="12" spans="1:16" s="85" customFormat="1" ht="20.149999999999999" customHeight="1">
      <c r="A12" s="962" t="s">
        <v>118</v>
      </c>
      <c r="B12" s="963"/>
      <c r="C12" s="964"/>
      <c r="D12" s="965"/>
      <c r="E12" s="96"/>
      <c r="F12" s="97"/>
      <c r="G12" s="98"/>
      <c r="H12" s="90"/>
      <c r="I12" s="962" t="s">
        <v>118</v>
      </c>
      <c r="J12" s="963"/>
      <c r="K12" s="964"/>
      <c r="L12" s="965"/>
      <c r="M12" s="96"/>
      <c r="N12" s="97"/>
      <c r="O12" s="98"/>
      <c r="P12" s="1001"/>
    </row>
    <row r="13" spans="1:16" s="85" customFormat="1" ht="20.149999999999999" customHeight="1">
      <c r="A13" s="952" t="s">
        <v>119</v>
      </c>
      <c r="B13" s="953"/>
      <c r="C13" s="966" t="str">
        <f>IF(G11="","",SUM(F17:F26))</f>
        <v/>
      </c>
      <c r="D13" s="967"/>
      <c r="E13" s="968" t="s">
        <v>120</v>
      </c>
      <c r="F13" s="969"/>
      <c r="G13" s="99" t="str">
        <f>IF(G11="","",C13/G11)</f>
        <v/>
      </c>
      <c r="H13" s="90"/>
      <c r="I13" s="952" t="s">
        <v>119</v>
      </c>
      <c r="J13" s="953"/>
      <c r="K13" s="966" t="str">
        <f>IF(O11="","",SUM(N17:N26))</f>
        <v/>
      </c>
      <c r="L13" s="967"/>
      <c r="M13" s="968" t="s">
        <v>120</v>
      </c>
      <c r="N13" s="969"/>
      <c r="O13" s="99" t="str">
        <f>IF(O11="","",K13/O11)</f>
        <v/>
      </c>
      <c r="P13" s="1001"/>
    </row>
    <row r="14" spans="1:16" s="85" customFormat="1" ht="20.149999999999999" customHeight="1">
      <c r="A14" s="975" t="s">
        <v>121</v>
      </c>
      <c r="B14" s="976"/>
      <c r="C14" s="977" t="str">
        <f>IF(G11="","",SUM(F17:F27))</f>
        <v/>
      </c>
      <c r="D14" s="978"/>
      <c r="E14" s="979" t="s">
        <v>122</v>
      </c>
      <c r="F14" s="980"/>
      <c r="G14" s="100" t="str">
        <f>IF(G11="","",C14/G11)</f>
        <v/>
      </c>
      <c r="H14" s="90"/>
      <c r="I14" s="975" t="s">
        <v>121</v>
      </c>
      <c r="J14" s="976"/>
      <c r="K14" s="977" t="str">
        <f>IF(O11="","",SUM(N17:N27))</f>
        <v/>
      </c>
      <c r="L14" s="978"/>
      <c r="M14" s="979" t="s">
        <v>122</v>
      </c>
      <c r="N14" s="980"/>
      <c r="O14" s="100" t="str">
        <f>IF(O11="","",K14/O11)</f>
        <v/>
      </c>
      <c r="P14" s="1001"/>
    </row>
    <row r="15" spans="1:16" s="85" customFormat="1" ht="20.149999999999999" customHeight="1">
      <c r="A15" s="970" t="s">
        <v>337</v>
      </c>
      <c r="B15" s="971"/>
      <c r="C15" s="971"/>
      <c r="D15" s="971"/>
      <c r="E15" s="971"/>
      <c r="F15" s="971"/>
      <c r="G15" s="972"/>
      <c r="H15" s="90"/>
      <c r="I15" s="970" t="s">
        <v>337</v>
      </c>
      <c r="J15" s="971"/>
      <c r="K15" s="971"/>
      <c r="L15" s="971"/>
      <c r="M15" s="971"/>
      <c r="N15" s="971"/>
      <c r="O15" s="972"/>
      <c r="P15" s="1001"/>
    </row>
    <row r="16" spans="1:16" s="85" customFormat="1" ht="20.149999999999999" customHeight="1">
      <c r="A16" s="952" t="s">
        <v>375</v>
      </c>
      <c r="B16" s="953"/>
      <c r="C16" s="953"/>
      <c r="D16" s="101" t="s">
        <v>60</v>
      </c>
      <c r="E16" s="101" t="s">
        <v>84</v>
      </c>
      <c r="F16" s="101" t="s">
        <v>123</v>
      </c>
      <c r="G16" s="102" t="s">
        <v>124</v>
      </c>
      <c r="H16" s="90"/>
      <c r="I16" s="952" t="s">
        <v>375</v>
      </c>
      <c r="J16" s="953"/>
      <c r="K16" s="953"/>
      <c r="L16" s="101" t="s">
        <v>60</v>
      </c>
      <c r="M16" s="101" t="s">
        <v>84</v>
      </c>
      <c r="N16" s="101" t="s">
        <v>123</v>
      </c>
      <c r="O16" s="102" t="s">
        <v>124</v>
      </c>
      <c r="P16" s="1001"/>
    </row>
    <row r="17" spans="1:16" s="85" customFormat="1" ht="20.149999999999999" customHeight="1">
      <c r="A17" s="973"/>
      <c r="B17" s="974"/>
      <c r="C17" s="974"/>
      <c r="D17" s="103"/>
      <c r="E17" s="104" t="s">
        <v>84</v>
      </c>
      <c r="F17" s="105"/>
      <c r="G17" s="106">
        <f>D17*F17</f>
        <v>0</v>
      </c>
      <c r="H17" s="90"/>
      <c r="I17" s="973"/>
      <c r="J17" s="974"/>
      <c r="K17" s="974"/>
      <c r="L17" s="103"/>
      <c r="M17" s="104" t="s">
        <v>84</v>
      </c>
      <c r="N17" s="105"/>
      <c r="O17" s="106">
        <f>L17*N17</f>
        <v>0</v>
      </c>
      <c r="P17" s="1001"/>
    </row>
    <row r="18" spans="1:16" s="85" customFormat="1" ht="20.149999999999999" customHeight="1">
      <c r="A18" s="950"/>
      <c r="B18" s="951"/>
      <c r="C18" s="951"/>
      <c r="D18" s="107"/>
      <c r="E18" s="108" t="s">
        <v>84</v>
      </c>
      <c r="F18" s="107"/>
      <c r="G18" s="109">
        <f t="shared" ref="G18:G26" si="0">D18*F18</f>
        <v>0</v>
      </c>
      <c r="H18" s="90"/>
      <c r="I18" s="950"/>
      <c r="J18" s="951"/>
      <c r="K18" s="951"/>
      <c r="L18" s="107"/>
      <c r="M18" s="108" t="s">
        <v>84</v>
      </c>
      <c r="N18" s="107"/>
      <c r="O18" s="109">
        <f t="shared" ref="O18:O26" si="1">L18*N18</f>
        <v>0</v>
      </c>
      <c r="P18" s="1001"/>
    </row>
    <row r="19" spans="1:16" s="85" customFormat="1" ht="20.149999999999999" customHeight="1">
      <c r="A19" s="950"/>
      <c r="B19" s="951"/>
      <c r="C19" s="951"/>
      <c r="D19" s="107"/>
      <c r="E19" s="108" t="s">
        <v>84</v>
      </c>
      <c r="F19" s="107"/>
      <c r="G19" s="109">
        <f t="shared" si="0"/>
        <v>0</v>
      </c>
      <c r="H19" s="90"/>
      <c r="I19" s="950"/>
      <c r="J19" s="951"/>
      <c r="K19" s="951"/>
      <c r="L19" s="107"/>
      <c r="M19" s="108" t="s">
        <v>84</v>
      </c>
      <c r="N19" s="107"/>
      <c r="O19" s="109">
        <f t="shared" si="1"/>
        <v>0</v>
      </c>
      <c r="P19" s="1001"/>
    </row>
    <row r="20" spans="1:16" s="85" customFormat="1" ht="20.149999999999999" customHeight="1">
      <c r="A20" s="950"/>
      <c r="B20" s="951"/>
      <c r="C20" s="951"/>
      <c r="D20" s="107"/>
      <c r="E20" s="108" t="s">
        <v>84</v>
      </c>
      <c r="F20" s="107"/>
      <c r="G20" s="109">
        <f t="shared" si="0"/>
        <v>0</v>
      </c>
      <c r="H20" s="90"/>
      <c r="I20" s="950"/>
      <c r="J20" s="951"/>
      <c r="K20" s="951"/>
      <c r="L20" s="107"/>
      <c r="M20" s="108" t="s">
        <v>84</v>
      </c>
      <c r="N20" s="107"/>
      <c r="O20" s="109">
        <f t="shared" si="1"/>
        <v>0</v>
      </c>
      <c r="P20" s="1001"/>
    </row>
    <row r="21" spans="1:16" s="85" customFormat="1" ht="20.149999999999999" customHeight="1">
      <c r="A21" s="950"/>
      <c r="B21" s="951"/>
      <c r="C21" s="951"/>
      <c r="D21" s="107"/>
      <c r="E21" s="108" t="s">
        <v>84</v>
      </c>
      <c r="F21" s="107"/>
      <c r="G21" s="109">
        <f t="shared" si="0"/>
        <v>0</v>
      </c>
      <c r="H21" s="90"/>
      <c r="I21" s="950"/>
      <c r="J21" s="951"/>
      <c r="K21" s="951"/>
      <c r="L21" s="107"/>
      <c r="M21" s="108" t="s">
        <v>84</v>
      </c>
      <c r="N21" s="107"/>
      <c r="O21" s="109">
        <f t="shared" si="1"/>
        <v>0</v>
      </c>
      <c r="P21" s="1001"/>
    </row>
    <row r="22" spans="1:16" s="85" customFormat="1" ht="20.149999999999999" customHeight="1">
      <c r="A22" s="950"/>
      <c r="B22" s="951"/>
      <c r="C22" s="951"/>
      <c r="D22" s="107"/>
      <c r="E22" s="108" t="s">
        <v>84</v>
      </c>
      <c r="F22" s="107"/>
      <c r="G22" s="109">
        <f t="shared" si="0"/>
        <v>0</v>
      </c>
      <c r="H22" s="90"/>
      <c r="I22" s="950"/>
      <c r="J22" s="951"/>
      <c r="K22" s="951"/>
      <c r="L22" s="107"/>
      <c r="M22" s="108" t="s">
        <v>84</v>
      </c>
      <c r="N22" s="107"/>
      <c r="O22" s="109">
        <f t="shared" si="1"/>
        <v>0</v>
      </c>
      <c r="P22" s="1001"/>
    </row>
    <row r="23" spans="1:16" s="85" customFormat="1" ht="20.149999999999999" customHeight="1">
      <c r="A23" s="950"/>
      <c r="B23" s="951"/>
      <c r="C23" s="951"/>
      <c r="D23" s="107"/>
      <c r="E23" s="108" t="s">
        <v>84</v>
      </c>
      <c r="F23" s="107"/>
      <c r="G23" s="109">
        <f t="shared" si="0"/>
        <v>0</v>
      </c>
      <c r="H23" s="90"/>
      <c r="I23" s="950"/>
      <c r="J23" s="951"/>
      <c r="K23" s="951"/>
      <c r="L23" s="107"/>
      <c r="M23" s="108" t="s">
        <v>84</v>
      </c>
      <c r="N23" s="107"/>
      <c r="O23" s="109">
        <f t="shared" si="1"/>
        <v>0</v>
      </c>
      <c r="P23" s="1001"/>
    </row>
    <row r="24" spans="1:16" s="85" customFormat="1" ht="20.149999999999999" customHeight="1">
      <c r="A24" s="950"/>
      <c r="B24" s="951"/>
      <c r="C24" s="951"/>
      <c r="D24" s="107"/>
      <c r="E24" s="108" t="s">
        <v>84</v>
      </c>
      <c r="F24" s="107"/>
      <c r="G24" s="109">
        <f t="shared" si="0"/>
        <v>0</v>
      </c>
      <c r="H24" s="90"/>
      <c r="I24" s="950"/>
      <c r="J24" s="951"/>
      <c r="K24" s="951"/>
      <c r="L24" s="107"/>
      <c r="M24" s="108" t="s">
        <v>84</v>
      </c>
      <c r="N24" s="107"/>
      <c r="O24" s="109">
        <f t="shared" si="1"/>
        <v>0</v>
      </c>
      <c r="P24" s="1001"/>
    </row>
    <row r="25" spans="1:16" s="85" customFormat="1" ht="20.149999999999999" customHeight="1">
      <c r="A25" s="950"/>
      <c r="B25" s="951"/>
      <c r="C25" s="951"/>
      <c r="D25" s="107"/>
      <c r="E25" s="108" t="s">
        <v>84</v>
      </c>
      <c r="F25" s="107"/>
      <c r="G25" s="109">
        <f t="shared" si="0"/>
        <v>0</v>
      </c>
      <c r="H25" s="90"/>
      <c r="I25" s="950"/>
      <c r="J25" s="951"/>
      <c r="K25" s="951"/>
      <c r="L25" s="107"/>
      <c r="M25" s="108" t="s">
        <v>84</v>
      </c>
      <c r="N25" s="107"/>
      <c r="O25" s="109">
        <f t="shared" si="1"/>
        <v>0</v>
      </c>
      <c r="P25" s="1001"/>
    </row>
    <row r="26" spans="1:16" s="85" customFormat="1" ht="20.149999999999999" customHeight="1">
      <c r="A26" s="950"/>
      <c r="B26" s="951"/>
      <c r="C26" s="951"/>
      <c r="D26" s="107"/>
      <c r="E26" s="108" t="s">
        <v>84</v>
      </c>
      <c r="F26" s="107"/>
      <c r="G26" s="109">
        <f t="shared" si="0"/>
        <v>0</v>
      </c>
      <c r="H26" s="90"/>
      <c r="I26" s="950"/>
      <c r="J26" s="951"/>
      <c r="K26" s="951"/>
      <c r="L26" s="107"/>
      <c r="M26" s="108" t="s">
        <v>84</v>
      </c>
      <c r="N26" s="107"/>
      <c r="O26" s="109">
        <f t="shared" si="1"/>
        <v>0</v>
      </c>
      <c r="P26" s="1001"/>
    </row>
    <row r="27" spans="1:16" s="85" customFormat="1" ht="20.149999999999999" customHeight="1">
      <c r="A27" s="954" t="s">
        <v>125</v>
      </c>
      <c r="B27" s="955"/>
      <c r="C27" s="956"/>
      <c r="D27" s="110"/>
      <c r="E27" s="111" t="s">
        <v>84</v>
      </c>
      <c r="F27" s="112"/>
      <c r="G27" s="113">
        <f>D27*F27</f>
        <v>0</v>
      </c>
      <c r="H27" s="90"/>
      <c r="I27" s="954" t="s">
        <v>125</v>
      </c>
      <c r="J27" s="955"/>
      <c r="K27" s="956"/>
      <c r="L27" s="110"/>
      <c r="M27" s="111" t="s">
        <v>84</v>
      </c>
      <c r="N27" s="112"/>
      <c r="O27" s="113">
        <f>L27*N27</f>
        <v>0</v>
      </c>
      <c r="P27" s="1001"/>
    </row>
    <row r="28" spans="1:16" s="85" customFormat="1" ht="20.149999999999999" customHeight="1">
      <c r="A28" s="957" t="s">
        <v>126</v>
      </c>
      <c r="B28" s="958"/>
      <c r="C28" s="958"/>
      <c r="D28" s="958"/>
      <c r="E28" s="958"/>
      <c r="F28" s="959"/>
      <c r="G28" s="114">
        <f>SUM(G17:G27)</f>
        <v>0</v>
      </c>
      <c r="H28" s="90"/>
      <c r="I28" s="957" t="s">
        <v>126</v>
      </c>
      <c r="J28" s="958"/>
      <c r="K28" s="958"/>
      <c r="L28" s="958"/>
      <c r="M28" s="958"/>
      <c r="N28" s="959"/>
      <c r="O28" s="114">
        <f>SUM(O17:O27)</f>
        <v>0</v>
      </c>
      <c r="P28" s="115"/>
    </row>
    <row r="29" spans="1:16" s="85" customFormat="1" ht="20.149999999999999" customHeight="1">
      <c r="A29" s="960" t="s">
        <v>175</v>
      </c>
      <c r="B29" s="961"/>
      <c r="C29" s="961"/>
      <c r="D29" s="961"/>
      <c r="E29" s="961"/>
      <c r="F29" s="961"/>
      <c r="G29" s="116"/>
      <c r="H29" s="90"/>
      <c r="I29" s="960" t="s">
        <v>175</v>
      </c>
      <c r="J29" s="961"/>
      <c r="K29" s="961"/>
      <c r="L29" s="961"/>
      <c r="M29" s="961"/>
      <c r="N29" s="961"/>
      <c r="O29" s="116"/>
      <c r="P29" s="115"/>
    </row>
    <row r="30" spans="1:16" s="85" customFormat="1" ht="20.149999999999999" customHeight="1">
      <c r="A30" s="952" t="s">
        <v>83</v>
      </c>
      <c r="B30" s="953"/>
      <c r="C30" s="953"/>
      <c r="D30" s="953"/>
      <c r="E30" s="953"/>
      <c r="F30" s="953"/>
      <c r="G30" s="114">
        <f>G28+G29</f>
        <v>0</v>
      </c>
      <c r="H30" s="90"/>
      <c r="I30" s="952" t="s">
        <v>83</v>
      </c>
      <c r="J30" s="953"/>
      <c r="K30" s="953"/>
      <c r="L30" s="953"/>
      <c r="M30" s="953"/>
      <c r="N30" s="953"/>
      <c r="O30" s="114">
        <f>O28+O29</f>
        <v>0</v>
      </c>
      <c r="P30" s="115"/>
    </row>
    <row r="31" spans="1:16" s="85" customFormat="1" ht="20.149999999999999" customHeight="1">
      <c r="A31" s="87"/>
      <c r="B31" s="87"/>
      <c r="C31" s="87"/>
      <c r="D31" s="87"/>
      <c r="E31" s="87"/>
      <c r="F31" s="82"/>
      <c r="G31" s="83"/>
      <c r="H31" s="83"/>
      <c r="I31" s="87"/>
      <c r="J31" s="87"/>
      <c r="K31" s="87"/>
      <c r="L31" s="87"/>
      <c r="M31" s="87"/>
      <c r="N31" s="82"/>
      <c r="O31" s="83"/>
      <c r="P31" s="117"/>
    </row>
    <row r="32" spans="1:16" s="85" customFormat="1" ht="20.149999999999999" customHeight="1">
      <c r="A32" s="989" t="s">
        <v>110</v>
      </c>
      <c r="B32" s="990"/>
      <c r="C32" s="997" t="str">
        <f>IF(総表!C28="","",TEXT(総表!C28,"yyyy/mm/dd")&amp;総表!D28&amp;TEXT(総表!E28,"yyyy/mm/dd"))</f>
        <v/>
      </c>
      <c r="D32" s="997"/>
      <c r="E32" s="997"/>
      <c r="F32" s="997"/>
      <c r="G32" s="998"/>
      <c r="H32" s="90"/>
      <c r="I32" s="989" t="s">
        <v>110</v>
      </c>
      <c r="J32" s="990"/>
      <c r="K32" s="997" t="str">
        <f>IF(総表!C29="","",TEXT(総表!C29,"yyyy/mm/dd")&amp;総表!D29&amp;TEXT(総表!E29,"yyyy/mm/dd"))</f>
        <v/>
      </c>
      <c r="L32" s="997"/>
      <c r="M32" s="997"/>
      <c r="N32" s="997"/>
      <c r="O32" s="998"/>
      <c r="P32" s="84"/>
    </row>
    <row r="33" spans="1:16" s="85" customFormat="1" ht="20.149999999999999" customHeight="1">
      <c r="A33" s="981" t="s">
        <v>112</v>
      </c>
      <c r="B33" s="982"/>
      <c r="C33" s="999" t="str">
        <f>IF(総表!F28="","",総表!F28)</f>
        <v/>
      </c>
      <c r="D33" s="999"/>
      <c r="E33" s="999"/>
      <c r="F33" s="999"/>
      <c r="G33" s="1000"/>
      <c r="H33" s="90"/>
      <c r="I33" s="981" t="s">
        <v>112</v>
      </c>
      <c r="J33" s="982"/>
      <c r="K33" s="999" t="str">
        <f>IF(総表!F29="","",総表!F29)</f>
        <v/>
      </c>
      <c r="L33" s="999"/>
      <c r="M33" s="999"/>
      <c r="N33" s="999"/>
      <c r="O33" s="1000"/>
      <c r="P33" s="84"/>
    </row>
    <row r="34" spans="1:16" s="85" customFormat="1" ht="20.149999999999999" customHeight="1">
      <c r="A34" s="962" t="s">
        <v>113</v>
      </c>
      <c r="B34" s="963"/>
      <c r="C34" s="985"/>
      <c r="D34" s="985"/>
      <c r="E34" s="986"/>
      <c r="F34" s="986"/>
      <c r="G34" s="987"/>
      <c r="H34" s="90"/>
      <c r="I34" s="962" t="s">
        <v>113</v>
      </c>
      <c r="J34" s="963"/>
      <c r="K34" s="985"/>
      <c r="L34" s="985"/>
      <c r="M34" s="986"/>
      <c r="N34" s="986"/>
      <c r="O34" s="987"/>
      <c r="P34" s="84"/>
    </row>
    <row r="35" spans="1:16" s="85" customFormat="1" ht="20.149999999999999" customHeight="1">
      <c r="A35" s="91" t="s">
        <v>114</v>
      </c>
      <c r="B35" s="953" t="s">
        <v>115</v>
      </c>
      <c r="C35" s="953"/>
      <c r="D35" s="988"/>
      <c r="E35" s="988"/>
      <c r="F35" s="92" t="s">
        <v>4</v>
      </c>
      <c r="G35" s="93"/>
      <c r="H35" s="94"/>
      <c r="I35" s="91" t="s">
        <v>114</v>
      </c>
      <c r="J35" s="953" t="s">
        <v>115</v>
      </c>
      <c r="K35" s="953"/>
      <c r="L35" s="988"/>
      <c r="M35" s="988"/>
      <c r="N35" s="92" t="s">
        <v>4</v>
      </c>
      <c r="O35" s="93"/>
      <c r="P35" s="84"/>
    </row>
    <row r="36" spans="1:16" s="85" customFormat="1" ht="20.149999999999999" customHeight="1">
      <c r="A36" s="989" t="s">
        <v>116</v>
      </c>
      <c r="B36" s="990"/>
      <c r="C36" s="991">
        <f>C34-D35-G35</f>
        <v>0</v>
      </c>
      <c r="D36" s="992"/>
      <c r="E36" s="993" t="s">
        <v>117</v>
      </c>
      <c r="F36" s="994"/>
      <c r="G36" s="95" t="str">
        <f>IF(C36*C37=0,"",C36*C37)</f>
        <v/>
      </c>
      <c r="H36" s="90"/>
      <c r="I36" s="989" t="s">
        <v>116</v>
      </c>
      <c r="J36" s="990"/>
      <c r="K36" s="991">
        <f>K34-L35-O35</f>
        <v>0</v>
      </c>
      <c r="L36" s="992"/>
      <c r="M36" s="993" t="s">
        <v>117</v>
      </c>
      <c r="N36" s="994"/>
      <c r="O36" s="95" t="str">
        <f>IF(K36*K37=0,"",K36*K37)</f>
        <v/>
      </c>
      <c r="P36" s="84"/>
    </row>
    <row r="37" spans="1:16" s="85" customFormat="1" ht="20.149999999999999" customHeight="1">
      <c r="A37" s="962" t="s">
        <v>118</v>
      </c>
      <c r="B37" s="963"/>
      <c r="C37" s="964"/>
      <c r="D37" s="965"/>
      <c r="E37" s="96"/>
      <c r="F37" s="97"/>
      <c r="G37" s="98"/>
      <c r="H37" s="90"/>
      <c r="I37" s="962" t="s">
        <v>118</v>
      </c>
      <c r="J37" s="963"/>
      <c r="K37" s="964"/>
      <c r="L37" s="965"/>
      <c r="M37" s="96"/>
      <c r="N37" s="97"/>
      <c r="O37" s="98"/>
      <c r="P37" s="84"/>
    </row>
    <row r="38" spans="1:16" s="85" customFormat="1" ht="20.149999999999999" customHeight="1">
      <c r="A38" s="952" t="s">
        <v>119</v>
      </c>
      <c r="B38" s="953"/>
      <c r="C38" s="966" t="str">
        <f>IF(G36="","",SUM(F42:F51))</f>
        <v/>
      </c>
      <c r="D38" s="967"/>
      <c r="E38" s="968" t="s">
        <v>120</v>
      </c>
      <c r="F38" s="969"/>
      <c r="G38" s="99" t="str">
        <f>IF(G36="","",C38/G36)</f>
        <v/>
      </c>
      <c r="H38" s="90"/>
      <c r="I38" s="952" t="s">
        <v>119</v>
      </c>
      <c r="J38" s="953"/>
      <c r="K38" s="966" t="str">
        <f>IF(O36="","",SUM(N42:N51))</f>
        <v/>
      </c>
      <c r="L38" s="967"/>
      <c r="M38" s="968" t="s">
        <v>120</v>
      </c>
      <c r="N38" s="969"/>
      <c r="O38" s="99" t="str">
        <f>IF(O36="","",K38/O36)</f>
        <v/>
      </c>
      <c r="P38" s="84"/>
    </row>
    <row r="39" spans="1:16" s="85" customFormat="1" ht="20.149999999999999" customHeight="1">
      <c r="A39" s="975" t="s">
        <v>121</v>
      </c>
      <c r="B39" s="976"/>
      <c r="C39" s="977" t="str">
        <f>IF(G36="","",SUM(F42:F52))</f>
        <v/>
      </c>
      <c r="D39" s="978"/>
      <c r="E39" s="979" t="s">
        <v>122</v>
      </c>
      <c r="F39" s="980"/>
      <c r="G39" s="100" t="str">
        <f>IF(G36="","",C39/G36)</f>
        <v/>
      </c>
      <c r="H39" s="90"/>
      <c r="I39" s="975" t="s">
        <v>121</v>
      </c>
      <c r="J39" s="976"/>
      <c r="K39" s="977" t="str">
        <f>IF(O36="","",SUM(N42:N52))</f>
        <v/>
      </c>
      <c r="L39" s="978"/>
      <c r="M39" s="979" t="s">
        <v>122</v>
      </c>
      <c r="N39" s="980"/>
      <c r="O39" s="100" t="str">
        <f>IF(O36="","",K39/O36)</f>
        <v/>
      </c>
      <c r="P39" s="84"/>
    </row>
    <row r="40" spans="1:16" s="85" customFormat="1" ht="20.149999999999999" customHeight="1">
      <c r="A40" s="970" t="s">
        <v>337</v>
      </c>
      <c r="B40" s="971"/>
      <c r="C40" s="971"/>
      <c r="D40" s="971"/>
      <c r="E40" s="971"/>
      <c r="F40" s="971"/>
      <c r="G40" s="972"/>
      <c r="H40" s="90"/>
      <c r="I40" s="970" t="s">
        <v>337</v>
      </c>
      <c r="J40" s="971"/>
      <c r="K40" s="971"/>
      <c r="L40" s="971"/>
      <c r="M40" s="971"/>
      <c r="N40" s="971"/>
      <c r="O40" s="972"/>
      <c r="P40" s="84"/>
    </row>
    <row r="41" spans="1:16" s="85" customFormat="1" ht="20.149999999999999" customHeight="1">
      <c r="A41" s="952" t="s">
        <v>376</v>
      </c>
      <c r="B41" s="953"/>
      <c r="C41" s="953"/>
      <c r="D41" s="101" t="s">
        <v>60</v>
      </c>
      <c r="E41" s="101" t="s">
        <v>84</v>
      </c>
      <c r="F41" s="101" t="s">
        <v>123</v>
      </c>
      <c r="G41" s="102" t="s">
        <v>124</v>
      </c>
      <c r="H41" s="90"/>
      <c r="I41" s="952" t="s">
        <v>377</v>
      </c>
      <c r="J41" s="953"/>
      <c r="K41" s="953"/>
      <c r="L41" s="101" t="s">
        <v>60</v>
      </c>
      <c r="M41" s="101" t="s">
        <v>84</v>
      </c>
      <c r="N41" s="101" t="s">
        <v>123</v>
      </c>
      <c r="O41" s="102" t="s">
        <v>124</v>
      </c>
      <c r="P41" s="84"/>
    </row>
    <row r="42" spans="1:16" s="85" customFormat="1" ht="20.149999999999999" customHeight="1">
      <c r="A42" s="973"/>
      <c r="B42" s="974"/>
      <c r="C42" s="974"/>
      <c r="D42" s="103"/>
      <c r="E42" s="104" t="s">
        <v>84</v>
      </c>
      <c r="F42" s="105"/>
      <c r="G42" s="106">
        <f>D42*F42</f>
        <v>0</v>
      </c>
      <c r="H42" s="90"/>
      <c r="I42" s="973"/>
      <c r="J42" s="974"/>
      <c r="K42" s="974"/>
      <c r="L42" s="103"/>
      <c r="M42" s="104" t="s">
        <v>84</v>
      </c>
      <c r="N42" s="105"/>
      <c r="O42" s="106">
        <f>L42*N42</f>
        <v>0</v>
      </c>
      <c r="P42" s="84"/>
    </row>
    <row r="43" spans="1:16" s="85" customFormat="1" ht="20.149999999999999" customHeight="1">
      <c r="A43" s="950"/>
      <c r="B43" s="951"/>
      <c r="C43" s="951"/>
      <c r="D43" s="107"/>
      <c r="E43" s="108" t="s">
        <v>84</v>
      </c>
      <c r="F43" s="107"/>
      <c r="G43" s="109">
        <f t="shared" ref="G43:G51" si="2">D43*F43</f>
        <v>0</v>
      </c>
      <c r="H43" s="90"/>
      <c r="I43" s="950"/>
      <c r="J43" s="951"/>
      <c r="K43" s="951"/>
      <c r="L43" s="107"/>
      <c r="M43" s="108" t="s">
        <v>84</v>
      </c>
      <c r="N43" s="107"/>
      <c r="O43" s="109">
        <f t="shared" ref="O43:O51" si="3">L43*N43</f>
        <v>0</v>
      </c>
      <c r="P43" s="84"/>
    </row>
    <row r="44" spans="1:16" s="85" customFormat="1" ht="20.149999999999999" customHeight="1">
      <c r="A44" s="950"/>
      <c r="B44" s="951"/>
      <c r="C44" s="951"/>
      <c r="D44" s="107"/>
      <c r="E44" s="108" t="s">
        <v>84</v>
      </c>
      <c r="F44" s="107"/>
      <c r="G44" s="109">
        <f t="shared" si="2"/>
        <v>0</v>
      </c>
      <c r="H44" s="90"/>
      <c r="I44" s="950"/>
      <c r="J44" s="951"/>
      <c r="K44" s="951"/>
      <c r="L44" s="107"/>
      <c r="M44" s="108" t="s">
        <v>84</v>
      </c>
      <c r="N44" s="107"/>
      <c r="O44" s="109">
        <f t="shared" si="3"/>
        <v>0</v>
      </c>
      <c r="P44" s="84"/>
    </row>
    <row r="45" spans="1:16" s="85" customFormat="1" ht="20.149999999999999" customHeight="1">
      <c r="A45" s="950"/>
      <c r="B45" s="951"/>
      <c r="C45" s="951"/>
      <c r="D45" s="107"/>
      <c r="E45" s="108" t="s">
        <v>84</v>
      </c>
      <c r="F45" s="107"/>
      <c r="G45" s="109">
        <f t="shared" si="2"/>
        <v>0</v>
      </c>
      <c r="H45" s="90"/>
      <c r="I45" s="950"/>
      <c r="J45" s="951"/>
      <c r="K45" s="951"/>
      <c r="L45" s="107"/>
      <c r="M45" s="108" t="s">
        <v>84</v>
      </c>
      <c r="N45" s="107"/>
      <c r="O45" s="109">
        <f t="shared" si="3"/>
        <v>0</v>
      </c>
      <c r="P45" s="84"/>
    </row>
    <row r="46" spans="1:16" s="85" customFormat="1" ht="20.149999999999999" customHeight="1">
      <c r="A46" s="950"/>
      <c r="B46" s="951"/>
      <c r="C46" s="951"/>
      <c r="D46" s="107"/>
      <c r="E46" s="108" t="s">
        <v>84</v>
      </c>
      <c r="F46" s="107"/>
      <c r="G46" s="109">
        <f t="shared" si="2"/>
        <v>0</v>
      </c>
      <c r="H46" s="90"/>
      <c r="I46" s="950"/>
      <c r="J46" s="951"/>
      <c r="K46" s="951"/>
      <c r="L46" s="107"/>
      <c r="M46" s="108" t="s">
        <v>84</v>
      </c>
      <c r="N46" s="107"/>
      <c r="O46" s="109">
        <f t="shared" si="3"/>
        <v>0</v>
      </c>
      <c r="P46" s="84"/>
    </row>
    <row r="47" spans="1:16" s="85" customFormat="1" ht="20.149999999999999" customHeight="1">
      <c r="A47" s="950"/>
      <c r="B47" s="951"/>
      <c r="C47" s="951"/>
      <c r="D47" s="107"/>
      <c r="E47" s="108" t="s">
        <v>84</v>
      </c>
      <c r="F47" s="107"/>
      <c r="G47" s="109">
        <f t="shared" si="2"/>
        <v>0</v>
      </c>
      <c r="H47" s="90"/>
      <c r="I47" s="950"/>
      <c r="J47" s="951"/>
      <c r="K47" s="951"/>
      <c r="L47" s="107"/>
      <c r="M47" s="108" t="s">
        <v>84</v>
      </c>
      <c r="N47" s="107"/>
      <c r="O47" s="109">
        <f t="shared" si="3"/>
        <v>0</v>
      </c>
      <c r="P47" s="84"/>
    </row>
    <row r="48" spans="1:16" s="85" customFormat="1" ht="20.149999999999999" customHeight="1">
      <c r="A48" s="950"/>
      <c r="B48" s="951"/>
      <c r="C48" s="951"/>
      <c r="D48" s="107"/>
      <c r="E48" s="108" t="s">
        <v>84</v>
      </c>
      <c r="F48" s="107"/>
      <c r="G48" s="109">
        <f t="shared" si="2"/>
        <v>0</v>
      </c>
      <c r="H48" s="90"/>
      <c r="I48" s="950"/>
      <c r="J48" s="951"/>
      <c r="K48" s="951"/>
      <c r="L48" s="107"/>
      <c r="M48" s="108" t="s">
        <v>84</v>
      </c>
      <c r="N48" s="107"/>
      <c r="O48" s="109">
        <f t="shared" si="3"/>
        <v>0</v>
      </c>
      <c r="P48" s="84"/>
    </row>
    <row r="49" spans="1:16" s="85" customFormat="1" ht="20.149999999999999" customHeight="1">
      <c r="A49" s="950"/>
      <c r="B49" s="951"/>
      <c r="C49" s="951"/>
      <c r="D49" s="107"/>
      <c r="E49" s="108" t="s">
        <v>84</v>
      </c>
      <c r="F49" s="107"/>
      <c r="G49" s="109">
        <f t="shared" si="2"/>
        <v>0</v>
      </c>
      <c r="H49" s="90"/>
      <c r="I49" s="950"/>
      <c r="J49" s="951"/>
      <c r="K49" s="951"/>
      <c r="L49" s="107"/>
      <c r="M49" s="108" t="s">
        <v>84</v>
      </c>
      <c r="N49" s="107"/>
      <c r="O49" s="109">
        <f t="shared" si="3"/>
        <v>0</v>
      </c>
      <c r="P49" s="84"/>
    </row>
    <row r="50" spans="1:16" s="85" customFormat="1" ht="20.149999999999999" customHeight="1">
      <c r="A50" s="950"/>
      <c r="B50" s="951"/>
      <c r="C50" s="951"/>
      <c r="D50" s="107"/>
      <c r="E50" s="108" t="s">
        <v>84</v>
      </c>
      <c r="F50" s="107"/>
      <c r="G50" s="109">
        <f t="shared" si="2"/>
        <v>0</v>
      </c>
      <c r="H50" s="90"/>
      <c r="I50" s="950"/>
      <c r="J50" s="951"/>
      <c r="K50" s="951"/>
      <c r="L50" s="107"/>
      <c r="M50" s="108" t="s">
        <v>84</v>
      </c>
      <c r="N50" s="107"/>
      <c r="O50" s="109">
        <f t="shared" si="3"/>
        <v>0</v>
      </c>
      <c r="P50" s="84"/>
    </row>
    <row r="51" spans="1:16" s="85" customFormat="1" ht="20.149999999999999" customHeight="1">
      <c r="A51" s="950"/>
      <c r="B51" s="951"/>
      <c r="C51" s="951"/>
      <c r="D51" s="107"/>
      <c r="E51" s="108" t="s">
        <v>84</v>
      </c>
      <c r="F51" s="107"/>
      <c r="G51" s="109">
        <f t="shared" si="2"/>
        <v>0</v>
      </c>
      <c r="H51" s="90"/>
      <c r="I51" s="950"/>
      <c r="J51" s="951"/>
      <c r="K51" s="951"/>
      <c r="L51" s="107"/>
      <c r="M51" s="108" t="s">
        <v>84</v>
      </c>
      <c r="N51" s="107"/>
      <c r="O51" s="109">
        <f t="shared" si="3"/>
        <v>0</v>
      </c>
      <c r="P51" s="84"/>
    </row>
    <row r="52" spans="1:16" s="85" customFormat="1" ht="20.149999999999999" customHeight="1">
      <c r="A52" s="954" t="s">
        <v>125</v>
      </c>
      <c r="B52" s="955"/>
      <c r="C52" s="956"/>
      <c r="D52" s="110"/>
      <c r="E52" s="111" t="s">
        <v>84</v>
      </c>
      <c r="F52" s="112"/>
      <c r="G52" s="113">
        <f>D52*F52</f>
        <v>0</v>
      </c>
      <c r="H52" s="90"/>
      <c r="I52" s="954" t="s">
        <v>125</v>
      </c>
      <c r="J52" s="955"/>
      <c r="K52" s="956"/>
      <c r="L52" s="110"/>
      <c r="M52" s="111" t="s">
        <v>84</v>
      </c>
      <c r="N52" s="112"/>
      <c r="O52" s="113">
        <f>L52*N52</f>
        <v>0</v>
      </c>
      <c r="P52" s="84"/>
    </row>
    <row r="53" spans="1:16" s="85" customFormat="1" ht="20.149999999999999" customHeight="1">
      <c r="A53" s="957" t="s">
        <v>126</v>
      </c>
      <c r="B53" s="958"/>
      <c r="C53" s="958"/>
      <c r="D53" s="958"/>
      <c r="E53" s="958"/>
      <c r="F53" s="959"/>
      <c r="G53" s="114">
        <f>SUM(G42:G52)</f>
        <v>0</v>
      </c>
      <c r="H53" s="90"/>
      <c r="I53" s="957" t="s">
        <v>126</v>
      </c>
      <c r="J53" s="958"/>
      <c r="K53" s="958"/>
      <c r="L53" s="958"/>
      <c r="M53" s="958"/>
      <c r="N53" s="959"/>
      <c r="O53" s="114">
        <f>SUM(O42:O52)</f>
        <v>0</v>
      </c>
      <c r="P53" s="84"/>
    </row>
    <row r="54" spans="1:16" s="85" customFormat="1" ht="20.149999999999999" customHeight="1">
      <c r="A54" s="960" t="s">
        <v>175</v>
      </c>
      <c r="B54" s="961"/>
      <c r="C54" s="961"/>
      <c r="D54" s="961"/>
      <c r="E54" s="961"/>
      <c r="F54" s="961"/>
      <c r="G54" s="116"/>
      <c r="H54" s="90"/>
      <c r="I54" s="960" t="s">
        <v>175</v>
      </c>
      <c r="J54" s="961"/>
      <c r="K54" s="961"/>
      <c r="L54" s="961"/>
      <c r="M54" s="961"/>
      <c r="N54" s="961"/>
      <c r="O54" s="116"/>
      <c r="P54" s="84"/>
    </row>
    <row r="55" spans="1:16" s="85" customFormat="1" ht="20.149999999999999" customHeight="1">
      <c r="A55" s="952" t="s">
        <v>83</v>
      </c>
      <c r="B55" s="953"/>
      <c r="C55" s="953"/>
      <c r="D55" s="953"/>
      <c r="E55" s="953"/>
      <c r="F55" s="953"/>
      <c r="G55" s="114">
        <f>G53+G54</f>
        <v>0</v>
      </c>
      <c r="H55" s="90"/>
      <c r="I55" s="952" t="s">
        <v>83</v>
      </c>
      <c r="J55" s="953"/>
      <c r="K55" s="953"/>
      <c r="L55" s="953"/>
      <c r="M55" s="953"/>
      <c r="N55" s="953"/>
      <c r="O55" s="114">
        <f>O53+O54</f>
        <v>0</v>
      </c>
      <c r="P55" s="84"/>
    </row>
    <row r="56" spans="1:16" s="85" customFormat="1" ht="20.149999999999999" customHeight="1">
      <c r="A56" s="89"/>
      <c r="B56" s="89"/>
      <c r="C56" s="89"/>
      <c r="D56" s="89"/>
      <c r="E56" s="89"/>
      <c r="F56" s="89"/>
      <c r="G56" s="89"/>
      <c r="H56" s="84"/>
      <c r="I56" s="89"/>
      <c r="J56" s="89"/>
      <c r="K56" s="89"/>
      <c r="L56" s="89"/>
      <c r="M56" s="89"/>
      <c r="N56" s="89"/>
      <c r="O56" s="89"/>
      <c r="P56" s="84"/>
    </row>
    <row r="57" spans="1:16" s="85" customFormat="1" ht="20.149999999999999" customHeight="1">
      <c r="A57" s="989" t="s">
        <v>110</v>
      </c>
      <c r="B57" s="990"/>
      <c r="C57" s="997" t="str">
        <f>IF(総表!C30="","",TEXT(総表!C30,"yyyy/mm/dd")&amp;総表!D30&amp;TEXT(総表!E30,"yyyy/mm/dd"))</f>
        <v/>
      </c>
      <c r="D57" s="997"/>
      <c r="E57" s="997"/>
      <c r="F57" s="997"/>
      <c r="G57" s="998"/>
      <c r="H57" s="90"/>
      <c r="I57" s="989" t="s">
        <v>110</v>
      </c>
      <c r="J57" s="990"/>
      <c r="K57" s="997" t="str">
        <f>IF(総表!C31="","",TEXT(総表!C31,"yyyy/mm/dd")&amp;総表!D31&amp;TEXT(総表!E31,"yyyy/mm/dd"))</f>
        <v/>
      </c>
      <c r="L57" s="997"/>
      <c r="M57" s="997"/>
      <c r="N57" s="997"/>
      <c r="O57" s="998"/>
      <c r="P57" s="84"/>
    </row>
    <row r="58" spans="1:16" s="85" customFormat="1" ht="20.149999999999999" customHeight="1">
      <c r="A58" s="981" t="s">
        <v>112</v>
      </c>
      <c r="B58" s="982"/>
      <c r="C58" s="999" t="str">
        <f>IF(総表!F30="","",総表!F30)</f>
        <v/>
      </c>
      <c r="D58" s="999"/>
      <c r="E58" s="999"/>
      <c r="F58" s="999"/>
      <c r="G58" s="1000"/>
      <c r="H58" s="90"/>
      <c r="I58" s="981" t="s">
        <v>112</v>
      </c>
      <c r="J58" s="982"/>
      <c r="K58" s="999" t="str">
        <f>IF(総表!F31="","",総表!F31)</f>
        <v/>
      </c>
      <c r="L58" s="999"/>
      <c r="M58" s="999"/>
      <c r="N58" s="999"/>
      <c r="O58" s="1000"/>
      <c r="P58" s="84"/>
    </row>
    <row r="59" spans="1:16" s="85" customFormat="1" ht="20.149999999999999" customHeight="1">
      <c r="A59" s="962" t="s">
        <v>113</v>
      </c>
      <c r="B59" s="963"/>
      <c r="C59" s="985"/>
      <c r="D59" s="985"/>
      <c r="E59" s="986"/>
      <c r="F59" s="986"/>
      <c r="G59" s="987"/>
      <c r="H59" s="90"/>
      <c r="I59" s="962" t="s">
        <v>113</v>
      </c>
      <c r="J59" s="963"/>
      <c r="K59" s="985"/>
      <c r="L59" s="985"/>
      <c r="M59" s="986"/>
      <c r="N59" s="986"/>
      <c r="O59" s="987"/>
      <c r="P59" s="84"/>
    </row>
    <row r="60" spans="1:16" s="85" customFormat="1" ht="20.149999999999999" customHeight="1">
      <c r="A60" s="91" t="s">
        <v>114</v>
      </c>
      <c r="B60" s="953" t="s">
        <v>115</v>
      </c>
      <c r="C60" s="953"/>
      <c r="D60" s="988"/>
      <c r="E60" s="988"/>
      <c r="F60" s="92" t="s">
        <v>4</v>
      </c>
      <c r="G60" s="93"/>
      <c r="H60" s="94"/>
      <c r="I60" s="91" t="s">
        <v>114</v>
      </c>
      <c r="J60" s="953" t="s">
        <v>115</v>
      </c>
      <c r="K60" s="953"/>
      <c r="L60" s="988"/>
      <c r="M60" s="988"/>
      <c r="N60" s="92" t="s">
        <v>4</v>
      </c>
      <c r="O60" s="93"/>
      <c r="P60" s="84"/>
    </row>
    <row r="61" spans="1:16" s="85" customFormat="1" ht="20.149999999999999" customHeight="1">
      <c r="A61" s="989" t="s">
        <v>116</v>
      </c>
      <c r="B61" s="990"/>
      <c r="C61" s="991">
        <f>C59-D60-G60</f>
        <v>0</v>
      </c>
      <c r="D61" s="992"/>
      <c r="E61" s="993" t="s">
        <v>117</v>
      </c>
      <c r="F61" s="994"/>
      <c r="G61" s="95" t="str">
        <f>IF(C61*C62=0,"",C61*C62)</f>
        <v/>
      </c>
      <c r="H61" s="90"/>
      <c r="I61" s="989" t="s">
        <v>116</v>
      </c>
      <c r="J61" s="990"/>
      <c r="K61" s="991">
        <f>K59-L60-O60</f>
        <v>0</v>
      </c>
      <c r="L61" s="992"/>
      <c r="M61" s="993" t="s">
        <v>117</v>
      </c>
      <c r="N61" s="994"/>
      <c r="O61" s="95" t="str">
        <f>IF(K61*K62=0,"",K61*K62)</f>
        <v/>
      </c>
      <c r="P61" s="84"/>
    </row>
    <row r="62" spans="1:16" s="85" customFormat="1" ht="20.149999999999999" customHeight="1">
      <c r="A62" s="962" t="s">
        <v>118</v>
      </c>
      <c r="B62" s="963"/>
      <c r="C62" s="964"/>
      <c r="D62" s="965"/>
      <c r="E62" s="96"/>
      <c r="F62" s="97"/>
      <c r="G62" s="98"/>
      <c r="H62" s="90"/>
      <c r="I62" s="962" t="s">
        <v>118</v>
      </c>
      <c r="J62" s="963"/>
      <c r="K62" s="964"/>
      <c r="L62" s="965"/>
      <c r="M62" s="96"/>
      <c r="N62" s="97"/>
      <c r="O62" s="98"/>
      <c r="P62" s="84"/>
    </row>
    <row r="63" spans="1:16" s="85" customFormat="1" ht="20.149999999999999" customHeight="1">
      <c r="A63" s="952" t="s">
        <v>119</v>
      </c>
      <c r="B63" s="953"/>
      <c r="C63" s="966" t="str">
        <f>IF(G61="","",SUM(F67:F76))</f>
        <v/>
      </c>
      <c r="D63" s="967"/>
      <c r="E63" s="968" t="s">
        <v>120</v>
      </c>
      <c r="F63" s="969"/>
      <c r="G63" s="99" t="str">
        <f>IF(G61="","",C63/G61)</f>
        <v/>
      </c>
      <c r="H63" s="90"/>
      <c r="I63" s="952" t="s">
        <v>119</v>
      </c>
      <c r="J63" s="953"/>
      <c r="K63" s="966" t="str">
        <f>IF(O61="","",SUM(N67:N76))</f>
        <v/>
      </c>
      <c r="L63" s="967"/>
      <c r="M63" s="968" t="s">
        <v>120</v>
      </c>
      <c r="N63" s="969"/>
      <c r="O63" s="99" t="str">
        <f>IF(O61="","",K63/O61)</f>
        <v/>
      </c>
      <c r="P63" s="84"/>
    </row>
    <row r="64" spans="1:16" s="85" customFormat="1" ht="20.149999999999999" customHeight="1">
      <c r="A64" s="975" t="s">
        <v>121</v>
      </c>
      <c r="B64" s="976"/>
      <c r="C64" s="977" t="str">
        <f>IF(G61="","",SUM(F67:F77))</f>
        <v/>
      </c>
      <c r="D64" s="978"/>
      <c r="E64" s="979" t="s">
        <v>122</v>
      </c>
      <c r="F64" s="980"/>
      <c r="G64" s="100" t="str">
        <f>IF(G61="","",C64/G61)</f>
        <v/>
      </c>
      <c r="H64" s="90"/>
      <c r="I64" s="975" t="s">
        <v>121</v>
      </c>
      <c r="J64" s="976"/>
      <c r="K64" s="977" t="str">
        <f>IF(O61="","",SUM(N67:N77))</f>
        <v/>
      </c>
      <c r="L64" s="978"/>
      <c r="M64" s="979" t="s">
        <v>122</v>
      </c>
      <c r="N64" s="980"/>
      <c r="O64" s="100" t="str">
        <f>IF(O61="","",K64/O61)</f>
        <v/>
      </c>
      <c r="P64" s="84"/>
    </row>
    <row r="65" spans="1:16" s="85" customFormat="1" ht="20.149999999999999" customHeight="1">
      <c r="A65" s="970" t="s">
        <v>337</v>
      </c>
      <c r="B65" s="971"/>
      <c r="C65" s="971"/>
      <c r="D65" s="971"/>
      <c r="E65" s="971"/>
      <c r="F65" s="971"/>
      <c r="G65" s="972"/>
      <c r="H65" s="90"/>
      <c r="I65" s="970" t="s">
        <v>337</v>
      </c>
      <c r="J65" s="971"/>
      <c r="K65" s="971"/>
      <c r="L65" s="971"/>
      <c r="M65" s="971"/>
      <c r="N65" s="971"/>
      <c r="O65" s="972"/>
      <c r="P65" s="84"/>
    </row>
    <row r="66" spans="1:16" s="85" customFormat="1" ht="20.149999999999999" customHeight="1">
      <c r="A66" s="952" t="s">
        <v>377</v>
      </c>
      <c r="B66" s="953"/>
      <c r="C66" s="953"/>
      <c r="D66" s="101" t="s">
        <v>60</v>
      </c>
      <c r="E66" s="101" t="s">
        <v>84</v>
      </c>
      <c r="F66" s="101" t="s">
        <v>123</v>
      </c>
      <c r="G66" s="102" t="s">
        <v>124</v>
      </c>
      <c r="H66" s="90"/>
      <c r="I66" s="952" t="s">
        <v>377</v>
      </c>
      <c r="J66" s="953"/>
      <c r="K66" s="953"/>
      <c r="L66" s="101" t="s">
        <v>60</v>
      </c>
      <c r="M66" s="101" t="s">
        <v>84</v>
      </c>
      <c r="N66" s="101" t="s">
        <v>123</v>
      </c>
      <c r="O66" s="102" t="s">
        <v>124</v>
      </c>
      <c r="P66" s="84"/>
    </row>
    <row r="67" spans="1:16" s="85" customFormat="1" ht="20.149999999999999" customHeight="1">
      <c r="A67" s="973"/>
      <c r="B67" s="974"/>
      <c r="C67" s="974"/>
      <c r="D67" s="103"/>
      <c r="E67" s="104" t="s">
        <v>84</v>
      </c>
      <c r="F67" s="105"/>
      <c r="G67" s="106">
        <f>D67*F67</f>
        <v>0</v>
      </c>
      <c r="H67" s="90"/>
      <c r="I67" s="973"/>
      <c r="J67" s="974"/>
      <c r="K67" s="974"/>
      <c r="L67" s="103"/>
      <c r="M67" s="104" t="s">
        <v>84</v>
      </c>
      <c r="N67" s="105"/>
      <c r="O67" s="106">
        <f>L67*N67</f>
        <v>0</v>
      </c>
      <c r="P67" s="84"/>
    </row>
    <row r="68" spans="1:16" s="85" customFormat="1" ht="20.149999999999999" customHeight="1">
      <c r="A68" s="950"/>
      <c r="B68" s="951"/>
      <c r="C68" s="951"/>
      <c r="D68" s="107"/>
      <c r="E68" s="108" t="s">
        <v>84</v>
      </c>
      <c r="F68" s="107"/>
      <c r="G68" s="109">
        <f t="shared" ref="G68:G76" si="4">D68*F68</f>
        <v>0</v>
      </c>
      <c r="H68" s="90"/>
      <c r="I68" s="950"/>
      <c r="J68" s="951"/>
      <c r="K68" s="951"/>
      <c r="L68" s="107"/>
      <c r="M68" s="108" t="s">
        <v>84</v>
      </c>
      <c r="N68" s="107"/>
      <c r="O68" s="109">
        <f t="shared" ref="O68:O76" si="5">L68*N68</f>
        <v>0</v>
      </c>
      <c r="P68" s="84"/>
    </row>
    <row r="69" spans="1:16" s="85" customFormat="1" ht="20.149999999999999" customHeight="1">
      <c r="A69" s="950"/>
      <c r="B69" s="951"/>
      <c r="C69" s="951"/>
      <c r="D69" s="107"/>
      <c r="E69" s="108" t="s">
        <v>84</v>
      </c>
      <c r="F69" s="107"/>
      <c r="G69" s="109">
        <f t="shared" si="4"/>
        <v>0</v>
      </c>
      <c r="H69" s="90"/>
      <c r="I69" s="950"/>
      <c r="J69" s="951"/>
      <c r="K69" s="951"/>
      <c r="L69" s="107"/>
      <c r="M69" s="108" t="s">
        <v>84</v>
      </c>
      <c r="N69" s="107"/>
      <c r="O69" s="109">
        <f t="shared" si="5"/>
        <v>0</v>
      </c>
      <c r="P69" s="84"/>
    </row>
    <row r="70" spans="1:16" s="85" customFormat="1" ht="20.149999999999999" customHeight="1">
      <c r="A70" s="950"/>
      <c r="B70" s="951"/>
      <c r="C70" s="951"/>
      <c r="D70" s="107"/>
      <c r="E70" s="108" t="s">
        <v>84</v>
      </c>
      <c r="F70" s="107"/>
      <c r="G70" s="109">
        <f t="shared" si="4"/>
        <v>0</v>
      </c>
      <c r="H70" s="90"/>
      <c r="I70" s="950"/>
      <c r="J70" s="951"/>
      <c r="K70" s="951"/>
      <c r="L70" s="107"/>
      <c r="M70" s="108" t="s">
        <v>84</v>
      </c>
      <c r="N70" s="107"/>
      <c r="O70" s="109">
        <f t="shared" si="5"/>
        <v>0</v>
      </c>
      <c r="P70" s="84"/>
    </row>
    <row r="71" spans="1:16" s="85" customFormat="1" ht="20.149999999999999" customHeight="1">
      <c r="A71" s="950"/>
      <c r="B71" s="951"/>
      <c r="C71" s="951"/>
      <c r="D71" s="107"/>
      <c r="E71" s="108" t="s">
        <v>84</v>
      </c>
      <c r="F71" s="107"/>
      <c r="G71" s="109">
        <f t="shared" si="4"/>
        <v>0</v>
      </c>
      <c r="H71" s="90"/>
      <c r="I71" s="950"/>
      <c r="J71" s="951"/>
      <c r="K71" s="951"/>
      <c r="L71" s="107"/>
      <c r="M71" s="108" t="s">
        <v>84</v>
      </c>
      <c r="N71" s="107"/>
      <c r="O71" s="109">
        <f t="shared" si="5"/>
        <v>0</v>
      </c>
      <c r="P71" s="84"/>
    </row>
    <row r="72" spans="1:16" s="85" customFormat="1" ht="20.149999999999999" customHeight="1">
      <c r="A72" s="950"/>
      <c r="B72" s="951"/>
      <c r="C72" s="951"/>
      <c r="D72" s="107"/>
      <c r="E72" s="108" t="s">
        <v>84</v>
      </c>
      <c r="F72" s="107"/>
      <c r="G72" s="109">
        <f t="shared" si="4"/>
        <v>0</v>
      </c>
      <c r="H72" s="90"/>
      <c r="I72" s="950"/>
      <c r="J72" s="951"/>
      <c r="K72" s="951"/>
      <c r="L72" s="107"/>
      <c r="M72" s="108" t="s">
        <v>84</v>
      </c>
      <c r="N72" s="107"/>
      <c r="O72" s="109">
        <f t="shared" si="5"/>
        <v>0</v>
      </c>
      <c r="P72" s="84"/>
    </row>
    <row r="73" spans="1:16" s="85" customFormat="1" ht="20.149999999999999" customHeight="1">
      <c r="A73" s="950"/>
      <c r="B73" s="951"/>
      <c r="C73" s="951"/>
      <c r="D73" s="107"/>
      <c r="E73" s="108" t="s">
        <v>84</v>
      </c>
      <c r="F73" s="107"/>
      <c r="G73" s="109">
        <f t="shared" si="4"/>
        <v>0</v>
      </c>
      <c r="H73" s="90"/>
      <c r="I73" s="950"/>
      <c r="J73" s="951"/>
      <c r="K73" s="951"/>
      <c r="L73" s="107"/>
      <c r="M73" s="108" t="s">
        <v>84</v>
      </c>
      <c r="N73" s="107"/>
      <c r="O73" s="109">
        <f t="shared" si="5"/>
        <v>0</v>
      </c>
      <c r="P73" s="84"/>
    </row>
    <row r="74" spans="1:16" s="85" customFormat="1" ht="20.149999999999999" customHeight="1">
      <c r="A74" s="950"/>
      <c r="B74" s="951"/>
      <c r="C74" s="951"/>
      <c r="D74" s="107"/>
      <c r="E74" s="108" t="s">
        <v>84</v>
      </c>
      <c r="F74" s="107"/>
      <c r="G74" s="109">
        <f t="shared" si="4"/>
        <v>0</v>
      </c>
      <c r="H74" s="90"/>
      <c r="I74" s="950"/>
      <c r="J74" s="951"/>
      <c r="K74" s="951"/>
      <c r="L74" s="107"/>
      <c r="M74" s="108" t="s">
        <v>84</v>
      </c>
      <c r="N74" s="107"/>
      <c r="O74" s="109">
        <f t="shared" si="5"/>
        <v>0</v>
      </c>
      <c r="P74" s="84"/>
    </row>
    <row r="75" spans="1:16" s="85" customFormat="1" ht="20.149999999999999" customHeight="1">
      <c r="A75" s="950"/>
      <c r="B75" s="951"/>
      <c r="C75" s="951"/>
      <c r="D75" s="107"/>
      <c r="E75" s="108" t="s">
        <v>84</v>
      </c>
      <c r="F75" s="107"/>
      <c r="G75" s="109">
        <f t="shared" si="4"/>
        <v>0</v>
      </c>
      <c r="H75" s="90"/>
      <c r="I75" s="950"/>
      <c r="J75" s="951"/>
      <c r="K75" s="951"/>
      <c r="L75" s="107"/>
      <c r="M75" s="108" t="s">
        <v>84</v>
      </c>
      <c r="N75" s="107"/>
      <c r="O75" s="109">
        <f t="shared" si="5"/>
        <v>0</v>
      </c>
      <c r="P75" s="84"/>
    </row>
    <row r="76" spans="1:16" s="85" customFormat="1" ht="20.149999999999999" customHeight="1">
      <c r="A76" s="950"/>
      <c r="B76" s="951"/>
      <c r="C76" s="951"/>
      <c r="D76" s="107"/>
      <c r="E76" s="108" t="s">
        <v>84</v>
      </c>
      <c r="F76" s="107"/>
      <c r="G76" s="109">
        <f t="shared" si="4"/>
        <v>0</v>
      </c>
      <c r="H76" s="90"/>
      <c r="I76" s="950"/>
      <c r="J76" s="951"/>
      <c r="K76" s="951"/>
      <c r="L76" s="107"/>
      <c r="M76" s="108" t="s">
        <v>84</v>
      </c>
      <c r="N76" s="107"/>
      <c r="O76" s="109">
        <f t="shared" si="5"/>
        <v>0</v>
      </c>
      <c r="P76" s="84"/>
    </row>
    <row r="77" spans="1:16" s="85" customFormat="1" ht="20.149999999999999" customHeight="1">
      <c r="A77" s="954" t="s">
        <v>125</v>
      </c>
      <c r="B77" s="955"/>
      <c r="C77" s="956"/>
      <c r="D77" s="110"/>
      <c r="E77" s="111" t="s">
        <v>84</v>
      </c>
      <c r="F77" s="112"/>
      <c r="G77" s="113">
        <f>D77*F77</f>
        <v>0</v>
      </c>
      <c r="H77" s="90"/>
      <c r="I77" s="954" t="s">
        <v>125</v>
      </c>
      <c r="J77" s="955"/>
      <c r="K77" s="956"/>
      <c r="L77" s="110"/>
      <c r="M77" s="111" t="s">
        <v>84</v>
      </c>
      <c r="N77" s="112"/>
      <c r="O77" s="113">
        <f>L77*N77</f>
        <v>0</v>
      </c>
      <c r="P77" s="84"/>
    </row>
    <row r="78" spans="1:16" s="85" customFormat="1" ht="20.149999999999999" customHeight="1">
      <c r="A78" s="957" t="s">
        <v>126</v>
      </c>
      <c r="B78" s="958"/>
      <c r="C78" s="958"/>
      <c r="D78" s="958"/>
      <c r="E78" s="958"/>
      <c r="F78" s="959"/>
      <c r="G78" s="114">
        <f>SUM(G67:G77)</f>
        <v>0</v>
      </c>
      <c r="H78" s="90"/>
      <c r="I78" s="957" t="s">
        <v>126</v>
      </c>
      <c r="J78" s="958"/>
      <c r="K78" s="958"/>
      <c r="L78" s="958"/>
      <c r="M78" s="958"/>
      <c r="N78" s="959"/>
      <c r="O78" s="114">
        <f>SUM(O67:O77)</f>
        <v>0</v>
      </c>
      <c r="P78" s="84"/>
    </row>
    <row r="79" spans="1:16" s="85" customFormat="1" ht="20.149999999999999" customHeight="1">
      <c r="A79" s="960" t="s">
        <v>175</v>
      </c>
      <c r="B79" s="961"/>
      <c r="C79" s="961"/>
      <c r="D79" s="961"/>
      <c r="E79" s="961"/>
      <c r="F79" s="961"/>
      <c r="G79" s="116"/>
      <c r="H79" s="90"/>
      <c r="I79" s="960" t="s">
        <v>175</v>
      </c>
      <c r="J79" s="961"/>
      <c r="K79" s="961"/>
      <c r="L79" s="961"/>
      <c r="M79" s="961"/>
      <c r="N79" s="961"/>
      <c r="O79" s="116"/>
      <c r="P79" s="84"/>
    </row>
    <row r="80" spans="1:16" s="85" customFormat="1" ht="20.149999999999999" customHeight="1">
      <c r="A80" s="952" t="s">
        <v>83</v>
      </c>
      <c r="B80" s="953"/>
      <c r="C80" s="953"/>
      <c r="D80" s="953"/>
      <c r="E80" s="953"/>
      <c r="F80" s="953"/>
      <c r="G80" s="114">
        <f>G78+G79</f>
        <v>0</v>
      </c>
      <c r="H80" s="90"/>
      <c r="I80" s="952" t="s">
        <v>83</v>
      </c>
      <c r="J80" s="953"/>
      <c r="K80" s="953"/>
      <c r="L80" s="953"/>
      <c r="M80" s="953"/>
      <c r="N80" s="953"/>
      <c r="O80" s="114">
        <f>O78+O79</f>
        <v>0</v>
      </c>
      <c r="P80" s="84"/>
    </row>
    <row r="81" spans="1:16" s="85" customFormat="1" ht="20.149999999999999" customHeight="1">
      <c r="A81" s="89"/>
      <c r="B81" s="89"/>
      <c r="C81" s="89"/>
      <c r="D81" s="89"/>
      <c r="E81" s="89"/>
      <c r="F81" s="89"/>
      <c r="G81" s="89"/>
      <c r="H81" s="84"/>
      <c r="I81" s="89"/>
      <c r="J81" s="89"/>
      <c r="K81" s="89"/>
      <c r="L81" s="89"/>
      <c r="M81" s="89"/>
      <c r="N81" s="89"/>
      <c r="O81" s="89"/>
      <c r="P81" s="84"/>
    </row>
    <row r="82" spans="1:16" s="85" customFormat="1" ht="20.149999999999999" customHeight="1">
      <c r="A82" s="989" t="s">
        <v>110</v>
      </c>
      <c r="B82" s="990"/>
      <c r="C82" s="997" t="str">
        <f>IF(総表!C32="","",TEXT(総表!C32,"yyyy/mm/dd")&amp;総表!D32&amp;TEXT(総表!E32,"yyyy/mm/dd"))</f>
        <v/>
      </c>
      <c r="D82" s="997"/>
      <c r="E82" s="997"/>
      <c r="F82" s="997"/>
      <c r="G82" s="998"/>
      <c r="H82" s="90"/>
      <c r="I82" s="989" t="s">
        <v>110</v>
      </c>
      <c r="J82" s="990"/>
      <c r="K82" s="997" t="str">
        <f>IF(総表!C33="","",TEXT(総表!C33,"yyyy/mm/dd")&amp;総表!D33&amp;TEXT(総表!E33,"yyyy/mm/dd"))</f>
        <v/>
      </c>
      <c r="L82" s="997"/>
      <c r="M82" s="997"/>
      <c r="N82" s="997"/>
      <c r="O82" s="998"/>
      <c r="P82" s="84"/>
    </row>
    <row r="83" spans="1:16" s="85" customFormat="1" ht="20.149999999999999" customHeight="1">
      <c r="A83" s="981" t="s">
        <v>112</v>
      </c>
      <c r="B83" s="982"/>
      <c r="C83" s="999" t="str">
        <f>IF(総表!F32="","",総表!F32)</f>
        <v/>
      </c>
      <c r="D83" s="999"/>
      <c r="E83" s="999"/>
      <c r="F83" s="999"/>
      <c r="G83" s="1000"/>
      <c r="H83" s="90"/>
      <c r="I83" s="981" t="s">
        <v>112</v>
      </c>
      <c r="J83" s="982"/>
      <c r="K83" s="999" t="str">
        <f>IF(総表!F33="","",総表!F33)</f>
        <v/>
      </c>
      <c r="L83" s="999"/>
      <c r="M83" s="999"/>
      <c r="N83" s="999"/>
      <c r="O83" s="1000"/>
      <c r="P83" s="84"/>
    </row>
    <row r="84" spans="1:16" s="85" customFormat="1" ht="20.149999999999999" customHeight="1">
      <c r="A84" s="962" t="s">
        <v>113</v>
      </c>
      <c r="B84" s="963"/>
      <c r="C84" s="985"/>
      <c r="D84" s="985"/>
      <c r="E84" s="986"/>
      <c r="F84" s="986"/>
      <c r="G84" s="987"/>
      <c r="H84" s="90"/>
      <c r="I84" s="962" t="s">
        <v>113</v>
      </c>
      <c r="J84" s="963"/>
      <c r="K84" s="985"/>
      <c r="L84" s="985"/>
      <c r="M84" s="986"/>
      <c r="N84" s="986"/>
      <c r="O84" s="987"/>
      <c r="P84" s="84"/>
    </row>
    <row r="85" spans="1:16" s="85" customFormat="1" ht="20.149999999999999" customHeight="1">
      <c r="A85" s="91" t="s">
        <v>114</v>
      </c>
      <c r="B85" s="953" t="s">
        <v>115</v>
      </c>
      <c r="C85" s="953"/>
      <c r="D85" s="988"/>
      <c r="E85" s="988"/>
      <c r="F85" s="92" t="s">
        <v>4</v>
      </c>
      <c r="G85" s="93"/>
      <c r="H85" s="94"/>
      <c r="I85" s="91" t="s">
        <v>114</v>
      </c>
      <c r="J85" s="953" t="s">
        <v>115</v>
      </c>
      <c r="K85" s="953"/>
      <c r="L85" s="988"/>
      <c r="M85" s="988"/>
      <c r="N85" s="92" t="s">
        <v>4</v>
      </c>
      <c r="O85" s="93"/>
      <c r="P85" s="84"/>
    </row>
    <row r="86" spans="1:16" s="85" customFormat="1" ht="20.149999999999999" customHeight="1">
      <c r="A86" s="989" t="s">
        <v>116</v>
      </c>
      <c r="B86" s="990"/>
      <c r="C86" s="991">
        <f>C84-D85-G85</f>
        <v>0</v>
      </c>
      <c r="D86" s="992"/>
      <c r="E86" s="993" t="s">
        <v>117</v>
      </c>
      <c r="F86" s="994"/>
      <c r="G86" s="95" t="str">
        <f>IF(C86*C87=0,"",C86*C87)</f>
        <v/>
      </c>
      <c r="H86" s="90"/>
      <c r="I86" s="989" t="s">
        <v>116</v>
      </c>
      <c r="J86" s="990"/>
      <c r="K86" s="991">
        <f>K84-L85-O85</f>
        <v>0</v>
      </c>
      <c r="L86" s="992"/>
      <c r="M86" s="993" t="s">
        <v>117</v>
      </c>
      <c r="N86" s="994"/>
      <c r="O86" s="95" t="str">
        <f>IF(K86*K87=0,"",K86*K87)</f>
        <v/>
      </c>
      <c r="P86" s="84"/>
    </row>
    <row r="87" spans="1:16" s="85" customFormat="1" ht="20.149999999999999" customHeight="1">
      <c r="A87" s="962" t="s">
        <v>118</v>
      </c>
      <c r="B87" s="963"/>
      <c r="C87" s="964"/>
      <c r="D87" s="965"/>
      <c r="E87" s="96"/>
      <c r="F87" s="97"/>
      <c r="G87" s="98"/>
      <c r="H87" s="90"/>
      <c r="I87" s="962" t="s">
        <v>118</v>
      </c>
      <c r="J87" s="963"/>
      <c r="K87" s="964"/>
      <c r="L87" s="965"/>
      <c r="M87" s="96"/>
      <c r="N87" s="97"/>
      <c r="O87" s="98"/>
      <c r="P87" s="84"/>
    </row>
    <row r="88" spans="1:16" s="85" customFormat="1" ht="20.149999999999999" customHeight="1">
      <c r="A88" s="952" t="s">
        <v>119</v>
      </c>
      <c r="B88" s="953"/>
      <c r="C88" s="966" t="str">
        <f>IF(G86="","",SUM(F92:F101))</f>
        <v/>
      </c>
      <c r="D88" s="967"/>
      <c r="E88" s="968" t="s">
        <v>120</v>
      </c>
      <c r="F88" s="969"/>
      <c r="G88" s="99" t="str">
        <f>IF(G86="","",C88/G86)</f>
        <v/>
      </c>
      <c r="H88" s="90"/>
      <c r="I88" s="952" t="s">
        <v>119</v>
      </c>
      <c r="J88" s="953"/>
      <c r="K88" s="966" t="str">
        <f>IF(O86="","",SUM(N92:N101))</f>
        <v/>
      </c>
      <c r="L88" s="967"/>
      <c r="M88" s="968" t="s">
        <v>120</v>
      </c>
      <c r="N88" s="969"/>
      <c r="O88" s="99" t="str">
        <f>IF(O86="","",K88/O86)</f>
        <v/>
      </c>
      <c r="P88" s="84"/>
    </row>
    <row r="89" spans="1:16" s="85" customFormat="1" ht="20.149999999999999" customHeight="1">
      <c r="A89" s="975" t="s">
        <v>121</v>
      </c>
      <c r="B89" s="976"/>
      <c r="C89" s="977" t="str">
        <f>IF(G86="","",SUM(F92:F102))</f>
        <v/>
      </c>
      <c r="D89" s="978"/>
      <c r="E89" s="979" t="s">
        <v>122</v>
      </c>
      <c r="F89" s="980"/>
      <c r="G89" s="100" t="str">
        <f>IF(G86="","",C89/G86)</f>
        <v/>
      </c>
      <c r="H89" s="90"/>
      <c r="I89" s="975" t="s">
        <v>121</v>
      </c>
      <c r="J89" s="976"/>
      <c r="K89" s="977" t="str">
        <f>IF(O86="","",SUM(N92:N102))</f>
        <v/>
      </c>
      <c r="L89" s="978"/>
      <c r="M89" s="979" t="s">
        <v>122</v>
      </c>
      <c r="N89" s="980"/>
      <c r="O89" s="100" t="str">
        <f>IF(O86="","",K89/O86)</f>
        <v/>
      </c>
      <c r="P89" s="84"/>
    </row>
    <row r="90" spans="1:16" s="85" customFormat="1" ht="20.149999999999999" customHeight="1">
      <c r="A90" s="970" t="s">
        <v>337</v>
      </c>
      <c r="B90" s="971"/>
      <c r="C90" s="971"/>
      <c r="D90" s="971"/>
      <c r="E90" s="971"/>
      <c r="F90" s="971"/>
      <c r="G90" s="972"/>
      <c r="H90" s="90"/>
      <c r="I90" s="970" t="s">
        <v>337</v>
      </c>
      <c r="J90" s="971"/>
      <c r="K90" s="971"/>
      <c r="L90" s="971"/>
      <c r="M90" s="971"/>
      <c r="N90" s="971"/>
      <c r="O90" s="972"/>
      <c r="P90" s="84"/>
    </row>
    <row r="91" spans="1:16" s="85" customFormat="1" ht="20.149999999999999" customHeight="1">
      <c r="A91" s="952" t="s">
        <v>377</v>
      </c>
      <c r="B91" s="953"/>
      <c r="C91" s="953"/>
      <c r="D91" s="101" t="s">
        <v>60</v>
      </c>
      <c r="E91" s="101" t="s">
        <v>84</v>
      </c>
      <c r="F91" s="101" t="s">
        <v>123</v>
      </c>
      <c r="G91" s="102" t="s">
        <v>124</v>
      </c>
      <c r="H91" s="90"/>
      <c r="I91" s="952" t="s">
        <v>377</v>
      </c>
      <c r="J91" s="953"/>
      <c r="K91" s="953"/>
      <c r="L91" s="101" t="s">
        <v>60</v>
      </c>
      <c r="M91" s="101" t="s">
        <v>84</v>
      </c>
      <c r="N91" s="101" t="s">
        <v>123</v>
      </c>
      <c r="O91" s="102" t="s">
        <v>124</v>
      </c>
      <c r="P91" s="84"/>
    </row>
    <row r="92" spans="1:16" s="85" customFormat="1" ht="20.149999999999999" customHeight="1">
      <c r="A92" s="973"/>
      <c r="B92" s="974"/>
      <c r="C92" s="974"/>
      <c r="D92" s="103"/>
      <c r="E92" s="104" t="s">
        <v>84</v>
      </c>
      <c r="F92" s="105"/>
      <c r="G92" s="106">
        <f>D92*F92</f>
        <v>0</v>
      </c>
      <c r="H92" s="90"/>
      <c r="I92" s="973"/>
      <c r="J92" s="974"/>
      <c r="K92" s="974"/>
      <c r="L92" s="103"/>
      <c r="M92" s="104" t="s">
        <v>84</v>
      </c>
      <c r="N92" s="105"/>
      <c r="O92" s="106">
        <f>L92*N92</f>
        <v>0</v>
      </c>
      <c r="P92" s="84"/>
    </row>
    <row r="93" spans="1:16" s="85" customFormat="1" ht="20.149999999999999" customHeight="1">
      <c r="A93" s="950"/>
      <c r="B93" s="951"/>
      <c r="C93" s="951"/>
      <c r="D93" s="107"/>
      <c r="E93" s="108" t="s">
        <v>84</v>
      </c>
      <c r="F93" s="107"/>
      <c r="G93" s="109">
        <f t="shared" ref="G93:G101" si="6">D93*F93</f>
        <v>0</v>
      </c>
      <c r="H93" s="90"/>
      <c r="I93" s="950"/>
      <c r="J93" s="951"/>
      <c r="K93" s="951"/>
      <c r="L93" s="107"/>
      <c r="M93" s="108" t="s">
        <v>84</v>
      </c>
      <c r="N93" s="107"/>
      <c r="O93" s="109">
        <f t="shared" ref="O93:O101" si="7">L93*N93</f>
        <v>0</v>
      </c>
      <c r="P93" s="84"/>
    </row>
    <row r="94" spans="1:16" s="85" customFormat="1" ht="20.149999999999999" customHeight="1">
      <c r="A94" s="950"/>
      <c r="B94" s="951"/>
      <c r="C94" s="951"/>
      <c r="D94" s="107"/>
      <c r="E94" s="108" t="s">
        <v>84</v>
      </c>
      <c r="F94" s="107"/>
      <c r="G94" s="109">
        <f t="shared" si="6"/>
        <v>0</v>
      </c>
      <c r="H94" s="90"/>
      <c r="I94" s="950"/>
      <c r="J94" s="951"/>
      <c r="K94" s="951"/>
      <c r="L94" s="107"/>
      <c r="M94" s="108" t="s">
        <v>84</v>
      </c>
      <c r="N94" s="107"/>
      <c r="O94" s="109">
        <f t="shared" si="7"/>
        <v>0</v>
      </c>
      <c r="P94" s="84"/>
    </row>
    <row r="95" spans="1:16" s="85" customFormat="1" ht="20.149999999999999" customHeight="1">
      <c r="A95" s="950"/>
      <c r="B95" s="951"/>
      <c r="C95" s="951"/>
      <c r="D95" s="107"/>
      <c r="E95" s="108" t="s">
        <v>84</v>
      </c>
      <c r="F95" s="107"/>
      <c r="G95" s="109">
        <f t="shared" si="6"/>
        <v>0</v>
      </c>
      <c r="H95" s="90"/>
      <c r="I95" s="950"/>
      <c r="J95" s="951"/>
      <c r="K95" s="951"/>
      <c r="L95" s="107"/>
      <c r="M95" s="108" t="s">
        <v>84</v>
      </c>
      <c r="N95" s="107"/>
      <c r="O95" s="109">
        <f t="shared" si="7"/>
        <v>0</v>
      </c>
      <c r="P95" s="84"/>
    </row>
    <row r="96" spans="1:16" s="85" customFormat="1" ht="20.149999999999999" customHeight="1">
      <c r="A96" s="950"/>
      <c r="B96" s="951"/>
      <c r="C96" s="951"/>
      <c r="D96" s="107"/>
      <c r="E96" s="108" t="s">
        <v>84</v>
      </c>
      <c r="F96" s="107"/>
      <c r="G96" s="109">
        <f t="shared" si="6"/>
        <v>0</v>
      </c>
      <c r="H96" s="90"/>
      <c r="I96" s="950"/>
      <c r="J96" s="951"/>
      <c r="K96" s="951"/>
      <c r="L96" s="107"/>
      <c r="M96" s="108" t="s">
        <v>84</v>
      </c>
      <c r="N96" s="107"/>
      <c r="O96" s="109">
        <f t="shared" si="7"/>
        <v>0</v>
      </c>
      <c r="P96" s="84"/>
    </row>
    <row r="97" spans="1:16" s="85" customFormat="1" ht="20.149999999999999" customHeight="1">
      <c r="A97" s="950"/>
      <c r="B97" s="951"/>
      <c r="C97" s="951"/>
      <c r="D97" s="107"/>
      <c r="E97" s="108" t="s">
        <v>84</v>
      </c>
      <c r="F97" s="107"/>
      <c r="G97" s="109">
        <f t="shared" si="6"/>
        <v>0</v>
      </c>
      <c r="H97" s="90"/>
      <c r="I97" s="950"/>
      <c r="J97" s="951"/>
      <c r="K97" s="951"/>
      <c r="L97" s="107"/>
      <c r="M97" s="108" t="s">
        <v>84</v>
      </c>
      <c r="N97" s="107"/>
      <c r="O97" s="109">
        <f t="shared" si="7"/>
        <v>0</v>
      </c>
      <c r="P97" s="84"/>
    </row>
    <row r="98" spans="1:16" s="85" customFormat="1" ht="20.149999999999999" customHeight="1">
      <c r="A98" s="950"/>
      <c r="B98" s="951"/>
      <c r="C98" s="951"/>
      <c r="D98" s="107"/>
      <c r="E98" s="108" t="s">
        <v>84</v>
      </c>
      <c r="F98" s="107"/>
      <c r="G98" s="109">
        <f t="shared" si="6"/>
        <v>0</v>
      </c>
      <c r="H98" s="90"/>
      <c r="I98" s="950"/>
      <c r="J98" s="951"/>
      <c r="K98" s="951"/>
      <c r="L98" s="107"/>
      <c r="M98" s="108" t="s">
        <v>84</v>
      </c>
      <c r="N98" s="107"/>
      <c r="O98" s="109">
        <f t="shared" si="7"/>
        <v>0</v>
      </c>
      <c r="P98" s="84"/>
    </row>
    <row r="99" spans="1:16" s="85" customFormat="1" ht="20.149999999999999" customHeight="1">
      <c r="A99" s="950"/>
      <c r="B99" s="951"/>
      <c r="C99" s="951"/>
      <c r="D99" s="107"/>
      <c r="E99" s="108" t="s">
        <v>84</v>
      </c>
      <c r="F99" s="107"/>
      <c r="G99" s="109">
        <f t="shared" si="6"/>
        <v>0</v>
      </c>
      <c r="H99" s="90"/>
      <c r="I99" s="950"/>
      <c r="J99" s="951"/>
      <c r="K99" s="951"/>
      <c r="L99" s="107"/>
      <c r="M99" s="108" t="s">
        <v>84</v>
      </c>
      <c r="N99" s="107"/>
      <c r="O99" s="109">
        <f t="shared" si="7"/>
        <v>0</v>
      </c>
      <c r="P99" s="84"/>
    </row>
    <row r="100" spans="1:16" s="85" customFormat="1" ht="20.149999999999999" customHeight="1">
      <c r="A100" s="950"/>
      <c r="B100" s="951"/>
      <c r="C100" s="951"/>
      <c r="D100" s="107"/>
      <c r="E100" s="108" t="s">
        <v>84</v>
      </c>
      <c r="F100" s="107"/>
      <c r="G100" s="109">
        <f t="shared" si="6"/>
        <v>0</v>
      </c>
      <c r="H100" s="90"/>
      <c r="I100" s="950"/>
      <c r="J100" s="951"/>
      <c r="K100" s="951"/>
      <c r="L100" s="107"/>
      <c r="M100" s="108" t="s">
        <v>84</v>
      </c>
      <c r="N100" s="107"/>
      <c r="O100" s="109">
        <f t="shared" si="7"/>
        <v>0</v>
      </c>
      <c r="P100" s="84"/>
    </row>
    <row r="101" spans="1:16" s="85" customFormat="1" ht="20.149999999999999" customHeight="1">
      <c r="A101" s="950"/>
      <c r="B101" s="951"/>
      <c r="C101" s="951"/>
      <c r="D101" s="107"/>
      <c r="E101" s="108" t="s">
        <v>84</v>
      </c>
      <c r="F101" s="107"/>
      <c r="G101" s="109">
        <f t="shared" si="6"/>
        <v>0</v>
      </c>
      <c r="H101" s="90"/>
      <c r="I101" s="950"/>
      <c r="J101" s="951"/>
      <c r="K101" s="951"/>
      <c r="L101" s="107"/>
      <c r="M101" s="108" t="s">
        <v>84</v>
      </c>
      <c r="N101" s="107"/>
      <c r="O101" s="109">
        <f t="shared" si="7"/>
        <v>0</v>
      </c>
      <c r="P101" s="84"/>
    </row>
    <row r="102" spans="1:16" s="85" customFormat="1" ht="20.149999999999999" customHeight="1">
      <c r="A102" s="954" t="s">
        <v>125</v>
      </c>
      <c r="B102" s="955"/>
      <c r="C102" s="956"/>
      <c r="D102" s="110"/>
      <c r="E102" s="111" t="s">
        <v>84</v>
      </c>
      <c r="F102" s="112"/>
      <c r="G102" s="113">
        <f>D102*F102</f>
        <v>0</v>
      </c>
      <c r="H102" s="90"/>
      <c r="I102" s="954" t="s">
        <v>125</v>
      </c>
      <c r="J102" s="955"/>
      <c r="K102" s="956"/>
      <c r="L102" s="110"/>
      <c r="M102" s="111" t="s">
        <v>84</v>
      </c>
      <c r="N102" s="112"/>
      <c r="O102" s="113">
        <f>L102*N102</f>
        <v>0</v>
      </c>
      <c r="P102" s="84"/>
    </row>
    <row r="103" spans="1:16" s="85" customFormat="1" ht="20.149999999999999" customHeight="1">
      <c r="A103" s="957" t="s">
        <v>126</v>
      </c>
      <c r="B103" s="958"/>
      <c r="C103" s="958"/>
      <c r="D103" s="958"/>
      <c r="E103" s="958"/>
      <c r="F103" s="959"/>
      <c r="G103" s="114">
        <f>SUM(G92:G102)</f>
        <v>0</v>
      </c>
      <c r="H103" s="90"/>
      <c r="I103" s="957" t="s">
        <v>126</v>
      </c>
      <c r="J103" s="958"/>
      <c r="K103" s="958"/>
      <c r="L103" s="958"/>
      <c r="M103" s="958"/>
      <c r="N103" s="959"/>
      <c r="O103" s="114">
        <f>SUM(O92:O102)</f>
        <v>0</v>
      </c>
      <c r="P103" s="84"/>
    </row>
    <row r="104" spans="1:16" s="85" customFormat="1" ht="20.149999999999999" customHeight="1">
      <c r="A104" s="960" t="s">
        <v>175</v>
      </c>
      <c r="B104" s="961"/>
      <c r="C104" s="961"/>
      <c r="D104" s="961"/>
      <c r="E104" s="961"/>
      <c r="F104" s="961"/>
      <c r="G104" s="116"/>
      <c r="H104" s="90"/>
      <c r="I104" s="960" t="s">
        <v>175</v>
      </c>
      <c r="J104" s="961"/>
      <c r="K104" s="961"/>
      <c r="L104" s="961"/>
      <c r="M104" s="961"/>
      <c r="N104" s="961"/>
      <c r="O104" s="116"/>
      <c r="P104" s="84"/>
    </row>
    <row r="105" spans="1:16" s="85" customFormat="1" ht="20.149999999999999" customHeight="1">
      <c r="A105" s="952" t="s">
        <v>83</v>
      </c>
      <c r="B105" s="953"/>
      <c r="C105" s="953"/>
      <c r="D105" s="953"/>
      <c r="E105" s="953"/>
      <c r="F105" s="953"/>
      <c r="G105" s="114">
        <f>G103+G104</f>
        <v>0</v>
      </c>
      <c r="H105" s="90"/>
      <c r="I105" s="952" t="s">
        <v>83</v>
      </c>
      <c r="J105" s="953"/>
      <c r="K105" s="953"/>
      <c r="L105" s="953"/>
      <c r="M105" s="953"/>
      <c r="N105" s="953"/>
      <c r="O105" s="114">
        <f>O103+O104</f>
        <v>0</v>
      </c>
      <c r="P105" s="84"/>
    </row>
    <row r="106" spans="1:16" s="85" customFormat="1" ht="20.149999999999999" customHeight="1">
      <c r="A106" s="89"/>
      <c r="B106" s="89"/>
      <c r="C106" s="89"/>
      <c r="D106" s="89"/>
      <c r="E106" s="89"/>
      <c r="F106" s="89"/>
      <c r="G106" s="89"/>
      <c r="H106" s="84"/>
      <c r="I106" s="89"/>
      <c r="J106" s="89"/>
      <c r="K106" s="89"/>
      <c r="L106" s="89"/>
      <c r="M106" s="89"/>
      <c r="N106" s="89"/>
      <c r="O106" s="89"/>
      <c r="P106" s="84"/>
    </row>
    <row r="107" spans="1:16" s="85" customFormat="1" ht="20.149999999999999" customHeight="1">
      <c r="A107" s="989" t="s">
        <v>110</v>
      </c>
      <c r="B107" s="990"/>
      <c r="C107" s="997" t="str">
        <f>IF(総表!C34="","",TEXT(総表!C34,"yyyy/mm/dd")&amp;総表!D34&amp;TEXT(総表!E34,"yyyy/mm/dd"))</f>
        <v/>
      </c>
      <c r="D107" s="997"/>
      <c r="E107" s="997"/>
      <c r="F107" s="997"/>
      <c r="G107" s="998"/>
      <c r="H107" s="90"/>
      <c r="I107" s="989" t="s">
        <v>110</v>
      </c>
      <c r="J107" s="990"/>
      <c r="K107" s="997" t="str">
        <f>IF(総表!C35="","",TEXT(総表!C35,"yyyy/mm/dd")&amp;総表!D35&amp;TEXT(総表!E35,"yyyy/mm/dd"))</f>
        <v/>
      </c>
      <c r="L107" s="997"/>
      <c r="M107" s="997"/>
      <c r="N107" s="997"/>
      <c r="O107" s="998"/>
      <c r="P107" s="84"/>
    </row>
    <row r="108" spans="1:16" s="85" customFormat="1" ht="20.149999999999999" customHeight="1">
      <c r="A108" s="981" t="s">
        <v>112</v>
      </c>
      <c r="B108" s="982"/>
      <c r="C108" s="999" t="str">
        <f>IF(総表!F34="","",総表!F34)</f>
        <v/>
      </c>
      <c r="D108" s="999"/>
      <c r="E108" s="999"/>
      <c r="F108" s="999"/>
      <c r="G108" s="1000"/>
      <c r="H108" s="90"/>
      <c r="I108" s="981" t="s">
        <v>112</v>
      </c>
      <c r="J108" s="982"/>
      <c r="K108" s="999" t="str">
        <f>IF(総表!F35="","",総表!F35)</f>
        <v/>
      </c>
      <c r="L108" s="999"/>
      <c r="M108" s="999"/>
      <c r="N108" s="999"/>
      <c r="O108" s="1000"/>
      <c r="P108" s="84"/>
    </row>
    <row r="109" spans="1:16" s="85" customFormat="1" ht="20.149999999999999" customHeight="1">
      <c r="A109" s="962" t="s">
        <v>113</v>
      </c>
      <c r="B109" s="963"/>
      <c r="C109" s="985"/>
      <c r="D109" s="985"/>
      <c r="E109" s="986"/>
      <c r="F109" s="986"/>
      <c r="G109" s="987"/>
      <c r="H109" s="90"/>
      <c r="I109" s="962" t="s">
        <v>113</v>
      </c>
      <c r="J109" s="963"/>
      <c r="K109" s="985"/>
      <c r="L109" s="985"/>
      <c r="M109" s="986"/>
      <c r="N109" s="986"/>
      <c r="O109" s="987"/>
      <c r="P109" s="84"/>
    </row>
    <row r="110" spans="1:16" s="85" customFormat="1" ht="20.149999999999999" customHeight="1">
      <c r="A110" s="91" t="s">
        <v>114</v>
      </c>
      <c r="B110" s="953" t="s">
        <v>115</v>
      </c>
      <c r="C110" s="953"/>
      <c r="D110" s="988"/>
      <c r="E110" s="988"/>
      <c r="F110" s="92" t="s">
        <v>4</v>
      </c>
      <c r="G110" s="93"/>
      <c r="H110" s="94"/>
      <c r="I110" s="91" t="s">
        <v>114</v>
      </c>
      <c r="J110" s="953" t="s">
        <v>115</v>
      </c>
      <c r="K110" s="953"/>
      <c r="L110" s="988"/>
      <c r="M110" s="988"/>
      <c r="N110" s="92" t="s">
        <v>4</v>
      </c>
      <c r="O110" s="93"/>
      <c r="P110" s="84"/>
    </row>
    <row r="111" spans="1:16" s="85" customFormat="1" ht="20.149999999999999" customHeight="1">
      <c r="A111" s="989" t="s">
        <v>116</v>
      </c>
      <c r="B111" s="990"/>
      <c r="C111" s="991">
        <f>C109-D110-G110</f>
        <v>0</v>
      </c>
      <c r="D111" s="992"/>
      <c r="E111" s="993" t="s">
        <v>117</v>
      </c>
      <c r="F111" s="994"/>
      <c r="G111" s="95" t="str">
        <f>IF(C111*C112=0,"",C111*C112)</f>
        <v/>
      </c>
      <c r="H111" s="90"/>
      <c r="I111" s="989" t="s">
        <v>116</v>
      </c>
      <c r="J111" s="990"/>
      <c r="K111" s="991">
        <f>K109-L110-O110</f>
        <v>0</v>
      </c>
      <c r="L111" s="992"/>
      <c r="M111" s="993" t="s">
        <v>117</v>
      </c>
      <c r="N111" s="994"/>
      <c r="O111" s="95" t="str">
        <f>IF(K111*K112=0,"",K111*K112)</f>
        <v/>
      </c>
      <c r="P111" s="84"/>
    </row>
    <row r="112" spans="1:16" s="85" customFormat="1" ht="20.149999999999999" customHeight="1">
      <c r="A112" s="962" t="s">
        <v>118</v>
      </c>
      <c r="B112" s="963"/>
      <c r="C112" s="964"/>
      <c r="D112" s="965"/>
      <c r="E112" s="96"/>
      <c r="F112" s="97"/>
      <c r="G112" s="98"/>
      <c r="H112" s="90"/>
      <c r="I112" s="962" t="s">
        <v>118</v>
      </c>
      <c r="J112" s="963"/>
      <c r="K112" s="964"/>
      <c r="L112" s="965"/>
      <c r="M112" s="96"/>
      <c r="N112" s="97"/>
      <c r="O112" s="98"/>
      <c r="P112" s="84"/>
    </row>
    <row r="113" spans="1:16" s="85" customFormat="1" ht="20.149999999999999" customHeight="1">
      <c r="A113" s="952" t="s">
        <v>119</v>
      </c>
      <c r="B113" s="953"/>
      <c r="C113" s="966" t="str">
        <f>IF(G111="","",SUM(F117:F126))</f>
        <v/>
      </c>
      <c r="D113" s="967"/>
      <c r="E113" s="968" t="s">
        <v>120</v>
      </c>
      <c r="F113" s="969"/>
      <c r="G113" s="99" t="str">
        <f>IF(G111="","",C113/G111)</f>
        <v/>
      </c>
      <c r="H113" s="90"/>
      <c r="I113" s="952" t="s">
        <v>119</v>
      </c>
      <c r="J113" s="953"/>
      <c r="K113" s="966" t="str">
        <f>IF(O111="","",SUM(N117:N126))</f>
        <v/>
      </c>
      <c r="L113" s="967"/>
      <c r="M113" s="968" t="s">
        <v>120</v>
      </c>
      <c r="N113" s="969"/>
      <c r="O113" s="99" t="str">
        <f>IF(O111="","",K113/O111)</f>
        <v/>
      </c>
      <c r="P113" s="84"/>
    </row>
    <row r="114" spans="1:16" s="85" customFormat="1" ht="20.149999999999999" customHeight="1">
      <c r="A114" s="975" t="s">
        <v>121</v>
      </c>
      <c r="B114" s="976"/>
      <c r="C114" s="977" t="str">
        <f>IF(G111="","",SUM(F117:F127))</f>
        <v/>
      </c>
      <c r="D114" s="978"/>
      <c r="E114" s="979" t="s">
        <v>122</v>
      </c>
      <c r="F114" s="980"/>
      <c r="G114" s="100" t="str">
        <f>IF(G111="","",C114/G111)</f>
        <v/>
      </c>
      <c r="H114" s="90"/>
      <c r="I114" s="975" t="s">
        <v>121</v>
      </c>
      <c r="J114" s="976"/>
      <c r="K114" s="977" t="str">
        <f>IF(O111="","",SUM(N117:N127))</f>
        <v/>
      </c>
      <c r="L114" s="978"/>
      <c r="M114" s="979" t="s">
        <v>122</v>
      </c>
      <c r="N114" s="980"/>
      <c r="O114" s="100" t="str">
        <f>IF(O111="","",K114/O111)</f>
        <v/>
      </c>
      <c r="P114" s="84"/>
    </row>
    <row r="115" spans="1:16" s="85" customFormat="1" ht="20.149999999999999" customHeight="1">
      <c r="A115" s="970" t="s">
        <v>337</v>
      </c>
      <c r="B115" s="971"/>
      <c r="C115" s="971"/>
      <c r="D115" s="971"/>
      <c r="E115" s="971"/>
      <c r="F115" s="971"/>
      <c r="G115" s="972"/>
      <c r="H115" s="90"/>
      <c r="I115" s="970" t="s">
        <v>337</v>
      </c>
      <c r="J115" s="971"/>
      <c r="K115" s="971"/>
      <c r="L115" s="971"/>
      <c r="M115" s="971"/>
      <c r="N115" s="971"/>
      <c r="O115" s="972"/>
      <c r="P115" s="84"/>
    </row>
    <row r="116" spans="1:16" s="85" customFormat="1" ht="20.149999999999999" customHeight="1">
      <c r="A116" s="952" t="s">
        <v>377</v>
      </c>
      <c r="B116" s="953"/>
      <c r="C116" s="953"/>
      <c r="D116" s="101" t="s">
        <v>60</v>
      </c>
      <c r="E116" s="101" t="s">
        <v>84</v>
      </c>
      <c r="F116" s="101" t="s">
        <v>123</v>
      </c>
      <c r="G116" s="102" t="s">
        <v>124</v>
      </c>
      <c r="H116" s="90"/>
      <c r="I116" s="952" t="s">
        <v>377</v>
      </c>
      <c r="J116" s="953"/>
      <c r="K116" s="953"/>
      <c r="L116" s="101" t="s">
        <v>60</v>
      </c>
      <c r="M116" s="101" t="s">
        <v>84</v>
      </c>
      <c r="N116" s="101" t="s">
        <v>123</v>
      </c>
      <c r="O116" s="102" t="s">
        <v>124</v>
      </c>
      <c r="P116" s="84"/>
    </row>
    <row r="117" spans="1:16" s="85" customFormat="1" ht="20.149999999999999" customHeight="1">
      <c r="A117" s="973"/>
      <c r="B117" s="974"/>
      <c r="C117" s="974"/>
      <c r="D117" s="103"/>
      <c r="E117" s="104" t="s">
        <v>84</v>
      </c>
      <c r="F117" s="105"/>
      <c r="G117" s="106">
        <f>D117*F117</f>
        <v>0</v>
      </c>
      <c r="H117" s="90"/>
      <c r="I117" s="973"/>
      <c r="J117" s="974"/>
      <c r="K117" s="974"/>
      <c r="L117" s="103"/>
      <c r="M117" s="104" t="s">
        <v>84</v>
      </c>
      <c r="N117" s="105"/>
      <c r="O117" s="106">
        <f>L117*N117</f>
        <v>0</v>
      </c>
      <c r="P117" s="84"/>
    </row>
    <row r="118" spans="1:16" s="85" customFormat="1" ht="20.149999999999999" customHeight="1">
      <c r="A118" s="950"/>
      <c r="B118" s="951"/>
      <c r="C118" s="951"/>
      <c r="D118" s="107"/>
      <c r="E118" s="108" t="s">
        <v>84</v>
      </c>
      <c r="F118" s="107"/>
      <c r="G118" s="109">
        <f t="shared" ref="G118:G126" si="8">D118*F118</f>
        <v>0</v>
      </c>
      <c r="H118" s="90"/>
      <c r="I118" s="950"/>
      <c r="J118" s="951"/>
      <c r="K118" s="951"/>
      <c r="L118" s="107"/>
      <c r="M118" s="108" t="s">
        <v>84</v>
      </c>
      <c r="N118" s="107"/>
      <c r="O118" s="109">
        <f t="shared" ref="O118:O126" si="9">L118*N118</f>
        <v>0</v>
      </c>
      <c r="P118" s="84"/>
    </row>
    <row r="119" spans="1:16" s="85" customFormat="1" ht="20.149999999999999" customHeight="1">
      <c r="A119" s="950"/>
      <c r="B119" s="951"/>
      <c r="C119" s="951"/>
      <c r="D119" s="107"/>
      <c r="E119" s="108" t="s">
        <v>84</v>
      </c>
      <c r="F119" s="107"/>
      <c r="G119" s="109">
        <f t="shared" si="8"/>
        <v>0</v>
      </c>
      <c r="H119" s="90"/>
      <c r="I119" s="950"/>
      <c r="J119" s="951"/>
      <c r="K119" s="951"/>
      <c r="L119" s="107"/>
      <c r="M119" s="108" t="s">
        <v>84</v>
      </c>
      <c r="N119" s="107"/>
      <c r="O119" s="109">
        <f t="shared" si="9"/>
        <v>0</v>
      </c>
      <c r="P119" s="84"/>
    </row>
    <row r="120" spans="1:16" s="85" customFormat="1" ht="20.149999999999999" customHeight="1">
      <c r="A120" s="950"/>
      <c r="B120" s="951"/>
      <c r="C120" s="951"/>
      <c r="D120" s="107"/>
      <c r="E120" s="108" t="s">
        <v>84</v>
      </c>
      <c r="F120" s="107"/>
      <c r="G120" s="109">
        <f t="shared" si="8"/>
        <v>0</v>
      </c>
      <c r="H120" s="90"/>
      <c r="I120" s="950"/>
      <c r="J120" s="951"/>
      <c r="K120" s="951"/>
      <c r="L120" s="107"/>
      <c r="M120" s="108" t="s">
        <v>84</v>
      </c>
      <c r="N120" s="107"/>
      <c r="O120" s="109">
        <f t="shared" si="9"/>
        <v>0</v>
      </c>
      <c r="P120" s="84"/>
    </row>
    <row r="121" spans="1:16" s="85" customFormat="1" ht="20.149999999999999" customHeight="1">
      <c r="A121" s="950"/>
      <c r="B121" s="951"/>
      <c r="C121" s="951"/>
      <c r="D121" s="107"/>
      <c r="E121" s="108" t="s">
        <v>84</v>
      </c>
      <c r="F121" s="107"/>
      <c r="G121" s="109">
        <f t="shared" si="8"/>
        <v>0</v>
      </c>
      <c r="H121" s="90"/>
      <c r="I121" s="950"/>
      <c r="J121" s="951"/>
      <c r="K121" s="951"/>
      <c r="L121" s="107"/>
      <c r="M121" s="108" t="s">
        <v>84</v>
      </c>
      <c r="N121" s="107"/>
      <c r="O121" s="109">
        <f t="shared" si="9"/>
        <v>0</v>
      </c>
      <c r="P121" s="84"/>
    </row>
    <row r="122" spans="1:16" s="85" customFormat="1" ht="20.149999999999999" customHeight="1">
      <c r="A122" s="950"/>
      <c r="B122" s="951"/>
      <c r="C122" s="951"/>
      <c r="D122" s="107"/>
      <c r="E122" s="108" t="s">
        <v>84</v>
      </c>
      <c r="F122" s="107"/>
      <c r="G122" s="109">
        <f t="shared" si="8"/>
        <v>0</v>
      </c>
      <c r="H122" s="90"/>
      <c r="I122" s="950"/>
      <c r="J122" s="951"/>
      <c r="K122" s="951"/>
      <c r="L122" s="107"/>
      <c r="M122" s="108" t="s">
        <v>84</v>
      </c>
      <c r="N122" s="107"/>
      <c r="O122" s="109">
        <f t="shared" si="9"/>
        <v>0</v>
      </c>
      <c r="P122" s="84"/>
    </row>
    <row r="123" spans="1:16" s="85" customFormat="1" ht="20.149999999999999" customHeight="1">
      <c r="A123" s="950"/>
      <c r="B123" s="951"/>
      <c r="C123" s="951"/>
      <c r="D123" s="107"/>
      <c r="E123" s="108" t="s">
        <v>84</v>
      </c>
      <c r="F123" s="107"/>
      <c r="G123" s="109">
        <f t="shared" si="8"/>
        <v>0</v>
      </c>
      <c r="H123" s="90"/>
      <c r="I123" s="950"/>
      <c r="J123" s="951"/>
      <c r="K123" s="951"/>
      <c r="L123" s="107"/>
      <c r="M123" s="108" t="s">
        <v>84</v>
      </c>
      <c r="N123" s="107"/>
      <c r="O123" s="109">
        <f t="shared" si="9"/>
        <v>0</v>
      </c>
      <c r="P123" s="84"/>
    </row>
    <row r="124" spans="1:16" s="85" customFormat="1" ht="20.149999999999999" customHeight="1">
      <c r="A124" s="950"/>
      <c r="B124" s="951"/>
      <c r="C124" s="951"/>
      <c r="D124" s="107"/>
      <c r="E124" s="108" t="s">
        <v>84</v>
      </c>
      <c r="F124" s="107"/>
      <c r="G124" s="109">
        <f t="shared" si="8"/>
        <v>0</v>
      </c>
      <c r="H124" s="90"/>
      <c r="I124" s="950"/>
      <c r="J124" s="951"/>
      <c r="K124" s="951"/>
      <c r="L124" s="107"/>
      <c r="M124" s="108" t="s">
        <v>84</v>
      </c>
      <c r="N124" s="107"/>
      <c r="O124" s="109">
        <f t="shared" si="9"/>
        <v>0</v>
      </c>
      <c r="P124" s="84"/>
    </row>
    <row r="125" spans="1:16" s="85" customFormat="1" ht="20.149999999999999" customHeight="1">
      <c r="A125" s="950"/>
      <c r="B125" s="951"/>
      <c r="C125" s="951"/>
      <c r="D125" s="107"/>
      <c r="E125" s="108" t="s">
        <v>84</v>
      </c>
      <c r="F125" s="107"/>
      <c r="G125" s="109">
        <f t="shared" si="8"/>
        <v>0</v>
      </c>
      <c r="H125" s="90"/>
      <c r="I125" s="950"/>
      <c r="J125" s="951"/>
      <c r="K125" s="951"/>
      <c r="L125" s="107"/>
      <c r="M125" s="108" t="s">
        <v>84</v>
      </c>
      <c r="N125" s="107"/>
      <c r="O125" s="109">
        <f t="shared" si="9"/>
        <v>0</v>
      </c>
      <c r="P125" s="84"/>
    </row>
    <row r="126" spans="1:16" s="85" customFormat="1" ht="20.149999999999999" customHeight="1">
      <c r="A126" s="950"/>
      <c r="B126" s="951"/>
      <c r="C126" s="951"/>
      <c r="D126" s="107"/>
      <c r="E126" s="108" t="s">
        <v>84</v>
      </c>
      <c r="F126" s="107"/>
      <c r="G126" s="109">
        <f t="shared" si="8"/>
        <v>0</v>
      </c>
      <c r="H126" s="90"/>
      <c r="I126" s="950"/>
      <c r="J126" s="951"/>
      <c r="K126" s="951"/>
      <c r="L126" s="107"/>
      <c r="M126" s="108" t="s">
        <v>84</v>
      </c>
      <c r="N126" s="107"/>
      <c r="O126" s="109">
        <f t="shared" si="9"/>
        <v>0</v>
      </c>
      <c r="P126" s="84"/>
    </row>
    <row r="127" spans="1:16" s="85" customFormat="1" ht="20.149999999999999" customHeight="1">
      <c r="A127" s="954" t="s">
        <v>125</v>
      </c>
      <c r="B127" s="955"/>
      <c r="C127" s="956"/>
      <c r="D127" s="110"/>
      <c r="E127" s="111" t="s">
        <v>84</v>
      </c>
      <c r="F127" s="112"/>
      <c r="G127" s="113">
        <f>D127*F127</f>
        <v>0</v>
      </c>
      <c r="H127" s="90"/>
      <c r="I127" s="954" t="s">
        <v>125</v>
      </c>
      <c r="J127" s="955"/>
      <c r="K127" s="956"/>
      <c r="L127" s="110"/>
      <c r="M127" s="111" t="s">
        <v>84</v>
      </c>
      <c r="N127" s="112"/>
      <c r="O127" s="113">
        <f>L127*N127</f>
        <v>0</v>
      </c>
      <c r="P127" s="84"/>
    </row>
    <row r="128" spans="1:16" s="85" customFormat="1" ht="20.149999999999999" customHeight="1">
      <c r="A128" s="957" t="s">
        <v>126</v>
      </c>
      <c r="B128" s="958"/>
      <c r="C128" s="958"/>
      <c r="D128" s="958"/>
      <c r="E128" s="958"/>
      <c r="F128" s="959"/>
      <c r="G128" s="114">
        <f>SUM(G117:G127)</f>
        <v>0</v>
      </c>
      <c r="H128" s="90"/>
      <c r="I128" s="957" t="s">
        <v>126</v>
      </c>
      <c r="J128" s="958"/>
      <c r="K128" s="958"/>
      <c r="L128" s="958"/>
      <c r="M128" s="958"/>
      <c r="N128" s="959"/>
      <c r="O128" s="114">
        <f>SUM(O117:O127)</f>
        <v>0</v>
      </c>
      <c r="P128" s="84"/>
    </row>
    <row r="129" spans="1:16" s="85" customFormat="1" ht="20.149999999999999" customHeight="1">
      <c r="A129" s="960" t="s">
        <v>175</v>
      </c>
      <c r="B129" s="961"/>
      <c r="C129" s="961"/>
      <c r="D129" s="961"/>
      <c r="E129" s="961"/>
      <c r="F129" s="961"/>
      <c r="G129" s="116"/>
      <c r="H129" s="90"/>
      <c r="I129" s="960" t="s">
        <v>175</v>
      </c>
      <c r="J129" s="961"/>
      <c r="K129" s="961"/>
      <c r="L129" s="961"/>
      <c r="M129" s="961"/>
      <c r="N129" s="961"/>
      <c r="O129" s="116"/>
      <c r="P129" s="84"/>
    </row>
    <row r="130" spans="1:16" s="85" customFormat="1" ht="20.149999999999999" customHeight="1">
      <c r="A130" s="952" t="s">
        <v>83</v>
      </c>
      <c r="B130" s="953"/>
      <c r="C130" s="953"/>
      <c r="D130" s="953"/>
      <c r="E130" s="953"/>
      <c r="F130" s="953"/>
      <c r="G130" s="114">
        <f>G128+G129</f>
        <v>0</v>
      </c>
      <c r="H130" s="90"/>
      <c r="I130" s="952" t="s">
        <v>83</v>
      </c>
      <c r="J130" s="953"/>
      <c r="K130" s="953"/>
      <c r="L130" s="953"/>
      <c r="M130" s="953"/>
      <c r="N130" s="953"/>
      <c r="O130" s="114">
        <f>O128+O129</f>
        <v>0</v>
      </c>
      <c r="P130" s="84"/>
    </row>
    <row r="131" spans="1:16" s="85" customFormat="1" ht="20.149999999999999" customHeight="1">
      <c r="A131" s="89"/>
      <c r="B131" s="89"/>
      <c r="C131" s="89"/>
      <c r="D131" s="89"/>
      <c r="E131" s="89"/>
      <c r="F131" s="89"/>
      <c r="G131" s="89"/>
      <c r="H131" s="84"/>
      <c r="I131" s="89"/>
      <c r="J131" s="89"/>
      <c r="K131" s="89"/>
      <c r="L131" s="89"/>
      <c r="M131" s="89"/>
      <c r="N131" s="89"/>
      <c r="O131" s="89"/>
      <c r="P131" s="84"/>
    </row>
    <row r="132" spans="1:16" s="85" customFormat="1" ht="20.149999999999999" customHeight="1">
      <c r="A132" s="989" t="s">
        <v>110</v>
      </c>
      <c r="B132" s="990"/>
      <c r="C132" s="997" t="str">
        <f>IF(総表!C36="","",TEXT(総表!C36,"yyyy/mm/dd")&amp;総表!D36&amp;TEXT(総表!E36,"yyyy/mm/dd"))</f>
        <v/>
      </c>
      <c r="D132" s="997"/>
      <c r="E132" s="997"/>
      <c r="F132" s="997"/>
      <c r="G132" s="998"/>
      <c r="H132" s="90"/>
      <c r="I132" s="989" t="s">
        <v>110</v>
      </c>
      <c r="J132" s="990"/>
      <c r="K132" s="997" t="str">
        <f>IF(総表!C37="","",TEXT(総表!C37,"yyyy/mm/dd")&amp;総表!D37&amp;TEXT(総表!E37,"yyyy/mm/dd"))</f>
        <v/>
      </c>
      <c r="L132" s="997"/>
      <c r="M132" s="997"/>
      <c r="N132" s="997"/>
      <c r="O132" s="998"/>
      <c r="P132" s="84"/>
    </row>
    <row r="133" spans="1:16" s="85" customFormat="1" ht="20.149999999999999" customHeight="1">
      <c r="A133" s="981" t="s">
        <v>112</v>
      </c>
      <c r="B133" s="982"/>
      <c r="C133" s="999" t="str">
        <f>IF(総表!F36="","",総表!F36)</f>
        <v/>
      </c>
      <c r="D133" s="999"/>
      <c r="E133" s="999"/>
      <c r="F133" s="999"/>
      <c r="G133" s="1000"/>
      <c r="H133" s="90"/>
      <c r="I133" s="981" t="s">
        <v>112</v>
      </c>
      <c r="J133" s="982"/>
      <c r="K133" s="999" t="str">
        <f>IF(総表!F37="","",総表!F37)</f>
        <v/>
      </c>
      <c r="L133" s="999"/>
      <c r="M133" s="999"/>
      <c r="N133" s="999"/>
      <c r="O133" s="1000"/>
      <c r="P133" s="84"/>
    </row>
    <row r="134" spans="1:16" s="85" customFormat="1" ht="20.149999999999999" customHeight="1">
      <c r="A134" s="962" t="s">
        <v>113</v>
      </c>
      <c r="B134" s="963"/>
      <c r="C134" s="985"/>
      <c r="D134" s="985"/>
      <c r="E134" s="986"/>
      <c r="F134" s="986"/>
      <c r="G134" s="987"/>
      <c r="H134" s="90"/>
      <c r="I134" s="962" t="s">
        <v>113</v>
      </c>
      <c r="J134" s="963"/>
      <c r="K134" s="985"/>
      <c r="L134" s="985"/>
      <c r="M134" s="986"/>
      <c r="N134" s="986"/>
      <c r="O134" s="987"/>
      <c r="P134" s="84"/>
    </row>
    <row r="135" spans="1:16" s="85" customFormat="1" ht="20.149999999999999" customHeight="1">
      <c r="A135" s="91" t="s">
        <v>114</v>
      </c>
      <c r="B135" s="953" t="s">
        <v>115</v>
      </c>
      <c r="C135" s="953"/>
      <c r="D135" s="988"/>
      <c r="E135" s="988"/>
      <c r="F135" s="92" t="s">
        <v>4</v>
      </c>
      <c r="G135" s="93"/>
      <c r="H135" s="94"/>
      <c r="I135" s="91" t="s">
        <v>114</v>
      </c>
      <c r="J135" s="953" t="s">
        <v>115</v>
      </c>
      <c r="K135" s="953"/>
      <c r="L135" s="988"/>
      <c r="M135" s="988"/>
      <c r="N135" s="92" t="s">
        <v>4</v>
      </c>
      <c r="O135" s="93"/>
      <c r="P135" s="84"/>
    </row>
    <row r="136" spans="1:16" s="85" customFormat="1" ht="20.149999999999999" customHeight="1">
      <c r="A136" s="989" t="s">
        <v>116</v>
      </c>
      <c r="B136" s="990"/>
      <c r="C136" s="991">
        <f>C134-D135-G135</f>
        <v>0</v>
      </c>
      <c r="D136" s="992"/>
      <c r="E136" s="993" t="s">
        <v>117</v>
      </c>
      <c r="F136" s="994"/>
      <c r="G136" s="95" t="str">
        <f>IF(C136*C137=0,"",C136*C137)</f>
        <v/>
      </c>
      <c r="H136" s="90"/>
      <c r="I136" s="989" t="s">
        <v>116</v>
      </c>
      <c r="J136" s="990"/>
      <c r="K136" s="991">
        <f>K134-L135-O135</f>
        <v>0</v>
      </c>
      <c r="L136" s="992"/>
      <c r="M136" s="993" t="s">
        <v>117</v>
      </c>
      <c r="N136" s="994"/>
      <c r="O136" s="95" t="str">
        <f>IF(K136*K137=0,"",K136*K137)</f>
        <v/>
      </c>
      <c r="P136" s="84"/>
    </row>
    <row r="137" spans="1:16" s="85" customFormat="1" ht="20.149999999999999" customHeight="1">
      <c r="A137" s="962" t="s">
        <v>118</v>
      </c>
      <c r="B137" s="963"/>
      <c r="C137" s="964"/>
      <c r="D137" s="965"/>
      <c r="E137" s="96"/>
      <c r="F137" s="97"/>
      <c r="G137" s="98"/>
      <c r="H137" s="90"/>
      <c r="I137" s="962" t="s">
        <v>118</v>
      </c>
      <c r="J137" s="963"/>
      <c r="K137" s="964"/>
      <c r="L137" s="965"/>
      <c r="M137" s="96"/>
      <c r="N137" s="97"/>
      <c r="O137" s="98"/>
      <c r="P137" s="84"/>
    </row>
    <row r="138" spans="1:16" s="85" customFormat="1" ht="20.149999999999999" customHeight="1">
      <c r="A138" s="952" t="s">
        <v>119</v>
      </c>
      <c r="B138" s="953"/>
      <c r="C138" s="966" t="str">
        <f>IF(G136="","",SUM(F142:F151))</f>
        <v/>
      </c>
      <c r="D138" s="967"/>
      <c r="E138" s="968" t="s">
        <v>120</v>
      </c>
      <c r="F138" s="969"/>
      <c r="G138" s="99" t="str">
        <f>IF(G136="","",C138/G136)</f>
        <v/>
      </c>
      <c r="H138" s="90"/>
      <c r="I138" s="952" t="s">
        <v>119</v>
      </c>
      <c r="J138" s="953"/>
      <c r="K138" s="966" t="str">
        <f>IF(O136="","",SUM(N142:N151))</f>
        <v/>
      </c>
      <c r="L138" s="967"/>
      <c r="M138" s="968" t="s">
        <v>120</v>
      </c>
      <c r="N138" s="969"/>
      <c r="O138" s="99" t="str">
        <f>IF(O136="","",K138/O136)</f>
        <v/>
      </c>
      <c r="P138" s="84"/>
    </row>
    <row r="139" spans="1:16" s="85" customFormat="1" ht="20.149999999999999" customHeight="1">
      <c r="A139" s="975" t="s">
        <v>121</v>
      </c>
      <c r="B139" s="976"/>
      <c r="C139" s="977" t="str">
        <f>IF(G136="","",SUM(F142:F152))</f>
        <v/>
      </c>
      <c r="D139" s="978"/>
      <c r="E139" s="979" t="s">
        <v>122</v>
      </c>
      <c r="F139" s="980"/>
      <c r="G139" s="100" t="str">
        <f>IF(G136="","",C139/G136)</f>
        <v/>
      </c>
      <c r="H139" s="90"/>
      <c r="I139" s="975" t="s">
        <v>121</v>
      </c>
      <c r="J139" s="976"/>
      <c r="K139" s="977" t="str">
        <f>IF(O136="","",SUM(N142:N152))</f>
        <v/>
      </c>
      <c r="L139" s="978"/>
      <c r="M139" s="979" t="s">
        <v>122</v>
      </c>
      <c r="N139" s="980"/>
      <c r="O139" s="100" t="str">
        <f>IF(O136="","",K139/O136)</f>
        <v/>
      </c>
      <c r="P139" s="84"/>
    </row>
    <row r="140" spans="1:16" s="85" customFormat="1" ht="20.149999999999999" customHeight="1">
      <c r="A140" s="970" t="s">
        <v>337</v>
      </c>
      <c r="B140" s="971"/>
      <c r="C140" s="971"/>
      <c r="D140" s="971"/>
      <c r="E140" s="971"/>
      <c r="F140" s="971"/>
      <c r="G140" s="972"/>
      <c r="H140" s="90"/>
      <c r="I140" s="970" t="s">
        <v>337</v>
      </c>
      <c r="J140" s="971"/>
      <c r="K140" s="971"/>
      <c r="L140" s="971"/>
      <c r="M140" s="971"/>
      <c r="N140" s="971"/>
      <c r="O140" s="972"/>
      <c r="P140" s="84"/>
    </row>
    <row r="141" spans="1:16" s="85" customFormat="1" ht="20.149999999999999" customHeight="1">
      <c r="A141" s="952" t="s">
        <v>377</v>
      </c>
      <c r="B141" s="953"/>
      <c r="C141" s="953"/>
      <c r="D141" s="101" t="s">
        <v>60</v>
      </c>
      <c r="E141" s="101" t="s">
        <v>84</v>
      </c>
      <c r="F141" s="101" t="s">
        <v>123</v>
      </c>
      <c r="G141" s="102" t="s">
        <v>124</v>
      </c>
      <c r="H141" s="90"/>
      <c r="I141" s="952" t="s">
        <v>377</v>
      </c>
      <c r="J141" s="953"/>
      <c r="K141" s="953"/>
      <c r="L141" s="101" t="s">
        <v>60</v>
      </c>
      <c r="M141" s="101" t="s">
        <v>84</v>
      </c>
      <c r="N141" s="101" t="s">
        <v>123</v>
      </c>
      <c r="O141" s="102" t="s">
        <v>124</v>
      </c>
      <c r="P141" s="84"/>
    </row>
    <row r="142" spans="1:16" s="85" customFormat="1" ht="20.149999999999999" customHeight="1">
      <c r="A142" s="973"/>
      <c r="B142" s="974"/>
      <c r="C142" s="974"/>
      <c r="D142" s="103"/>
      <c r="E142" s="104" t="s">
        <v>84</v>
      </c>
      <c r="F142" s="105"/>
      <c r="G142" s="106">
        <f>D142*F142</f>
        <v>0</v>
      </c>
      <c r="H142" s="90"/>
      <c r="I142" s="973"/>
      <c r="J142" s="974"/>
      <c r="K142" s="974"/>
      <c r="L142" s="103"/>
      <c r="M142" s="104" t="s">
        <v>84</v>
      </c>
      <c r="N142" s="105"/>
      <c r="O142" s="106">
        <f>L142*N142</f>
        <v>0</v>
      </c>
      <c r="P142" s="84"/>
    </row>
    <row r="143" spans="1:16" s="85" customFormat="1" ht="20.149999999999999" customHeight="1">
      <c r="A143" s="950"/>
      <c r="B143" s="951"/>
      <c r="C143" s="951"/>
      <c r="D143" s="107"/>
      <c r="E143" s="108" t="s">
        <v>84</v>
      </c>
      <c r="F143" s="107"/>
      <c r="G143" s="109">
        <f t="shared" ref="G143:G151" si="10">D143*F143</f>
        <v>0</v>
      </c>
      <c r="H143" s="90"/>
      <c r="I143" s="950"/>
      <c r="J143" s="951"/>
      <c r="K143" s="951"/>
      <c r="L143" s="107"/>
      <c r="M143" s="108" t="s">
        <v>84</v>
      </c>
      <c r="N143" s="107"/>
      <c r="O143" s="109">
        <f t="shared" ref="O143:O151" si="11">L143*N143</f>
        <v>0</v>
      </c>
      <c r="P143" s="84"/>
    </row>
    <row r="144" spans="1:16" s="85" customFormat="1" ht="20.149999999999999" customHeight="1">
      <c r="A144" s="950"/>
      <c r="B144" s="951"/>
      <c r="C144" s="951"/>
      <c r="D144" s="107"/>
      <c r="E144" s="108" t="s">
        <v>84</v>
      </c>
      <c r="F144" s="107"/>
      <c r="G144" s="109">
        <f t="shared" si="10"/>
        <v>0</v>
      </c>
      <c r="H144" s="90"/>
      <c r="I144" s="950"/>
      <c r="J144" s="951"/>
      <c r="K144" s="951"/>
      <c r="L144" s="107"/>
      <c r="M144" s="108" t="s">
        <v>84</v>
      </c>
      <c r="N144" s="107"/>
      <c r="O144" s="109">
        <f t="shared" si="11"/>
        <v>0</v>
      </c>
      <c r="P144" s="84"/>
    </row>
    <row r="145" spans="1:16" s="85" customFormat="1" ht="20.149999999999999" customHeight="1">
      <c r="A145" s="950"/>
      <c r="B145" s="951"/>
      <c r="C145" s="951"/>
      <c r="D145" s="107"/>
      <c r="E145" s="108" t="s">
        <v>84</v>
      </c>
      <c r="F145" s="107"/>
      <c r="G145" s="109">
        <f t="shared" si="10"/>
        <v>0</v>
      </c>
      <c r="H145" s="90"/>
      <c r="I145" s="950"/>
      <c r="J145" s="951"/>
      <c r="K145" s="951"/>
      <c r="L145" s="107"/>
      <c r="M145" s="108" t="s">
        <v>84</v>
      </c>
      <c r="N145" s="107"/>
      <c r="O145" s="109">
        <f t="shared" si="11"/>
        <v>0</v>
      </c>
      <c r="P145" s="84"/>
    </row>
    <row r="146" spans="1:16" s="85" customFormat="1" ht="20.149999999999999" customHeight="1">
      <c r="A146" s="950"/>
      <c r="B146" s="951"/>
      <c r="C146" s="951"/>
      <c r="D146" s="107"/>
      <c r="E146" s="108" t="s">
        <v>84</v>
      </c>
      <c r="F146" s="107"/>
      <c r="G146" s="109">
        <f t="shared" si="10"/>
        <v>0</v>
      </c>
      <c r="H146" s="90"/>
      <c r="I146" s="950"/>
      <c r="J146" s="951"/>
      <c r="K146" s="951"/>
      <c r="L146" s="107"/>
      <c r="M146" s="108" t="s">
        <v>84</v>
      </c>
      <c r="N146" s="107"/>
      <c r="O146" s="109">
        <f t="shared" si="11"/>
        <v>0</v>
      </c>
      <c r="P146" s="84"/>
    </row>
    <row r="147" spans="1:16" s="85" customFormat="1" ht="20.149999999999999" customHeight="1">
      <c r="A147" s="950"/>
      <c r="B147" s="951"/>
      <c r="C147" s="951"/>
      <c r="D147" s="107"/>
      <c r="E147" s="108" t="s">
        <v>84</v>
      </c>
      <c r="F147" s="107"/>
      <c r="G147" s="109">
        <f t="shared" si="10"/>
        <v>0</v>
      </c>
      <c r="H147" s="90"/>
      <c r="I147" s="950"/>
      <c r="J147" s="951"/>
      <c r="K147" s="951"/>
      <c r="L147" s="107"/>
      <c r="M147" s="108" t="s">
        <v>84</v>
      </c>
      <c r="N147" s="107"/>
      <c r="O147" s="109">
        <f t="shared" si="11"/>
        <v>0</v>
      </c>
      <c r="P147" s="84"/>
    </row>
    <row r="148" spans="1:16" s="85" customFormat="1" ht="20.149999999999999" customHeight="1">
      <c r="A148" s="950"/>
      <c r="B148" s="951"/>
      <c r="C148" s="951"/>
      <c r="D148" s="107"/>
      <c r="E148" s="108" t="s">
        <v>84</v>
      </c>
      <c r="F148" s="107"/>
      <c r="G148" s="109">
        <f t="shared" si="10"/>
        <v>0</v>
      </c>
      <c r="H148" s="90"/>
      <c r="I148" s="950"/>
      <c r="J148" s="951"/>
      <c r="K148" s="951"/>
      <c r="L148" s="107"/>
      <c r="M148" s="108" t="s">
        <v>84</v>
      </c>
      <c r="N148" s="107"/>
      <c r="O148" s="109">
        <f t="shared" si="11"/>
        <v>0</v>
      </c>
      <c r="P148" s="84"/>
    </row>
    <row r="149" spans="1:16" s="85" customFormat="1" ht="20.149999999999999" customHeight="1">
      <c r="A149" s="950"/>
      <c r="B149" s="951"/>
      <c r="C149" s="951"/>
      <c r="D149" s="107"/>
      <c r="E149" s="108" t="s">
        <v>84</v>
      </c>
      <c r="F149" s="107"/>
      <c r="G149" s="109">
        <f t="shared" si="10"/>
        <v>0</v>
      </c>
      <c r="H149" s="90"/>
      <c r="I149" s="950"/>
      <c r="J149" s="951"/>
      <c r="K149" s="951"/>
      <c r="L149" s="107"/>
      <c r="M149" s="108" t="s">
        <v>84</v>
      </c>
      <c r="N149" s="107"/>
      <c r="O149" s="109">
        <f t="shared" si="11"/>
        <v>0</v>
      </c>
      <c r="P149" s="84"/>
    </row>
    <row r="150" spans="1:16" s="85" customFormat="1" ht="20.149999999999999" customHeight="1">
      <c r="A150" s="950"/>
      <c r="B150" s="951"/>
      <c r="C150" s="951"/>
      <c r="D150" s="107"/>
      <c r="E150" s="108" t="s">
        <v>84</v>
      </c>
      <c r="F150" s="107"/>
      <c r="G150" s="109">
        <f t="shared" si="10"/>
        <v>0</v>
      </c>
      <c r="H150" s="90"/>
      <c r="I150" s="950"/>
      <c r="J150" s="951"/>
      <c r="K150" s="951"/>
      <c r="L150" s="107"/>
      <c r="M150" s="108" t="s">
        <v>84</v>
      </c>
      <c r="N150" s="107"/>
      <c r="O150" s="109">
        <f t="shared" si="11"/>
        <v>0</v>
      </c>
      <c r="P150" s="84"/>
    </row>
    <row r="151" spans="1:16" s="85" customFormat="1" ht="20.149999999999999" customHeight="1">
      <c r="A151" s="950"/>
      <c r="B151" s="951"/>
      <c r="C151" s="951"/>
      <c r="D151" s="107"/>
      <c r="E151" s="108" t="s">
        <v>84</v>
      </c>
      <c r="F151" s="107"/>
      <c r="G151" s="109">
        <f t="shared" si="10"/>
        <v>0</v>
      </c>
      <c r="H151" s="90"/>
      <c r="I151" s="950"/>
      <c r="J151" s="951"/>
      <c r="K151" s="951"/>
      <c r="L151" s="107"/>
      <c r="M151" s="108" t="s">
        <v>84</v>
      </c>
      <c r="N151" s="107"/>
      <c r="O151" s="109">
        <f t="shared" si="11"/>
        <v>0</v>
      </c>
      <c r="P151" s="84"/>
    </row>
    <row r="152" spans="1:16" s="85" customFormat="1" ht="20.149999999999999" customHeight="1">
      <c r="A152" s="954" t="s">
        <v>125</v>
      </c>
      <c r="B152" s="955"/>
      <c r="C152" s="956"/>
      <c r="D152" s="110"/>
      <c r="E152" s="111" t="s">
        <v>84</v>
      </c>
      <c r="F152" s="112"/>
      <c r="G152" s="113">
        <f>D152*F152</f>
        <v>0</v>
      </c>
      <c r="H152" s="90"/>
      <c r="I152" s="954" t="s">
        <v>125</v>
      </c>
      <c r="J152" s="955"/>
      <c r="K152" s="956"/>
      <c r="L152" s="110"/>
      <c r="M152" s="111" t="s">
        <v>84</v>
      </c>
      <c r="N152" s="112"/>
      <c r="O152" s="113">
        <f>L152*N152</f>
        <v>0</v>
      </c>
      <c r="P152" s="84"/>
    </row>
    <row r="153" spans="1:16" s="85" customFormat="1" ht="20.149999999999999" customHeight="1">
      <c r="A153" s="957" t="s">
        <v>126</v>
      </c>
      <c r="B153" s="958"/>
      <c r="C153" s="958"/>
      <c r="D153" s="958"/>
      <c r="E153" s="958"/>
      <c r="F153" s="959"/>
      <c r="G153" s="114">
        <f>SUM(G142:G152)</f>
        <v>0</v>
      </c>
      <c r="H153" s="90"/>
      <c r="I153" s="957" t="s">
        <v>126</v>
      </c>
      <c r="J153" s="958"/>
      <c r="K153" s="958"/>
      <c r="L153" s="958"/>
      <c r="M153" s="958"/>
      <c r="N153" s="959"/>
      <c r="O153" s="114">
        <f>SUM(O142:O152)</f>
        <v>0</v>
      </c>
      <c r="P153" s="84"/>
    </row>
    <row r="154" spans="1:16" s="85" customFormat="1" ht="20.149999999999999" customHeight="1">
      <c r="A154" s="960" t="s">
        <v>175</v>
      </c>
      <c r="B154" s="961"/>
      <c r="C154" s="961"/>
      <c r="D154" s="961"/>
      <c r="E154" s="961"/>
      <c r="F154" s="961"/>
      <c r="G154" s="116"/>
      <c r="H154" s="90"/>
      <c r="I154" s="960" t="s">
        <v>175</v>
      </c>
      <c r="J154" s="961"/>
      <c r="K154" s="961"/>
      <c r="L154" s="961"/>
      <c r="M154" s="961"/>
      <c r="N154" s="961"/>
      <c r="O154" s="116"/>
      <c r="P154" s="84"/>
    </row>
    <row r="155" spans="1:16" s="85" customFormat="1" ht="20.149999999999999" customHeight="1">
      <c r="A155" s="952" t="s">
        <v>83</v>
      </c>
      <c r="B155" s="953"/>
      <c r="C155" s="953"/>
      <c r="D155" s="953"/>
      <c r="E155" s="953"/>
      <c r="F155" s="953"/>
      <c r="G155" s="114">
        <f>G153+G154</f>
        <v>0</v>
      </c>
      <c r="H155" s="90"/>
      <c r="I155" s="952" t="s">
        <v>83</v>
      </c>
      <c r="J155" s="953"/>
      <c r="K155" s="953"/>
      <c r="L155" s="953"/>
      <c r="M155" s="953"/>
      <c r="N155" s="953"/>
      <c r="O155" s="114">
        <f>O153+O154</f>
        <v>0</v>
      </c>
      <c r="P155" s="84"/>
    </row>
    <row r="156" spans="1:16" s="85" customFormat="1" ht="20.149999999999999" customHeight="1">
      <c r="A156" s="89"/>
      <c r="B156" s="89"/>
      <c r="C156" s="89"/>
      <c r="D156" s="89"/>
      <c r="E156" s="89"/>
      <c r="F156" s="89"/>
      <c r="G156" s="89"/>
      <c r="H156" s="84"/>
      <c r="I156" s="89"/>
      <c r="J156" s="89"/>
      <c r="K156" s="89"/>
      <c r="L156" s="89"/>
      <c r="M156" s="89"/>
      <c r="N156" s="89"/>
      <c r="O156" s="89"/>
      <c r="P156" s="84"/>
    </row>
    <row r="157" spans="1:16" s="85" customFormat="1" ht="20.149999999999999" customHeight="1">
      <c r="A157" s="989" t="s">
        <v>110</v>
      </c>
      <c r="B157" s="990"/>
      <c r="C157" s="995"/>
      <c r="D157" s="995"/>
      <c r="E157" s="995"/>
      <c r="F157" s="995"/>
      <c r="G157" s="996"/>
      <c r="H157" s="90"/>
      <c r="I157" s="989" t="s">
        <v>110</v>
      </c>
      <c r="J157" s="990"/>
      <c r="K157" s="995"/>
      <c r="L157" s="995"/>
      <c r="M157" s="995"/>
      <c r="N157" s="995"/>
      <c r="O157" s="996"/>
      <c r="P157" s="84"/>
    </row>
    <row r="158" spans="1:16" s="85" customFormat="1" ht="20.149999999999999" customHeight="1">
      <c r="A158" s="981" t="s">
        <v>112</v>
      </c>
      <c r="B158" s="982"/>
      <c r="C158" s="983"/>
      <c r="D158" s="983"/>
      <c r="E158" s="983"/>
      <c r="F158" s="983"/>
      <c r="G158" s="984"/>
      <c r="H158" s="90"/>
      <c r="I158" s="981" t="s">
        <v>112</v>
      </c>
      <c r="J158" s="982"/>
      <c r="K158" s="983"/>
      <c r="L158" s="983"/>
      <c r="M158" s="983"/>
      <c r="N158" s="983"/>
      <c r="O158" s="984"/>
      <c r="P158" s="84"/>
    </row>
    <row r="159" spans="1:16" s="85" customFormat="1" ht="20.149999999999999" customHeight="1">
      <c r="A159" s="962" t="s">
        <v>113</v>
      </c>
      <c r="B159" s="963"/>
      <c r="C159" s="985"/>
      <c r="D159" s="985"/>
      <c r="E159" s="986"/>
      <c r="F159" s="986"/>
      <c r="G159" s="987"/>
      <c r="H159" s="90"/>
      <c r="I159" s="962" t="s">
        <v>113</v>
      </c>
      <c r="J159" s="963"/>
      <c r="K159" s="985"/>
      <c r="L159" s="985"/>
      <c r="M159" s="986"/>
      <c r="N159" s="986"/>
      <c r="O159" s="987"/>
      <c r="P159" s="84"/>
    </row>
    <row r="160" spans="1:16" s="85" customFormat="1" ht="20.149999999999999" customHeight="1">
      <c r="A160" s="91" t="s">
        <v>114</v>
      </c>
      <c r="B160" s="953" t="s">
        <v>115</v>
      </c>
      <c r="C160" s="953"/>
      <c r="D160" s="988"/>
      <c r="E160" s="988"/>
      <c r="F160" s="92" t="s">
        <v>4</v>
      </c>
      <c r="G160" s="93"/>
      <c r="H160" s="94"/>
      <c r="I160" s="91" t="s">
        <v>114</v>
      </c>
      <c r="J160" s="953" t="s">
        <v>115</v>
      </c>
      <c r="K160" s="953"/>
      <c r="L160" s="988"/>
      <c r="M160" s="988"/>
      <c r="N160" s="92" t="s">
        <v>4</v>
      </c>
      <c r="O160" s="93"/>
      <c r="P160" s="84"/>
    </row>
    <row r="161" spans="1:16" s="85" customFormat="1" ht="20.149999999999999" customHeight="1">
      <c r="A161" s="989" t="s">
        <v>116</v>
      </c>
      <c r="B161" s="990"/>
      <c r="C161" s="991">
        <f>C159-D160-G160</f>
        <v>0</v>
      </c>
      <c r="D161" s="992"/>
      <c r="E161" s="993" t="s">
        <v>117</v>
      </c>
      <c r="F161" s="994"/>
      <c r="G161" s="95" t="str">
        <f>IF(C161*C162=0,"",C161*C162)</f>
        <v/>
      </c>
      <c r="H161" s="90"/>
      <c r="I161" s="989" t="s">
        <v>116</v>
      </c>
      <c r="J161" s="990"/>
      <c r="K161" s="991">
        <f>K159-L160-O160</f>
        <v>0</v>
      </c>
      <c r="L161" s="992"/>
      <c r="M161" s="993" t="s">
        <v>117</v>
      </c>
      <c r="N161" s="994"/>
      <c r="O161" s="95" t="str">
        <f>IF(K161*K162=0,"",K161*K162)</f>
        <v/>
      </c>
      <c r="P161" s="84"/>
    </row>
    <row r="162" spans="1:16" s="85" customFormat="1" ht="20.149999999999999" customHeight="1">
      <c r="A162" s="962" t="s">
        <v>118</v>
      </c>
      <c r="B162" s="963"/>
      <c r="C162" s="964"/>
      <c r="D162" s="965"/>
      <c r="E162" s="96"/>
      <c r="F162" s="97"/>
      <c r="G162" s="98"/>
      <c r="H162" s="90"/>
      <c r="I162" s="962" t="s">
        <v>118</v>
      </c>
      <c r="J162" s="963"/>
      <c r="K162" s="964"/>
      <c r="L162" s="965"/>
      <c r="M162" s="96"/>
      <c r="N162" s="97"/>
      <c r="O162" s="98"/>
      <c r="P162" s="84"/>
    </row>
    <row r="163" spans="1:16" s="85" customFormat="1" ht="20.149999999999999" customHeight="1">
      <c r="A163" s="952" t="s">
        <v>119</v>
      </c>
      <c r="B163" s="953"/>
      <c r="C163" s="966" t="str">
        <f>IF(G161="","",SUM(F167:F176))</f>
        <v/>
      </c>
      <c r="D163" s="967"/>
      <c r="E163" s="968" t="s">
        <v>120</v>
      </c>
      <c r="F163" s="969"/>
      <c r="G163" s="99" t="str">
        <f>IF(G161="","",C163/G161)</f>
        <v/>
      </c>
      <c r="H163" s="90"/>
      <c r="I163" s="952" t="s">
        <v>119</v>
      </c>
      <c r="J163" s="953"/>
      <c r="K163" s="966" t="str">
        <f>IF(O161="","",SUM(N167:N176))</f>
        <v/>
      </c>
      <c r="L163" s="967"/>
      <c r="M163" s="968" t="s">
        <v>120</v>
      </c>
      <c r="N163" s="969"/>
      <c r="O163" s="99" t="str">
        <f>IF(O161="","",K163/O161)</f>
        <v/>
      </c>
      <c r="P163" s="84"/>
    </row>
    <row r="164" spans="1:16" s="85" customFormat="1" ht="20.149999999999999" customHeight="1">
      <c r="A164" s="975" t="s">
        <v>121</v>
      </c>
      <c r="B164" s="976"/>
      <c r="C164" s="977" t="str">
        <f>IF(G161="","",SUM(F167:F177))</f>
        <v/>
      </c>
      <c r="D164" s="978"/>
      <c r="E164" s="979" t="s">
        <v>122</v>
      </c>
      <c r="F164" s="980"/>
      <c r="G164" s="100" t="str">
        <f>IF(G161="","",C164/G161)</f>
        <v/>
      </c>
      <c r="H164" s="90"/>
      <c r="I164" s="975" t="s">
        <v>121</v>
      </c>
      <c r="J164" s="976"/>
      <c r="K164" s="977" t="str">
        <f>IF(O161="","",SUM(N167:N177))</f>
        <v/>
      </c>
      <c r="L164" s="978"/>
      <c r="M164" s="979" t="s">
        <v>122</v>
      </c>
      <c r="N164" s="980"/>
      <c r="O164" s="100" t="str">
        <f>IF(O161="","",K164/O161)</f>
        <v/>
      </c>
      <c r="P164" s="84"/>
    </row>
    <row r="165" spans="1:16" s="85" customFormat="1" ht="20.149999999999999" customHeight="1">
      <c r="A165" s="970" t="s">
        <v>337</v>
      </c>
      <c r="B165" s="971"/>
      <c r="C165" s="971"/>
      <c r="D165" s="971"/>
      <c r="E165" s="971"/>
      <c r="F165" s="971"/>
      <c r="G165" s="972"/>
      <c r="H165" s="90"/>
      <c r="I165" s="970" t="s">
        <v>337</v>
      </c>
      <c r="J165" s="971"/>
      <c r="K165" s="971"/>
      <c r="L165" s="971"/>
      <c r="M165" s="971"/>
      <c r="N165" s="971"/>
      <c r="O165" s="972"/>
      <c r="P165" s="84"/>
    </row>
    <row r="166" spans="1:16" s="85" customFormat="1" ht="20.149999999999999" customHeight="1">
      <c r="A166" s="952" t="s">
        <v>377</v>
      </c>
      <c r="B166" s="953"/>
      <c r="C166" s="953"/>
      <c r="D166" s="101" t="s">
        <v>60</v>
      </c>
      <c r="E166" s="101" t="s">
        <v>84</v>
      </c>
      <c r="F166" s="101" t="s">
        <v>123</v>
      </c>
      <c r="G166" s="102" t="s">
        <v>124</v>
      </c>
      <c r="H166" s="90"/>
      <c r="I166" s="952" t="s">
        <v>377</v>
      </c>
      <c r="J166" s="953"/>
      <c r="K166" s="953"/>
      <c r="L166" s="101" t="s">
        <v>60</v>
      </c>
      <c r="M166" s="101" t="s">
        <v>84</v>
      </c>
      <c r="N166" s="101" t="s">
        <v>123</v>
      </c>
      <c r="O166" s="102" t="s">
        <v>124</v>
      </c>
      <c r="P166" s="84"/>
    </row>
    <row r="167" spans="1:16" s="85" customFormat="1" ht="20.149999999999999" customHeight="1">
      <c r="A167" s="973"/>
      <c r="B167" s="974"/>
      <c r="C167" s="974"/>
      <c r="D167" s="103"/>
      <c r="E167" s="104" t="s">
        <v>84</v>
      </c>
      <c r="F167" s="105"/>
      <c r="G167" s="106">
        <f>D167*F167</f>
        <v>0</v>
      </c>
      <c r="H167" s="90"/>
      <c r="I167" s="973"/>
      <c r="J167" s="974"/>
      <c r="K167" s="974"/>
      <c r="L167" s="103"/>
      <c r="M167" s="104" t="s">
        <v>84</v>
      </c>
      <c r="N167" s="105"/>
      <c r="O167" s="106">
        <f>L167*N167</f>
        <v>0</v>
      </c>
      <c r="P167" s="84"/>
    </row>
    <row r="168" spans="1:16" s="85" customFormat="1" ht="20.149999999999999" customHeight="1">
      <c r="A168" s="950"/>
      <c r="B168" s="951"/>
      <c r="C168" s="951"/>
      <c r="D168" s="107"/>
      <c r="E168" s="108" t="s">
        <v>84</v>
      </c>
      <c r="F168" s="107"/>
      <c r="G168" s="109">
        <f t="shared" ref="G168:G176" si="12">D168*F168</f>
        <v>0</v>
      </c>
      <c r="H168" s="90"/>
      <c r="I168" s="950"/>
      <c r="J168" s="951"/>
      <c r="K168" s="951"/>
      <c r="L168" s="107"/>
      <c r="M168" s="108" t="s">
        <v>84</v>
      </c>
      <c r="N168" s="107"/>
      <c r="O168" s="109">
        <f t="shared" ref="O168:O176" si="13">L168*N168</f>
        <v>0</v>
      </c>
      <c r="P168" s="84"/>
    </row>
    <row r="169" spans="1:16" s="85" customFormat="1" ht="20.149999999999999" customHeight="1">
      <c r="A169" s="950"/>
      <c r="B169" s="951"/>
      <c r="C169" s="951"/>
      <c r="D169" s="107"/>
      <c r="E169" s="108" t="s">
        <v>84</v>
      </c>
      <c r="F169" s="107"/>
      <c r="G169" s="109">
        <f t="shared" si="12"/>
        <v>0</v>
      </c>
      <c r="H169" s="90"/>
      <c r="I169" s="950"/>
      <c r="J169" s="951"/>
      <c r="K169" s="951"/>
      <c r="L169" s="107"/>
      <c r="M169" s="108" t="s">
        <v>84</v>
      </c>
      <c r="N169" s="107"/>
      <c r="O169" s="109">
        <f t="shared" si="13"/>
        <v>0</v>
      </c>
      <c r="P169" s="84"/>
    </row>
    <row r="170" spans="1:16" s="85" customFormat="1" ht="20.149999999999999" customHeight="1">
      <c r="A170" s="950"/>
      <c r="B170" s="951"/>
      <c r="C170" s="951"/>
      <c r="D170" s="107"/>
      <c r="E170" s="108" t="s">
        <v>84</v>
      </c>
      <c r="F170" s="107"/>
      <c r="G170" s="109">
        <f t="shared" si="12"/>
        <v>0</v>
      </c>
      <c r="H170" s="90"/>
      <c r="I170" s="950"/>
      <c r="J170" s="951"/>
      <c r="K170" s="951"/>
      <c r="L170" s="107"/>
      <c r="M170" s="108" t="s">
        <v>84</v>
      </c>
      <c r="N170" s="107"/>
      <c r="O170" s="109">
        <f t="shared" si="13"/>
        <v>0</v>
      </c>
      <c r="P170" s="84"/>
    </row>
    <row r="171" spans="1:16" s="85" customFormat="1" ht="20.149999999999999" customHeight="1">
      <c r="A171" s="950"/>
      <c r="B171" s="951"/>
      <c r="C171" s="951"/>
      <c r="D171" s="107"/>
      <c r="E171" s="108" t="s">
        <v>84</v>
      </c>
      <c r="F171" s="107"/>
      <c r="G171" s="109">
        <f t="shared" si="12"/>
        <v>0</v>
      </c>
      <c r="H171" s="90"/>
      <c r="I171" s="950"/>
      <c r="J171" s="951"/>
      <c r="K171" s="951"/>
      <c r="L171" s="107"/>
      <c r="M171" s="108" t="s">
        <v>84</v>
      </c>
      <c r="N171" s="107"/>
      <c r="O171" s="109">
        <f t="shared" si="13"/>
        <v>0</v>
      </c>
      <c r="P171" s="84"/>
    </row>
    <row r="172" spans="1:16" s="85" customFormat="1" ht="20.149999999999999" customHeight="1">
      <c r="A172" s="950"/>
      <c r="B172" s="951"/>
      <c r="C172" s="951"/>
      <c r="D172" s="107"/>
      <c r="E172" s="108" t="s">
        <v>84</v>
      </c>
      <c r="F172" s="107"/>
      <c r="G172" s="109">
        <f t="shared" si="12"/>
        <v>0</v>
      </c>
      <c r="H172" s="90"/>
      <c r="I172" s="950"/>
      <c r="J172" s="951"/>
      <c r="K172" s="951"/>
      <c r="L172" s="107"/>
      <c r="M172" s="108" t="s">
        <v>84</v>
      </c>
      <c r="N172" s="107"/>
      <c r="O172" s="109">
        <f t="shared" si="13"/>
        <v>0</v>
      </c>
      <c r="P172" s="84"/>
    </row>
    <row r="173" spans="1:16" s="85" customFormat="1" ht="20.149999999999999" customHeight="1">
      <c r="A173" s="950"/>
      <c r="B173" s="951"/>
      <c r="C173" s="951"/>
      <c r="D173" s="107"/>
      <c r="E173" s="108" t="s">
        <v>84</v>
      </c>
      <c r="F173" s="107"/>
      <c r="G173" s="109">
        <f t="shared" si="12"/>
        <v>0</v>
      </c>
      <c r="H173" s="90"/>
      <c r="I173" s="950"/>
      <c r="J173" s="951"/>
      <c r="K173" s="951"/>
      <c r="L173" s="107"/>
      <c r="M173" s="108" t="s">
        <v>84</v>
      </c>
      <c r="N173" s="107"/>
      <c r="O173" s="109">
        <f t="shared" si="13"/>
        <v>0</v>
      </c>
      <c r="P173" s="84"/>
    </row>
    <row r="174" spans="1:16" s="85" customFormat="1" ht="20.149999999999999" customHeight="1">
      <c r="A174" s="950"/>
      <c r="B174" s="951"/>
      <c r="C174" s="951"/>
      <c r="D174" s="107"/>
      <c r="E174" s="108" t="s">
        <v>84</v>
      </c>
      <c r="F174" s="107"/>
      <c r="G174" s="109">
        <f t="shared" si="12"/>
        <v>0</v>
      </c>
      <c r="H174" s="90"/>
      <c r="I174" s="950"/>
      <c r="J174" s="951"/>
      <c r="K174" s="951"/>
      <c r="L174" s="107"/>
      <c r="M174" s="108" t="s">
        <v>84</v>
      </c>
      <c r="N174" s="107"/>
      <c r="O174" s="109">
        <f t="shared" si="13"/>
        <v>0</v>
      </c>
      <c r="P174" s="84"/>
    </row>
    <row r="175" spans="1:16" s="85" customFormat="1" ht="20.149999999999999" customHeight="1">
      <c r="A175" s="950"/>
      <c r="B175" s="951"/>
      <c r="C175" s="951"/>
      <c r="D175" s="107"/>
      <c r="E175" s="108" t="s">
        <v>84</v>
      </c>
      <c r="F175" s="107"/>
      <c r="G175" s="109">
        <f t="shared" si="12"/>
        <v>0</v>
      </c>
      <c r="H175" s="90"/>
      <c r="I175" s="950"/>
      <c r="J175" s="951"/>
      <c r="K175" s="951"/>
      <c r="L175" s="107"/>
      <c r="M175" s="108" t="s">
        <v>84</v>
      </c>
      <c r="N175" s="107"/>
      <c r="O175" s="109">
        <f t="shared" si="13"/>
        <v>0</v>
      </c>
      <c r="P175" s="84"/>
    </row>
    <row r="176" spans="1:16" s="85" customFormat="1" ht="20.149999999999999" customHeight="1">
      <c r="A176" s="950"/>
      <c r="B176" s="951"/>
      <c r="C176" s="951"/>
      <c r="D176" s="107"/>
      <c r="E176" s="108" t="s">
        <v>84</v>
      </c>
      <c r="F176" s="107"/>
      <c r="G176" s="109">
        <f t="shared" si="12"/>
        <v>0</v>
      </c>
      <c r="H176" s="90"/>
      <c r="I176" s="950"/>
      <c r="J176" s="951"/>
      <c r="K176" s="951"/>
      <c r="L176" s="107"/>
      <c r="M176" s="108" t="s">
        <v>84</v>
      </c>
      <c r="N176" s="107"/>
      <c r="O176" s="109">
        <f t="shared" si="13"/>
        <v>0</v>
      </c>
      <c r="P176" s="84"/>
    </row>
    <row r="177" spans="1:16" s="85" customFormat="1" ht="20.149999999999999" customHeight="1">
      <c r="A177" s="954" t="s">
        <v>125</v>
      </c>
      <c r="B177" s="955"/>
      <c r="C177" s="956"/>
      <c r="D177" s="110"/>
      <c r="E177" s="111" t="s">
        <v>84</v>
      </c>
      <c r="F177" s="112"/>
      <c r="G177" s="113">
        <f>D177*F177</f>
        <v>0</v>
      </c>
      <c r="H177" s="90"/>
      <c r="I177" s="954" t="s">
        <v>125</v>
      </c>
      <c r="J177" s="955"/>
      <c r="K177" s="956"/>
      <c r="L177" s="110"/>
      <c r="M177" s="111" t="s">
        <v>84</v>
      </c>
      <c r="N177" s="112"/>
      <c r="O177" s="113">
        <f>L177*N177</f>
        <v>0</v>
      </c>
      <c r="P177" s="84"/>
    </row>
    <row r="178" spans="1:16" s="85" customFormat="1" ht="20.149999999999999" customHeight="1">
      <c r="A178" s="957" t="s">
        <v>126</v>
      </c>
      <c r="B178" s="958"/>
      <c r="C178" s="958"/>
      <c r="D178" s="958"/>
      <c r="E178" s="958"/>
      <c r="F178" s="959"/>
      <c r="G178" s="114">
        <f>SUM(G167:G177)</f>
        <v>0</v>
      </c>
      <c r="H178" s="90"/>
      <c r="I178" s="957" t="s">
        <v>126</v>
      </c>
      <c r="J178" s="958"/>
      <c r="K178" s="958"/>
      <c r="L178" s="958"/>
      <c r="M178" s="958"/>
      <c r="N178" s="959"/>
      <c r="O178" s="114">
        <f>SUM(O167:O177)</f>
        <v>0</v>
      </c>
      <c r="P178" s="84"/>
    </row>
    <row r="179" spans="1:16" s="85" customFormat="1" ht="20.149999999999999" customHeight="1">
      <c r="A179" s="960" t="s">
        <v>175</v>
      </c>
      <c r="B179" s="961"/>
      <c r="C179" s="961"/>
      <c r="D179" s="961"/>
      <c r="E179" s="961"/>
      <c r="F179" s="961"/>
      <c r="G179" s="116"/>
      <c r="H179" s="90"/>
      <c r="I179" s="960" t="s">
        <v>175</v>
      </c>
      <c r="J179" s="961"/>
      <c r="K179" s="961"/>
      <c r="L179" s="961"/>
      <c r="M179" s="961"/>
      <c r="N179" s="961"/>
      <c r="O179" s="116"/>
      <c r="P179" s="84"/>
    </row>
    <row r="180" spans="1:16" s="85" customFormat="1" ht="20.149999999999999" customHeight="1">
      <c r="A180" s="952" t="s">
        <v>83</v>
      </c>
      <c r="B180" s="953"/>
      <c r="C180" s="953"/>
      <c r="D180" s="953"/>
      <c r="E180" s="953"/>
      <c r="F180" s="953"/>
      <c r="G180" s="114">
        <f>G178+G179</f>
        <v>0</v>
      </c>
      <c r="H180" s="90"/>
      <c r="I180" s="952" t="s">
        <v>83</v>
      </c>
      <c r="J180" s="953"/>
      <c r="K180" s="953"/>
      <c r="L180" s="953"/>
      <c r="M180" s="953"/>
      <c r="N180" s="953"/>
      <c r="O180" s="114">
        <f>O178+O179</f>
        <v>0</v>
      </c>
      <c r="P180" s="84"/>
    </row>
    <row r="181" spans="1:16" s="85" customFormat="1" ht="20.149999999999999" customHeight="1">
      <c r="A181" s="89"/>
      <c r="B181" s="89"/>
      <c r="C181" s="89"/>
      <c r="D181" s="89"/>
      <c r="E181" s="89"/>
      <c r="F181" s="89"/>
      <c r="G181" s="89"/>
      <c r="H181" s="84"/>
      <c r="I181" s="89"/>
      <c r="J181" s="89"/>
      <c r="K181" s="89"/>
      <c r="L181" s="89"/>
      <c r="M181" s="89"/>
      <c r="N181" s="89"/>
      <c r="O181" s="89"/>
      <c r="P181" s="84"/>
    </row>
    <row r="182" spans="1:16" s="85" customFormat="1" ht="20.149999999999999" customHeight="1">
      <c r="A182" s="989" t="s">
        <v>110</v>
      </c>
      <c r="B182" s="990"/>
      <c r="C182" s="995"/>
      <c r="D182" s="995"/>
      <c r="E182" s="995"/>
      <c r="F182" s="995"/>
      <c r="G182" s="996"/>
      <c r="H182" s="90"/>
      <c r="I182" s="989" t="s">
        <v>110</v>
      </c>
      <c r="J182" s="990"/>
      <c r="K182" s="995"/>
      <c r="L182" s="995"/>
      <c r="M182" s="995"/>
      <c r="N182" s="995"/>
      <c r="O182" s="996"/>
      <c r="P182" s="84"/>
    </row>
    <row r="183" spans="1:16" s="85" customFormat="1" ht="20.149999999999999" customHeight="1">
      <c r="A183" s="981" t="s">
        <v>112</v>
      </c>
      <c r="B183" s="982"/>
      <c r="C183" s="983"/>
      <c r="D183" s="983"/>
      <c r="E183" s="983"/>
      <c r="F183" s="983"/>
      <c r="G183" s="984"/>
      <c r="H183" s="90"/>
      <c r="I183" s="981" t="s">
        <v>112</v>
      </c>
      <c r="J183" s="982"/>
      <c r="K183" s="983"/>
      <c r="L183" s="983"/>
      <c r="M183" s="983"/>
      <c r="N183" s="983"/>
      <c r="O183" s="984"/>
      <c r="P183" s="84"/>
    </row>
    <row r="184" spans="1:16" s="85" customFormat="1" ht="20.149999999999999" customHeight="1">
      <c r="A184" s="962" t="s">
        <v>113</v>
      </c>
      <c r="B184" s="963"/>
      <c r="C184" s="985"/>
      <c r="D184" s="985"/>
      <c r="E184" s="986"/>
      <c r="F184" s="986"/>
      <c r="G184" s="987"/>
      <c r="H184" s="90"/>
      <c r="I184" s="962" t="s">
        <v>113</v>
      </c>
      <c r="J184" s="963"/>
      <c r="K184" s="985"/>
      <c r="L184" s="985"/>
      <c r="M184" s="986"/>
      <c r="N184" s="986"/>
      <c r="O184" s="987"/>
      <c r="P184" s="84"/>
    </row>
    <row r="185" spans="1:16" s="85" customFormat="1" ht="20.149999999999999" customHeight="1">
      <c r="A185" s="91" t="s">
        <v>114</v>
      </c>
      <c r="B185" s="953" t="s">
        <v>115</v>
      </c>
      <c r="C185" s="953"/>
      <c r="D185" s="988"/>
      <c r="E185" s="988"/>
      <c r="F185" s="92" t="s">
        <v>4</v>
      </c>
      <c r="G185" s="93"/>
      <c r="H185" s="94"/>
      <c r="I185" s="91" t="s">
        <v>114</v>
      </c>
      <c r="J185" s="953" t="s">
        <v>115</v>
      </c>
      <c r="K185" s="953"/>
      <c r="L185" s="988"/>
      <c r="M185" s="988"/>
      <c r="N185" s="92" t="s">
        <v>4</v>
      </c>
      <c r="O185" s="93"/>
      <c r="P185" s="84"/>
    </row>
    <row r="186" spans="1:16" s="85" customFormat="1" ht="20.149999999999999" customHeight="1">
      <c r="A186" s="989" t="s">
        <v>116</v>
      </c>
      <c r="B186" s="990"/>
      <c r="C186" s="991">
        <f>C184-D185-G185</f>
        <v>0</v>
      </c>
      <c r="D186" s="992"/>
      <c r="E186" s="993" t="s">
        <v>117</v>
      </c>
      <c r="F186" s="994"/>
      <c r="G186" s="95" t="str">
        <f>IF(C186*C187=0,"",C186*C187)</f>
        <v/>
      </c>
      <c r="H186" s="90"/>
      <c r="I186" s="989" t="s">
        <v>116</v>
      </c>
      <c r="J186" s="990"/>
      <c r="K186" s="991">
        <f>K184-L185-O185</f>
        <v>0</v>
      </c>
      <c r="L186" s="992"/>
      <c r="M186" s="993" t="s">
        <v>117</v>
      </c>
      <c r="N186" s="994"/>
      <c r="O186" s="95" t="str">
        <f>IF(K186*K187=0,"",K186*K187)</f>
        <v/>
      </c>
      <c r="P186" s="84"/>
    </row>
    <row r="187" spans="1:16" s="85" customFormat="1" ht="20.149999999999999" customHeight="1">
      <c r="A187" s="962" t="s">
        <v>118</v>
      </c>
      <c r="B187" s="963"/>
      <c r="C187" s="964"/>
      <c r="D187" s="965"/>
      <c r="E187" s="96"/>
      <c r="F187" s="97"/>
      <c r="G187" s="98"/>
      <c r="H187" s="90"/>
      <c r="I187" s="962" t="s">
        <v>118</v>
      </c>
      <c r="J187" s="963"/>
      <c r="K187" s="964"/>
      <c r="L187" s="965"/>
      <c r="M187" s="96"/>
      <c r="N187" s="97"/>
      <c r="O187" s="98"/>
      <c r="P187" s="84"/>
    </row>
    <row r="188" spans="1:16" s="85" customFormat="1" ht="20.149999999999999" customHeight="1">
      <c r="A188" s="952" t="s">
        <v>119</v>
      </c>
      <c r="B188" s="953"/>
      <c r="C188" s="966" t="str">
        <f>IF(G186="","",SUM(F192:F201))</f>
        <v/>
      </c>
      <c r="D188" s="967"/>
      <c r="E188" s="968" t="s">
        <v>120</v>
      </c>
      <c r="F188" s="969"/>
      <c r="G188" s="99" t="str">
        <f>IF(G186="","",C188/G186)</f>
        <v/>
      </c>
      <c r="H188" s="90"/>
      <c r="I188" s="952" t="s">
        <v>119</v>
      </c>
      <c r="J188" s="953"/>
      <c r="K188" s="966" t="str">
        <f>IF(O186="","",SUM(N192:N201))</f>
        <v/>
      </c>
      <c r="L188" s="967"/>
      <c r="M188" s="968" t="s">
        <v>120</v>
      </c>
      <c r="N188" s="969"/>
      <c r="O188" s="99" t="str">
        <f>IF(O186="","",K188/O186)</f>
        <v/>
      </c>
      <c r="P188" s="84"/>
    </row>
    <row r="189" spans="1:16" s="85" customFormat="1" ht="20.149999999999999" customHeight="1">
      <c r="A189" s="975" t="s">
        <v>121</v>
      </c>
      <c r="B189" s="976"/>
      <c r="C189" s="977" t="str">
        <f>IF(G186="","",SUM(F192:F202))</f>
        <v/>
      </c>
      <c r="D189" s="978"/>
      <c r="E189" s="979" t="s">
        <v>122</v>
      </c>
      <c r="F189" s="980"/>
      <c r="G189" s="100" t="str">
        <f>IF(G186="","",C189/G186)</f>
        <v/>
      </c>
      <c r="H189" s="90"/>
      <c r="I189" s="975" t="s">
        <v>121</v>
      </c>
      <c r="J189" s="976"/>
      <c r="K189" s="977" t="str">
        <f>IF(O186="","",SUM(N192:N202))</f>
        <v/>
      </c>
      <c r="L189" s="978"/>
      <c r="M189" s="979" t="s">
        <v>122</v>
      </c>
      <c r="N189" s="980"/>
      <c r="O189" s="100" t="str">
        <f>IF(O186="","",K189/O186)</f>
        <v/>
      </c>
      <c r="P189" s="84"/>
    </row>
    <row r="190" spans="1:16" s="85" customFormat="1" ht="20.149999999999999" customHeight="1">
      <c r="A190" s="970" t="s">
        <v>337</v>
      </c>
      <c r="B190" s="971"/>
      <c r="C190" s="971"/>
      <c r="D190" s="971"/>
      <c r="E190" s="971"/>
      <c r="F190" s="971"/>
      <c r="G190" s="972"/>
      <c r="H190" s="90"/>
      <c r="I190" s="970" t="s">
        <v>337</v>
      </c>
      <c r="J190" s="971"/>
      <c r="K190" s="971"/>
      <c r="L190" s="971"/>
      <c r="M190" s="971"/>
      <c r="N190" s="971"/>
      <c r="O190" s="972"/>
      <c r="P190" s="84"/>
    </row>
    <row r="191" spans="1:16" s="85" customFormat="1" ht="20.149999999999999" customHeight="1">
      <c r="A191" s="952" t="s">
        <v>377</v>
      </c>
      <c r="B191" s="953"/>
      <c r="C191" s="953"/>
      <c r="D191" s="101" t="s">
        <v>60</v>
      </c>
      <c r="E191" s="101" t="s">
        <v>84</v>
      </c>
      <c r="F191" s="101" t="s">
        <v>123</v>
      </c>
      <c r="G191" s="102" t="s">
        <v>124</v>
      </c>
      <c r="H191" s="90"/>
      <c r="I191" s="952" t="s">
        <v>377</v>
      </c>
      <c r="J191" s="953"/>
      <c r="K191" s="953"/>
      <c r="L191" s="101" t="s">
        <v>60</v>
      </c>
      <c r="M191" s="101" t="s">
        <v>84</v>
      </c>
      <c r="N191" s="101" t="s">
        <v>123</v>
      </c>
      <c r="O191" s="102" t="s">
        <v>124</v>
      </c>
      <c r="P191" s="84"/>
    </row>
    <row r="192" spans="1:16" s="85" customFormat="1" ht="20.149999999999999" customHeight="1">
      <c r="A192" s="973"/>
      <c r="B192" s="974"/>
      <c r="C192" s="974"/>
      <c r="D192" s="103"/>
      <c r="E192" s="104" t="s">
        <v>84</v>
      </c>
      <c r="F192" s="105"/>
      <c r="G192" s="106">
        <f>D192*F192</f>
        <v>0</v>
      </c>
      <c r="H192" s="90"/>
      <c r="I192" s="973"/>
      <c r="J192" s="974"/>
      <c r="K192" s="974"/>
      <c r="L192" s="103"/>
      <c r="M192" s="104" t="s">
        <v>84</v>
      </c>
      <c r="N192" s="105"/>
      <c r="O192" s="106">
        <f>L192*N192</f>
        <v>0</v>
      </c>
      <c r="P192" s="84"/>
    </row>
    <row r="193" spans="1:16" s="85" customFormat="1" ht="20.149999999999999" customHeight="1">
      <c r="A193" s="950"/>
      <c r="B193" s="951"/>
      <c r="C193" s="951"/>
      <c r="D193" s="107"/>
      <c r="E193" s="108" t="s">
        <v>84</v>
      </c>
      <c r="F193" s="107"/>
      <c r="G193" s="109">
        <f t="shared" ref="G193:G201" si="14">D193*F193</f>
        <v>0</v>
      </c>
      <c r="H193" s="90"/>
      <c r="I193" s="950"/>
      <c r="J193" s="951"/>
      <c r="K193" s="951"/>
      <c r="L193" s="107"/>
      <c r="M193" s="108" t="s">
        <v>84</v>
      </c>
      <c r="N193" s="107"/>
      <c r="O193" s="109">
        <f t="shared" ref="O193:O201" si="15">L193*N193</f>
        <v>0</v>
      </c>
      <c r="P193" s="84"/>
    </row>
    <row r="194" spans="1:16" s="85" customFormat="1" ht="20.149999999999999" customHeight="1">
      <c r="A194" s="950"/>
      <c r="B194" s="951"/>
      <c r="C194" s="951"/>
      <c r="D194" s="107"/>
      <c r="E194" s="108" t="s">
        <v>84</v>
      </c>
      <c r="F194" s="107"/>
      <c r="G194" s="109">
        <f t="shared" si="14"/>
        <v>0</v>
      </c>
      <c r="H194" s="90"/>
      <c r="I194" s="950"/>
      <c r="J194" s="951"/>
      <c r="K194" s="951"/>
      <c r="L194" s="107"/>
      <c r="M194" s="108" t="s">
        <v>84</v>
      </c>
      <c r="N194" s="107"/>
      <c r="O194" s="109">
        <f t="shared" si="15"/>
        <v>0</v>
      </c>
      <c r="P194" s="84"/>
    </row>
    <row r="195" spans="1:16" s="85" customFormat="1" ht="20.149999999999999" customHeight="1">
      <c r="A195" s="950"/>
      <c r="B195" s="951"/>
      <c r="C195" s="951"/>
      <c r="D195" s="107"/>
      <c r="E195" s="108" t="s">
        <v>84</v>
      </c>
      <c r="F195" s="107"/>
      <c r="G195" s="109">
        <f t="shared" si="14"/>
        <v>0</v>
      </c>
      <c r="H195" s="90"/>
      <c r="I195" s="950"/>
      <c r="J195" s="951"/>
      <c r="K195" s="951"/>
      <c r="L195" s="107"/>
      <c r="M195" s="108" t="s">
        <v>84</v>
      </c>
      <c r="N195" s="107"/>
      <c r="O195" s="109">
        <f t="shared" si="15"/>
        <v>0</v>
      </c>
      <c r="P195" s="84"/>
    </row>
    <row r="196" spans="1:16" s="85" customFormat="1" ht="20.149999999999999" customHeight="1">
      <c r="A196" s="950"/>
      <c r="B196" s="951"/>
      <c r="C196" s="951"/>
      <c r="D196" s="107"/>
      <c r="E196" s="108" t="s">
        <v>84</v>
      </c>
      <c r="F196" s="107"/>
      <c r="G196" s="109">
        <f t="shared" si="14"/>
        <v>0</v>
      </c>
      <c r="H196" s="90"/>
      <c r="I196" s="950"/>
      <c r="J196" s="951"/>
      <c r="K196" s="951"/>
      <c r="L196" s="107"/>
      <c r="M196" s="108" t="s">
        <v>84</v>
      </c>
      <c r="N196" s="107"/>
      <c r="O196" s="109">
        <f t="shared" si="15"/>
        <v>0</v>
      </c>
      <c r="P196" s="84"/>
    </row>
    <row r="197" spans="1:16" s="85" customFormat="1" ht="20.149999999999999" customHeight="1">
      <c r="A197" s="950"/>
      <c r="B197" s="951"/>
      <c r="C197" s="951"/>
      <c r="D197" s="107"/>
      <c r="E197" s="108" t="s">
        <v>84</v>
      </c>
      <c r="F197" s="107"/>
      <c r="G197" s="109">
        <f t="shared" si="14"/>
        <v>0</v>
      </c>
      <c r="H197" s="90"/>
      <c r="I197" s="950"/>
      <c r="J197" s="951"/>
      <c r="K197" s="951"/>
      <c r="L197" s="107"/>
      <c r="M197" s="108" t="s">
        <v>84</v>
      </c>
      <c r="N197" s="107"/>
      <c r="O197" s="109">
        <f t="shared" si="15"/>
        <v>0</v>
      </c>
      <c r="P197" s="84"/>
    </row>
    <row r="198" spans="1:16" s="85" customFormat="1" ht="20.149999999999999" customHeight="1">
      <c r="A198" s="950"/>
      <c r="B198" s="951"/>
      <c r="C198" s="951"/>
      <c r="D198" s="107"/>
      <c r="E198" s="108" t="s">
        <v>84</v>
      </c>
      <c r="F198" s="107"/>
      <c r="G198" s="109">
        <f t="shared" si="14"/>
        <v>0</v>
      </c>
      <c r="H198" s="90"/>
      <c r="I198" s="950"/>
      <c r="J198" s="951"/>
      <c r="K198" s="951"/>
      <c r="L198" s="107"/>
      <c r="M198" s="108" t="s">
        <v>84</v>
      </c>
      <c r="N198" s="107"/>
      <c r="O198" s="109">
        <f t="shared" si="15"/>
        <v>0</v>
      </c>
      <c r="P198" s="84"/>
    </row>
    <row r="199" spans="1:16" s="85" customFormat="1" ht="20.149999999999999" customHeight="1">
      <c r="A199" s="950"/>
      <c r="B199" s="951"/>
      <c r="C199" s="951"/>
      <c r="D199" s="107"/>
      <c r="E199" s="108" t="s">
        <v>84</v>
      </c>
      <c r="F199" s="107"/>
      <c r="G199" s="109">
        <f t="shared" si="14"/>
        <v>0</v>
      </c>
      <c r="H199" s="90"/>
      <c r="I199" s="950"/>
      <c r="J199" s="951"/>
      <c r="K199" s="951"/>
      <c r="L199" s="107"/>
      <c r="M199" s="108" t="s">
        <v>84</v>
      </c>
      <c r="N199" s="107"/>
      <c r="O199" s="109">
        <f t="shared" si="15"/>
        <v>0</v>
      </c>
      <c r="P199" s="84"/>
    </row>
    <row r="200" spans="1:16" s="85" customFormat="1" ht="20.149999999999999" customHeight="1">
      <c r="A200" s="950"/>
      <c r="B200" s="951"/>
      <c r="C200" s="951"/>
      <c r="D200" s="107"/>
      <c r="E200" s="108" t="s">
        <v>84</v>
      </c>
      <c r="F200" s="107"/>
      <c r="G200" s="109">
        <f t="shared" si="14"/>
        <v>0</v>
      </c>
      <c r="H200" s="90"/>
      <c r="I200" s="950"/>
      <c r="J200" s="951"/>
      <c r="K200" s="951"/>
      <c r="L200" s="107"/>
      <c r="M200" s="108" t="s">
        <v>84</v>
      </c>
      <c r="N200" s="107"/>
      <c r="O200" s="109">
        <f t="shared" si="15"/>
        <v>0</v>
      </c>
      <c r="P200" s="84"/>
    </row>
    <row r="201" spans="1:16" s="85" customFormat="1" ht="20.149999999999999" customHeight="1">
      <c r="A201" s="950"/>
      <c r="B201" s="951"/>
      <c r="C201" s="951"/>
      <c r="D201" s="107"/>
      <c r="E201" s="108" t="s">
        <v>84</v>
      </c>
      <c r="F201" s="107"/>
      <c r="G201" s="109">
        <f t="shared" si="14"/>
        <v>0</v>
      </c>
      <c r="H201" s="90"/>
      <c r="I201" s="950"/>
      <c r="J201" s="951"/>
      <c r="K201" s="951"/>
      <c r="L201" s="107"/>
      <c r="M201" s="108" t="s">
        <v>84</v>
      </c>
      <c r="N201" s="107"/>
      <c r="O201" s="109">
        <f t="shared" si="15"/>
        <v>0</v>
      </c>
      <c r="P201" s="84"/>
    </row>
    <row r="202" spans="1:16" s="85" customFormat="1" ht="20.149999999999999" customHeight="1">
      <c r="A202" s="954" t="s">
        <v>125</v>
      </c>
      <c r="B202" s="955"/>
      <c r="C202" s="956"/>
      <c r="D202" s="110"/>
      <c r="E202" s="111" t="s">
        <v>84</v>
      </c>
      <c r="F202" s="112"/>
      <c r="G202" s="113">
        <f>D202*F202</f>
        <v>0</v>
      </c>
      <c r="H202" s="90"/>
      <c r="I202" s="954" t="s">
        <v>125</v>
      </c>
      <c r="J202" s="955"/>
      <c r="K202" s="956"/>
      <c r="L202" s="110"/>
      <c r="M202" s="111" t="s">
        <v>84</v>
      </c>
      <c r="N202" s="112"/>
      <c r="O202" s="113">
        <f>L202*N202</f>
        <v>0</v>
      </c>
      <c r="P202" s="84"/>
    </row>
    <row r="203" spans="1:16" s="85" customFormat="1" ht="20.149999999999999" customHeight="1">
      <c r="A203" s="957" t="s">
        <v>126</v>
      </c>
      <c r="B203" s="958"/>
      <c r="C203" s="958"/>
      <c r="D203" s="958"/>
      <c r="E203" s="958"/>
      <c r="F203" s="959"/>
      <c r="G203" s="114">
        <f>SUM(G192:G202)</f>
        <v>0</v>
      </c>
      <c r="H203" s="90"/>
      <c r="I203" s="957" t="s">
        <v>126</v>
      </c>
      <c r="J203" s="958"/>
      <c r="K203" s="958"/>
      <c r="L203" s="958"/>
      <c r="M203" s="958"/>
      <c r="N203" s="959"/>
      <c r="O203" s="114">
        <f>SUM(O192:O202)</f>
        <v>0</v>
      </c>
      <c r="P203" s="84"/>
    </row>
    <row r="204" spans="1:16" s="85" customFormat="1" ht="20.149999999999999" customHeight="1">
      <c r="A204" s="960" t="s">
        <v>175</v>
      </c>
      <c r="B204" s="961"/>
      <c r="C204" s="961"/>
      <c r="D204" s="961"/>
      <c r="E204" s="961"/>
      <c r="F204" s="961"/>
      <c r="G204" s="116"/>
      <c r="H204" s="90"/>
      <c r="I204" s="960" t="s">
        <v>175</v>
      </c>
      <c r="J204" s="961"/>
      <c r="K204" s="961"/>
      <c r="L204" s="961"/>
      <c r="M204" s="961"/>
      <c r="N204" s="961"/>
      <c r="O204" s="116"/>
      <c r="P204" s="84"/>
    </row>
    <row r="205" spans="1:16" s="85" customFormat="1" ht="20.149999999999999" customHeight="1">
      <c r="A205" s="952" t="s">
        <v>83</v>
      </c>
      <c r="B205" s="953"/>
      <c r="C205" s="953"/>
      <c r="D205" s="953"/>
      <c r="E205" s="953"/>
      <c r="F205" s="953"/>
      <c r="G205" s="114">
        <f>G203+G204</f>
        <v>0</v>
      </c>
      <c r="H205" s="90"/>
      <c r="I205" s="952" t="s">
        <v>83</v>
      </c>
      <c r="J205" s="953"/>
      <c r="K205" s="953"/>
      <c r="L205" s="953"/>
      <c r="M205" s="953"/>
      <c r="N205" s="953"/>
      <c r="O205" s="114">
        <f>O203+O204</f>
        <v>0</v>
      </c>
      <c r="P205" s="84"/>
    </row>
    <row r="206" spans="1:16" s="85" customFormat="1" ht="20.149999999999999" customHeight="1">
      <c r="A206" s="89"/>
      <c r="B206" s="89"/>
      <c r="C206" s="89"/>
      <c r="D206" s="89"/>
      <c r="E206" s="89"/>
      <c r="F206" s="89"/>
      <c r="G206" s="89"/>
      <c r="H206" s="84"/>
      <c r="I206" s="89"/>
      <c r="J206" s="89"/>
      <c r="K206" s="89"/>
      <c r="L206" s="89"/>
      <c r="M206" s="89"/>
      <c r="N206" s="89"/>
      <c r="O206" s="89"/>
      <c r="P206" s="84"/>
    </row>
    <row r="207" spans="1:16" s="85" customFormat="1" ht="20.149999999999999" customHeight="1">
      <c r="A207" s="989" t="s">
        <v>110</v>
      </c>
      <c r="B207" s="990"/>
      <c r="C207" s="995"/>
      <c r="D207" s="995"/>
      <c r="E207" s="995"/>
      <c r="F207" s="995"/>
      <c r="G207" s="996"/>
      <c r="H207" s="90"/>
      <c r="I207" s="989" t="s">
        <v>110</v>
      </c>
      <c r="J207" s="990"/>
      <c r="K207" s="995"/>
      <c r="L207" s="995"/>
      <c r="M207" s="995"/>
      <c r="N207" s="995"/>
      <c r="O207" s="996"/>
      <c r="P207" s="84"/>
    </row>
    <row r="208" spans="1:16" s="85" customFormat="1" ht="20.149999999999999" customHeight="1">
      <c r="A208" s="981" t="s">
        <v>112</v>
      </c>
      <c r="B208" s="982"/>
      <c r="C208" s="983"/>
      <c r="D208" s="983"/>
      <c r="E208" s="983"/>
      <c r="F208" s="983"/>
      <c r="G208" s="984"/>
      <c r="H208" s="90"/>
      <c r="I208" s="981" t="s">
        <v>112</v>
      </c>
      <c r="J208" s="982"/>
      <c r="K208" s="983"/>
      <c r="L208" s="983"/>
      <c r="M208" s="983"/>
      <c r="N208" s="983"/>
      <c r="O208" s="984"/>
      <c r="P208" s="84"/>
    </row>
    <row r="209" spans="1:16" s="85" customFormat="1" ht="20.149999999999999" customHeight="1">
      <c r="A209" s="962" t="s">
        <v>113</v>
      </c>
      <c r="B209" s="963"/>
      <c r="C209" s="985"/>
      <c r="D209" s="985"/>
      <c r="E209" s="986"/>
      <c r="F209" s="986"/>
      <c r="G209" s="987"/>
      <c r="H209" s="90"/>
      <c r="I209" s="962" t="s">
        <v>113</v>
      </c>
      <c r="J209" s="963"/>
      <c r="K209" s="985"/>
      <c r="L209" s="985"/>
      <c r="M209" s="986"/>
      <c r="N209" s="986"/>
      <c r="O209" s="987"/>
      <c r="P209" s="84"/>
    </row>
    <row r="210" spans="1:16" s="85" customFormat="1" ht="20.149999999999999" customHeight="1">
      <c r="A210" s="91" t="s">
        <v>114</v>
      </c>
      <c r="B210" s="953" t="s">
        <v>115</v>
      </c>
      <c r="C210" s="953"/>
      <c r="D210" s="988"/>
      <c r="E210" s="988"/>
      <c r="F210" s="92" t="s">
        <v>4</v>
      </c>
      <c r="G210" s="93"/>
      <c r="H210" s="94"/>
      <c r="I210" s="91" t="s">
        <v>114</v>
      </c>
      <c r="J210" s="953" t="s">
        <v>115</v>
      </c>
      <c r="K210" s="953"/>
      <c r="L210" s="988"/>
      <c r="M210" s="988"/>
      <c r="N210" s="92" t="s">
        <v>4</v>
      </c>
      <c r="O210" s="93"/>
      <c r="P210" s="84"/>
    </row>
    <row r="211" spans="1:16" s="85" customFormat="1" ht="20.149999999999999" customHeight="1">
      <c r="A211" s="989" t="s">
        <v>116</v>
      </c>
      <c r="B211" s="990"/>
      <c r="C211" s="991">
        <f>C209-D210-G210</f>
        <v>0</v>
      </c>
      <c r="D211" s="992"/>
      <c r="E211" s="993" t="s">
        <v>117</v>
      </c>
      <c r="F211" s="994"/>
      <c r="G211" s="95" t="str">
        <f>IF(C211*C212=0,"",C211*C212)</f>
        <v/>
      </c>
      <c r="H211" s="90"/>
      <c r="I211" s="989" t="s">
        <v>116</v>
      </c>
      <c r="J211" s="990"/>
      <c r="K211" s="991">
        <f>K209-L210-O210</f>
        <v>0</v>
      </c>
      <c r="L211" s="992"/>
      <c r="M211" s="993" t="s">
        <v>117</v>
      </c>
      <c r="N211" s="994"/>
      <c r="O211" s="95" t="str">
        <f>IF(K211*K212=0,"",K211*K212)</f>
        <v/>
      </c>
      <c r="P211" s="84"/>
    </row>
    <row r="212" spans="1:16" s="85" customFormat="1" ht="20.149999999999999" customHeight="1">
      <c r="A212" s="962" t="s">
        <v>118</v>
      </c>
      <c r="B212" s="963"/>
      <c r="C212" s="964"/>
      <c r="D212" s="965"/>
      <c r="E212" s="96"/>
      <c r="F212" s="97"/>
      <c r="G212" s="98"/>
      <c r="H212" s="90"/>
      <c r="I212" s="962" t="s">
        <v>118</v>
      </c>
      <c r="J212" s="963"/>
      <c r="K212" s="964"/>
      <c r="L212" s="965"/>
      <c r="M212" s="96"/>
      <c r="N212" s="97"/>
      <c r="O212" s="98"/>
      <c r="P212" s="84"/>
    </row>
    <row r="213" spans="1:16" s="85" customFormat="1" ht="20.149999999999999" customHeight="1">
      <c r="A213" s="952" t="s">
        <v>119</v>
      </c>
      <c r="B213" s="953"/>
      <c r="C213" s="966" t="str">
        <f>IF(G211="","",SUM(F217:F226))</f>
        <v/>
      </c>
      <c r="D213" s="967"/>
      <c r="E213" s="968" t="s">
        <v>120</v>
      </c>
      <c r="F213" s="969"/>
      <c r="G213" s="99" t="str">
        <f>IF(G211="","",C213/G211)</f>
        <v/>
      </c>
      <c r="H213" s="90"/>
      <c r="I213" s="952" t="s">
        <v>119</v>
      </c>
      <c r="J213" s="953"/>
      <c r="K213" s="966" t="str">
        <f>IF(O211="","",SUM(N217:N226))</f>
        <v/>
      </c>
      <c r="L213" s="967"/>
      <c r="M213" s="968" t="s">
        <v>120</v>
      </c>
      <c r="N213" s="969"/>
      <c r="O213" s="99" t="str">
        <f>IF(O211="","",K213/O211)</f>
        <v/>
      </c>
      <c r="P213" s="84"/>
    </row>
    <row r="214" spans="1:16" s="85" customFormat="1" ht="20.149999999999999" customHeight="1">
      <c r="A214" s="975" t="s">
        <v>121</v>
      </c>
      <c r="B214" s="976"/>
      <c r="C214" s="977" t="str">
        <f>IF(G211="","",SUM(F217:F227))</f>
        <v/>
      </c>
      <c r="D214" s="978"/>
      <c r="E214" s="979" t="s">
        <v>122</v>
      </c>
      <c r="F214" s="980"/>
      <c r="G214" s="100" t="str">
        <f>IF(G211="","",C214/G211)</f>
        <v/>
      </c>
      <c r="H214" s="90"/>
      <c r="I214" s="975" t="s">
        <v>121</v>
      </c>
      <c r="J214" s="976"/>
      <c r="K214" s="977" t="str">
        <f>IF(O211="","",SUM(N217:N227))</f>
        <v/>
      </c>
      <c r="L214" s="978"/>
      <c r="M214" s="979" t="s">
        <v>122</v>
      </c>
      <c r="N214" s="980"/>
      <c r="O214" s="100" t="str">
        <f>IF(O211="","",K214/O211)</f>
        <v/>
      </c>
      <c r="P214" s="84"/>
    </row>
    <row r="215" spans="1:16" s="85" customFormat="1" ht="20.149999999999999" customHeight="1">
      <c r="A215" s="970" t="s">
        <v>337</v>
      </c>
      <c r="B215" s="971"/>
      <c r="C215" s="971"/>
      <c r="D215" s="971"/>
      <c r="E215" s="971"/>
      <c r="F215" s="971"/>
      <c r="G215" s="972"/>
      <c r="H215" s="90"/>
      <c r="I215" s="970" t="s">
        <v>337</v>
      </c>
      <c r="J215" s="971"/>
      <c r="K215" s="971"/>
      <c r="L215" s="971"/>
      <c r="M215" s="971"/>
      <c r="N215" s="971"/>
      <c r="O215" s="972"/>
      <c r="P215" s="84"/>
    </row>
    <row r="216" spans="1:16" s="85" customFormat="1" ht="20.149999999999999" customHeight="1">
      <c r="A216" s="952" t="s">
        <v>377</v>
      </c>
      <c r="B216" s="953"/>
      <c r="C216" s="953"/>
      <c r="D216" s="101" t="s">
        <v>60</v>
      </c>
      <c r="E216" s="101" t="s">
        <v>84</v>
      </c>
      <c r="F216" s="101" t="s">
        <v>123</v>
      </c>
      <c r="G216" s="102" t="s">
        <v>124</v>
      </c>
      <c r="H216" s="90"/>
      <c r="I216" s="952" t="s">
        <v>377</v>
      </c>
      <c r="J216" s="953"/>
      <c r="K216" s="953"/>
      <c r="L216" s="101" t="s">
        <v>60</v>
      </c>
      <c r="M216" s="101" t="s">
        <v>84</v>
      </c>
      <c r="N216" s="101" t="s">
        <v>123</v>
      </c>
      <c r="O216" s="102" t="s">
        <v>124</v>
      </c>
      <c r="P216" s="84"/>
    </row>
    <row r="217" spans="1:16" s="85" customFormat="1" ht="20.149999999999999" customHeight="1">
      <c r="A217" s="973"/>
      <c r="B217" s="974"/>
      <c r="C217" s="974"/>
      <c r="D217" s="103"/>
      <c r="E217" s="104" t="s">
        <v>84</v>
      </c>
      <c r="F217" s="105"/>
      <c r="G217" s="106">
        <f>D217*F217</f>
        <v>0</v>
      </c>
      <c r="H217" s="90"/>
      <c r="I217" s="973"/>
      <c r="J217" s="974"/>
      <c r="K217" s="974"/>
      <c r="L217" s="103"/>
      <c r="M217" s="104" t="s">
        <v>84</v>
      </c>
      <c r="N217" s="105"/>
      <c r="O217" s="106">
        <f>L217*N217</f>
        <v>0</v>
      </c>
      <c r="P217" s="84"/>
    </row>
    <row r="218" spans="1:16" s="85" customFormat="1" ht="20.149999999999999" customHeight="1">
      <c r="A218" s="950"/>
      <c r="B218" s="951"/>
      <c r="C218" s="951"/>
      <c r="D218" s="107"/>
      <c r="E218" s="108" t="s">
        <v>84</v>
      </c>
      <c r="F218" s="107"/>
      <c r="G218" s="109">
        <f t="shared" ref="G218:G226" si="16">D218*F218</f>
        <v>0</v>
      </c>
      <c r="H218" s="90"/>
      <c r="I218" s="950"/>
      <c r="J218" s="951"/>
      <c r="K218" s="951"/>
      <c r="L218" s="107"/>
      <c r="M218" s="108" t="s">
        <v>84</v>
      </c>
      <c r="N218" s="107"/>
      <c r="O218" s="109">
        <f t="shared" ref="O218:O226" si="17">L218*N218</f>
        <v>0</v>
      </c>
      <c r="P218" s="84"/>
    </row>
    <row r="219" spans="1:16" s="85" customFormat="1" ht="20.149999999999999" customHeight="1">
      <c r="A219" s="950"/>
      <c r="B219" s="951"/>
      <c r="C219" s="951"/>
      <c r="D219" s="107"/>
      <c r="E219" s="108" t="s">
        <v>84</v>
      </c>
      <c r="F219" s="107"/>
      <c r="G219" s="109">
        <f t="shared" si="16"/>
        <v>0</v>
      </c>
      <c r="H219" s="90"/>
      <c r="I219" s="950"/>
      <c r="J219" s="951"/>
      <c r="K219" s="951"/>
      <c r="L219" s="107"/>
      <c r="M219" s="108" t="s">
        <v>84</v>
      </c>
      <c r="N219" s="107"/>
      <c r="O219" s="109">
        <f t="shared" si="17"/>
        <v>0</v>
      </c>
      <c r="P219" s="84"/>
    </row>
    <row r="220" spans="1:16" s="85" customFormat="1" ht="20.149999999999999" customHeight="1">
      <c r="A220" s="950"/>
      <c r="B220" s="951"/>
      <c r="C220" s="951"/>
      <c r="D220" s="107"/>
      <c r="E220" s="108" t="s">
        <v>84</v>
      </c>
      <c r="F220" s="107"/>
      <c r="G220" s="109">
        <f t="shared" si="16"/>
        <v>0</v>
      </c>
      <c r="H220" s="90"/>
      <c r="I220" s="950"/>
      <c r="J220" s="951"/>
      <c r="K220" s="951"/>
      <c r="L220" s="107"/>
      <c r="M220" s="108" t="s">
        <v>84</v>
      </c>
      <c r="N220" s="107"/>
      <c r="O220" s="109">
        <f t="shared" si="17"/>
        <v>0</v>
      </c>
      <c r="P220" s="84"/>
    </row>
    <row r="221" spans="1:16" s="85" customFormat="1" ht="20.149999999999999" customHeight="1">
      <c r="A221" s="950"/>
      <c r="B221" s="951"/>
      <c r="C221" s="951"/>
      <c r="D221" s="107"/>
      <c r="E221" s="108" t="s">
        <v>84</v>
      </c>
      <c r="F221" s="107"/>
      <c r="G221" s="109">
        <f t="shared" si="16"/>
        <v>0</v>
      </c>
      <c r="H221" s="90"/>
      <c r="I221" s="950"/>
      <c r="J221" s="951"/>
      <c r="K221" s="951"/>
      <c r="L221" s="107"/>
      <c r="M221" s="108" t="s">
        <v>84</v>
      </c>
      <c r="N221" s="107"/>
      <c r="O221" s="109">
        <f t="shared" si="17"/>
        <v>0</v>
      </c>
      <c r="P221" s="84"/>
    </row>
    <row r="222" spans="1:16" s="85" customFormat="1" ht="20.149999999999999" customHeight="1">
      <c r="A222" s="950"/>
      <c r="B222" s="951"/>
      <c r="C222" s="951"/>
      <c r="D222" s="107"/>
      <c r="E222" s="108" t="s">
        <v>84</v>
      </c>
      <c r="F222" s="107"/>
      <c r="G222" s="109">
        <f t="shared" si="16"/>
        <v>0</v>
      </c>
      <c r="H222" s="90"/>
      <c r="I222" s="950"/>
      <c r="J222" s="951"/>
      <c r="K222" s="951"/>
      <c r="L222" s="107"/>
      <c r="M222" s="108" t="s">
        <v>84</v>
      </c>
      <c r="N222" s="107"/>
      <c r="O222" s="109">
        <f t="shared" si="17"/>
        <v>0</v>
      </c>
      <c r="P222" s="84"/>
    </row>
    <row r="223" spans="1:16" s="85" customFormat="1" ht="20.149999999999999" customHeight="1">
      <c r="A223" s="950"/>
      <c r="B223" s="951"/>
      <c r="C223" s="951"/>
      <c r="D223" s="107"/>
      <c r="E223" s="108" t="s">
        <v>84</v>
      </c>
      <c r="F223" s="107"/>
      <c r="G223" s="109">
        <f t="shared" si="16"/>
        <v>0</v>
      </c>
      <c r="H223" s="90"/>
      <c r="I223" s="950"/>
      <c r="J223" s="951"/>
      <c r="K223" s="951"/>
      <c r="L223" s="107"/>
      <c r="M223" s="108" t="s">
        <v>84</v>
      </c>
      <c r="N223" s="107"/>
      <c r="O223" s="109">
        <f t="shared" si="17"/>
        <v>0</v>
      </c>
      <c r="P223" s="84"/>
    </row>
    <row r="224" spans="1:16" s="85" customFormat="1" ht="20.149999999999999" customHeight="1">
      <c r="A224" s="950"/>
      <c r="B224" s="951"/>
      <c r="C224" s="951"/>
      <c r="D224" s="107"/>
      <c r="E224" s="108" t="s">
        <v>84</v>
      </c>
      <c r="F224" s="107"/>
      <c r="G224" s="109">
        <f t="shared" si="16"/>
        <v>0</v>
      </c>
      <c r="H224" s="90"/>
      <c r="I224" s="950"/>
      <c r="J224" s="951"/>
      <c r="K224" s="951"/>
      <c r="L224" s="107"/>
      <c r="M224" s="108" t="s">
        <v>84</v>
      </c>
      <c r="N224" s="107"/>
      <c r="O224" s="109">
        <f t="shared" si="17"/>
        <v>0</v>
      </c>
      <c r="P224" s="84"/>
    </row>
    <row r="225" spans="1:16" s="85" customFormat="1" ht="20.149999999999999" customHeight="1">
      <c r="A225" s="950"/>
      <c r="B225" s="951"/>
      <c r="C225" s="951"/>
      <c r="D225" s="107"/>
      <c r="E225" s="108" t="s">
        <v>84</v>
      </c>
      <c r="F225" s="107"/>
      <c r="G225" s="109">
        <f t="shared" si="16"/>
        <v>0</v>
      </c>
      <c r="H225" s="90"/>
      <c r="I225" s="950"/>
      <c r="J225" s="951"/>
      <c r="K225" s="951"/>
      <c r="L225" s="107"/>
      <c r="M225" s="108" t="s">
        <v>84</v>
      </c>
      <c r="N225" s="107"/>
      <c r="O225" s="109">
        <f t="shared" si="17"/>
        <v>0</v>
      </c>
      <c r="P225" s="84"/>
    </row>
    <row r="226" spans="1:16" s="85" customFormat="1" ht="20.149999999999999" customHeight="1">
      <c r="A226" s="950"/>
      <c r="B226" s="951"/>
      <c r="C226" s="951"/>
      <c r="D226" s="107"/>
      <c r="E226" s="108" t="s">
        <v>84</v>
      </c>
      <c r="F226" s="107"/>
      <c r="G226" s="109">
        <f t="shared" si="16"/>
        <v>0</v>
      </c>
      <c r="H226" s="90"/>
      <c r="I226" s="950"/>
      <c r="J226" s="951"/>
      <c r="K226" s="951"/>
      <c r="L226" s="107"/>
      <c r="M226" s="108" t="s">
        <v>84</v>
      </c>
      <c r="N226" s="107"/>
      <c r="O226" s="109">
        <f t="shared" si="17"/>
        <v>0</v>
      </c>
      <c r="P226" s="84"/>
    </row>
    <row r="227" spans="1:16" s="85" customFormat="1" ht="20.149999999999999" customHeight="1">
      <c r="A227" s="954" t="s">
        <v>125</v>
      </c>
      <c r="B227" s="955"/>
      <c r="C227" s="956"/>
      <c r="D227" s="110"/>
      <c r="E227" s="111" t="s">
        <v>84</v>
      </c>
      <c r="F227" s="112"/>
      <c r="G227" s="113">
        <f>D227*F227</f>
        <v>0</v>
      </c>
      <c r="H227" s="90"/>
      <c r="I227" s="954" t="s">
        <v>125</v>
      </c>
      <c r="J227" s="955"/>
      <c r="K227" s="956"/>
      <c r="L227" s="110"/>
      <c r="M227" s="111" t="s">
        <v>84</v>
      </c>
      <c r="N227" s="112"/>
      <c r="O227" s="113">
        <f>L227*N227</f>
        <v>0</v>
      </c>
      <c r="P227" s="84"/>
    </row>
    <row r="228" spans="1:16" s="85" customFormat="1" ht="20.149999999999999" customHeight="1">
      <c r="A228" s="957" t="s">
        <v>126</v>
      </c>
      <c r="B228" s="958"/>
      <c r="C228" s="958"/>
      <c r="D228" s="958"/>
      <c r="E228" s="958"/>
      <c r="F228" s="959"/>
      <c r="G228" s="114">
        <f>SUM(G217:G227)</f>
        <v>0</v>
      </c>
      <c r="H228" s="90"/>
      <c r="I228" s="957" t="s">
        <v>126</v>
      </c>
      <c r="J228" s="958"/>
      <c r="K228" s="958"/>
      <c r="L228" s="958"/>
      <c r="M228" s="958"/>
      <c r="N228" s="959"/>
      <c r="O228" s="114">
        <f>SUM(O217:O227)</f>
        <v>0</v>
      </c>
      <c r="P228" s="84"/>
    </row>
    <row r="229" spans="1:16" s="85" customFormat="1" ht="20.149999999999999" customHeight="1">
      <c r="A229" s="960" t="s">
        <v>175</v>
      </c>
      <c r="B229" s="961"/>
      <c r="C229" s="961"/>
      <c r="D229" s="961"/>
      <c r="E229" s="961"/>
      <c r="F229" s="961"/>
      <c r="G229" s="116"/>
      <c r="H229" s="90"/>
      <c r="I229" s="960" t="s">
        <v>175</v>
      </c>
      <c r="J229" s="961"/>
      <c r="K229" s="961"/>
      <c r="L229" s="961"/>
      <c r="M229" s="961"/>
      <c r="N229" s="961"/>
      <c r="O229" s="116"/>
      <c r="P229" s="84"/>
    </row>
    <row r="230" spans="1:16" s="85" customFormat="1" ht="20.149999999999999" customHeight="1">
      <c r="A230" s="952" t="s">
        <v>83</v>
      </c>
      <c r="B230" s="953"/>
      <c r="C230" s="953"/>
      <c r="D230" s="953"/>
      <c r="E230" s="953"/>
      <c r="F230" s="953"/>
      <c r="G230" s="114">
        <f>G228+G229</f>
        <v>0</v>
      </c>
      <c r="H230" s="90"/>
      <c r="I230" s="952" t="s">
        <v>83</v>
      </c>
      <c r="J230" s="953"/>
      <c r="K230" s="953"/>
      <c r="L230" s="953"/>
      <c r="M230" s="953"/>
      <c r="N230" s="953"/>
      <c r="O230" s="114">
        <f>O228+O229</f>
        <v>0</v>
      </c>
      <c r="P230" s="84"/>
    </row>
    <row r="231" spans="1:16" s="85" customFormat="1" ht="20.149999999999999" customHeight="1">
      <c r="A231" s="89"/>
      <c r="B231" s="89"/>
      <c r="C231" s="89"/>
      <c r="D231" s="89"/>
      <c r="E231" s="89"/>
      <c r="F231" s="89"/>
      <c r="G231" s="89"/>
      <c r="H231" s="84"/>
      <c r="I231" s="89"/>
      <c r="J231" s="89"/>
      <c r="K231" s="89"/>
      <c r="L231" s="89"/>
      <c r="M231" s="89"/>
      <c r="N231" s="89"/>
      <c r="O231" s="89"/>
      <c r="P231" s="84"/>
    </row>
    <row r="232" spans="1:16" s="85" customFormat="1" ht="20.149999999999999" customHeight="1">
      <c r="A232" s="989" t="s">
        <v>110</v>
      </c>
      <c r="B232" s="990"/>
      <c r="C232" s="995"/>
      <c r="D232" s="995"/>
      <c r="E232" s="995"/>
      <c r="F232" s="995"/>
      <c r="G232" s="996"/>
      <c r="H232" s="90"/>
      <c r="I232" s="989" t="s">
        <v>110</v>
      </c>
      <c r="J232" s="990"/>
      <c r="K232" s="995"/>
      <c r="L232" s="995"/>
      <c r="M232" s="995"/>
      <c r="N232" s="995"/>
      <c r="O232" s="996"/>
      <c r="P232" s="84"/>
    </row>
    <row r="233" spans="1:16" s="85" customFormat="1" ht="20.149999999999999" customHeight="1">
      <c r="A233" s="981" t="s">
        <v>112</v>
      </c>
      <c r="B233" s="982"/>
      <c r="C233" s="983"/>
      <c r="D233" s="983"/>
      <c r="E233" s="983"/>
      <c r="F233" s="983"/>
      <c r="G233" s="984"/>
      <c r="H233" s="90"/>
      <c r="I233" s="981" t="s">
        <v>112</v>
      </c>
      <c r="J233" s="982"/>
      <c r="K233" s="983"/>
      <c r="L233" s="983"/>
      <c r="M233" s="983"/>
      <c r="N233" s="983"/>
      <c r="O233" s="984"/>
      <c r="P233" s="84"/>
    </row>
    <row r="234" spans="1:16" s="85" customFormat="1" ht="20.149999999999999" customHeight="1">
      <c r="A234" s="962" t="s">
        <v>113</v>
      </c>
      <c r="B234" s="963"/>
      <c r="C234" s="985"/>
      <c r="D234" s="985"/>
      <c r="E234" s="986"/>
      <c r="F234" s="986"/>
      <c r="G234" s="987"/>
      <c r="H234" s="90"/>
      <c r="I234" s="962" t="s">
        <v>113</v>
      </c>
      <c r="J234" s="963"/>
      <c r="K234" s="985"/>
      <c r="L234" s="985"/>
      <c r="M234" s="986"/>
      <c r="N234" s="986"/>
      <c r="O234" s="987"/>
      <c r="P234" s="84"/>
    </row>
    <row r="235" spans="1:16" s="85" customFormat="1" ht="20.149999999999999" customHeight="1">
      <c r="A235" s="91" t="s">
        <v>114</v>
      </c>
      <c r="B235" s="953" t="s">
        <v>115</v>
      </c>
      <c r="C235" s="953"/>
      <c r="D235" s="988"/>
      <c r="E235" s="988"/>
      <c r="F235" s="92" t="s">
        <v>4</v>
      </c>
      <c r="G235" s="93"/>
      <c r="H235" s="94"/>
      <c r="I235" s="91" t="s">
        <v>114</v>
      </c>
      <c r="J235" s="953" t="s">
        <v>115</v>
      </c>
      <c r="K235" s="953"/>
      <c r="L235" s="988"/>
      <c r="M235" s="988"/>
      <c r="N235" s="92" t="s">
        <v>4</v>
      </c>
      <c r="O235" s="93"/>
      <c r="P235" s="84"/>
    </row>
    <row r="236" spans="1:16" s="85" customFormat="1" ht="20.149999999999999" customHeight="1">
      <c r="A236" s="989" t="s">
        <v>116</v>
      </c>
      <c r="B236" s="990"/>
      <c r="C236" s="991">
        <f>C234-D235-G235</f>
        <v>0</v>
      </c>
      <c r="D236" s="992"/>
      <c r="E236" s="993" t="s">
        <v>117</v>
      </c>
      <c r="F236" s="994"/>
      <c r="G236" s="95" t="str">
        <f>IF(C236*C237=0,"",C236*C237)</f>
        <v/>
      </c>
      <c r="H236" s="90"/>
      <c r="I236" s="989" t="s">
        <v>116</v>
      </c>
      <c r="J236" s="990"/>
      <c r="K236" s="991">
        <f>K234-L235-O235</f>
        <v>0</v>
      </c>
      <c r="L236" s="992"/>
      <c r="M236" s="993" t="s">
        <v>117</v>
      </c>
      <c r="N236" s="994"/>
      <c r="O236" s="95" t="str">
        <f>IF(K236*K237=0,"",K236*K237)</f>
        <v/>
      </c>
      <c r="P236" s="84"/>
    </row>
    <row r="237" spans="1:16" s="85" customFormat="1" ht="20.149999999999999" customHeight="1">
      <c r="A237" s="962" t="s">
        <v>118</v>
      </c>
      <c r="B237" s="963"/>
      <c r="C237" s="964"/>
      <c r="D237" s="965"/>
      <c r="E237" s="96"/>
      <c r="F237" s="97"/>
      <c r="G237" s="98"/>
      <c r="H237" s="90"/>
      <c r="I237" s="962" t="s">
        <v>118</v>
      </c>
      <c r="J237" s="963"/>
      <c r="K237" s="964"/>
      <c r="L237" s="965"/>
      <c r="M237" s="96"/>
      <c r="N237" s="97"/>
      <c r="O237" s="98"/>
      <c r="P237" s="84"/>
    </row>
    <row r="238" spans="1:16" s="85" customFormat="1" ht="20.149999999999999" customHeight="1">
      <c r="A238" s="952" t="s">
        <v>119</v>
      </c>
      <c r="B238" s="953"/>
      <c r="C238" s="966" t="str">
        <f>IF(G236="","",SUM(F242:F251))</f>
        <v/>
      </c>
      <c r="D238" s="967"/>
      <c r="E238" s="968" t="s">
        <v>120</v>
      </c>
      <c r="F238" s="969"/>
      <c r="G238" s="99" t="str">
        <f>IF(G236="","",C238/G236)</f>
        <v/>
      </c>
      <c r="H238" s="90"/>
      <c r="I238" s="952" t="s">
        <v>119</v>
      </c>
      <c r="J238" s="953"/>
      <c r="K238" s="966" t="str">
        <f>IF(O236="","",SUM(N242:N251))</f>
        <v/>
      </c>
      <c r="L238" s="967"/>
      <c r="M238" s="968" t="s">
        <v>120</v>
      </c>
      <c r="N238" s="969"/>
      <c r="O238" s="99" t="str">
        <f>IF(O236="","",K238/O236)</f>
        <v/>
      </c>
      <c r="P238" s="84"/>
    </row>
    <row r="239" spans="1:16" s="85" customFormat="1" ht="20.149999999999999" customHeight="1">
      <c r="A239" s="975" t="s">
        <v>121</v>
      </c>
      <c r="B239" s="976"/>
      <c r="C239" s="977" t="str">
        <f>IF(G236="","",SUM(F242:F252))</f>
        <v/>
      </c>
      <c r="D239" s="978"/>
      <c r="E239" s="979" t="s">
        <v>122</v>
      </c>
      <c r="F239" s="980"/>
      <c r="G239" s="100" t="str">
        <f>IF(G236="","",C239/G236)</f>
        <v/>
      </c>
      <c r="H239" s="90"/>
      <c r="I239" s="975" t="s">
        <v>121</v>
      </c>
      <c r="J239" s="976"/>
      <c r="K239" s="977" t="str">
        <f>IF(O236="","",SUM(N242:N252))</f>
        <v/>
      </c>
      <c r="L239" s="978"/>
      <c r="M239" s="979" t="s">
        <v>122</v>
      </c>
      <c r="N239" s="980"/>
      <c r="O239" s="100" t="str">
        <f>IF(O236="","",K239/O236)</f>
        <v/>
      </c>
      <c r="P239" s="84"/>
    </row>
    <row r="240" spans="1:16" s="85" customFormat="1" ht="20.149999999999999" customHeight="1">
      <c r="A240" s="970" t="s">
        <v>337</v>
      </c>
      <c r="B240" s="971"/>
      <c r="C240" s="971"/>
      <c r="D240" s="971"/>
      <c r="E240" s="971"/>
      <c r="F240" s="971"/>
      <c r="G240" s="972"/>
      <c r="H240" s="90"/>
      <c r="I240" s="970" t="s">
        <v>337</v>
      </c>
      <c r="J240" s="971"/>
      <c r="K240" s="971"/>
      <c r="L240" s="971"/>
      <c r="M240" s="971"/>
      <c r="N240" s="971"/>
      <c r="O240" s="972"/>
      <c r="P240" s="84"/>
    </row>
    <row r="241" spans="1:16" s="85" customFormat="1" ht="20.149999999999999" customHeight="1">
      <c r="A241" s="952" t="s">
        <v>377</v>
      </c>
      <c r="B241" s="953"/>
      <c r="C241" s="953"/>
      <c r="D241" s="101" t="s">
        <v>60</v>
      </c>
      <c r="E241" s="101" t="s">
        <v>84</v>
      </c>
      <c r="F241" s="101" t="s">
        <v>123</v>
      </c>
      <c r="G241" s="102" t="s">
        <v>124</v>
      </c>
      <c r="H241" s="90"/>
      <c r="I241" s="952" t="s">
        <v>377</v>
      </c>
      <c r="J241" s="953"/>
      <c r="K241" s="953"/>
      <c r="L241" s="101" t="s">
        <v>60</v>
      </c>
      <c r="M241" s="101" t="s">
        <v>84</v>
      </c>
      <c r="N241" s="101" t="s">
        <v>123</v>
      </c>
      <c r="O241" s="102" t="s">
        <v>124</v>
      </c>
      <c r="P241" s="84"/>
    </row>
    <row r="242" spans="1:16" s="85" customFormat="1" ht="20.149999999999999" customHeight="1">
      <c r="A242" s="973"/>
      <c r="B242" s="974"/>
      <c r="C242" s="974"/>
      <c r="D242" s="103"/>
      <c r="E242" s="104" t="s">
        <v>84</v>
      </c>
      <c r="F242" s="105"/>
      <c r="G242" s="106">
        <f>D242*F242</f>
        <v>0</v>
      </c>
      <c r="H242" s="90"/>
      <c r="I242" s="973"/>
      <c r="J242" s="974"/>
      <c r="K242" s="974"/>
      <c r="L242" s="103"/>
      <c r="M242" s="104" t="s">
        <v>84</v>
      </c>
      <c r="N242" s="105"/>
      <c r="O242" s="106">
        <f>L242*N242</f>
        <v>0</v>
      </c>
      <c r="P242" s="84"/>
    </row>
    <row r="243" spans="1:16" s="85" customFormat="1" ht="20.149999999999999" customHeight="1">
      <c r="A243" s="950"/>
      <c r="B243" s="951"/>
      <c r="C243" s="951"/>
      <c r="D243" s="107"/>
      <c r="E243" s="108" t="s">
        <v>84</v>
      </c>
      <c r="F243" s="107"/>
      <c r="G243" s="109">
        <f t="shared" ref="G243:G251" si="18">D243*F243</f>
        <v>0</v>
      </c>
      <c r="H243" s="90"/>
      <c r="I243" s="950"/>
      <c r="J243" s="951"/>
      <c r="K243" s="951"/>
      <c r="L243" s="107"/>
      <c r="M243" s="108" t="s">
        <v>84</v>
      </c>
      <c r="N243" s="107"/>
      <c r="O243" s="109">
        <f t="shared" ref="O243:O251" si="19">L243*N243</f>
        <v>0</v>
      </c>
      <c r="P243" s="84"/>
    </row>
    <row r="244" spans="1:16" s="85" customFormat="1" ht="20.149999999999999" customHeight="1">
      <c r="A244" s="950"/>
      <c r="B244" s="951"/>
      <c r="C244" s="951"/>
      <c r="D244" s="107"/>
      <c r="E244" s="108" t="s">
        <v>84</v>
      </c>
      <c r="F244" s="107"/>
      <c r="G244" s="109">
        <f t="shared" si="18"/>
        <v>0</v>
      </c>
      <c r="H244" s="90"/>
      <c r="I244" s="950"/>
      <c r="J244" s="951"/>
      <c r="K244" s="951"/>
      <c r="L244" s="107"/>
      <c r="M244" s="108" t="s">
        <v>84</v>
      </c>
      <c r="N244" s="107"/>
      <c r="O244" s="109">
        <f t="shared" si="19"/>
        <v>0</v>
      </c>
      <c r="P244" s="84"/>
    </row>
    <row r="245" spans="1:16" s="85" customFormat="1" ht="20.149999999999999" customHeight="1">
      <c r="A245" s="950"/>
      <c r="B245" s="951"/>
      <c r="C245" s="951"/>
      <c r="D245" s="107"/>
      <c r="E245" s="108" t="s">
        <v>84</v>
      </c>
      <c r="F245" s="107"/>
      <c r="G245" s="109">
        <f t="shared" si="18"/>
        <v>0</v>
      </c>
      <c r="H245" s="90"/>
      <c r="I245" s="950"/>
      <c r="J245" s="951"/>
      <c r="K245" s="951"/>
      <c r="L245" s="107"/>
      <c r="M245" s="108" t="s">
        <v>84</v>
      </c>
      <c r="N245" s="107"/>
      <c r="O245" s="109">
        <f t="shared" si="19"/>
        <v>0</v>
      </c>
      <c r="P245" s="84"/>
    </row>
    <row r="246" spans="1:16" s="85" customFormat="1" ht="20.149999999999999" customHeight="1">
      <c r="A246" s="950"/>
      <c r="B246" s="951"/>
      <c r="C246" s="951"/>
      <c r="D246" s="107"/>
      <c r="E246" s="108" t="s">
        <v>84</v>
      </c>
      <c r="F246" s="107"/>
      <c r="G246" s="109">
        <f t="shared" si="18"/>
        <v>0</v>
      </c>
      <c r="H246" s="90"/>
      <c r="I246" s="950"/>
      <c r="J246" s="951"/>
      <c r="K246" s="951"/>
      <c r="L246" s="107"/>
      <c r="M246" s="108" t="s">
        <v>84</v>
      </c>
      <c r="N246" s="107"/>
      <c r="O246" s="109">
        <f t="shared" si="19"/>
        <v>0</v>
      </c>
      <c r="P246" s="84"/>
    </row>
    <row r="247" spans="1:16" s="85" customFormat="1" ht="20.149999999999999" customHeight="1">
      <c r="A247" s="950"/>
      <c r="B247" s="951"/>
      <c r="C247" s="951"/>
      <c r="D247" s="107"/>
      <c r="E247" s="108" t="s">
        <v>84</v>
      </c>
      <c r="F247" s="107"/>
      <c r="G247" s="109">
        <f t="shared" si="18"/>
        <v>0</v>
      </c>
      <c r="H247" s="90"/>
      <c r="I247" s="950"/>
      <c r="J247" s="951"/>
      <c r="K247" s="951"/>
      <c r="L247" s="107"/>
      <c r="M247" s="108" t="s">
        <v>84</v>
      </c>
      <c r="N247" s="107"/>
      <c r="O247" s="109">
        <f t="shared" si="19"/>
        <v>0</v>
      </c>
      <c r="P247" s="84"/>
    </row>
    <row r="248" spans="1:16" s="85" customFormat="1" ht="20.149999999999999" customHeight="1">
      <c r="A248" s="950"/>
      <c r="B248" s="951"/>
      <c r="C248" s="951"/>
      <c r="D248" s="107"/>
      <c r="E248" s="108" t="s">
        <v>84</v>
      </c>
      <c r="F248" s="107"/>
      <c r="G248" s="109">
        <f t="shared" si="18"/>
        <v>0</v>
      </c>
      <c r="H248" s="90"/>
      <c r="I248" s="950"/>
      <c r="J248" s="951"/>
      <c r="K248" s="951"/>
      <c r="L248" s="107"/>
      <c r="M248" s="108" t="s">
        <v>84</v>
      </c>
      <c r="N248" s="107"/>
      <c r="O248" s="109">
        <f t="shared" si="19"/>
        <v>0</v>
      </c>
      <c r="P248" s="84"/>
    </row>
    <row r="249" spans="1:16" s="85" customFormat="1" ht="20.149999999999999" customHeight="1">
      <c r="A249" s="950"/>
      <c r="B249" s="951"/>
      <c r="C249" s="951"/>
      <c r="D249" s="107"/>
      <c r="E249" s="108" t="s">
        <v>84</v>
      </c>
      <c r="F249" s="107"/>
      <c r="G249" s="109">
        <f t="shared" si="18"/>
        <v>0</v>
      </c>
      <c r="H249" s="90"/>
      <c r="I249" s="950"/>
      <c r="J249" s="951"/>
      <c r="K249" s="951"/>
      <c r="L249" s="107"/>
      <c r="M249" s="108" t="s">
        <v>84</v>
      </c>
      <c r="N249" s="107"/>
      <c r="O249" s="109">
        <f t="shared" si="19"/>
        <v>0</v>
      </c>
      <c r="P249" s="84"/>
    </row>
    <row r="250" spans="1:16" s="85" customFormat="1" ht="20.149999999999999" customHeight="1">
      <c r="A250" s="950"/>
      <c r="B250" s="951"/>
      <c r="C250" s="951"/>
      <c r="D250" s="107"/>
      <c r="E250" s="108" t="s">
        <v>84</v>
      </c>
      <c r="F250" s="107"/>
      <c r="G250" s="109">
        <f t="shared" si="18"/>
        <v>0</v>
      </c>
      <c r="H250" s="90"/>
      <c r="I250" s="950"/>
      <c r="J250" s="951"/>
      <c r="K250" s="951"/>
      <c r="L250" s="107"/>
      <c r="M250" s="108" t="s">
        <v>84</v>
      </c>
      <c r="N250" s="107"/>
      <c r="O250" s="109">
        <f t="shared" si="19"/>
        <v>0</v>
      </c>
      <c r="P250" s="84"/>
    </row>
    <row r="251" spans="1:16" s="85" customFormat="1" ht="20.149999999999999" customHeight="1">
      <c r="A251" s="950"/>
      <c r="B251" s="951"/>
      <c r="C251" s="951"/>
      <c r="D251" s="107"/>
      <c r="E251" s="108" t="s">
        <v>84</v>
      </c>
      <c r="F251" s="107"/>
      <c r="G251" s="109">
        <f t="shared" si="18"/>
        <v>0</v>
      </c>
      <c r="H251" s="90"/>
      <c r="I251" s="950"/>
      <c r="J251" s="951"/>
      <c r="K251" s="951"/>
      <c r="L251" s="107"/>
      <c r="M251" s="108" t="s">
        <v>84</v>
      </c>
      <c r="N251" s="107"/>
      <c r="O251" s="109">
        <f t="shared" si="19"/>
        <v>0</v>
      </c>
      <c r="P251" s="84"/>
    </row>
    <row r="252" spans="1:16" s="85" customFormat="1" ht="20.149999999999999" customHeight="1">
      <c r="A252" s="954" t="s">
        <v>125</v>
      </c>
      <c r="B252" s="955"/>
      <c r="C252" s="956"/>
      <c r="D252" s="110"/>
      <c r="E252" s="111" t="s">
        <v>84</v>
      </c>
      <c r="F252" s="112"/>
      <c r="G252" s="113">
        <f>D252*F252</f>
        <v>0</v>
      </c>
      <c r="H252" s="90"/>
      <c r="I252" s="954" t="s">
        <v>125</v>
      </c>
      <c r="J252" s="955"/>
      <c r="K252" s="956"/>
      <c r="L252" s="110"/>
      <c r="M252" s="111" t="s">
        <v>84</v>
      </c>
      <c r="N252" s="112"/>
      <c r="O252" s="113">
        <f>L252*N252</f>
        <v>0</v>
      </c>
      <c r="P252" s="84"/>
    </row>
    <row r="253" spans="1:16" s="85" customFormat="1" ht="20.149999999999999" customHeight="1">
      <c r="A253" s="957" t="s">
        <v>126</v>
      </c>
      <c r="B253" s="958"/>
      <c r="C253" s="958"/>
      <c r="D253" s="958"/>
      <c r="E253" s="958"/>
      <c r="F253" s="959"/>
      <c r="G253" s="114">
        <f>SUM(G242:G252)</f>
        <v>0</v>
      </c>
      <c r="H253" s="90"/>
      <c r="I253" s="957" t="s">
        <v>126</v>
      </c>
      <c r="J253" s="958"/>
      <c r="K253" s="958"/>
      <c r="L253" s="958"/>
      <c r="M253" s="958"/>
      <c r="N253" s="959"/>
      <c r="O253" s="114">
        <f>SUM(O242:O252)</f>
        <v>0</v>
      </c>
      <c r="P253" s="84"/>
    </row>
    <row r="254" spans="1:16" s="85" customFormat="1" ht="20.149999999999999" customHeight="1">
      <c r="A254" s="960" t="s">
        <v>175</v>
      </c>
      <c r="B254" s="961"/>
      <c r="C254" s="961"/>
      <c r="D254" s="961"/>
      <c r="E254" s="961"/>
      <c r="F254" s="961"/>
      <c r="G254" s="116"/>
      <c r="H254" s="90"/>
      <c r="I254" s="960" t="s">
        <v>175</v>
      </c>
      <c r="J254" s="961"/>
      <c r="K254" s="961"/>
      <c r="L254" s="961"/>
      <c r="M254" s="961"/>
      <c r="N254" s="961"/>
      <c r="O254" s="116"/>
      <c r="P254" s="84"/>
    </row>
    <row r="255" spans="1:16" s="85" customFormat="1" ht="20.149999999999999" customHeight="1">
      <c r="A255" s="952" t="s">
        <v>83</v>
      </c>
      <c r="B255" s="953"/>
      <c r="C255" s="953"/>
      <c r="D255" s="953"/>
      <c r="E255" s="953"/>
      <c r="F255" s="953"/>
      <c r="G255" s="114">
        <f>G253+G254</f>
        <v>0</v>
      </c>
      <c r="H255" s="90"/>
      <c r="I255" s="952" t="s">
        <v>83</v>
      </c>
      <c r="J255" s="953"/>
      <c r="K255" s="953"/>
      <c r="L255" s="953"/>
      <c r="M255" s="953"/>
      <c r="N255" s="953"/>
      <c r="O255" s="114">
        <f>O253+O254</f>
        <v>0</v>
      </c>
      <c r="P255" s="84"/>
    </row>
    <row r="256" spans="1:16" s="85" customFormat="1" ht="20.149999999999999" customHeight="1">
      <c r="A256" s="89"/>
      <c r="B256" s="89"/>
      <c r="C256" s="89"/>
      <c r="D256" s="89"/>
      <c r="E256" s="89"/>
      <c r="F256" s="89"/>
      <c r="G256" s="89"/>
      <c r="H256" s="84"/>
      <c r="I256" s="89"/>
      <c r="J256" s="89"/>
      <c r="K256" s="89"/>
      <c r="L256" s="89"/>
      <c r="M256" s="89"/>
      <c r="N256" s="89"/>
      <c r="O256" s="89"/>
      <c r="P256" s="84"/>
    </row>
    <row r="257" spans="1:16" s="85" customFormat="1" ht="20.149999999999999" customHeight="1">
      <c r="A257" s="989" t="s">
        <v>110</v>
      </c>
      <c r="B257" s="990"/>
      <c r="C257" s="995"/>
      <c r="D257" s="995"/>
      <c r="E257" s="995"/>
      <c r="F257" s="995"/>
      <c r="G257" s="996"/>
      <c r="H257" s="90"/>
      <c r="I257" s="989" t="s">
        <v>110</v>
      </c>
      <c r="J257" s="990"/>
      <c r="K257" s="995"/>
      <c r="L257" s="995"/>
      <c r="M257" s="995"/>
      <c r="N257" s="995"/>
      <c r="O257" s="996"/>
      <c r="P257" s="84"/>
    </row>
    <row r="258" spans="1:16" s="85" customFormat="1" ht="20.149999999999999" customHeight="1">
      <c r="A258" s="981" t="s">
        <v>112</v>
      </c>
      <c r="B258" s="982"/>
      <c r="C258" s="983"/>
      <c r="D258" s="983"/>
      <c r="E258" s="983"/>
      <c r="F258" s="983"/>
      <c r="G258" s="984"/>
      <c r="H258" s="90"/>
      <c r="I258" s="981" t="s">
        <v>112</v>
      </c>
      <c r="J258" s="982"/>
      <c r="K258" s="983"/>
      <c r="L258" s="983"/>
      <c r="M258" s="983"/>
      <c r="N258" s="983"/>
      <c r="O258" s="984"/>
      <c r="P258" s="84"/>
    </row>
    <row r="259" spans="1:16" s="85" customFormat="1" ht="20.149999999999999" customHeight="1">
      <c r="A259" s="962" t="s">
        <v>113</v>
      </c>
      <c r="B259" s="963"/>
      <c r="C259" s="985"/>
      <c r="D259" s="985"/>
      <c r="E259" s="986"/>
      <c r="F259" s="986"/>
      <c r="G259" s="987"/>
      <c r="H259" s="90"/>
      <c r="I259" s="962" t="s">
        <v>113</v>
      </c>
      <c r="J259" s="963"/>
      <c r="K259" s="985"/>
      <c r="L259" s="985"/>
      <c r="M259" s="986"/>
      <c r="N259" s="986"/>
      <c r="O259" s="987"/>
      <c r="P259" s="84"/>
    </row>
    <row r="260" spans="1:16" s="85" customFormat="1" ht="20.149999999999999" customHeight="1">
      <c r="A260" s="91" t="s">
        <v>114</v>
      </c>
      <c r="B260" s="953" t="s">
        <v>115</v>
      </c>
      <c r="C260" s="953"/>
      <c r="D260" s="988"/>
      <c r="E260" s="988"/>
      <c r="F260" s="92" t="s">
        <v>4</v>
      </c>
      <c r="G260" s="93"/>
      <c r="H260" s="94"/>
      <c r="I260" s="91" t="s">
        <v>114</v>
      </c>
      <c r="J260" s="953" t="s">
        <v>115</v>
      </c>
      <c r="K260" s="953"/>
      <c r="L260" s="988"/>
      <c r="M260" s="988"/>
      <c r="N260" s="92" t="s">
        <v>4</v>
      </c>
      <c r="O260" s="93"/>
      <c r="P260" s="84"/>
    </row>
    <row r="261" spans="1:16" s="85" customFormat="1" ht="20.149999999999999" customHeight="1">
      <c r="A261" s="989" t="s">
        <v>116</v>
      </c>
      <c r="B261" s="990"/>
      <c r="C261" s="991">
        <f>C259-D260-G260</f>
        <v>0</v>
      </c>
      <c r="D261" s="992"/>
      <c r="E261" s="993" t="s">
        <v>117</v>
      </c>
      <c r="F261" s="994"/>
      <c r="G261" s="95" t="str">
        <f>IF(C261*C262=0,"",C261*C262)</f>
        <v/>
      </c>
      <c r="H261" s="90"/>
      <c r="I261" s="989" t="s">
        <v>116</v>
      </c>
      <c r="J261" s="990"/>
      <c r="K261" s="991">
        <f>K259-L260-O260</f>
        <v>0</v>
      </c>
      <c r="L261" s="992"/>
      <c r="M261" s="993" t="s">
        <v>117</v>
      </c>
      <c r="N261" s="994"/>
      <c r="O261" s="95" t="str">
        <f>IF(K261*K262=0,"",K261*K262)</f>
        <v/>
      </c>
      <c r="P261" s="84"/>
    </row>
    <row r="262" spans="1:16" s="85" customFormat="1" ht="20.149999999999999" customHeight="1">
      <c r="A262" s="962" t="s">
        <v>118</v>
      </c>
      <c r="B262" s="963"/>
      <c r="C262" s="964"/>
      <c r="D262" s="965"/>
      <c r="E262" s="96"/>
      <c r="F262" s="97"/>
      <c r="G262" s="98"/>
      <c r="H262" s="90"/>
      <c r="I262" s="962" t="s">
        <v>118</v>
      </c>
      <c r="J262" s="963"/>
      <c r="K262" s="964"/>
      <c r="L262" s="965"/>
      <c r="M262" s="96"/>
      <c r="N262" s="97"/>
      <c r="O262" s="98"/>
      <c r="P262" s="84"/>
    </row>
    <row r="263" spans="1:16" s="85" customFormat="1" ht="20.149999999999999" customHeight="1">
      <c r="A263" s="952" t="s">
        <v>119</v>
      </c>
      <c r="B263" s="953"/>
      <c r="C263" s="966" t="str">
        <f>IF(G261="","",SUM(F267:F276))</f>
        <v/>
      </c>
      <c r="D263" s="967"/>
      <c r="E263" s="968" t="s">
        <v>120</v>
      </c>
      <c r="F263" s="969"/>
      <c r="G263" s="99" t="str">
        <f>IF(G261="","",C263/G261)</f>
        <v/>
      </c>
      <c r="H263" s="90"/>
      <c r="I263" s="952" t="s">
        <v>119</v>
      </c>
      <c r="J263" s="953"/>
      <c r="K263" s="966" t="str">
        <f>IF(O261="","",SUM(N267:N276))</f>
        <v/>
      </c>
      <c r="L263" s="967"/>
      <c r="M263" s="968" t="s">
        <v>120</v>
      </c>
      <c r="N263" s="969"/>
      <c r="O263" s="99" t="str">
        <f>IF(O261="","",K263/O261)</f>
        <v/>
      </c>
      <c r="P263" s="84"/>
    </row>
    <row r="264" spans="1:16" s="85" customFormat="1" ht="20.149999999999999" customHeight="1">
      <c r="A264" s="975" t="s">
        <v>121</v>
      </c>
      <c r="B264" s="976"/>
      <c r="C264" s="977" t="str">
        <f>IF(G261="","",SUM(F267:F277))</f>
        <v/>
      </c>
      <c r="D264" s="978"/>
      <c r="E264" s="979" t="s">
        <v>122</v>
      </c>
      <c r="F264" s="980"/>
      <c r="G264" s="100" t="str">
        <f>IF(G261="","",C264/G261)</f>
        <v/>
      </c>
      <c r="H264" s="90"/>
      <c r="I264" s="975" t="s">
        <v>121</v>
      </c>
      <c r="J264" s="976"/>
      <c r="K264" s="977" t="str">
        <f>IF(O261="","",SUM(N267:N277))</f>
        <v/>
      </c>
      <c r="L264" s="978"/>
      <c r="M264" s="979" t="s">
        <v>122</v>
      </c>
      <c r="N264" s="980"/>
      <c r="O264" s="100" t="str">
        <f>IF(O261="","",K264/O261)</f>
        <v/>
      </c>
      <c r="P264" s="84"/>
    </row>
    <row r="265" spans="1:16" s="85" customFormat="1" ht="20.149999999999999" customHeight="1">
      <c r="A265" s="970" t="s">
        <v>337</v>
      </c>
      <c r="B265" s="971"/>
      <c r="C265" s="971"/>
      <c r="D265" s="971"/>
      <c r="E265" s="971"/>
      <c r="F265" s="971"/>
      <c r="G265" s="972"/>
      <c r="H265" s="90"/>
      <c r="I265" s="970" t="s">
        <v>337</v>
      </c>
      <c r="J265" s="971"/>
      <c r="K265" s="971"/>
      <c r="L265" s="971"/>
      <c r="M265" s="971"/>
      <c r="N265" s="971"/>
      <c r="O265" s="972"/>
      <c r="P265" s="84"/>
    </row>
    <row r="266" spans="1:16" s="85" customFormat="1" ht="20.149999999999999" customHeight="1">
      <c r="A266" s="952" t="s">
        <v>377</v>
      </c>
      <c r="B266" s="953"/>
      <c r="C266" s="953"/>
      <c r="D266" s="101" t="s">
        <v>60</v>
      </c>
      <c r="E266" s="101" t="s">
        <v>84</v>
      </c>
      <c r="F266" s="101" t="s">
        <v>123</v>
      </c>
      <c r="G266" s="102" t="s">
        <v>124</v>
      </c>
      <c r="H266" s="90"/>
      <c r="I266" s="952" t="s">
        <v>377</v>
      </c>
      <c r="J266" s="953"/>
      <c r="K266" s="953"/>
      <c r="L266" s="101" t="s">
        <v>60</v>
      </c>
      <c r="M266" s="101" t="s">
        <v>84</v>
      </c>
      <c r="N266" s="101" t="s">
        <v>123</v>
      </c>
      <c r="O266" s="102" t="s">
        <v>124</v>
      </c>
      <c r="P266" s="84"/>
    </row>
    <row r="267" spans="1:16" s="85" customFormat="1" ht="20.149999999999999" customHeight="1">
      <c r="A267" s="973"/>
      <c r="B267" s="974"/>
      <c r="C267" s="974"/>
      <c r="D267" s="103"/>
      <c r="E267" s="104" t="s">
        <v>84</v>
      </c>
      <c r="F267" s="105"/>
      <c r="G267" s="106">
        <f>D267*F267</f>
        <v>0</v>
      </c>
      <c r="H267" s="90"/>
      <c r="I267" s="973"/>
      <c r="J267" s="974"/>
      <c r="K267" s="974"/>
      <c r="L267" s="103"/>
      <c r="M267" s="104" t="s">
        <v>84</v>
      </c>
      <c r="N267" s="105"/>
      <c r="O267" s="106">
        <f>L267*N267</f>
        <v>0</v>
      </c>
      <c r="P267" s="84"/>
    </row>
    <row r="268" spans="1:16" s="85" customFormat="1" ht="20.149999999999999" customHeight="1">
      <c r="A268" s="950"/>
      <c r="B268" s="951"/>
      <c r="C268" s="951"/>
      <c r="D268" s="107"/>
      <c r="E268" s="108" t="s">
        <v>84</v>
      </c>
      <c r="F268" s="107"/>
      <c r="G268" s="109">
        <f t="shared" ref="G268:G276" si="20">D268*F268</f>
        <v>0</v>
      </c>
      <c r="H268" s="90"/>
      <c r="I268" s="950"/>
      <c r="J268" s="951"/>
      <c r="K268" s="951"/>
      <c r="L268" s="107"/>
      <c r="M268" s="108" t="s">
        <v>84</v>
      </c>
      <c r="N268" s="107"/>
      <c r="O268" s="109">
        <f t="shared" ref="O268:O276" si="21">L268*N268</f>
        <v>0</v>
      </c>
      <c r="P268" s="84"/>
    </row>
    <row r="269" spans="1:16" s="85" customFormat="1" ht="20.149999999999999" customHeight="1">
      <c r="A269" s="950"/>
      <c r="B269" s="951"/>
      <c r="C269" s="951"/>
      <c r="D269" s="107"/>
      <c r="E269" s="108" t="s">
        <v>84</v>
      </c>
      <c r="F269" s="107"/>
      <c r="G269" s="109">
        <f t="shared" si="20"/>
        <v>0</v>
      </c>
      <c r="H269" s="90"/>
      <c r="I269" s="950"/>
      <c r="J269" s="951"/>
      <c r="K269" s="951"/>
      <c r="L269" s="107"/>
      <c r="M269" s="108" t="s">
        <v>84</v>
      </c>
      <c r="N269" s="107"/>
      <c r="O269" s="109">
        <f t="shared" si="21"/>
        <v>0</v>
      </c>
      <c r="P269" s="84"/>
    </row>
    <row r="270" spans="1:16" s="85" customFormat="1" ht="20.149999999999999" customHeight="1">
      <c r="A270" s="950"/>
      <c r="B270" s="951"/>
      <c r="C270" s="951"/>
      <c r="D270" s="107"/>
      <c r="E270" s="108" t="s">
        <v>84</v>
      </c>
      <c r="F270" s="107"/>
      <c r="G270" s="109">
        <f t="shared" si="20"/>
        <v>0</v>
      </c>
      <c r="H270" s="90"/>
      <c r="I270" s="950"/>
      <c r="J270" s="951"/>
      <c r="K270" s="951"/>
      <c r="L270" s="107"/>
      <c r="M270" s="108" t="s">
        <v>84</v>
      </c>
      <c r="N270" s="107"/>
      <c r="O270" s="109">
        <f t="shared" si="21"/>
        <v>0</v>
      </c>
      <c r="P270" s="84"/>
    </row>
    <row r="271" spans="1:16" s="85" customFormat="1" ht="20.149999999999999" customHeight="1">
      <c r="A271" s="950"/>
      <c r="B271" s="951"/>
      <c r="C271" s="951"/>
      <c r="D271" s="107"/>
      <c r="E271" s="108" t="s">
        <v>84</v>
      </c>
      <c r="F271" s="107"/>
      <c r="G271" s="109">
        <f t="shared" si="20"/>
        <v>0</v>
      </c>
      <c r="H271" s="90"/>
      <c r="I271" s="950"/>
      <c r="J271" s="951"/>
      <c r="K271" s="951"/>
      <c r="L271" s="107"/>
      <c r="M271" s="108" t="s">
        <v>84</v>
      </c>
      <c r="N271" s="107"/>
      <c r="O271" s="109">
        <f t="shared" si="21"/>
        <v>0</v>
      </c>
      <c r="P271" s="84"/>
    </row>
    <row r="272" spans="1:16" s="85" customFormat="1" ht="20.149999999999999" customHeight="1">
      <c r="A272" s="950"/>
      <c r="B272" s="951"/>
      <c r="C272" s="951"/>
      <c r="D272" s="107"/>
      <c r="E272" s="108" t="s">
        <v>84</v>
      </c>
      <c r="F272" s="107"/>
      <c r="G272" s="109">
        <f t="shared" si="20"/>
        <v>0</v>
      </c>
      <c r="H272" s="90"/>
      <c r="I272" s="950"/>
      <c r="J272" s="951"/>
      <c r="K272" s="951"/>
      <c r="L272" s="107"/>
      <c r="M272" s="108" t="s">
        <v>84</v>
      </c>
      <c r="N272" s="107"/>
      <c r="O272" s="109">
        <f t="shared" si="21"/>
        <v>0</v>
      </c>
      <c r="P272" s="84"/>
    </row>
    <row r="273" spans="1:16" s="85" customFormat="1" ht="20.149999999999999" customHeight="1">
      <c r="A273" s="950"/>
      <c r="B273" s="951"/>
      <c r="C273" s="951"/>
      <c r="D273" s="107"/>
      <c r="E273" s="108" t="s">
        <v>84</v>
      </c>
      <c r="F273" s="107"/>
      <c r="G273" s="109">
        <f t="shared" si="20"/>
        <v>0</v>
      </c>
      <c r="H273" s="90"/>
      <c r="I273" s="950"/>
      <c r="J273" s="951"/>
      <c r="K273" s="951"/>
      <c r="L273" s="107"/>
      <c r="M273" s="108" t="s">
        <v>84</v>
      </c>
      <c r="N273" s="107"/>
      <c r="O273" s="109">
        <f t="shared" si="21"/>
        <v>0</v>
      </c>
      <c r="P273" s="84"/>
    </row>
    <row r="274" spans="1:16" s="85" customFormat="1" ht="20.149999999999999" customHeight="1">
      <c r="A274" s="950"/>
      <c r="B274" s="951"/>
      <c r="C274" s="951"/>
      <c r="D274" s="107"/>
      <c r="E274" s="108" t="s">
        <v>84</v>
      </c>
      <c r="F274" s="107"/>
      <c r="G274" s="109">
        <f t="shared" si="20"/>
        <v>0</v>
      </c>
      <c r="H274" s="90"/>
      <c r="I274" s="950"/>
      <c r="J274" s="951"/>
      <c r="K274" s="951"/>
      <c r="L274" s="107"/>
      <c r="M274" s="108" t="s">
        <v>84</v>
      </c>
      <c r="N274" s="107"/>
      <c r="O274" s="109">
        <f t="shared" si="21"/>
        <v>0</v>
      </c>
      <c r="P274" s="84"/>
    </row>
    <row r="275" spans="1:16" s="85" customFormat="1" ht="20.149999999999999" customHeight="1">
      <c r="A275" s="950"/>
      <c r="B275" s="951"/>
      <c r="C275" s="951"/>
      <c r="D275" s="107"/>
      <c r="E275" s="108" t="s">
        <v>84</v>
      </c>
      <c r="F275" s="107"/>
      <c r="G275" s="109">
        <f t="shared" si="20"/>
        <v>0</v>
      </c>
      <c r="H275" s="90"/>
      <c r="I275" s="950"/>
      <c r="J275" s="951"/>
      <c r="K275" s="951"/>
      <c r="L275" s="107"/>
      <c r="M275" s="108" t="s">
        <v>84</v>
      </c>
      <c r="N275" s="107"/>
      <c r="O275" s="109">
        <f t="shared" si="21"/>
        <v>0</v>
      </c>
      <c r="P275" s="84"/>
    </row>
    <row r="276" spans="1:16" s="85" customFormat="1" ht="20.149999999999999" customHeight="1">
      <c r="A276" s="950"/>
      <c r="B276" s="951"/>
      <c r="C276" s="951"/>
      <c r="D276" s="107"/>
      <c r="E276" s="108" t="s">
        <v>84</v>
      </c>
      <c r="F276" s="107"/>
      <c r="G276" s="109">
        <f t="shared" si="20"/>
        <v>0</v>
      </c>
      <c r="H276" s="90"/>
      <c r="I276" s="950"/>
      <c r="J276" s="951"/>
      <c r="K276" s="951"/>
      <c r="L276" s="107"/>
      <c r="M276" s="108" t="s">
        <v>84</v>
      </c>
      <c r="N276" s="107"/>
      <c r="O276" s="109">
        <f t="shared" si="21"/>
        <v>0</v>
      </c>
      <c r="P276" s="84"/>
    </row>
    <row r="277" spans="1:16" s="85" customFormat="1" ht="20.149999999999999" customHeight="1">
      <c r="A277" s="954" t="s">
        <v>125</v>
      </c>
      <c r="B277" s="955"/>
      <c r="C277" s="956"/>
      <c r="D277" s="110"/>
      <c r="E277" s="111" t="s">
        <v>84</v>
      </c>
      <c r="F277" s="112"/>
      <c r="G277" s="113">
        <f>D277*F277</f>
        <v>0</v>
      </c>
      <c r="H277" s="90"/>
      <c r="I277" s="954" t="s">
        <v>125</v>
      </c>
      <c r="J277" s="955"/>
      <c r="K277" s="956"/>
      <c r="L277" s="110"/>
      <c r="M277" s="111" t="s">
        <v>84</v>
      </c>
      <c r="N277" s="112"/>
      <c r="O277" s="113">
        <f>L277*N277</f>
        <v>0</v>
      </c>
      <c r="P277" s="84"/>
    </row>
    <row r="278" spans="1:16" s="85" customFormat="1" ht="20.149999999999999" customHeight="1">
      <c r="A278" s="957" t="s">
        <v>126</v>
      </c>
      <c r="B278" s="958"/>
      <c r="C278" s="958"/>
      <c r="D278" s="958"/>
      <c r="E278" s="958"/>
      <c r="F278" s="959"/>
      <c r="G278" s="114">
        <f>SUM(G267:G277)</f>
        <v>0</v>
      </c>
      <c r="H278" s="90"/>
      <c r="I278" s="957" t="s">
        <v>126</v>
      </c>
      <c r="J278" s="958"/>
      <c r="K278" s="958"/>
      <c r="L278" s="958"/>
      <c r="M278" s="958"/>
      <c r="N278" s="959"/>
      <c r="O278" s="114">
        <f>SUM(O267:O277)</f>
        <v>0</v>
      </c>
      <c r="P278" s="84"/>
    </row>
    <row r="279" spans="1:16" s="85" customFormat="1" ht="20.149999999999999" customHeight="1">
      <c r="A279" s="960" t="s">
        <v>175</v>
      </c>
      <c r="B279" s="961"/>
      <c r="C279" s="961"/>
      <c r="D279" s="961"/>
      <c r="E279" s="961"/>
      <c r="F279" s="961"/>
      <c r="G279" s="116"/>
      <c r="H279" s="90"/>
      <c r="I279" s="960" t="s">
        <v>175</v>
      </c>
      <c r="J279" s="961"/>
      <c r="K279" s="961"/>
      <c r="L279" s="961"/>
      <c r="M279" s="961"/>
      <c r="N279" s="961"/>
      <c r="O279" s="116"/>
      <c r="P279" s="84"/>
    </row>
    <row r="280" spans="1:16" s="85" customFormat="1" ht="20.149999999999999" customHeight="1">
      <c r="A280" s="952" t="s">
        <v>83</v>
      </c>
      <c r="B280" s="953"/>
      <c r="C280" s="953"/>
      <c r="D280" s="953"/>
      <c r="E280" s="953"/>
      <c r="F280" s="953"/>
      <c r="G280" s="114">
        <f>G278+G279</f>
        <v>0</v>
      </c>
      <c r="H280" s="90"/>
      <c r="I280" s="952" t="s">
        <v>83</v>
      </c>
      <c r="J280" s="953"/>
      <c r="K280" s="953"/>
      <c r="L280" s="953"/>
      <c r="M280" s="953"/>
      <c r="N280" s="953"/>
      <c r="O280" s="114">
        <f>O278+O279</f>
        <v>0</v>
      </c>
      <c r="P280" s="84"/>
    </row>
    <row r="281" spans="1:16" s="85" customFormat="1" ht="20.149999999999999" customHeight="1">
      <c r="A281" s="89"/>
      <c r="B281" s="89"/>
      <c r="C281" s="89"/>
      <c r="D281" s="89"/>
      <c r="E281" s="89"/>
      <c r="F281" s="89"/>
      <c r="G281" s="89"/>
      <c r="H281" s="84"/>
      <c r="I281" s="89"/>
      <c r="J281" s="89"/>
      <c r="K281" s="89"/>
      <c r="L281" s="89"/>
      <c r="M281" s="89"/>
      <c r="N281" s="89"/>
      <c r="O281" s="89"/>
      <c r="P281" s="84"/>
    </row>
    <row r="282" spans="1:16" s="85" customFormat="1" ht="20.149999999999999" customHeight="1">
      <c r="A282" s="989" t="s">
        <v>110</v>
      </c>
      <c r="B282" s="990"/>
      <c r="C282" s="995"/>
      <c r="D282" s="995"/>
      <c r="E282" s="995"/>
      <c r="F282" s="995"/>
      <c r="G282" s="996"/>
      <c r="H282" s="90"/>
      <c r="I282" s="989" t="s">
        <v>110</v>
      </c>
      <c r="J282" s="990"/>
      <c r="K282" s="995"/>
      <c r="L282" s="995"/>
      <c r="M282" s="995"/>
      <c r="N282" s="995"/>
      <c r="O282" s="996"/>
      <c r="P282" s="84"/>
    </row>
    <row r="283" spans="1:16" s="85" customFormat="1" ht="20.149999999999999" customHeight="1">
      <c r="A283" s="981" t="s">
        <v>112</v>
      </c>
      <c r="B283" s="982"/>
      <c r="C283" s="983"/>
      <c r="D283" s="983"/>
      <c r="E283" s="983"/>
      <c r="F283" s="983"/>
      <c r="G283" s="984"/>
      <c r="H283" s="90"/>
      <c r="I283" s="981" t="s">
        <v>112</v>
      </c>
      <c r="J283" s="982"/>
      <c r="K283" s="983"/>
      <c r="L283" s="983"/>
      <c r="M283" s="983"/>
      <c r="N283" s="983"/>
      <c r="O283" s="984"/>
      <c r="P283" s="84"/>
    </row>
    <row r="284" spans="1:16" s="85" customFormat="1" ht="20.149999999999999" customHeight="1">
      <c r="A284" s="962" t="s">
        <v>113</v>
      </c>
      <c r="B284" s="963"/>
      <c r="C284" s="985"/>
      <c r="D284" s="985"/>
      <c r="E284" s="986"/>
      <c r="F284" s="986"/>
      <c r="G284" s="987"/>
      <c r="H284" s="90"/>
      <c r="I284" s="962" t="s">
        <v>113</v>
      </c>
      <c r="J284" s="963"/>
      <c r="K284" s="985"/>
      <c r="L284" s="985"/>
      <c r="M284" s="986"/>
      <c r="N284" s="986"/>
      <c r="O284" s="987"/>
      <c r="P284" s="84"/>
    </row>
    <row r="285" spans="1:16" s="85" customFormat="1" ht="20.149999999999999" customHeight="1">
      <c r="A285" s="91" t="s">
        <v>114</v>
      </c>
      <c r="B285" s="953" t="s">
        <v>115</v>
      </c>
      <c r="C285" s="953"/>
      <c r="D285" s="988"/>
      <c r="E285" s="988"/>
      <c r="F285" s="92" t="s">
        <v>4</v>
      </c>
      <c r="G285" s="93"/>
      <c r="H285" s="94"/>
      <c r="I285" s="91" t="s">
        <v>114</v>
      </c>
      <c r="J285" s="953" t="s">
        <v>115</v>
      </c>
      <c r="K285" s="953"/>
      <c r="L285" s="988"/>
      <c r="M285" s="988"/>
      <c r="N285" s="92" t="s">
        <v>4</v>
      </c>
      <c r="O285" s="93"/>
      <c r="P285" s="84"/>
    </row>
    <row r="286" spans="1:16" s="85" customFormat="1" ht="20.149999999999999" customHeight="1">
      <c r="A286" s="989" t="s">
        <v>116</v>
      </c>
      <c r="B286" s="990"/>
      <c r="C286" s="991">
        <f>C284-D285-G285</f>
        <v>0</v>
      </c>
      <c r="D286" s="992"/>
      <c r="E286" s="993" t="s">
        <v>117</v>
      </c>
      <c r="F286" s="994"/>
      <c r="G286" s="95" t="str">
        <f>IF(C286*C287=0,"",C286*C287)</f>
        <v/>
      </c>
      <c r="H286" s="90"/>
      <c r="I286" s="989" t="s">
        <v>116</v>
      </c>
      <c r="J286" s="990"/>
      <c r="K286" s="991">
        <f>K284-L285-O285</f>
        <v>0</v>
      </c>
      <c r="L286" s="992"/>
      <c r="M286" s="993" t="s">
        <v>117</v>
      </c>
      <c r="N286" s="994"/>
      <c r="O286" s="95" t="str">
        <f>IF(K286*K287=0,"",K286*K287)</f>
        <v/>
      </c>
      <c r="P286" s="84"/>
    </row>
    <row r="287" spans="1:16" s="85" customFormat="1" ht="20.149999999999999" customHeight="1">
      <c r="A287" s="962" t="s">
        <v>118</v>
      </c>
      <c r="B287" s="963"/>
      <c r="C287" s="964"/>
      <c r="D287" s="965"/>
      <c r="E287" s="96"/>
      <c r="F287" s="97"/>
      <c r="G287" s="98"/>
      <c r="H287" s="90"/>
      <c r="I287" s="962" t="s">
        <v>118</v>
      </c>
      <c r="J287" s="963"/>
      <c r="K287" s="964"/>
      <c r="L287" s="965"/>
      <c r="M287" s="96"/>
      <c r="N287" s="97"/>
      <c r="O287" s="98"/>
      <c r="P287" s="84"/>
    </row>
    <row r="288" spans="1:16" s="85" customFormat="1" ht="20.149999999999999" customHeight="1">
      <c r="A288" s="952" t="s">
        <v>119</v>
      </c>
      <c r="B288" s="953"/>
      <c r="C288" s="966" t="str">
        <f>IF(G286="","",SUM(F292:F301))</f>
        <v/>
      </c>
      <c r="D288" s="967"/>
      <c r="E288" s="968" t="s">
        <v>120</v>
      </c>
      <c r="F288" s="969"/>
      <c r="G288" s="99" t="str">
        <f>IF(G286="","",C288/G286)</f>
        <v/>
      </c>
      <c r="H288" s="90"/>
      <c r="I288" s="952" t="s">
        <v>119</v>
      </c>
      <c r="J288" s="953"/>
      <c r="K288" s="966" t="str">
        <f>IF(O286="","",SUM(N292:N301))</f>
        <v/>
      </c>
      <c r="L288" s="967"/>
      <c r="M288" s="968" t="s">
        <v>120</v>
      </c>
      <c r="N288" s="969"/>
      <c r="O288" s="99" t="str">
        <f>IF(O286="","",K288/O286)</f>
        <v/>
      </c>
      <c r="P288" s="84"/>
    </row>
    <row r="289" spans="1:16" s="85" customFormat="1" ht="20.149999999999999" customHeight="1">
      <c r="A289" s="975" t="s">
        <v>121</v>
      </c>
      <c r="B289" s="976"/>
      <c r="C289" s="977" t="str">
        <f>IF(G286="","",SUM(F292:F302))</f>
        <v/>
      </c>
      <c r="D289" s="978"/>
      <c r="E289" s="979" t="s">
        <v>122</v>
      </c>
      <c r="F289" s="980"/>
      <c r="G289" s="100" t="str">
        <f>IF(G286="","",C289/G286)</f>
        <v/>
      </c>
      <c r="H289" s="90"/>
      <c r="I289" s="975" t="s">
        <v>121</v>
      </c>
      <c r="J289" s="976"/>
      <c r="K289" s="977" t="str">
        <f>IF(O286="","",SUM(N292:N302))</f>
        <v/>
      </c>
      <c r="L289" s="978"/>
      <c r="M289" s="979" t="s">
        <v>122</v>
      </c>
      <c r="N289" s="980"/>
      <c r="O289" s="100" t="str">
        <f>IF(O286="","",K289/O286)</f>
        <v/>
      </c>
      <c r="P289" s="84"/>
    </row>
    <row r="290" spans="1:16" s="85" customFormat="1" ht="20.149999999999999" customHeight="1">
      <c r="A290" s="970" t="s">
        <v>337</v>
      </c>
      <c r="B290" s="971"/>
      <c r="C290" s="971"/>
      <c r="D290" s="971"/>
      <c r="E290" s="971"/>
      <c r="F290" s="971"/>
      <c r="G290" s="972"/>
      <c r="H290" s="90"/>
      <c r="I290" s="970" t="s">
        <v>337</v>
      </c>
      <c r="J290" s="971"/>
      <c r="K290" s="971"/>
      <c r="L290" s="971"/>
      <c r="M290" s="971"/>
      <c r="N290" s="971"/>
      <c r="O290" s="972"/>
      <c r="P290" s="84"/>
    </row>
    <row r="291" spans="1:16" s="85" customFormat="1" ht="20.149999999999999" customHeight="1">
      <c r="A291" s="952" t="s">
        <v>377</v>
      </c>
      <c r="B291" s="953"/>
      <c r="C291" s="953"/>
      <c r="D291" s="101" t="s">
        <v>60</v>
      </c>
      <c r="E291" s="101" t="s">
        <v>84</v>
      </c>
      <c r="F291" s="101" t="s">
        <v>123</v>
      </c>
      <c r="G291" s="102" t="s">
        <v>124</v>
      </c>
      <c r="H291" s="90"/>
      <c r="I291" s="952" t="s">
        <v>377</v>
      </c>
      <c r="J291" s="953"/>
      <c r="K291" s="953"/>
      <c r="L291" s="101" t="s">
        <v>60</v>
      </c>
      <c r="M291" s="101" t="s">
        <v>84</v>
      </c>
      <c r="N291" s="101" t="s">
        <v>123</v>
      </c>
      <c r="O291" s="102" t="s">
        <v>124</v>
      </c>
      <c r="P291" s="84"/>
    </row>
    <row r="292" spans="1:16" s="85" customFormat="1" ht="20.149999999999999" customHeight="1">
      <c r="A292" s="973"/>
      <c r="B292" s="974"/>
      <c r="C292" s="974"/>
      <c r="D292" s="103"/>
      <c r="E292" s="104" t="s">
        <v>84</v>
      </c>
      <c r="F292" s="105"/>
      <c r="G292" s="106">
        <f>D292*F292</f>
        <v>0</v>
      </c>
      <c r="H292" s="90"/>
      <c r="I292" s="973"/>
      <c r="J292" s="974"/>
      <c r="K292" s="974"/>
      <c r="L292" s="103"/>
      <c r="M292" s="104" t="s">
        <v>84</v>
      </c>
      <c r="N292" s="105"/>
      <c r="O292" s="106">
        <f>L292*N292</f>
        <v>0</v>
      </c>
      <c r="P292" s="84"/>
    </row>
    <row r="293" spans="1:16" s="85" customFormat="1" ht="20.149999999999999" customHeight="1">
      <c r="A293" s="950"/>
      <c r="B293" s="951"/>
      <c r="C293" s="951"/>
      <c r="D293" s="107"/>
      <c r="E293" s="108" t="s">
        <v>84</v>
      </c>
      <c r="F293" s="107"/>
      <c r="G293" s="109">
        <f t="shared" ref="G293:G301" si="22">D293*F293</f>
        <v>0</v>
      </c>
      <c r="H293" s="90"/>
      <c r="I293" s="950"/>
      <c r="J293" s="951"/>
      <c r="K293" s="951"/>
      <c r="L293" s="107"/>
      <c r="M293" s="108" t="s">
        <v>84</v>
      </c>
      <c r="N293" s="107"/>
      <c r="O293" s="109">
        <f t="shared" ref="O293:O301" si="23">L293*N293</f>
        <v>0</v>
      </c>
      <c r="P293" s="84"/>
    </row>
    <row r="294" spans="1:16" s="85" customFormat="1" ht="20.149999999999999" customHeight="1">
      <c r="A294" s="950"/>
      <c r="B294" s="951"/>
      <c r="C294" s="951"/>
      <c r="D294" s="107"/>
      <c r="E294" s="108" t="s">
        <v>84</v>
      </c>
      <c r="F294" s="107"/>
      <c r="G294" s="109">
        <f t="shared" si="22"/>
        <v>0</v>
      </c>
      <c r="H294" s="90"/>
      <c r="I294" s="950"/>
      <c r="J294" s="951"/>
      <c r="K294" s="951"/>
      <c r="L294" s="107"/>
      <c r="M294" s="108" t="s">
        <v>84</v>
      </c>
      <c r="N294" s="107"/>
      <c r="O294" s="109">
        <f t="shared" si="23"/>
        <v>0</v>
      </c>
      <c r="P294" s="84"/>
    </row>
    <row r="295" spans="1:16" s="85" customFormat="1" ht="20.149999999999999" customHeight="1">
      <c r="A295" s="950"/>
      <c r="B295" s="951"/>
      <c r="C295" s="951"/>
      <c r="D295" s="107"/>
      <c r="E295" s="108" t="s">
        <v>84</v>
      </c>
      <c r="F295" s="107"/>
      <c r="G295" s="109">
        <f t="shared" si="22"/>
        <v>0</v>
      </c>
      <c r="H295" s="90"/>
      <c r="I295" s="950"/>
      <c r="J295" s="951"/>
      <c r="K295" s="951"/>
      <c r="L295" s="107"/>
      <c r="M295" s="108" t="s">
        <v>84</v>
      </c>
      <c r="N295" s="107"/>
      <c r="O295" s="109">
        <f t="shared" si="23"/>
        <v>0</v>
      </c>
      <c r="P295" s="84"/>
    </row>
    <row r="296" spans="1:16" s="85" customFormat="1" ht="20.149999999999999" customHeight="1">
      <c r="A296" s="950"/>
      <c r="B296" s="951"/>
      <c r="C296" s="951"/>
      <c r="D296" s="107"/>
      <c r="E296" s="108" t="s">
        <v>84</v>
      </c>
      <c r="F296" s="107"/>
      <c r="G296" s="109">
        <f t="shared" si="22"/>
        <v>0</v>
      </c>
      <c r="H296" s="90"/>
      <c r="I296" s="950"/>
      <c r="J296" s="951"/>
      <c r="K296" s="951"/>
      <c r="L296" s="107"/>
      <c r="M296" s="108" t="s">
        <v>84</v>
      </c>
      <c r="N296" s="107"/>
      <c r="O296" s="109">
        <f t="shared" si="23"/>
        <v>0</v>
      </c>
      <c r="P296" s="84"/>
    </row>
    <row r="297" spans="1:16" s="85" customFormat="1" ht="20.149999999999999" customHeight="1">
      <c r="A297" s="950"/>
      <c r="B297" s="951"/>
      <c r="C297" s="951"/>
      <c r="D297" s="107"/>
      <c r="E297" s="108" t="s">
        <v>84</v>
      </c>
      <c r="F297" s="107"/>
      <c r="G297" s="109">
        <f t="shared" si="22"/>
        <v>0</v>
      </c>
      <c r="H297" s="90"/>
      <c r="I297" s="950"/>
      <c r="J297" s="951"/>
      <c r="K297" s="951"/>
      <c r="L297" s="107"/>
      <c r="M297" s="108" t="s">
        <v>84</v>
      </c>
      <c r="N297" s="107"/>
      <c r="O297" s="109">
        <f t="shared" si="23"/>
        <v>0</v>
      </c>
      <c r="P297" s="84"/>
    </row>
    <row r="298" spans="1:16" s="85" customFormat="1" ht="20.149999999999999" customHeight="1">
      <c r="A298" s="950"/>
      <c r="B298" s="951"/>
      <c r="C298" s="951"/>
      <c r="D298" s="107"/>
      <c r="E298" s="108" t="s">
        <v>84</v>
      </c>
      <c r="F298" s="107"/>
      <c r="G298" s="109">
        <f t="shared" si="22"/>
        <v>0</v>
      </c>
      <c r="H298" s="90"/>
      <c r="I298" s="950"/>
      <c r="J298" s="951"/>
      <c r="K298" s="951"/>
      <c r="L298" s="107"/>
      <c r="M298" s="108" t="s">
        <v>84</v>
      </c>
      <c r="N298" s="107"/>
      <c r="O298" s="109">
        <f t="shared" si="23"/>
        <v>0</v>
      </c>
      <c r="P298" s="84"/>
    </row>
    <row r="299" spans="1:16" s="85" customFormat="1" ht="20.149999999999999" customHeight="1">
      <c r="A299" s="950"/>
      <c r="B299" s="951"/>
      <c r="C299" s="951"/>
      <c r="D299" s="107"/>
      <c r="E299" s="108" t="s">
        <v>84</v>
      </c>
      <c r="F299" s="107"/>
      <c r="G299" s="109">
        <f t="shared" si="22"/>
        <v>0</v>
      </c>
      <c r="H299" s="90"/>
      <c r="I299" s="950"/>
      <c r="J299" s="951"/>
      <c r="K299" s="951"/>
      <c r="L299" s="107"/>
      <c r="M299" s="108" t="s">
        <v>84</v>
      </c>
      <c r="N299" s="107"/>
      <c r="O299" s="109">
        <f t="shared" si="23"/>
        <v>0</v>
      </c>
      <c r="P299" s="84"/>
    </row>
    <row r="300" spans="1:16" s="85" customFormat="1" ht="20.149999999999999" customHeight="1">
      <c r="A300" s="950"/>
      <c r="B300" s="951"/>
      <c r="C300" s="951"/>
      <c r="D300" s="107"/>
      <c r="E300" s="108" t="s">
        <v>84</v>
      </c>
      <c r="F300" s="107"/>
      <c r="G300" s="109">
        <f t="shared" si="22"/>
        <v>0</v>
      </c>
      <c r="H300" s="90"/>
      <c r="I300" s="950"/>
      <c r="J300" s="951"/>
      <c r="K300" s="951"/>
      <c r="L300" s="107"/>
      <c r="M300" s="108" t="s">
        <v>84</v>
      </c>
      <c r="N300" s="107"/>
      <c r="O300" s="109">
        <f t="shared" si="23"/>
        <v>0</v>
      </c>
      <c r="P300" s="84"/>
    </row>
    <row r="301" spans="1:16" s="85" customFormat="1" ht="20.149999999999999" customHeight="1">
      <c r="A301" s="950"/>
      <c r="B301" s="951"/>
      <c r="C301" s="951"/>
      <c r="D301" s="107"/>
      <c r="E301" s="108" t="s">
        <v>84</v>
      </c>
      <c r="F301" s="107"/>
      <c r="G301" s="109">
        <f t="shared" si="22"/>
        <v>0</v>
      </c>
      <c r="H301" s="90"/>
      <c r="I301" s="950"/>
      <c r="J301" s="951"/>
      <c r="K301" s="951"/>
      <c r="L301" s="107"/>
      <c r="M301" s="108" t="s">
        <v>84</v>
      </c>
      <c r="N301" s="107"/>
      <c r="O301" s="109">
        <f t="shared" si="23"/>
        <v>0</v>
      </c>
      <c r="P301" s="84"/>
    </row>
    <row r="302" spans="1:16" s="85" customFormat="1" ht="20.149999999999999" customHeight="1">
      <c r="A302" s="954" t="s">
        <v>125</v>
      </c>
      <c r="B302" s="955"/>
      <c r="C302" s="956"/>
      <c r="D302" s="110"/>
      <c r="E302" s="111" t="s">
        <v>84</v>
      </c>
      <c r="F302" s="112"/>
      <c r="G302" s="113">
        <f>D302*F302</f>
        <v>0</v>
      </c>
      <c r="H302" s="90"/>
      <c r="I302" s="954" t="s">
        <v>125</v>
      </c>
      <c r="J302" s="955"/>
      <c r="K302" s="956"/>
      <c r="L302" s="110"/>
      <c r="M302" s="111" t="s">
        <v>84</v>
      </c>
      <c r="N302" s="112"/>
      <c r="O302" s="113">
        <f>L302*N302</f>
        <v>0</v>
      </c>
      <c r="P302" s="84"/>
    </row>
    <row r="303" spans="1:16" s="85" customFormat="1" ht="20.149999999999999" customHeight="1">
      <c r="A303" s="957" t="s">
        <v>126</v>
      </c>
      <c r="B303" s="958"/>
      <c r="C303" s="958"/>
      <c r="D303" s="958"/>
      <c r="E303" s="958"/>
      <c r="F303" s="959"/>
      <c r="G303" s="114">
        <f>SUM(G292:G302)</f>
        <v>0</v>
      </c>
      <c r="H303" s="90"/>
      <c r="I303" s="957" t="s">
        <v>126</v>
      </c>
      <c r="J303" s="958"/>
      <c r="K303" s="958"/>
      <c r="L303" s="958"/>
      <c r="M303" s="958"/>
      <c r="N303" s="959"/>
      <c r="O303" s="114">
        <f>SUM(O292:O302)</f>
        <v>0</v>
      </c>
      <c r="P303" s="84"/>
    </row>
    <row r="304" spans="1:16" s="85" customFormat="1" ht="20.149999999999999" customHeight="1">
      <c r="A304" s="960" t="s">
        <v>175</v>
      </c>
      <c r="B304" s="961"/>
      <c r="C304" s="961"/>
      <c r="D304" s="961"/>
      <c r="E304" s="961"/>
      <c r="F304" s="961"/>
      <c r="G304" s="116"/>
      <c r="H304" s="90"/>
      <c r="I304" s="960" t="s">
        <v>175</v>
      </c>
      <c r="J304" s="961"/>
      <c r="K304" s="961"/>
      <c r="L304" s="961"/>
      <c r="M304" s="961"/>
      <c r="N304" s="961"/>
      <c r="O304" s="116"/>
      <c r="P304" s="84"/>
    </row>
    <row r="305" spans="1:16" s="85" customFormat="1" ht="20.149999999999999" customHeight="1">
      <c r="A305" s="952" t="s">
        <v>83</v>
      </c>
      <c r="B305" s="953"/>
      <c r="C305" s="953"/>
      <c r="D305" s="953"/>
      <c r="E305" s="953"/>
      <c r="F305" s="953"/>
      <c r="G305" s="114">
        <f>G303+G304</f>
        <v>0</v>
      </c>
      <c r="H305" s="90"/>
      <c r="I305" s="952" t="s">
        <v>83</v>
      </c>
      <c r="J305" s="953"/>
      <c r="K305" s="953"/>
      <c r="L305" s="953"/>
      <c r="M305" s="953"/>
      <c r="N305" s="953"/>
      <c r="O305" s="114">
        <f>O303+O304</f>
        <v>0</v>
      </c>
      <c r="P305" s="84"/>
    </row>
    <row r="306" spans="1:16" s="85" customFormat="1" ht="20.149999999999999" customHeight="1">
      <c r="A306" s="89"/>
      <c r="B306" s="89"/>
      <c r="C306" s="89"/>
      <c r="D306" s="89"/>
      <c r="E306" s="89"/>
      <c r="F306" s="89"/>
      <c r="G306" s="89"/>
      <c r="H306" s="84"/>
      <c r="I306" s="89"/>
      <c r="J306" s="89"/>
      <c r="K306" s="89"/>
      <c r="L306" s="89"/>
      <c r="M306" s="89"/>
      <c r="N306" s="89"/>
      <c r="O306" s="89"/>
      <c r="P306" s="84"/>
    </row>
    <row r="307" spans="1:16" s="85" customFormat="1" ht="20.149999999999999" customHeight="1">
      <c r="A307" s="989" t="s">
        <v>110</v>
      </c>
      <c r="B307" s="990"/>
      <c r="C307" s="995"/>
      <c r="D307" s="995"/>
      <c r="E307" s="995"/>
      <c r="F307" s="995"/>
      <c r="G307" s="996"/>
      <c r="H307" s="90"/>
      <c r="I307" s="989" t="s">
        <v>110</v>
      </c>
      <c r="J307" s="990"/>
      <c r="K307" s="995"/>
      <c r="L307" s="995"/>
      <c r="M307" s="995"/>
      <c r="N307" s="995"/>
      <c r="O307" s="996"/>
      <c r="P307" s="84"/>
    </row>
    <row r="308" spans="1:16" s="85" customFormat="1" ht="20.149999999999999" customHeight="1">
      <c r="A308" s="981" t="s">
        <v>112</v>
      </c>
      <c r="B308" s="982"/>
      <c r="C308" s="983"/>
      <c r="D308" s="983"/>
      <c r="E308" s="983"/>
      <c r="F308" s="983"/>
      <c r="G308" s="984"/>
      <c r="H308" s="90"/>
      <c r="I308" s="981" t="s">
        <v>112</v>
      </c>
      <c r="J308" s="982"/>
      <c r="K308" s="983"/>
      <c r="L308" s="983"/>
      <c r="M308" s="983"/>
      <c r="N308" s="983"/>
      <c r="O308" s="984"/>
      <c r="P308" s="84"/>
    </row>
    <row r="309" spans="1:16" s="85" customFormat="1" ht="20.149999999999999" customHeight="1">
      <c r="A309" s="962" t="s">
        <v>113</v>
      </c>
      <c r="B309" s="963"/>
      <c r="C309" s="985"/>
      <c r="D309" s="985"/>
      <c r="E309" s="986"/>
      <c r="F309" s="986"/>
      <c r="G309" s="987"/>
      <c r="H309" s="90"/>
      <c r="I309" s="962" t="s">
        <v>113</v>
      </c>
      <c r="J309" s="963"/>
      <c r="K309" s="985"/>
      <c r="L309" s="985"/>
      <c r="M309" s="986"/>
      <c r="N309" s="986"/>
      <c r="O309" s="987"/>
      <c r="P309" s="84"/>
    </row>
    <row r="310" spans="1:16" s="85" customFormat="1" ht="20.149999999999999" customHeight="1">
      <c r="A310" s="91" t="s">
        <v>114</v>
      </c>
      <c r="B310" s="953" t="s">
        <v>115</v>
      </c>
      <c r="C310" s="953"/>
      <c r="D310" s="988"/>
      <c r="E310" s="988"/>
      <c r="F310" s="92" t="s">
        <v>4</v>
      </c>
      <c r="G310" s="93"/>
      <c r="H310" s="94"/>
      <c r="I310" s="91" t="s">
        <v>114</v>
      </c>
      <c r="J310" s="953" t="s">
        <v>115</v>
      </c>
      <c r="K310" s="953"/>
      <c r="L310" s="988"/>
      <c r="M310" s="988"/>
      <c r="N310" s="92" t="s">
        <v>4</v>
      </c>
      <c r="O310" s="93"/>
      <c r="P310" s="84"/>
    </row>
    <row r="311" spans="1:16" s="85" customFormat="1" ht="20.149999999999999" customHeight="1">
      <c r="A311" s="989" t="s">
        <v>116</v>
      </c>
      <c r="B311" s="990"/>
      <c r="C311" s="991">
        <f>C309-D310-G310</f>
        <v>0</v>
      </c>
      <c r="D311" s="992"/>
      <c r="E311" s="993" t="s">
        <v>117</v>
      </c>
      <c r="F311" s="994"/>
      <c r="G311" s="95" t="str">
        <f>IF(C311*C312=0,"",C311*C312)</f>
        <v/>
      </c>
      <c r="H311" s="90"/>
      <c r="I311" s="989" t="s">
        <v>116</v>
      </c>
      <c r="J311" s="990"/>
      <c r="K311" s="991">
        <f>K309-L310-O310</f>
        <v>0</v>
      </c>
      <c r="L311" s="992"/>
      <c r="M311" s="993" t="s">
        <v>117</v>
      </c>
      <c r="N311" s="994"/>
      <c r="O311" s="95" t="str">
        <f>IF(K311*K312=0,"",K311*K312)</f>
        <v/>
      </c>
      <c r="P311" s="84"/>
    </row>
    <row r="312" spans="1:16" s="85" customFormat="1" ht="20.149999999999999" customHeight="1">
      <c r="A312" s="962" t="s">
        <v>118</v>
      </c>
      <c r="B312" s="963"/>
      <c r="C312" s="964"/>
      <c r="D312" s="965"/>
      <c r="E312" s="96"/>
      <c r="F312" s="97"/>
      <c r="G312" s="98"/>
      <c r="H312" s="90"/>
      <c r="I312" s="962" t="s">
        <v>118</v>
      </c>
      <c r="J312" s="963"/>
      <c r="K312" s="964"/>
      <c r="L312" s="965"/>
      <c r="M312" s="96"/>
      <c r="N312" s="97"/>
      <c r="O312" s="98"/>
      <c r="P312" s="84"/>
    </row>
    <row r="313" spans="1:16" s="85" customFormat="1" ht="20.149999999999999" customHeight="1">
      <c r="A313" s="952" t="s">
        <v>119</v>
      </c>
      <c r="B313" s="953"/>
      <c r="C313" s="966" t="str">
        <f>IF(G311="","",SUM(F317:F326))</f>
        <v/>
      </c>
      <c r="D313" s="967"/>
      <c r="E313" s="968" t="s">
        <v>120</v>
      </c>
      <c r="F313" s="969"/>
      <c r="G313" s="99" t="str">
        <f>IF(G311="","",C313/G311)</f>
        <v/>
      </c>
      <c r="H313" s="90"/>
      <c r="I313" s="952" t="s">
        <v>119</v>
      </c>
      <c r="J313" s="953"/>
      <c r="K313" s="966" t="str">
        <f>IF(O311="","",SUM(N317:N326))</f>
        <v/>
      </c>
      <c r="L313" s="967"/>
      <c r="M313" s="968" t="s">
        <v>120</v>
      </c>
      <c r="N313" s="969"/>
      <c r="O313" s="99" t="str">
        <f>IF(O311="","",K313/O311)</f>
        <v/>
      </c>
      <c r="P313" s="84"/>
    </row>
    <row r="314" spans="1:16" s="85" customFormat="1" ht="20.149999999999999" customHeight="1">
      <c r="A314" s="975" t="s">
        <v>121</v>
      </c>
      <c r="B314" s="976"/>
      <c r="C314" s="977" t="str">
        <f>IF(G311="","",SUM(F317:F327))</f>
        <v/>
      </c>
      <c r="D314" s="978"/>
      <c r="E314" s="979" t="s">
        <v>122</v>
      </c>
      <c r="F314" s="980"/>
      <c r="G314" s="100" t="str">
        <f>IF(G311="","",C314/G311)</f>
        <v/>
      </c>
      <c r="H314" s="90"/>
      <c r="I314" s="975" t="s">
        <v>121</v>
      </c>
      <c r="J314" s="976"/>
      <c r="K314" s="977" t="str">
        <f>IF(O311="","",SUM(N317:N327))</f>
        <v/>
      </c>
      <c r="L314" s="978"/>
      <c r="M314" s="979" t="s">
        <v>122</v>
      </c>
      <c r="N314" s="980"/>
      <c r="O314" s="100" t="str">
        <f>IF(O311="","",K314/O311)</f>
        <v/>
      </c>
      <c r="P314" s="84"/>
    </row>
    <row r="315" spans="1:16" s="85" customFormat="1" ht="20.149999999999999" customHeight="1">
      <c r="A315" s="970" t="s">
        <v>337</v>
      </c>
      <c r="B315" s="971"/>
      <c r="C315" s="971"/>
      <c r="D315" s="971"/>
      <c r="E315" s="971"/>
      <c r="F315" s="971"/>
      <c r="G315" s="972"/>
      <c r="H315" s="90"/>
      <c r="I315" s="970" t="s">
        <v>337</v>
      </c>
      <c r="J315" s="971"/>
      <c r="K315" s="971"/>
      <c r="L315" s="971"/>
      <c r="M315" s="971"/>
      <c r="N315" s="971"/>
      <c r="O315" s="972"/>
      <c r="P315" s="84"/>
    </row>
    <row r="316" spans="1:16" s="85" customFormat="1" ht="20.149999999999999" customHeight="1">
      <c r="A316" s="952" t="s">
        <v>377</v>
      </c>
      <c r="B316" s="953"/>
      <c r="C316" s="953"/>
      <c r="D316" s="101" t="s">
        <v>60</v>
      </c>
      <c r="E316" s="101" t="s">
        <v>84</v>
      </c>
      <c r="F316" s="101" t="s">
        <v>123</v>
      </c>
      <c r="G316" s="102" t="s">
        <v>124</v>
      </c>
      <c r="H316" s="90"/>
      <c r="I316" s="952" t="s">
        <v>377</v>
      </c>
      <c r="J316" s="953"/>
      <c r="K316" s="953"/>
      <c r="L316" s="101" t="s">
        <v>60</v>
      </c>
      <c r="M316" s="101" t="s">
        <v>84</v>
      </c>
      <c r="N316" s="101" t="s">
        <v>123</v>
      </c>
      <c r="O316" s="102" t="s">
        <v>124</v>
      </c>
      <c r="P316" s="84"/>
    </row>
    <row r="317" spans="1:16" s="85" customFormat="1" ht="20.149999999999999" customHeight="1">
      <c r="A317" s="973"/>
      <c r="B317" s="974"/>
      <c r="C317" s="974"/>
      <c r="D317" s="103"/>
      <c r="E317" s="104" t="s">
        <v>84</v>
      </c>
      <c r="F317" s="105"/>
      <c r="G317" s="106">
        <f>D317*F317</f>
        <v>0</v>
      </c>
      <c r="H317" s="90"/>
      <c r="I317" s="973"/>
      <c r="J317" s="974"/>
      <c r="K317" s="974"/>
      <c r="L317" s="103"/>
      <c r="M317" s="104" t="s">
        <v>84</v>
      </c>
      <c r="N317" s="105"/>
      <c r="O317" s="106">
        <f>L317*N317</f>
        <v>0</v>
      </c>
      <c r="P317" s="84"/>
    </row>
    <row r="318" spans="1:16" s="85" customFormat="1" ht="20.149999999999999" customHeight="1">
      <c r="A318" s="950"/>
      <c r="B318" s="951"/>
      <c r="C318" s="951"/>
      <c r="D318" s="107"/>
      <c r="E318" s="108" t="s">
        <v>84</v>
      </c>
      <c r="F318" s="107"/>
      <c r="G318" s="109">
        <f t="shared" ref="G318:G326" si="24">D318*F318</f>
        <v>0</v>
      </c>
      <c r="H318" s="90"/>
      <c r="I318" s="950"/>
      <c r="J318" s="951"/>
      <c r="K318" s="951"/>
      <c r="L318" s="107"/>
      <c r="M318" s="108" t="s">
        <v>84</v>
      </c>
      <c r="N318" s="107"/>
      <c r="O318" s="109">
        <f t="shared" ref="O318:O326" si="25">L318*N318</f>
        <v>0</v>
      </c>
      <c r="P318" s="84"/>
    </row>
    <row r="319" spans="1:16" s="85" customFormat="1" ht="20.149999999999999" customHeight="1">
      <c r="A319" s="950"/>
      <c r="B319" s="951"/>
      <c r="C319" s="951"/>
      <c r="D319" s="107"/>
      <c r="E319" s="108" t="s">
        <v>84</v>
      </c>
      <c r="F319" s="107"/>
      <c r="G319" s="109">
        <f t="shared" si="24"/>
        <v>0</v>
      </c>
      <c r="H319" s="90"/>
      <c r="I319" s="950"/>
      <c r="J319" s="951"/>
      <c r="K319" s="951"/>
      <c r="L319" s="107"/>
      <c r="M319" s="108" t="s">
        <v>84</v>
      </c>
      <c r="N319" s="107"/>
      <c r="O319" s="109">
        <f t="shared" si="25"/>
        <v>0</v>
      </c>
      <c r="P319" s="84"/>
    </row>
    <row r="320" spans="1:16" s="85" customFormat="1" ht="20.149999999999999" customHeight="1">
      <c r="A320" s="950"/>
      <c r="B320" s="951"/>
      <c r="C320" s="951"/>
      <c r="D320" s="107"/>
      <c r="E320" s="108" t="s">
        <v>84</v>
      </c>
      <c r="F320" s="107"/>
      <c r="G320" s="109">
        <f t="shared" si="24"/>
        <v>0</v>
      </c>
      <c r="H320" s="90"/>
      <c r="I320" s="950"/>
      <c r="J320" s="951"/>
      <c r="K320" s="951"/>
      <c r="L320" s="107"/>
      <c r="M320" s="108" t="s">
        <v>84</v>
      </c>
      <c r="N320" s="107"/>
      <c r="O320" s="109">
        <f t="shared" si="25"/>
        <v>0</v>
      </c>
      <c r="P320" s="84"/>
    </row>
    <row r="321" spans="1:16" s="85" customFormat="1" ht="20.149999999999999" customHeight="1">
      <c r="A321" s="950"/>
      <c r="B321" s="951"/>
      <c r="C321" s="951"/>
      <c r="D321" s="107"/>
      <c r="E321" s="108" t="s">
        <v>84</v>
      </c>
      <c r="F321" s="107"/>
      <c r="G321" s="109">
        <f t="shared" si="24"/>
        <v>0</v>
      </c>
      <c r="H321" s="90"/>
      <c r="I321" s="950"/>
      <c r="J321" s="951"/>
      <c r="K321" s="951"/>
      <c r="L321" s="107"/>
      <c r="M321" s="108" t="s">
        <v>84</v>
      </c>
      <c r="N321" s="107"/>
      <c r="O321" s="109">
        <f t="shared" si="25"/>
        <v>0</v>
      </c>
      <c r="P321" s="84"/>
    </row>
    <row r="322" spans="1:16" s="85" customFormat="1" ht="20.149999999999999" customHeight="1">
      <c r="A322" s="950"/>
      <c r="B322" s="951"/>
      <c r="C322" s="951"/>
      <c r="D322" s="107"/>
      <c r="E322" s="108" t="s">
        <v>84</v>
      </c>
      <c r="F322" s="107"/>
      <c r="G322" s="109">
        <f t="shared" si="24"/>
        <v>0</v>
      </c>
      <c r="H322" s="90"/>
      <c r="I322" s="950"/>
      <c r="J322" s="951"/>
      <c r="K322" s="951"/>
      <c r="L322" s="107"/>
      <c r="M322" s="108" t="s">
        <v>84</v>
      </c>
      <c r="N322" s="107"/>
      <c r="O322" s="109">
        <f t="shared" si="25"/>
        <v>0</v>
      </c>
      <c r="P322" s="84"/>
    </row>
    <row r="323" spans="1:16" s="85" customFormat="1" ht="20.149999999999999" customHeight="1">
      <c r="A323" s="950"/>
      <c r="B323" s="951"/>
      <c r="C323" s="951"/>
      <c r="D323" s="107"/>
      <c r="E323" s="108" t="s">
        <v>84</v>
      </c>
      <c r="F323" s="107"/>
      <c r="G323" s="109">
        <f t="shared" si="24"/>
        <v>0</v>
      </c>
      <c r="H323" s="90"/>
      <c r="I323" s="950"/>
      <c r="J323" s="951"/>
      <c r="K323" s="951"/>
      <c r="L323" s="107"/>
      <c r="M323" s="108" t="s">
        <v>84</v>
      </c>
      <c r="N323" s="107"/>
      <c r="O323" s="109">
        <f t="shared" si="25"/>
        <v>0</v>
      </c>
      <c r="P323" s="84"/>
    </row>
    <row r="324" spans="1:16" s="85" customFormat="1" ht="20.149999999999999" customHeight="1">
      <c r="A324" s="950"/>
      <c r="B324" s="951"/>
      <c r="C324" s="951"/>
      <c r="D324" s="107"/>
      <c r="E324" s="108" t="s">
        <v>84</v>
      </c>
      <c r="F324" s="107"/>
      <c r="G324" s="109">
        <f t="shared" si="24"/>
        <v>0</v>
      </c>
      <c r="H324" s="90"/>
      <c r="I324" s="950"/>
      <c r="J324" s="951"/>
      <c r="K324" s="951"/>
      <c r="L324" s="107"/>
      <c r="M324" s="108" t="s">
        <v>84</v>
      </c>
      <c r="N324" s="107"/>
      <c r="O324" s="109">
        <f t="shared" si="25"/>
        <v>0</v>
      </c>
      <c r="P324" s="84"/>
    </row>
    <row r="325" spans="1:16" s="85" customFormat="1" ht="20.149999999999999" customHeight="1">
      <c r="A325" s="950"/>
      <c r="B325" s="951"/>
      <c r="C325" s="951"/>
      <c r="D325" s="107"/>
      <c r="E325" s="108" t="s">
        <v>84</v>
      </c>
      <c r="F325" s="107"/>
      <c r="G325" s="109">
        <f t="shared" si="24"/>
        <v>0</v>
      </c>
      <c r="H325" s="90"/>
      <c r="I325" s="950"/>
      <c r="J325" s="951"/>
      <c r="K325" s="951"/>
      <c r="L325" s="107"/>
      <c r="M325" s="108" t="s">
        <v>84</v>
      </c>
      <c r="N325" s="107"/>
      <c r="O325" s="109">
        <f t="shared" si="25"/>
        <v>0</v>
      </c>
      <c r="P325" s="84"/>
    </row>
    <row r="326" spans="1:16" s="85" customFormat="1" ht="20.149999999999999" customHeight="1">
      <c r="A326" s="950"/>
      <c r="B326" s="951"/>
      <c r="C326" s="951"/>
      <c r="D326" s="107"/>
      <c r="E326" s="108" t="s">
        <v>84</v>
      </c>
      <c r="F326" s="107"/>
      <c r="G326" s="109">
        <f t="shared" si="24"/>
        <v>0</v>
      </c>
      <c r="H326" s="90"/>
      <c r="I326" s="950"/>
      <c r="J326" s="951"/>
      <c r="K326" s="951"/>
      <c r="L326" s="107"/>
      <c r="M326" s="108" t="s">
        <v>84</v>
      </c>
      <c r="N326" s="107"/>
      <c r="O326" s="109">
        <f t="shared" si="25"/>
        <v>0</v>
      </c>
      <c r="P326" s="84"/>
    </row>
    <row r="327" spans="1:16" s="85" customFormat="1" ht="20.149999999999999" customHeight="1">
      <c r="A327" s="954" t="s">
        <v>125</v>
      </c>
      <c r="B327" s="955"/>
      <c r="C327" s="956"/>
      <c r="D327" s="110"/>
      <c r="E327" s="111" t="s">
        <v>84</v>
      </c>
      <c r="F327" s="112"/>
      <c r="G327" s="113">
        <f>D327*F327</f>
        <v>0</v>
      </c>
      <c r="H327" s="90"/>
      <c r="I327" s="954" t="s">
        <v>125</v>
      </c>
      <c r="J327" s="955"/>
      <c r="K327" s="956"/>
      <c r="L327" s="110"/>
      <c r="M327" s="111" t="s">
        <v>84</v>
      </c>
      <c r="N327" s="112"/>
      <c r="O327" s="113">
        <f>L327*N327</f>
        <v>0</v>
      </c>
      <c r="P327" s="84"/>
    </row>
    <row r="328" spans="1:16" s="85" customFormat="1" ht="20.149999999999999" customHeight="1">
      <c r="A328" s="957" t="s">
        <v>126</v>
      </c>
      <c r="B328" s="958"/>
      <c r="C328" s="958"/>
      <c r="D328" s="958"/>
      <c r="E328" s="958"/>
      <c r="F328" s="959"/>
      <c r="G328" s="114">
        <f>SUM(G317:G327)</f>
        <v>0</v>
      </c>
      <c r="H328" s="90"/>
      <c r="I328" s="957" t="s">
        <v>126</v>
      </c>
      <c r="J328" s="958"/>
      <c r="K328" s="958"/>
      <c r="L328" s="958"/>
      <c r="M328" s="958"/>
      <c r="N328" s="959"/>
      <c r="O328" s="114">
        <f>SUM(O317:O327)</f>
        <v>0</v>
      </c>
      <c r="P328" s="84"/>
    </row>
    <row r="329" spans="1:16" s="85" customFormat="1" ht="20.149999999999999" customHeight="1">
      <c r="A329" s="960" t="s">
        <v>175</v>
      </c>
      <c r="B329" s="961"/>
      <c r="C329" s="961"/>
      <c r="D329" s="961"/>
      <c r="E329" s="961"/>
      <c r="F329" s="961"/>
      <c r="G329" s="116"/>
      <c r="H329" s="90"/>
      <c r="I329" s="960" t="s">
        <v>175</v>
      </c>
      <c r="J329" s="961"/>
      <c r="K329" s="961"/>
      <c r="L329" s="961"/>
      <c r="M329" s="961"/>
      <c r="N329" s="961"/>
      <c r="O329" s="116"/>
      <c r="P329" s="84"/>
    </row>
    <row r="330" spans="1:16" s="85" customFormat="1" ht="20.149999999999999" customHeight="1">
      <c r="A330" s="952" t="s">
        <v>83</v>
      </c>
      <c r="B330" s="953"/>
      <c r="C330" s="953"/>
      <c r="D330" s="953"/>
      <c r="E330" s="953"/>
      <c r="F330" s="953"/>
      <c r="G330" s="114">
        <f>G328+G329</f>
        <v>0</v>
      </c>
      <c r="H330" s="90"/>
      <c r="I330" s="952" t="s">
        <v>83</v>
      </c>
      <c r="J330" s="953"/>
      <c r="K330" s="953"/>
      <c r="L330" s="953"/>
      <c r="M330" s="953"/>
      <c r="N330" s="953"/>
      <c r="O330" s="114">
        <f>O328+O329</f>
        <v>0</v>
      </c>
      <c r="P330" s="84"/>
    </row>
    <row r="331" spans="1:16" s="85" customFormat="1" ht="20.149999999999999" customHeight="1">
      <c r="A331" s="89"/>
      <c r="B331" s="89"/>
      <c r="C331" s="89"/>
      <c r="D331" s="89"/>
      <c r="E331" s="89"/>
      <c r="F331" s="89"/>
      <c r="G331" s="89"/>
      <c r="H331" s="84"/>
      <c r="I331" s="89"/>
      <c r="J331" s="89"/>
      <c r="K331" s="89"/>
      <c r="L331" s="89"/>
      <c r="M331" s="89"/>
      <c r="N331" s="89"/>
      <c r="O331" s="89"/>
      <c r="P331" s="84"/>
    </row>
    <row r="332" spans="1:16" s="85" customFormat="1" ht="20.149999999999999" customHeight="1">
      <c r="A332" s="989" t="s">
        <v>110</v>
      </c>
      <c r="B332" s="990"/>
      <c r="C332" s="995"/>
      <c r="D332" s="995"/>
      <c r="E332" s="995"/>
      <c r="F332" s="995"/>
      <c r="G332" s="996"/>
      <c r="H332" s="90"/>
      <c r="I332" s="989" t="s">
        <v>110</v>
      </c>
      <c r="J332" s="990"/>
      <c r="K332" s="995"/>
      <c r="L332" s="995"/>
      <c r="M332" s="995"/>
      <c r="N332" s="995"/>
      <c r="O332" s="996"/>
      <c r="P332" s="84"/>
    </row>
    <row r="333" spans="1:16" s="85" customFormat="1" ht="20.149999999999999" customHeight="1">
      <c r="A333" s="981" t="s">
        <v>112</v>
      </c>
      <c r="B333" s="982"/>
      <c r="C333" s="983"/>
      <c r="D333" s="983"/>
      <c r="E333" s="983"/>
      <c r="F333" s="983"/>
      <c r="G333" s="984"/>
      <c r="H333" s="90"/>
      <c r="I333" s="981" t="s">
        <v>112</v>
      </c>
      <c r="J333" s="982"/>
      <c r="K333" s="983"/>
      <c r="L333" s="983"/>
      <c r="M333" s="983"/>
      <c r="N333" s="983"/>
      <c r="O333" s="984"/>
      <c r="P333" s="84"/>
    </row>
    <row r="334" spans="1:16" s="85" customFormat="1" ht="20.149999999999999" customHeight="1">
      <c r="A334" s="962" t="s">
        <v>113</v>
      </c>
      <c r="B334" s="963"/>
      <c r="C334" s="985"/>
      <c r="D334" s="985"/>
      <c r="E334" s="986"/>
      <c r="F334" s="986"/>
      <c r="G334" s="987"/>
      <c r="H334" s="90"/>
      <c r="I334" s="962" t="s">
        <v>113</v>
      </c>
      <c r="J334" s="963"/>
      <c r="K334" s="985"/>
      <c r="L334" s="985"/>
      <c r="M334" s="986"/>
      <c r="N334" s="986"/>
      <c r="O334" s="987"/>
      <c r="P334" s="84"/>
    </row>
    <row r="335" spans="1:16" s="85" customFormat="1" ht="20.149999999999999" customHeight="1">
      <c r="A335" s="91" t="s">
        <v>114</v>
      </c>
      <c r="B335" s="953" t="s">
        <v>115</v>
      </c>
      <c r="C335" s="953"/>
      <c r="D335" s="988"/>
      <c r="E335" s="988"/>
      <c r="F335" s="92" t="s">
        <v>4</v>
      </c>
      <c r="G335" s="93"/>
      <c r="H335" s="94"/>
      <c r="I335" s="91" t="s">
        <v>114</v>
      </c>
      <c r="J335" s="953" t="s">
        <v>115</v>
      </c>
      <c r="K335" s="953"/>
      <c r="L335" s="988"/>
      <c r="M335" s="988"/>
      <c r="N335" s="92" t="s">
        <v>4</v>
      </c>
      <c r="O335" s="93"/>
      <c r="P335" s="84"/>
    </row>
    <row r="336" spans="1:16" s="85" customFormat="1" ht="20.149999999999999" customHeight="1">
      <c r="A336" s="989" t="s">
        <v>116</v>
      </c>
      <c r="B336" s="990"/>
      <c r="C336" s="991">
        <f>C334-D335-G335</f>
        <v>0</v>
      </c>
      <c r="D336" s="992"/>
      <c r="E336" s="993" t="s">
        <v>117</v>
      </c>
      <c r="F336" s="994"/>
      <c r="G336" s="95" t="str">
        <f>IF(C336*C337=0,"",C336*C337)</f>
        <v/>
      </c>
      <c r="H336" s="90"/>
      <c r="I336" s="989" t="s">
        <v>116</v>
      </c>
      <c r="J336" s="990"/>
      <c r="K336" s="991">
        <f>K334-L335-O335</f>
        <v>0</v>
      </c>
      <c r="L336" s="992"/>
      <c r="M336" s="993" t="s">
        <v>117</v>
      </c>
      <c r="N336" s="994"/>
      <c r="O336" s="95" t="str">
        <f>IF(K336*K337=0,"",K336*K337)</f>
        <v/>
      </c>
      <c r="P336" s="84"/>
    </row>
    <row r="337" spans="1:16" s="85" customFormat="1" ht="20.149999999999999" customHeight="1">
      <c r="A337" s="962" t="s">
        <v>118</v>
      </c>
      <c r="B337" s="963"/>
      <c r="C337" s="964"/>
      <c r="D337" s="965"/>
      <c r="E337" s="96"/>
      <c r="F337" s="97"/>
      <c r="G337" s="98"/>
      <c r="H337" s="90"/>
      <c r="I337" s="962" t="s">
        <v>118</v>
      </c>
      <c r="J337" s="963"/>
      <c r="K337" s="964"/>
      <c r="L337" s="965"/>
      <c r="M337" s="96"/>
      <c r="N337" s="97"/>
      <c r="O337" s="98"/>
      <c r="P337" s="84"/>
    </row>
    <row r="338" spans="1:16" s="85" customFormat="1" ht="20.149999999999999" customHeight="1">
      <c r="A338" s="952" t="s">
        <v>119</v>
      </c>
      <c r="B338" s="953"/>
      <c r="C338" s="966" t="str">
        <f>IF(G336="","",SUM(F342:F351))</f>
        <v/>
      </c>
      <c r="D338" s="967"/>
      <c r="E338" s="968" t="s">
        <v>120</v>
      </c>
      <c r="F338" s="969"/>
      <c r="G338" s="99" t="str">
        <f>IF(G336="","",C338/G336)</f>
        <v/>
      </c>
      <c r="H338" s="90"/>
      <c r="I338" s="952" t="s">
        <v>119</v>
      </c>
      <c r="J338" s="953"/>
      <c r="K338" s="966" t="str">
        <f>IF(O336="","",SUM(N342:N351))</f>
        <v/>
      </c>
      <c r="L338" s="967"/>
      <c r="M338" s="968" t="s">
        <v>120</v>
      </c>
      <c r="N338" s="969"/>
      <c r="O338" s="99" t="str">
        <f>IF(O336="","",K338/O336)</f>
        <v/>
      </c>
      <c r="P338" s="84"/>
    </row>
    <row r="339" spans="1:16" s="85" customFormat="1" ht="20.149999999999999" customHeight="1">
      <c r="A339" s="975" t="s">
        <v>121</v>
      </c>
      <c r="B339" s="976"/>
      <c r="C339" s="977" t="str">
        <f>IF(G336="","",SUM(F342:F352))</f>
        <v/>
      </c>
      <c r="D339" s="978"/>
      <c r="E339" s="979" t="s">
        <v>122</v>
      </c>
      <c r="F339" s="980"/>
      <c r="G339" s="100" t="str">
        <f>IF(G336="","",C339/G336)</f>
        <v/>
      </c>
      <c r="H339" s="90"/>
      <c r="I339" s="975" t="s">
        <v>121</v>
      </c>
      <c r="J339" s="976"/>
      <c r="K339" s="977" t="str">
        <f>IF(O336="","",SUM(N342:N352))</f>
        <v/>
      </c>
      <c r="L339" s="978"/>
      <c r="M339" s="979" t="s">
        <v>122</v>
      </c>
      <c r="N339" s="980"/>
      <c r="O339" s="100" t="str">
        <f>IF(O336="","",K339/O336)</f>
        <v/>
      </c>
      <c r="P339" s="84"/>
    </row>
    <row r="340" spans="1:16" s="85" customFormat="1" ht="20.149999999999999" customHeight="1">
      <c r="A340" s="970" t="s">
        <v>337</v>
      </c>
      <c r="B340" s="971"/>
      <c r="C340" s="971"/>
      <c r="D340" s="971"/>
      <c r="E340" s="971"/>
      <c r="F340" s="971"/>
      <c r="G340" s="972"/>
      <c r="H340" s="90"/>
      <c r="I340" s="970" t="s">
        <v>337</v>
      </c>
      <c r="J340" s="971"/>
      <c r="K340" s="971"/>
      <c r="L340" s="971"/>
      <c r="M340" s="971"/>
      <c r="N340" s="971"/>
      <c r="O340" s="972"/>
      <c r="P340" s="84"/>
    </row>
    <row r="341" spans="1:16" s="85" customFormat="1" ht="20.149999999999999" customHeight="1">
      <c r="A341" s="952" t="s">
        <v>377</v>
      </c>
      <c r="B341" s="953"/>
      <c r="C341" s="953"/>
      <c r="D341" s="101" t="s">
        <v>60</v>
      </c>
      <c r="E341" s="101" t="s">
        <v>84</v>
      </c>
      <c r="F341" s="101" t="s">
        <v>123</v>
      </c>
      <c r="G341" s="102" t="s">
        <v>124</v>
      </c>
      <c r="H341" s="90"/>
      <c r="I341" s="952" t="s">
        <v>377</v>
      </c>
      <c r="J341" s="953"/>
      <c r="K341" s="953"/>
      <c r="L341" s="101" t="s">
        <v>60</v>
      </c>
      <c r="M341" s="101" t="s">
        <v>84</v>
      </c>
      <c r="N341" s="101" t="s">
        <v>123</v>
      </c>
      <c r="O341" s="102" t="s">
        <v>124</v>
      </c>
      <c r="P341" s="84"/>
    </row>
    <row r="342" spans="1:16" s="85" customFormat="1" ht="20.149999999999999" customHeight="1">
      <c r="A342" s="973"/>
      <c r="B342" s="974"/>
      <c r="C342" s="974"/>
      <c r="D342" s="103"/>
      <c r="E342" s="104" t="s">
        <v>84</v>
      </c>
      <c r="F342" s="105"/>
      <c r="G342" s="106">
        <f>D342*F342</f>
        <v>0</v>
      </c>
      <c r="H342" s="90"/>
      <c r="I342" s="973"/>
      <c r="J342" s="974"/>
      <c r="K342" s="974"/>
      <c r="L342" s="103"/>
      <c r="M342" s="104" t="s">
        <v>84</v>
      </c>
      <c r="N342" s="105"/>
      <c r="O342" s="106">
        <f>L342*N342</f>
        <v>0</v>
      </c>
      <c r="P342" s="84"/>
    </row>
    <row r="343" spans="1:16" s="85" customFormat="1" ht="20.149999999999999" customHeight="1">
      <c r="A343" s="950"/>
      <c r="B343" s="951"/>
      <c r="C343" s="951"/>
      <c r="D343" s="107"/>
      <c r="E343" s="108" t="s">
        <v>84</v>
      </c>
      <c r="F343" s="107"/>
      <c r="G343" s="109">
        <f t="shared" ref="G343:G351" si="26">D343*F343</f>
        <v>0</v>
      </c>
      <c r="H343" s="90"/>
      <c r="I343" s="950"/>
      <c r="J343" s="951"/>
      <c r="K343" s="951"/>
      <c r="L343" s="107"/>
      <c r="M343" s="108" t="s">
        <v>84</v>
      </c>
      <c r="N343" s="107"/>
      <c r="O343" s="109">
        <f t="shared" ref="O343:O351" si="27">L343*N343</f>
        <v>0</v>
      </c>
      <c r="P343" s="84"/>
    </row>
    <row r="344" spans="1:16" s="85" customFormat="1" ht="20.149999999999999" customHeight="1">
      <c r="A344" s="950"/>
      <c r="B344" s="951"/>
      <c r="C344" s="951"/>
      <c r="D344" s="107"/>
      <c r="E344" s="108" t="s">
        <v>84</v>
      </c>
      <c r="F344" s="107"/>
      <c r="G344" s="109">
        <f t="shared" si="26"/>
        <v>0</v>
      </c>
      <c r="H344" s="90"/>
      <c r="I344" s="950"/>
      <c r="J344" s="951"/>
      <c r="K344" s="951"/>
      <c r="L344" s="107"/>
      <c r="M344" s="108" t="s">
        <v>84</v>
      </c>
      <c r="N344" s="107"/>
      <c r="O344" s="109">
        <f t="shared" si="27"/>
        <v>0</v>
      </c>
      <c r="P344" s="84"/>
    </row>
    <row r="345" spans="1:16" s="85" customFormat="1" ht="20.149999999999999" customHeight="1">
      <c r="A345" s="950"/>
      <c r="B345" s="951"/>
      <c r="C345" s="951"/>
      <c r="D345" s="107"/>
      <c r="E345" s="108" t="s">
        <v>84</v>
      </c>
      <c r="F345" s="107"/>
      <c r="G345" s="109">
        <f t="shared" si="26"/>
        <v>0</v>
      </c>
      <c r="H345" s="90"/>
      <c r="I345" s="950"/>
      <c r="J345" s="951"/>
      <c r="K345" s="951"/>
      <c r="L345" s="107"/>
      <c r="M345" s="108" t="s">
        <v>84</v>
      </c>
      <c r="N345" s="107"/>
      <c r="O345" s="109">
        <f t="shared" si="27"/>
        <v>0</v>
      </c>
      <c r="P345" s="84"/>
    </row>
    <row r="346" spans="1:16" s="85" customFormat="1" ht="20.149999999999999" customHeight="1">
      <c r="A346" s="950"/>
      <c r="B346" s="951"/>
      <c r="C346" s="951"/>
      <c r="D346" s="107"/>
      <c r="E346" s="108" t="s">
        <v>84</v>
      </c>
      <c r="F346" s="107"/>
      <c r="G346" s="109">
        <f t="shared" si="26"/>
        <v>0</v>
      </c>
      <c r="H346" s="90"/>
      <c r="I346" s="950"/>
      <c r="J346" s="951"/>
      <c r="K346" s="951"/>
      <c r="L346" s="107"/>
      <c r="M346" s="108" t="s">
        <v>84</v>
      </c>
      <c r="N346" s="107"/>
      <c r="O346" s="109">
        <f t="shared" si="27"/>
        <v>0</v>
      </c>
      <c r="P346" s="84"/>
    </row>
    <row r="347" spans="1:16" s="85" customFormat="1" ht="20.149999999999999" customHeight="1">
      <c r="A347" s="950"/>
      <c r="B347" s="951"/>
      <c r="C347" s="951"/>
      <c r="D347" s="107"/>
      <c r="E347" s="108" t="s">
        <v>84</v>
      </c>
      <c r="F347" s="107"/>
      <c r="G347" s="109">
        <f t="shared" si="26"/>
        <v>0</v>
      </c>
      <c r="H347" s="90"/>
      <c r="I347" s="950"/>
      <c r="J347" s="951"/>
      <c r="K347" s="951"/>
      <c r="L347" s="107"/>
      <c r="M347" s="108" t="s">
        <v>84</v>
      </c>
      <c r="N347" s="107"/>
      <c r="O347" s="109">
        <f t="shared" si="27"/>
        <v>0</v>
      </c>
      <c r="P347" s="84"/>
    </row>
    <row r="348" spans="1:16" s="85" customFormat="1" ht="20.149999999999999" customHeight="1">
      <c r="A348" s="950"/>
      <c r="B348" s="951"/>
      <c r="C348" s="951"/>
      <c r="D348" s="107"/>
      <c r="E348" s="108" t="s">
        <v>84</v>
      </c>
      <c r="F348" s="107"/>
      <c r="G348" s="109">
        <f t="shared" si="26"/>
        <v>0</v>
      </c>
      <c r="H348" s="90"/>
      <c r="I348" s="950"/>
      <c r="J348" s="951"/>
      <c r="K348" s="951"/>
      <c r="L348" s="107"/>
      <c r="M348" s="108" t="s">
        <v>84</v>
      </c>
      <c r="N348" s="107"/>
      <c r="O348" s="109">
        <f t="shared" si="27"/>
        <v>0</v>
      </c>
      <c r="P348" s="84"/>
    </row>
    <row r="349" spans="1:16" s="85" customFormat="1" ht="20.149999999999999" customHeight="1">
      <c r="A349" s="950"/>
      <c r="B349" s="951"/>
      <c r="C349" s="951"/>
      <c r="D349" s="107"/>
      <c r="E349" s="108" t="s">
        <v>84</v>
      </c>
      <c r="F349" s="107"/>
      <c r="G349" s="109">
        <f t="shared" si="26"/>
        <v>0</v>
      </c>
      <c r="H349" s="90"/>
      <c r="I349" s="950"/>
      <c r="J349" s="951"/>
      <c r="K349" s="951"/>
      <c r="L349" s="107"/>
      <c r="M349" s="108" t="s">
        <v>84</v>
      </c>
      <c r="N349" s="107"/>
      <c r="O349" s="109">
        <f t="shared" si="27"/>
        <v>0</v>
      </c>
      <c r="P349" s="84"/>
    </row>
    <row r="350" spans="1:16" s="85" customFormat="1" ht="20.149999999999999" customHeight="1">
      <c r="A350" s="950"/>
      <c r="B350" s="951"/>
      <c r="C350" s="951"/>
      <c r="D350" s="107"/>
      <c r="E350" s="108" t="s">
        <v>84</v>
      </c>
      <c r="F350" s="107"/>
      <c r="G350" s="109">
        <f t="shared" si="26"/>
        <v>0</v>
      </c>
      <c r="H350" s="90"/>
      <c r="I350" s="950"/>
      <c r="J350" s="951"/>
      <c r="K350" s="951"/>
      <c r="L350" s="107"/>
      <c r="M350" s="108" t="s">
        <v>84</v>
      </c>
      <c r="N350" s="107"/>
      <c r="O350" s="109">
        <f t="shared" si="27"/>
        <v>0</v>
      </c>
      <c r="P350" s="84"/>
    </row>
    <row r="351" spans="1:16" s="85" customFormat="1" ht="20.149999999999999" customHeight="1">
      <c r="A351" s="950"/>
      <c r="B351" s="951"/>
      <c r="C351" s="951"/>
      <c r="D351" s="107"/>
      <c r="E351" s="108" t="s">
        <v>84</v>
      </c>
      <c r="F351" s="107"/>
      <c r="G351" s="109">
        <f t="shared" si="26"/>
        <v>0</v>
      </c>
      <c r="H351" s="90"/>
      <c r="I351" s="950"/>
      <c r="J351" s="951"/>
      <c r="K351" s="951"/>
      <c r="L351" s="107"/>
      <c r="M351" s="108" t="s">
        <v>84</v>
      </c>
      <c r="N351" s="107"/>
      <c r="O351" s="109">
        <f t="shared" si="27"/>
        <v>0</v>
      </c>
      <c r="P351" s="84"/>
    </row>
    <row r="352" spans="1:16" s="85" customFormat="1" ht="20.149999999999999" customHeight="1">
      <c r="A352" s="954" t="s">
        <v>125</v>
      </c>
      <c r="B352" s="955"/>
      <c r="C352" s="956"/>
      <c r="D352" s="110"/>
      <c r="E352" s="111" t="s">
        <v>84</v>
      </c>
      <c r="F352" s="112"/>
      <c r="G352" s="113">
        <f>D352*F352</f>
        <v>0</v>
      </c>
      <c r="H352" s="90"/>
      <c r="I352" s="954" t="s">
        <v>125</v>
      </c>
      <c r="J352" s="955"/>
      <c r="K352" s="956"/>
      <c r="L352" s="110"/>
      <c r="M352" s="111" t="s">
        <v>84</v>
      </c>
      <c r="N352" s="112"/>
      <c r="O352" s="113">
        <f>L352*N352</f>
        <v>0</v>
      </c>
      <c r="P352" s="84"/>
    </row>
    <row r="353" spans="1:16" s="85" customFormat="1" ht="20.149999999999999" customHeight="1">
      <c r="A353" s="957" t="s">
        <v>126</v>
      </c>
      <c r="B353" s="958"/>
      <c r="C353" s="958"/>
      <c r="D353" s="958"/>
      <c r="E353" s="958"/>
      <c r="F353" s="959"/>
      <c r="G353" s="114">
        <f>SUM(G342:G352)</f>
        <v>0</v>
      </c>
      <c r="H353" s="90"/>
      <c r="I353" s="957" t="s">
        <v>126</v>
      </c>
      <c r="J353" s="958"/>
      <c r="K353" s="958"/>
      <c r="L353" s="958"/>
      <c r="M353" s="958"/>
      <c r="N353" s="959"/>
      <c r="O353" s="114">
        <f>SUM(O342:O352)</f>
        <v>0</v>
      </c>
      <c r="P353" s="84"/>
    </row>
    <row r="354" spans="1:16" s="85" customFormat="1" ht="20.149999999999999" customHeight="1">
      <c r="A354" s="960" t="s">
        <v>175</v>
      </c>
      <c r="B354" s="961"/>
      <c r="C354" s="961"/>
      <c r="D354" s="961"/>
      <c r="E354" s="961"/>
      <c r="F354" s="961"/>
      <c r="G354" s="116"/>
      <c r="H354" s="90"/>
      <c r="I354" s="960" t="s">
        <v>175</v>
      </c>
      <c r="J354" s="961"/>
      <c r="K354" s="961"/>
      <c r="L354" s="961"/>
      <c r="M354" s="961"/>
      <c r="N354" s="961"/>
      <c r="O354" s="116"/>
      <c r="P354" s="84"/>
    </row>
    <row r="355" spans="1:16" s="85" customFormat="1" ht="20.149999999999999" customHeight="1">
      <c r="A355" s="952" t="s">
        <v>83</v>
      </c>
      <c r="B355" s="953"/>
      <c r="C355" s="953"/>
      <c r="D355" s="953"/>
      <c r="E355" s="953"/>
      <c r="F355" s="953"/>
      <c r="G355" s="114">
        <f>G353+G354</f>
        <v>0</v>
      </c>
      <c r="H355" s="90"/>
      <c r="I355" s="952" t="s">
        <v>83</v>
      </c>
      <c r="J355" s="953"/>
      <c r="K355" s="953"/>
      <c r="L355" s="953"/>
      <c r="M355" s="953"/>
      <c r="N355" s="953"/>
      <c r="O355" s="114">
        <f>O353+O354</f>
        <v>0</v>
      </c>
      <c r="P355" s="84"/>
    </row>
    <row r="356" spans="1:16" s="85" customFormat="1" ht="20.149999999999999" customHeight="1">
      <c r="A356" s="89"/>
      <c r="B356" s="89"/>
      <c r="C356" s="89"/>
      <c r="D356" s="89"/>
      <c r="E356" s="89"/>
      <c r="F356" s="89"/>
      <c r="G356" s="89"/>
      <c r="H356" s="84"/>
      <c r="I356" s="89"/>
      <c r="J356" s="89"/>
      <c r="K356" s="89"/>
      <c r="L356" s="89"/>
      <c r="M356" s="89"/>
      <c r="N356" s="89"/>
      <c r="O356" s="89"/>
      <c r="P356" s="84"/>
    </row>
    <row r="357" spans="1:16" s="85" customFormat="1" ht="20.149999999999999" customHeight="1">
      <c r="A357" s="989" t="s">
        <v>110</v>
      </c>
      <c r="B357" s="990"/>
      <c r="C357" s="995"/>
      <c r="D357" s="995"/>
      <c r="E357" s="995"/>
      <c r="F357" s="995"/>
      <c r="G357" s="996"/>
      <c r="H357" s="90"/>
      <c r="I357" s="989" t="s">
        <v>110</v>
      </c>
      <c r="J357" s="990"/>
      <c r="K357" s="995"/>
      <c r="L357" s="995"/>
      <c r="M357" s="995"/>
      <c r="N357" s="995"/>
      <c r="O357" s="996"/>
      <c r="P357" s="84"/>
    </row>
    <row r="358" spans="1:16" s="85" customFormat="1" ht="20.149999999999999" customHeight="1">
      <c r="A358" s="981" t="s">
        <v>112</v>
      </c>
      <c r="B358" s="982"/>
      <c r="C358" s="983"/>
      <c r="D358" s="983"/>
      <c r="E358" s="983"/>
      <c r="F358" s="983"/>
      <c r="G358" s="984"/>
      <c r="H358" s="90"/>
      <c r="I358" s="981" t="s">
        <v>112</v>
      </c>
      <c r="J358" s="982"/>
      <c r="K358" s="983"/>
      <c r="L358" s="983"/>
      <c r="M358" s="983"/>
      <c r="N358" s="983"/>
      <c r="O358" s="984"/>
      <c r="P358" s="84"/>
    </row>
    <row r="359" spans="1:16" s="85" customFormat="1" ht="20.149999999999999" customHeight="1">
      <c r="A359" s="962" t="s">
        <v>113</v>
      </c>
      <c r="B359" s="963"/>
      <c r="C359" s="985"/>
      <c r="D359" s="985"/>
      <c r="E359" s="986"/>
      <c r="F359" s="986"/>
      <c r="G359" s="987"/>
      <c r="H359" s="90"/>
      <c r="I359" s="962" t="s">
        <v>113</v>
      </c>
      <c r="J359" s="963"/>
      <c r="K359" s="985"/>
      <c r="L359" s="985"/>
      <c r="M359" s="986"/>
      <c r="N359" s="986"/>
      <c r="O359" s="987"/>
      <c r="P359" s="84"/>
    </row>
    <row r="360" spans="1:16" s="85" customFormat="1" ht="20.149999999999999" customHeight="1">
      <c r="A360" s="91" t="s">
        <v>114</v>
      </c>
      <c r="B360" s="953" t="s">
        <v>115</v>
      </c>
      <c r="C360" s="953"/>
      <c r="D360" s="988"/>
      <c r="E360" s="988"/>
      <c r="F360" s="92" t="s">
        <v>4</v>
      </c>
      <c r="G360" s="93"/>
      <c r="H360" s="94"/>
      <c r="I360" s="91" t="s">
        <v>114</v>
      </c>
      <c r="J360" s="953" t="s">
        <v>115</v>
      </c>
      <c r="K360" s="953"/>
      <c r="L360" s="988"/>
      <c r="M360" s="988"/>
      <c r="N360" s="92" t="s">
        <v>4</v>
      </c>
      <c r="O360" s="93"/>
      <c r="P360" s="84"/>
    </row>
    <row r="361" spans="1:16" s="85" customFormat="1" ht="20.149999999999999" customHeight="1">
      <c r="A361" s="989" t="s">
        <v>116</v>
      </c>
      <c r="B361" s="990"/>
      <c r="C361" s="991">
        <f>C359-D360-G360</f>
        <v>0</v>
      </c>
      <c r="D361" s="992"/>
      <c r="E361" s="993" t="s">
        <v>117</v>
      </c>
      <c r="F361" s="994"/>
      <c r="G361" s="95" t="str">
        <f>IF(C361*C362=0,"",C361*C362)</f>
        <v/>
      </c>
      <c r="H361" s="90"/>
      <c r="I361" s="989" t="s">
        <v>116</v>
      </c>
      <c r="J361" s="990"/>
      <c r="K361" s="991">
        <f>K359-L360-O360</f>
        <v>0</v>
      </c>
      <c r="L361" s="992"/>
      <c r="M361" s="993" t="s">
        <v>117</v>
      </c>
      <c r="N361" s="994"/>
      <c r="O361" s="95" t="str">
        <f>IF(K361*K362=0,"",K361*K362)</f>
        <v/>
      </c>
      <c r="P361" s="84"/>
    </row>
    <row r="362" spans="1:16" s="85" customFormat="1" ht="20.149999999999999" customHeight="1">
      <c r="A362" s="962" t="s">
        <v>118</v>
      </c>
      <c r="B362" s="963"/>
      <c r="C362" s="964"/>
      <c r="D362" s="965"/>
      <c r="E362" s="96"/>
      <c r="F362" s="97"/>
      <c r="G362" s="98"/>
      <c r="H362" s="90"/>
      <c r="I362" s="962" t="s">
        <v>118</v>
      </c>
      <c r="J362" s="963"/>
      <c r="K362" s="964"/>
      <c r="L362" s="965"/>
      <c r="M362" s="96"/>
      <c r="N362" s="97"/>
      <c r="O362" s="98"/>
      <c r="P362" s="84"/>
    </row>
    <row r="363" spans="1:16" s="85" customFormat="1" ht="20.149999999999999" customHeight="1">
      <c r="A363" s="952" t="s">
        <v>119</v>
      </c>
      <c r="B363" s="953"/>
      <c r="C363" s="966" t="str">
        <f>IF(G361="","",SUM(F367:F376))</f>
        <v/>
      </c>
      <c r="D363" s="967"/>
      <c r="E363" s="968" t="s">
        <v>120</v>
      </c>
      <c r="F363" s="969"/>
      <c r="G363" s="99" t="str">
        <f>IF(G361="","",C363/G361)</f>
        <v/>
      </c>
      <c r="H363" s="90"/>
      <c r="I363" s="952" t="s">
        <v>119</v>
      </c>
      <c r="J363" s="953"/>
      <c r="K363" s="966" t="str">
        <f>IF(O361="","",SUM(N367:N376))</f>
        <v/>
      </c>
      <c r="L363" s="967"/>
      <c r="M363" s="968" t="s">
        <v>120</v>
      </c>
      <c r="N363" s="969"/>
      <c r="O363" s="99" t="str">
        <f>IF(O361="","",K363/O361)</f>
        <v/>
      </c>
      <c r="P363" s="84"/>
    </row>
    <row r="364" spans="1:16" s="85" customFormat="1" ht="20.149999999999999" customHeight="1">
      <c r="A364" s="975" t="s">
        <v>121</v>
      </c>
      <c r="B364" s="976"/>
      <c r="C364" s="977" t="str">
        <f>IF(G361="","",SUM(F367:F377))</f>
        <v/>
      </c>
      <c r="D364" s="978"/>
      <c r="E364" s="979" t="s">
        <v>122</v>
      </c>
      <c r="F364" s="980"/>
      <c r="G364" s="100" t="str">
        <f>IF(G361="","",C364/G361)</f>
        <v/>
      </c>
      <c r="H364" s="90"/>
      <c r="I364" s="975" t="s">
        <v>121</v>
      </c>
      <c r="J364" s="976"/>
      <c r="K364" s="977" t="str">
        <f>IF(O361="","",SUM(N367:N377))</f>
        <v/>
      </c>
      <c r="L364" s="978"/>
      <c r="M364" s="979" t="s">
        <v>122</v>
      </c>
      <c r="N364" s="980"/>
      <c r="O364" s="100" t="str">
        <f>IF(O361="","",K364/O361)</f>
        <v/>
      </c>
      <c r="P364" s="84"/>
    </row>
    <row r="365" spans="1:16" s="85" customFormat="1" ht="20.149999999999999" customHeight="1">
      <c r="A365" s="970" t="s">
        <v>337</v>
      </c>
      <c r="B365" s="971"/>
      <c r="C365" s="971"/>
      <c r="D365" s="971"/>
      <c r="E365" s="971"/>
      <c r="F365" s="971"/>
      <c r="G365" s="972"/>
      <c r="H365" s="90"/>
      <c r="I365" s="970" t="s">
        <v>337</v>
      </c>
      <c r="J365" s="971"/>
      <c r="K365" s="971"/>
      <c r="L365" s="971"/>
      <c r="M365" s="971"/>
      <c r="N365" s="971"/>
      <c r="O365" s="972"/>
      <c r="P365" s="84"/>
    </row>
    <row r="366" spans="1:16" s="85" customFormat="1" ht="20.149999999999999" customHeight="1">
      <c r="A366" s="952" t="s">
        <v>377</v>
      </c>
      <c r="B366" s="953"/>
      <c r="C366" s="953"/>
      <c r="D366" s="101" t="s">
        <v>60</v>
      </c>
      <c r="E366" s="101" t="s">
        <v>84</v>
      </c>
      <c r="F366" s="101" t="s">
        <v>123</v>
      </c>
      <c r="G366" s="102" t="s">
        <v>124</v>
      </c>
      <c r="H366" s="90"/>
      <c r="I366" s="952" t="s">
        <v>377</v>
      </c>
      <c r="J366" s="953"/>
      <c r="K366" s="953"/>
      <c r="L366" s="101" t="s">
        <v>60</v>
      </c>
      <c r="M366" s="101" t="s">
        <v>84</v>
      </c>
      <c r="N366" s="101" t="s">
        <v>123</v>
      </c>
      <c r="O366" s="102" t="s">
        <v>124</v>
      </c>
      <c r="P366" s="84"/>
    </row>
    <row r="367" spans="1:16" s="85" customFormat="1" ht="20.149999999999999" customHeight="1">
      <c r="A367" s="973"/>
      <c r="B367" s="974"/>
      <c r="C367" s="974"/>
      <c r="D367" s="103"/>
      <c r="E367" s="104" t="s">
        <v>84</v>
      </c>
      <c r="F367" s="105"/>
      <c r="G367" s="106">
        <f>D367*F367</f>
        <v>0</v>
      </c>
      <c r="H367" s="90"/>
      <c r="I367" s="973"/>
      <c r="J367" s="974"/>
      <c r="K367" s="974"/>
      <c r="L367" s="103"/>
      <c r="M367" s="104" t="s">
        <v>84</v>
      </c>
      <c r="N367" s="105"/>
      <c r="O367" s="106">
        <f>L367*N367</f>
        <v>0</v>
      </c>
      <c r="P367" s="84"/>
    </row>
    <row r="368" spans="1:16" s="85" customFormat="1" ht="20.149999999999999" customHeight="1">
      <c r="A368" s="950"/>
      <c r="B368" s="951"/>
      <c r="C368" s="951"/>
      <c r="D368" s="107"/>
      <c r="E368" s="108" t="s">
        <v>84</v>
      </c>
      <c r="F368" s="107"/>
      <c r="G368" s="109">
        <f t="shared" ref="G368:G376" si="28">D368*F368</f>
        <v>0</v>
      </c>
      <c r="H368" s="90"/>
      <c r="I368" s="950"/>
      <c r="J368" s="951"/>
      <c r="K368" s="951"/>
      <c r="L368" s="107"/>
      <c r="M368" s="108" t="s">
        <v>84</v>
      </c>
      <c r="N368" s="107"/>
      <c r="O368" s="109">
        <f t="shared" ref="O368:O376" si="29">L368*N368</f>
        <v>0</v>
      </c>
      <c r="P368" s="84"/>
    </row>
    <row r="369" spans="1:16" s="85" customFormat="1" ht="20.149999999999999" customHeight="1">
      <c r="A369" s="950"/>
      <c r="B369" s="951"/>
      <c r="C369" s="951"/>
      <c r="D369" s="107"/>
      <c r="E369" s="108" t="s">
        <v>84</v>
      </c>
      <c r="F369" s="107"/>
      <c r="G369" s="109">
        <f t="shared" si="28"/>
        <v>0</v>
      </c>
      <c r="H369" s="90"/>
      <c r="I369" s="950"/>
      <c r="J369" s="951"/>
      <c r="K369" s="951"/>
      <c r="L369" s="107"/>
      <c r="M369" s="108" t="s">
        <v>84</v>
      </c>
      <c r="N369" s="107"/>
      <c r="O369" s="109">
        <f t="shared" si="29"/>
        <v>0</v>
      </c>
      <c r="P369" s="84"/>
    </row>
    <row r="370" spans="1:16" s="85" customFormat="1" ht="20.149999999999999" customHeight="1">
      <c r="A370" s="950"/>
      <c r="B370" s="951"/>
      <c r="C370" s="951"/>
      <c r="D370" s="107"/>
      <c r="E370" s="108" t="s">
        <v>84</v>
      </c>
      <c r="F370" s="107"/>
      <c r="G370" s="109">
        <f t="shared" si="28"/>
        <v>0</v>
      </c>
      <c r="H370" s="90"/>
      <c r="I370" s="950"/>
      <c r="J370" s="951"/>
      <c r="K370" s="951"/>
      <c r="L370" s="107"/>
      <c r="M370" s="108" t="s">
        <v>84</v>
      </c>
      <c r="N370" s="107"/>
      <c r="O370" s="109">
        <f t="shared" si="29"/>
        <v>0</v>
      </c>
      <c r="P370" s="84"/>
    </row>
    <row r="371" spans="1:16" s="85" customFormat="1" ht="20.149999999999999" customHeight="1">
      <c r="A371" s="950"/>
      <c r="B371" s="951"/>
      <c r="C371" s="951"/>
      <c r="D371" s="107"/>
      <c r="E371" s="108" t="s">
        <v>84</v>
      </c>
      <c r="F371" s="107"/>
      <c r="G371" s="109">
        <f t="shared" si="28"/>
        <v>0</v>
      </c>
      <c r="H371" s="90"/>
      <c r="I371" s="950"/>
      <c r="J371" s="951"/>
      <c r="K371" s="951"/>
      <c r="L371" s="107"/>
      <c r="M371" s="108" t="s">
        <v>84</v>
      </c>
      <c r="N371" s="107"/>
      <c r="O371" s="109">
        <f t="shared" si="29"/>
        <v>0</v>
      </c>
      <c r="P371" s="84"/>
    </row>
    <row r="372" spans="1:16" s="85" customFormat="1" ht="20.149999999999999" customHeight="1">
      <c r="A372" s="950"/>
      <c r="B372" s="951"/>
      <c r="C372" s="951"/>
      <c r="D372" s="107"/>
      <c r="E372" s="108" t="s">
        <v>84</v>
      </c>
      <c r="F372" s="107"/>
      <c r="G372" s="109">
        <f t="shared" si="28"/>
        <v>0</v>
      </c>
      <c r="H372" s="90"/>
      <c r="I372" s="950"/>
      <c r="J372" s="951"/>
      <c r="K372" s="951"/>
      <c r="L372" s="107"/>
      <c r="M372" s="108" t="s">
        <v>84</v>
      </c>
      <c r="N372" s="107"/>
      <c r="O372" s="109">
        <f t="shared" si="29"/>
        <v>0</v>
      </c>
      <c r="P372" s="84"/>
    </row>
    <row r="373" spans="1:16" s="85" customFormat="1" ht="20.149999999999999" customHeight="1">
      <c r="A373" s="950"/>
      <c r="B373" s="951"/>
      <c r="C373" s="951"/>
      <c r="D373" s="107"/>
      <c r="E373" s="108" t="s">
        <v>84</v>
      </c>
      <c r="F373" s="107"/>
      <c r="G373" s="109">
        <f t="shared" si="28"/>
        <v>0</v>
      </c>
      <c r="H373" s="90"/>
      <c r="I373" s="950"/>
      <c r="J373" s="951"/>
      <c r="K373" s="951"/>
      <c r="L373" s="107"/>
      <c r="M373" s="108" t="s">
        <v>84</v>
      </c>
      <c r="N373" s="107"/>
      <c r="O373" s="109">
        <f t="shared" si="29"/>
        <v>0</v>
      </c>
      <c r="P373" s="84"/>
    </row>
    <row r="374" spans="1:16" s="85" customFormat="1" ht="20.149999999999999" customHeight="1">
      <c r="A374" s="950"/>
      <c r="B374" s="951"/>
      <c r="C374" s="951"/>
      <c r="D374" s="107"/>
      <c r="E374" s="108" t="s">
        <v>84</v>
      </c>
      <c r="F374" s="107"/>
      <c r="G374" s="109">
        <f t="shared" si="28"/>
        <v>0</v>
      </c>
      <c r="H374" s="90"/>
      <c r="I374" s="950"/>
      <c r="J374" s="951"/>
      <c r="K374" s="951"/>
      <c r="L374" s="107"/>
      <c r="M374" s="108" t="s">
        <v>84</v>
      </c>
      <c r="N374" s="107"/>
      <c r="O374" s="109">
        <f t="shared" si="29"/>
        <v>0</v>
      </c>
      <c r="P374" s="84"/>
    </row>
    <row r="375" spans="1:16" s="85" customFormat="1" ht="20.149999999999999" customHeight="1">
      <c r="A375" s="950"/>
      <c r="B375" s="951"/>
      <c r="C375" s="951"/>
      <c r="D375" s="107"/>
      <c r="E375" s="108" t="s">
        <v>84</v>
      </c>
      <c r="F375" s="107"/>
      <c r="G375" s="109">
        <f t="shared" si="28"/>
        <v>0</v>
      </c>
      <c r="H375" s="90"/>
      <c r="I375" s="950"/>
      <c r="J375" s="951"/>
      <c r="K375" s="951"/>
      <c r="L375" s="107"/>
      <c r="M375" s="108" t="s">
        <v>84</v>
      </c>
      <c r="N375" s="107"/>
      <c r="O375" s="109">
        <f t="shared" si="29"/>
        <v>0</v>
      </c>
      <c r="P375" s="84"/>
    </row>
    <row r="376" spans="1:16" s="85" customFormat="1" ht="20.149999999999999" customHeight="1">
      <c r="A376" s="950"/>
      <c r="B376" s="951"/>
      <c r="C376" s="951"/>
      <c r="D376" s="107"/>
      <c r="E376" s="108" t="s">
        <v>84</v>
      </c>
      <c r="F376" s="107"/>
      <c r="G376" s="109">
        <f t="shared" si="28"/>
        <v>0</v>
      </c>
      <c r="H376" s="90"/>
      <c r="I376" s="950"/>
      <c r="J376" s="951"/>
      <c r="K376" s="951"/>
      <c r="L376" s="107"/>
      <c r="M376" s="108" t="s">
        <v>84</v>
      </c>
      <c r="N376" s="107"/>
      <c r="O376" s="109">
        <f t="shared" si="29"/>
        <v>0</v>
      </c>
      <c r="P376" s="84"/>
    </row>
    <row r="377" spans="1:16" s="85" customFormat="1" ht="20.149999999999999" customHeight="1">
      <c r="A377" s="954" t="s">
        <v>125</v>
      </c>
      <c r="B377" s="955"/>
      <c r="C377" s="956"/>
      <c r="D377" s="110"/>
      <c r="E377" s="111" t="s">
        <v>84</v>
      </c>
      <c r="F377" s="112"/>
      <c r="G377" s="113">
        <f>D377*F377</f>
        <v>0</v>
      </c>
      <c r="H377" s="90"/>
      <c r="I377" s="954" t="s">
        <v>125</v>
      </c>
      <c r="J377" s="955"/>
      <c r="K377" s="956"/>
      <c r="L377" s="110"/>
      <c r="M377" s="111" t="s">
        <v>84</v>
      </c>
      <c r="N377" s="112"/>
      <c r="O377" s="113">
        <f>L377*N377</f>
        <v>0</v>
      </c>
      <c r="P377" s="84"/>
    </row>
    <row r="378" spans="1:16" s="85" customFormat="1" ht="20.149999999999999" customHeight="1">
      <c r="A378" s="957" t="s">
        <v>126</v>
      </c>
      <c r="B378" s="958"/>
      <c r="C378" s="958"/>
      <c r="D378" s="958"/>
      <c r="E378" s="958"/>
      <c r="F378" s="959"/>
      <c r="G378" s="114">
        <f>SUM(G367:G377)</f>
        <v>0</v>
      </c>
      <c r="H378" s="90"/>
      <c r="I378" s="957" t="s">
        <v>126</v>
      </c>
      <c r="J378" s="958"/>
      <c r="K378" s="958"/>
      <c r="L378" s="958"/>
      <c r="M378" s="958"/>
      <c r="N378" s="959"/>
      <c r="O378" s="114">
        <f>SUM(O367:O377)</f>
        <v>0</v>
      </c>
      <c r="P378" s="84"/>
    </row>
    <row r="379" spans="1:16" s="85" customFormat="1" ht="20.149999999999999" customHeight="1">
      <c r="A379" s="960" t="s">
        <v>175</v>
      </c>
      <c r="B379" s="961"/>
      <c r="C379" s="961"/>
      <c r="D379" s="961"/>
      <c r="E379" s="961"/>
      <c r="F379" s="961"/>
      <c r="G379" s="116"/>
      <c r="H379" s="90"/>
      <c r="I379" s="960" t="s">
        <v>175</v>
      </c>
      <c r="J379" s="961"/>
      <c r="K379" s="961"/>
      <c r="L379" s="961"/>
      <c r="M379" s="961"/>
      <c r="N379" s="961"/>
      <c r="O379" s="116"/>
      <c r="P379" s="84"/>
    </row>
    <row r="380" spans="1:16" s="85" customFormat="1" ht="20.149999999999999" customHeight="1">
      <c r="A380" s="952" t="s">
        <v>83</v>
      </c>
      <c r="B380" s="953"/>
      <c r="C380" s="953"/>
      <c r="D380" s="953"/>
      <c r="E380" s="953"/>
      <c r="F380" s="953"/>
      <c r="G380" s="114">
        <f>G378+G379</f>
        <v>0</v>
      </c>
      <c r="H380" s="90"/>
      <c r="I380" s="952" t="s">
        <v>83</v>
      </c>
      <c r="J380" s="953"/>
      <c r="K380" s="953"/>
      <c r="L380" s="953"/>
      <c r="M380" s="953"/>
      <c r="N380" s="953"/>
      <c r="O380" s="114">
        <f>O378+O379</f>
        <v>0</v>
      </c>
      <c r="P380" s="84"/>
    </row>
    <row r="381" spans="1:16" s="85" customFormat="1" ht="20.149999999999999" customHeight="1">
      <c r="A381" s="89"/>
      <c r="B381" s="89"/>
      <c r="C381" s="89"/>
      <c r="D381" s="89"/>
      <c r="E381" s="89"/>
      <c r="F381" s="89"/>
      <c r="G381" s="89"/>
      <c r="H381" s="84"/>
      <c r="I381" s="89"/>
      <c r="J381" s="89"/>
      <c r="K381" s="89"/>
      <c r="L381" s="89"/>
      <c r="M381" s="89"/>
      <c r="N381" s="89"/>
      <c r="O381" s="89"/>
      <c r="P381" s="84"/>
    </row>
    <row r="382" spans="1:16" s="85" customFormat="1" ht="20.149999999999999" customHeight="1">
      <c r="A382" s="989" t="s">
        <v>110</v>
      </c>
      <c r="B382" s="990"/>
      <c r="C382" s="995"/>
      <c r="D382" s="995"/>
      <c r="E382" s="995"/>
      <c r="F382" s="995"/>
      <c r="G382" s="996"/>
      <c r="H382" s="90"/>
      <c r="I382" s="989" t="s">
        <v>110</v>
      </c>
      <c r="J382" s="990"/>
      <c r="K382" s="995"/>
      <c r="L382" s="995"/>
      <c r="M382" s="995"/>
      <c r="N382" s="995"/>
      <c r="O382" s="996"/>
      <c r="P382" s="84"/>
    </row>
    <row r="383" spans="1:16" s="85" customFormat="1" ht="20.149999999999999" customHeight="1">
      <c r="A383" s="981" t="s">
        <v>112</v>
      </c>
      <c r="B383" s="982"/>
      <c r="C383" s="983"/>
      <c r="D383" s="983"/>
      <c r="E383" s="983"/>
      <c r="F383" s="983"/>
      <c r="G383" s="984"/>
      <c r="H383" s="90"/>
      <c r="I383" s="981" t="s">
        <v>112</v>
      </c>
      <c r="J383" s="982"/>
      <c r="K383" s="983"/>
      <c r="L383" s="983"/>
      <c r="M383" s="983"/>
      <c r="N383" s="983"/>
      <c r="O383" s="984"/>
      <c r="P383" s="84"/>
    </row>
    <row r="384" spans="1:16" s="85" customFormat="1" ht="20.149999999999999" customHeight="1">
      <c r="A384" s="962" t="s">
        <v>113</v>
      </c>
      <c r="B384" s="963"/>
      <c r="C384" s="985"/>
      <c r="D384" s="985"/>
      <c r="E384" s="986"/>
      <c r="F384" s="986"/>
      <c r="G384" s="987"/>
      <c r="H384" s="90"/>
      <c r="I384" s="962" t="s">
        <v>113</v>
      </c>
      <c r="J384" s="963"/>
      <c r="K384" s="985"/>
      <c r="L384" s="985"/>
      <c r="M384" s="986"/>
      <c r="N384" s="986"/>
      <c r="O384" s="987"/>
      <c r="P384" s="84"/>
    </row>
    <row r="385" spans="1:16" s="85" customFormat="1" ht="20.149999999999999" customHeight="1">
      <c r="A385" s="91" t="s">
        <v>114</v>
      </c>
      <c r="B385" s="953" t="s">
        <v>115</v>
      </c>
      <c r="C385" s="953"/>
      <c r="D385" s="988"/>
      <c r="E385" s="988"/>
      <c r="F385" s="92" t="s">
        <v>4</v>
      </c>
      <c r="G385" s="93"/>
      <c r="H385" s="94"/>
      <c r="I385" s="91" t="s">
        <v>114</v>
      </c>
      <c r="J385" s="953" t="s">
        <v>115</v>
      </c>
      <c r="K385" s="953"/>
      <c r="L385" s="988"/>
      <c r="M385" s="988"/>
      <c r="N385" s="92" t="s">
        <v>4</v>
      </c>
      <c r="O385" s="93"/>
      <c r="P385" s="84"/>
    </row>
    <row r="386" spans="1:16" s="85" customFormat="1" ht="20.149999999999999" customHeight="1">
      <c r="A386" s="989" t="s">
        <v>116</v>
      </c>
      <c r="B386" s="990"/>
      <c r="C386" s="991">
        <f>C384-D385-G385</f>
        <v>0</v>
      </c>
      <c r="D386" s="992"/>
      <c r="E386" s="993" t="s">
        <v>117</v>
      </c>
      <c r="F386" s="994"/>
      <c r="G386" s="95" t="str">
        <f>IF(C386*C387=0,"",C386*C387)</f>
        <v/>
      </c>
      <c r="H386" s="90"/>
      <c r="I386" s="989" t="s">
        <v>116</v>
      </c>
      <c r="J386" s="990"/>
      <c r="K386" s="991">
        <f>K384-L385-O385</f>
        <v>0</v>
      </c>
      <c r="L386" s="992"/>
      <c r="M386" s="993" t="s">
        <v>117</v>
      </c>
      <c r="N386" s="994"/>
      <c r="O386" s="95" t="str">
        <f>IF(K386*K387=0,"",K386*K387)</f>
        <v/>
      </c>
      <c r="P386" s="84"/>
    </row>
    <row r="387" spans="1:16" s="85" customFormat="1" ht="20.149999999999999" customHeight="1">
      <c r="A387" s="962" t="s">
        <v>118</v>
      </c>
      <c r="B387" s="963"/>
      <c r="C387" s="964"/>
      <c r="D387" s="965"/>
      <c r="E387" s="96"/>
      <c r="F387" s="97"/>
      <c r="G387" s="98"/>
      <c r="H387" s="90"/>
      <c r="I387" s="962" t="s">
        <v>118</v>
      </c>
      <c r="J387" s="963"/>
      <c r="K387" s="964"/>
      <c r="L387" s="965"/>
      <c r="M387" s="96"/>
      <c r="N387" s="97"/>
      <c r="O387" s="98"/>
      <c r="P387" s="84"/>
    </row>
    <row r="388" spans="1:16" s="85" customFormat="1" ht="20.149999999999999" customHeight="1">
      <c r="A388" s="952" t="s">
        <v>119</v>
      </c>
      <c r="B388" s="953"/>
      <c r="C388" s="966" t="str">
        <f>IF(G386="","",SUM(F392:F401))</f>
        <v/>
      </c>
      <c r="D388" s="967"/>
      <c r="E388" s="968" t="s">
        <v>120</v>
      </c>
      <c r="F388" s="969"/>
      <c r="G388" s="99" t="str">
        <f>IF(G386="","",C388/G386)</f>
        <v/>
      </c>
      <c r="H388" s="90"/>
      <c r="I388" s="952" t="s">
        <v>119</v>
      </c>
      <c r="J388" s="953"/>
      <c r="K388" s="966" t="str">
        <f>IF(O386="","",SUM(N392:N401))</f>
        <v/>
      </c>
      <c r="L388" s="967"/>
      <c r="M388" s="968" t="s">
        <v>120</v>
      </c>
      <c r="N388" s="969"/>
      <c r="O388" s="99" t="str">
        <f>IF(O386="","",K388/O386)</f>
        <v/>
      </c>
      <c r="P388" s="84"/>
    </row>
    <row r="389" spans="1:16" s="85" customFormat="1" ht="20.149999999999999" customHeight="1">
      <c r="A389" s="975" t="s">
        <v>121</v>
      </c>
      <c r="B389" s="976"/>
      <c r="C389" s="977" t="str">
        <f>IF(G386="","",SUM(F392:F402))</f>
        <v/>
      </c>
      <c r="D389" s="978"/>
      <c r="E389" s="979" t="s">
        <v>122</v>
      </c>
      <c r="F389" s="980"/>
      <c r="G389" s="100" t="str">
        <f>IF(G386="","",C389/G386)</f>
        <v/>
      </c>
      <c r="H389" s="90"/>
      <c r="I389" s="975" t="s">
        <v>121</v>
      </c>
      <c r="J389" s="976"/>
      <c r="K389" s="977" t="str">
        <f>IF(O386="","",SUM(N392:N402))</f>
        <v/>
      </c>
      <c r="L389" s="978"/>
      <c r="M389" s="979" t="s">
        <v>122</v>
      </c>
      <c r="N389" s="980"/>
      <c r="O389" s="100" t="str">
        <f>IF(O386="","",K389/O386)</f>
        <v/>
      </c>
      <c r="P389" s="84"/>
    </row>
    <row r="390" spans="1:16" s="85" customFormat="1" ht="20.149999999999999" customHeight="1">
      <c r="A390" s="970" t="s">
        <v>337</v>
      </c>
      <c r="B390" s="971"/>
      <c r="C390" s="971"/>
      <c r="D390" s="971"/>
      <c r="E390" s="971"/>
      <c r="F390" s="971"/>
      <c r="G390" s="972"/>
      <c r="H390" s="90"/>
      <c r="I390" s="970" t="s">
        <v>337</v>
      </c>
      <c r="J390" s="971"/>
      <c r="K390" s="971"/>
      <c r="L390" s="971"/>
      <c r="M390" s="971"/>
      <c r="N390" s="971"/>
      <c r="O390" s="972"/>
      <c r="P390" s="84"/>
    </row>
    <row r="391" spans="1:16" s="85" customFormat="1" ht="20.149999999999999" customHeight="1">
      <c r="A391" s="952" t="s">
        <v>377</v>
      </c>
      <c r="B391" s="953"/>
      <c r="C391" s="953"/>
      <c r="D391" s="101" t="s">
        <v>60</v>
      </c>
      <c r="E391" s="101" t="s">
        <v>84</v>
      </c>
      <c r="F391" s="101" t="s">
        <v>123</v>
      </c>
      <c r="G391" s="102" t="s">
        <v>124</v>
      </c>
      <c r="H391" s="90"/>
      <c r="I391" s="952" t="s">
        <v>377</v>
      </c>
      <c r="J391" s="953"/>
      <c r="K391" s="953"/>
      <c r="L391" s="101" t="s">
        <v>60</v>
      </c>
      <c r="M391" s="101" t="s">
        <v>84</v>
      </c>
      <c r="N391" s="101" t="s">
        <v>123</v>
      </c>
      <c r="O391" s="102" t="s">
        <v>124</v>
      </c>
      <c r="P391" s="84"/>
    </row>
    <row r="392" spans="1:16" s="85" customFormat="1" ht="20.149999999999999" customHeight="1">
      <c r="A392" s="973"/>
      <c r="B392" s="974"/>
      <c r="C392" s="974"/>
      <c r="D392" s="103"/>
      <c r="E392" s="104" t="s">
        <v>84</v>
      </c>
      <c r="F392" s="105"/>
      <c r="G392" s="106">
        <f>D392*F392</f>
        <v>0</v>
      </c>
      <c r="H392" s="90"/>
      <c r="I392" s="973"/>
      <c r="J392" s="974"/>
      <c r="K392" s="974"/>
      <c r="L392" s="103"/>
      <c r="M392" s="104" t="s">
        <v>84</v>
      </c>
      <c r="N392" s="105"/>
      <c r="O392" s="106">
        <f>L392*N392</f>
        <v>0</v>
      </c>
      <c r="P392" s="84"/>
    </row>
    <row r="393" spans="1:16" s="85" customFormat="1" ht="20.149999999999999" customHeight="1">
      <c r="A393" s="950"/>
      <c r="B393" s="951"/>
      <c r="C393" s="951"/>
      <c r="D393" s="107"/>
      <c r="E393" s="108" t="s">
        <v>84</v>
      </c>
      <c r="F393" s="107"/>
      <c r="G393" s="109">
        <f t="shared" ref="G393:G401" si="30">D393*F393</f>
        <v>0</v>
      </c>
      <c r="H393" s="90"/>
      <c r="I393" s="950"/>
      <c r="J393" s="951"/>
      <c r="K393" s="951"/>
      <c r="L393" s="107"/>
      <c r="M393" s="108" t="s">
        <v>84</v>
      </c>
      <c r="N393" s="107"/>
      <c r="O393" s="109">
        <f t="shared" ref="O393:O401" si="31">L393*N393</f>
        <v>0</v>
      </c>
      <c r="P393" s="84"/>
    </row>
    <row r="394" spans="1:16" s="85" customFormat="1" ht="20.149999999999999" customHeight="1">
      <c r="A394" s="950"/>
      <c r="B394" s="951"/>
      <c r="C394" s="951"/>
      <c r="D394" s="107"/>
      <c r="E394" s="108" t="s">
        <v>84</v>
      </c>
      <c r="F394" s="107"/>
      <c r="G394" s="109">
        <f t="shared" si="30"/>
        <v>0</v>
      </c>
      <c r="H394" s="90"/>
      <c r="I394" s="950"/>
      <c r="J394" s="951"/>
      <c r="K394" s="951"/>
      <c r="L394" s="107"/>
      <c r="M394" s="108" t="s">
        <v>84</v>
      </c>
      <c r="N394" s="107"/>
      <c r="O394" s="109">
        <f t="shared" si="31"/>
        <v>0</v>
      </c>
      <c r="P394" s="84"/>
    </row>
    <row r="395" spans="1:16" s="85" customFormat="1" ht="20.149999999999999" customHeight="1">
      <c r="A395" s="950"/>
      <c r="B395" s="951"/>
      <c r="C395" s="951"/>
      <c r="D395" s="107"/>
      <c r="E395" s="108" t="s">
        <v>84</v>
      </c>
      <c r="F395" s="107"/>
      <c r="G395" s="109">
        <f t="shared" si="30"/>
        <v>0</v>
      </c>
      <c r="H395" s="90"/>
      <c r="I395" s="950"/>
      <c r="J395" s="951"/>
      <c r="K395" s="951"/>
      <c r="L395" s="107"/>
      <c r="M395" s="108" t="s">
        <v>84</v>
      </c>
      <c r="N395" s="107"/>
      <c r="O395" s="109">
        <f t="shared" si="31"/>
        <v>0</v>
      </c>
      <c r="P395" s="84"/>
    </row>
    <row r="396" spans="1:16" s="85" customFormat="1" ht="20.149999999999999" customHeight="1">
      <c r="A396" s="950"/>
      <c r="B396" s="951"/>
      <c r="C396" s="951"/>
      <c r="D396" s="107"/>
      <c r="E396" s="108" t="s">
        <v>84</v>
      </c>
      <c r="F396" s="107"/>
      <c r="G396" s="109">
        <f t="shared" si="30"/>
        <v>0</v>
      </c>
      <c r="H396" s="90"/>
      <c r="I396" s="950"/>
      <c r="J396" s="951"/>
      <c r="K396" s="951"/>
      <c r="L396" s="107"/>
      <c r="M396" s="108" t="s">
        <v>84</v>
      </c>
      <c r="N396" s="107"/>
      <c r="O396" s="109">
        <f t="shared" si="31"/>
        <v>0</v>
      </c>
      <c r="P396" s="84"/>
    </row>
    <row r="397" spans="1:16" s="85" customFormat="1" ht="20.149999999999999" customHeight="1">
      <c r="A397" s="950"/>
      <c r="B397" s="951"/>
      <c r="C397" s="951"/>
      <c r="D397" s="107"/>
      <c r="E397" s="108" t="s">
        <v>84</v>
      </c>
      <c r="F397" s="107"/>
      <c r="G397" s="109">
        <f t="shared" si="30"/>
        <v>0</v>
      </c>
      <c r="H397" s="90"/>
      <c r="I397" s="950"/>
      <c r="J397" s="951"/>
      <c r="K397" s="951"/>
      <c r="L397" s="107"/>
      <c r="M397" s="108" t="s">
        <v>84</v>
      </c>
      <c r="N397" s="107"/>
      <c r="O397" s="109">
        <f t="shared" si="31"/>
        <v>0</v>
      </c>
      <c r="P397" s="84"/>
    </row>
    <row r="398" spans="1:16" s="85" customFormat="1" ht="20.149999999999999" customHeight="1">
      <c r="A398" s="950"/>
      <c r="B398" s="951"/>
      <c r="C398" s="951"/>
      <c r="D398" s="107"/>
      <c r="E398" s="108" t="s">
        <v>84</v>
      </c>
      <c r="F398" s="107"/>
      <c r="G398" s="109">
        <f t="shared" si="30"/>
        <v>0</v>
      </c>
      <c r="H398" s="90"/>
      <c r="I398" s="950"/>
      <c r="J398" s="951"/>
      <c r="K398" s="951"/>
      <c r="L398" s="107"/>
      <c r="M398" s="108" t="s">
        <v>84</v>
      </c>
      <c r="N398" s="107"/>
      <c r="O398" s="109">
        <f t="shared" si="31"/>
        <v>0</v>
      </c>
      <c r="P398" s="84"/>
    </row>
    <row r="399" spans="1:16" s="85" customFormat="1" ht="20.149999999999999" customHeight="1">
      <c r="A399" s="950"/>
      <c r="B399" s="951"/>
      <c r="C399" s="951"/>
      <c r="D399" s="107"/>
      <c r="E399" s="108" t="s">
        <v>84</v>
      </c>
      <c r="F399" s="107"/>
      <c r="G399" s="109">
        <f t="shared" si="30"/>
        <v>0</v>
      </c>
      <c r="H399" s="90"/>
      <c r="I399" s="950"/>
      <c r="J399" s="951"/>
      <c r="K399" s="951"/>
      <c r="L399" s="107"/>
      <c r="M399" s="108" t="s">
        <v>84</v>
      </c>
      <c r="N399" s="107"/>
      <c r="O399" s="109">
        <f t="shared" si="31"/>
        <v>0</v>
      </c>
      <c r="P399" s="84"/>
    </row>
    <row r="400" spans="1:16" s="85" customFormat="1" ht="20.149999999999999" customHeight="1">
      <c r="A400" s="950"/>
      <c r="B400" s="951"/>
      <c r="C400" s="951"/>
      <c r="D400" s="107"/>
      <c r="E400" s="108" t="s">
        <v>84</v>
      </c>
      <c r="F400" s="107"/>
      <c r="G400" s="109">
        <f t="shared" si="30"/>
        <v>0</v>
      </c>
      <c r="H400" s="90"/>
      <c r="I400" s="950"/>
      <c r="J400" s="951"/>
      <c r="K400" s="951"/>
      <c r="L400" s="107"/>
      <c r="M400" s="108" t="s">
        <v>84</v>
      </c>
      <c r="N400" s="107"/>
      <c r="O400" s="109">
        <f t="shared" si="31"/>
        <v>0</v>
      </c>
      <c r="P400" s="84"/>
    </row>
    <row r="401" spans="1:16" s="85" customFormat="1" ht="20.149999999999999" customHeight="1">
      <c r="A401" s="950"/>
      <c r="B401" s="951"/>
      <c r="C401" s="951"/>
      <c r="D401" s="107"/>
      <c r="E401" s="108" t="s">
        <v>84</v>
      </c>
      <c r="F401" s="107"/>
      <c r="G401" s="109">
        <f t="shared" si="30"/>
        <v>0</v>
      </c>
      <c r="H401" s="90"/>
      <c r="I401" s="950"/>
      <c r="J401" s="951"/>
      <c r="K401" s="951"/>
      <c r="L401" s="107"/>
      <c r="M401" s="108" t="s">
        <v>84</v>
      </c>
      <c r="N401" s="107"/>
      <c r="O401" s="109">
        <f t="shared" si="31"/>
        <v>0</v>
      </c>
      <c r="P401" s="84"/>
    </row>
    <row r="402" spans="1:16" s="85" customFormat="1" ht="20.149999999999999" customHeight="1">
      <c r="A402" s="954" t="s">
        <v>125</v>
      </c>
      <c r="B402" s="955"/>
      <c r="C402" s="956"/>
      <c r="D402" s="110"/>
      <c r="E402" s="111" t="s">
        <v>84</v>
      </c>
      <c r="F402" s="112"/>
      <c r="G402" s="113">
        <f>D402*F402</f>
        <v>0</v>
      </c>
      <c r="H402" s="90"/>
      <c r="I402" s="954" t="s">
        <v>125</v>
      </c>
      <c r="J402" s="955"/>
      <c r="K402" s="956"/>
      <c r="L402" s="110"/>
      <c r="M402" s="111" t="s">
        <v>84</v>
      </c>
      <c r="N402" s="112"/>
      <c r="O402" s="113">
        <f>L402*N402</f>
        <v>0</v>
      </c>
      <c r="P402" s="84"/>
    </row>
    <row r="403" spans="1:16" s="85" customFormat="1" ht="20.149999999999999" customHeight="1">
      <c r="A403" s="957" t="s">
        <v>126</v>
      </c>
      <c r="B403" s="958"/>
      <c r="C403" s="958"/>
      <c r="D403" s="958"/>
      <c r="E403" s="958"/>
      <c r="F403" s="959"/>
      <c r="G403" s="114">
        <f>SUM(G392:G402)</f>
        <v>0</v>
      </c>
      <c r="H403" s="90"/>
      <c r="I403" s="957" t="s">
        <v>126</v>
      </c>
      <c r="J403" s="958"/>
      <c r="K403" s="958"/>
      <c r="L403" s="958"/>
      <c r="M403" s="958"/>
      <c r="N403" s="959"/>
      <c r="O403" s="114">
        <f>SUM(O392:O402)</f>
        <v>0</v>
      </c>
      <c r="P403" s="84"/>
    </row>
    <row r="404" spans="1:16" s="85" customFormat="1" ht="20.149999999999999" customHeight="1">
      <c r="A404" s="960" t="s">
        <v>175</v>
      </c>
      <c r="B404" s="961"/>
      <c r="C404" s="961"/>
      <c r="D404" s="961"/>
      <c r="E404" s="961"/>
      <c r="F404" s="961"/>
      <c r="G404" s="116"/>
      <c r="H404" s="90"/>
      <c r="I404" s="960" t="s">
        <v>175</v>
      </c>
      <c r="J404" s="961"/>
      <c r="K404" s="961"/>
      <c r="L404" s="961"/>
      <c r="M404" s="961"/>
      <c r="N404" s="961"/>
      <c r="O404" s="116"/>
      <c r="P404" s="84"/>
    </row>
    <row r="405" spans="1:16" s="85" customFormat="1" ht="20.149999999999999" customHeight="1">
      <c r="A405" s="952" t="s">
        <v>83</v>
      </c>
      <c r="B405" s="953"/>
      <c r="C405" s="953"/>
      <c r="D405" s="953"/>
      <c r="E405" s="953"/>
      <c r="F405" s="953"/>
      <c r="G405" s="114">
        <f>G403+G404</f>
        <v>0</v>
      </c>
      <c r="H405" s="90"/>
      <c r="I405" s="952" t="s">
        <v>83</v>
      </c>
      <c r="J405" s="953"/>
      <c r="K405" s="953"/>
      <c r="L405" s="953"/>
      <c r="M405" s="953"/>
      <c r="N405" s="953"/>
      <c r="O405" s="114">
        <f>O403+O404</f>
        <v>0</v>
      </c>
      <c r="P405" s="84"/>
    </row>
    <row r="406" spans="1:16" s="85" customFormat="1" ht="20.149999999999999" customHeight="1">
      <c r="A406" s="89"/>
      <c r="B406" s="89"/>
      <c r="C406" s="89"/>
      <c r="D406" s="89"/>
      <c r="E406" s="89"/>
      <c r="F406" s="89"/>
      <c r="G406" s="89"/>
      <c r="H406" s="84"/>
      <c r="I406" s="89"/>
      <c r="J406" s="89"/>
      <c r="K406" s="89"/>
      <c r="L406" s="89"/>
      <c r="M406" s="89"/>
      <c r="N406" s="89"/>
      <c r="O406" s="89"/>
      <c r="P406" s="84"/>
    </row>
    <row r="407" spans="1:16" s="85" customFormat="1" ht="20.149999999999999" customHeight="1">
      <c r="A407" s="989" t="s">
        <v>110</v>
      </c>
      <c r="B407" s="990"/>
      <c r="C407" s="995"/>
      <c r="D407" s="995"/>
      <c r="E407" s="995"/>
      <c r="F407" s="995"/>
      <c r="G407" s="996"/>
      <c r="H407" s="90"/>
      <c r="I407" s="989" t="s">
        <v>110</v>
      </c>
      <c r="J407" s="990"/>
      <c r="K407" s="995"/>
      <c r="L407" s="995"/>
      <c r="M407" s="995"/>
      <c r="N407" s="995"/>
      <c r="O407" s="996"/>
      <c r="P407" s="84"/>
    </row>
    <row r="408" spans="1:16" s="85" customFormat="1" ht="20.149999999999999" customHeight="1">
      <c r="A408" s="981" t="s">
        <v>112</v>
      </c>
      <c r="B408" s="982"/>
      <c r="C408" s="983"/>
      <c r="D408" s="983"/>
      <c r="E408" s="983"/>
      <c r="F408" s="983"/>
      <c r="G408" s="984"/>
      <c r="H408" s="90"/>
      <c r="I408" s="981" t="s">
        <v>112</v>
      </c>
      <c r="J408" s="982"/>
      <c r="K408" s="983"/>
      <c r="L408" s="983"/>
      <c r="M408" s="983"/>
      <c r="N408" s="983"/>
      <c r="O408" s="984"/>
      <c r="P408" s="84"/>
    </row>
    <row r="409" spans="1:16" s="85" customFormat="1" ht="20.149999999999999" customHeight="1">
      <c r="A409" s="962" t="s">
        <v>113</v>
      </c>
      <c r="B409" s="963"/>
      <c r="C409" s="985"/>
      <c r="D409" s="985"/>
      <c r="E409" s="986"/>
      <c r="F409" s="986"/>
      <c r="G409" s="987"/>
      <c r="H409" s="90"/>
      <c r="I409" s="962" t="s">
        <v>113</v>
      </c>
      <c r="J409" s="963"/>
      <c r="K409" s="985"/>
      <c r="L409" s="985"/>
      <c r="M409" s="986"/>
      <c r="N409" s="986"/>
      <c r="O409" s="987"/>
      <c r="P409" s="84"/>
    </row>
    <row r="410" spans="1:16" s="85" customFormat="1" ht="20.149999999999999" customHeight="1">
      <c r="A410" s="91" t="s">
        <v>114</v>
      </c>
      <c r="B410" s="953" t="s">
        <v>115</v>
      </c>
      <c r="C410" s="953"/>
      <c r="D410" s="988"/>
      <c r="E410" s="988"/>
      <c r="F410" s="92" t="s">
        <v>4</v>
      </c>
      <c r="G410" s="93"/>
      <c r="H410" s="94"/>
      <c r="I410" s="91" t="s">
        <v>114</v>
      </c>
      <c r="J410" s="953" t="s">
        <v>115</v>
      </c>
      <c r="K410" s="953"/>
      <c r="L410" s="988"/>
      <c r="M410" s="988"/>
      <c r="N410" s="92" t="s">
        <v>4</v>
      </c>
      <c r="O410" s="93"/>
      <c r="P410" s="84"/>
    </row>
    <row r="411" spans="1:16" s="85" customFormat="1" ht="20.149999999999999" customHeight="1">
      <c r="A411" s="989" t="s">
        <v>116</v>
      </c>
      <c r="B411" s="990"/>
      <c r="C411" s="991">
        <f>C409-D410-G410</f>
        <v>0</v>
      </c>
      <c r="D411" s="992"/>
      <c r="E411" s="993" t="s">
        <v>117</v>
      </c>
      <c r="F411" s="994"/>
      <c r="G411" s="95" t="str">
        <f>IF(C411*C412=0,"",C411*C412)</f>
        <v/>
      </c>
      <c r="H411" s="90"/>
      <c r="I411" s="989" t="s">
        <v>116</v>
      </c>
      <c r="J411" s="990"/>
      <c r="K411" s="991">
        <f>K409-L410-O410</f>
        <v>0</v>
      </c>
      <c r="L411" s="992"/>
      <c r="M411" s="993" t="s">
        <v>117</v>
      </c>
      <c r="N411" s="994"/>
      <c r="O411" s="95" t="str">
        <f>IF(K411*K412=0,"",K411*K412)</f>
        <v/>
      </c>
      <c r="P411" s="84"/>
    </row>
    <row r="412" spans="1:16" s="85" customFormat="1" ht="20.149999999999999" customHeight="1">
      <c r="A412" s="962" t="s">
        <v>118</v>
      </c>
      <c r="B412" s="963"/>
      <c r="C412" s="964"/>
      <c r="D412" s="965"/>
      <c r="E412" s="96"/>
      <c r="F412" s="97"/>
      <c r="G412" s="98"/>
      <c r="H412" s="90"/>
      <c r="I412" s="962" t="s">
        <v>118</v>
      </c>
      <c r="J412" s="963"/>
      <c r="K412" s="964"/>
      <c r="L412" s="965"/>
      <c r="M412" s="96"/>
      <c r="N412" s="97"/>
      <c r="O412" s="98"/>
      <c r="P412" s="84"/>
    </row>
    <row r="413" spans="1:16" s="85" customFormat="1" ht="20.149999999999999" customHeight="1">
      <c r="A413" s="952" t="s">
        <v>119</v>
      </c>
      <c r="B413" s="953"/>
      <c r="C413" s="966" t="str">
        <f>IF(G411="","",SUM(F417:F426))</f>
        <v/>
      </c>
      <c r="D413" s="967"/>
      <c r="E413" s="968" t="s">
        <v>120</v>
      </c>
      <c r="F413" s="969"/>
      <c r="G413" s="99" t="str">
        <f>IF(G411="","",C413/G411)</f>
        <v/>
      </c>
      <c r="H413" s="90"/>
      <c r="I413" s="952" t="s">
        <v>119</v>
      </c>
      <c r="J413" s="953"/>
      <c r="K413" s="966" t="str">
        <f>IF(O411="","",SUM(N417:N426))</f>
        <v/>
      </c>
      <c r="L413" s="967"/>
      <c r="M413" s="968" t="s">
        <v>120</v>
      </c>
      <c r="N413" s="969"/>
      <c r="O413" s="99" t="str">
        <f>IF(O411="","",K413/O411)</f>
        <v/>
      </c>
      <c r="P413" s="84"/>
    </row>
    <row r="414" spans="1:16" s="85" customFormat="1" ht="20.149999999999999" customHeight="1">
      <c r="A414" s="975" t="s">
        <v>121</v>
      </c>
      <c r="B414" s="976"/>
      <c r="C414" s="977" t="str">
        <f>IF(G411="","",SUM(F417:F427))</f>
        <v/>
      </c>
      <c r="D414" s="978"/>
      <c r="E414" s="979" t="s">
        <v>122</v>
      </c>
      <c r="F414" s="980"/>
      <c r="G414" s="100" t="str">
        <f>IF(G411="","",C414/G411)</f>
        <v/>
      </c>
      <c r="H414" s="90"/>
      <c r="I414" s="975" t="s">
        <v>121</v>
      </c>
      <c r="J414" s="976"/>
      <c r="K414" s="977" t="str">
        <f>IF(O411="","",SUM(N417:N427))</f>
        <v/>
      </c>
      <c r="L414" s="978"/>
      <c r="M414" s="979" t="s">
        <v>122</v>
      </c>
      <c r="N414" s="980"/>
      <c r="O414" s="100" t="str">
        <f>IF(O411="","",K414/O411)</f>
        <v/>
      </c>
      <c r="P414" s="84"/>
    </row>
    <row r="415" spans="1:16" s="85" customFormat="1" ht="20.149999999999999" customHeight="1">
      <c r="A415" s="970" t="s">
        <v>337</v>
      </c>
      <c r="B415" s="971"/>
      <c r="C415" s="971"/>
      <c r="D415" s="971"/>
      <c r="E415" s="971"/>
      <c r="F415" s="971"/>
      <c r="G415" s="972"/>
      <c r="H415" s="90"/>
      <c r="I415" s="970" t="s">
        <v>337</v>
      </c>
      <c r="J415" s="971"/>
      <c r="K415" s="971"/>
      <c r="L415" s="971"/>
      <c r="M415" s="971"/>
      <c r="N415" s="971"/>
      <c r="O415" s="972"/>
      <c r="P415" s="84"/>
    </row>
    <row r="416" spans="1:16" s="85" customFormat="1" ht="20.149999999999999" customHeight="1">
      <c r="A416" s="952" t="s">
        <v>377</v>
      </c>
      <c r="B416" s="953"/>
      <c r="C416" s="953"/>
      <c r="D416" s="101" t="s">
        <v>60</v>
      </c>
      <c r="E416" s="101" t="s">
        <v>84</v>
      </c>
      <c r="F416" s="101" t="s">
        <v>123</v>
      </c>
      <c r="G416" s="102" t="s">
        <v>124</v>
      </c>
      <c r="H416" s="90"/>
      <c r="I416" s="952" t="s">
        <v>377</v>
      </c>
      <c r="J416" s="953"/>
      <c r="K416" s="953"/>
      <c r="L416" s="101" t="s">
        <v>60</v>
      </c>
      <c r="M416" s="101" t="s">
        <v>84</v>
      </c>
      <c r="N416" s="101" t="s">
        <v>123</v>
      </c>
      <c r="O416" s="102" t="s">
        <v>124</v>
      </c>
      <c r="P416" s="84"/>
    </row>
    <row r="417" spans="1:16" s="85" customFormat="1" ht="20.149999999999999" customHeight="1">
      <c r="A417" s="973"/>
      <c r="B417" s="974"/>
      <c r="C417" s="974"/>
      <c r="D417" s="103"/>
      <c r="E417" s="104" t="s">
        <v>84</v>
      </c>
      <c r="F417" s="105"/>
      <c r="G417" s="106">
        <f>D417*F417</f>
        <v>0</v>
      </c>
      <c r="H417" s="90"/>
      <c r="I417" s="973"/>
      <c r="J417" s="974"/>
      <c r="K417" s="974"/>
      <c r="L417" s="103"/>
      <c r="M417" s="104" t="s">
        <v>84</v>
      </c>
      <c r="N417" s="105"/>
      <c r="O417" s="106">
        <f>L417*N417</f>
        <v>0</v>
      </c>
      <c r="P417" s="84"/>
    </row>
    <row r="418" spans="1:16" s="85" customFormat="1" ht="20.149999999999999" customHeight="1">
      <c r="A418" s="950"/>
      <c r="B418" s="951"/>
      <c r="C418" s="951"/>
      <c r="D418" s="107"/>
      <c r="E418" s="108" t="s">
        <v>84</v>
      </c>
      <c r="F418" s="107"/>
      <c r="G418" s="109">
        <f t="shared" ref="G418:G426" si="32">D418*F418</f>
        <v>0</v>
      </c>
      <c r="H418" s="90"/>
      <c r="I418" s="950"/>
      <c r="J418" s="951"/>
      <c r="K418" s="951"/>
      <c r="L418" s="107"/>
      <c r="M418" s="108" t="s">
        <v>84</v>
      </c>
      <c r="N418" s="107"/>
      <c r="O418" s="109">
        <f t="shared" ref="O418:O426" si="33">L418*N418</f>
        <v>0</v>
      </c>
      <c r="P418" s="84"/>
    </row>
    <row r="419" spans="1:16" s="85" customFormat="1" ht="20.149999999999999" customHeight="1">
      <c r="A419" s="950"/>
      <c r="B419" s="951"/>
      <c r="C419" s="951"/>
      <c r="D419" s="107"/>
      <c r="E419" s="108" t="s">
        <v>84</v>
      </c>
      <c r="F419" s="107"/>
      <c r="G419" s="109">
        <f t="shared" si="32"/>
        <v>0</v>
      </c>
      <c r="H419" s="90"/>
      <c r="I419" s="950"/>
      <c r="J419" s="951"/>
      <c r="K419" s="951"/>
      <c r="L419" s="107"/>
      <c r="M419" s="108" t="s">
        <v>84</v>
      </c>
      <c r="N419" s="107"/>
      <c r="O419" s="109">
        <f t="shared" si="33"/>
        <v>0</v>
      </c>
      <c r="P419" s="84"/>
    </row>
    <row r="420" spans="1:16" s="85" customFormat="1" ht="20.149999999999999" customHeight="1">
      <c r="A420" s="950"/>
      <c r="B420" s="951"/>
      <c r="C420" s="951"/>
      <c r="D420" s="107"/>
      <c r="E420" s="108" t="s">
        <v>84</v>
      </c>
      <c r="F420" s="107"/>
      <c r="G420" s="109">
        <f t="shared" si="32"/>
        <v>0</v>
      </c>
      <c r="H420" s="90"/>
      <c r="I420" s="950"/>
      <c r="J420" s="951"/>
      <c r="K420" s="951"/>
      <c r="L420" s="107"/>
      <c r="M420" s="108" t="s">
        <v>84</v>
      </c>
      <c r="N420" s="107"/>
      <c r="O420" s="109">
        <f t="shared" si="33"/>
        <v>0</v>
      </c>
      <c r="P420" s="84"/>
    </row>
    <row r="421" spans="1:16" s="85" customFormat="1" ht="20.149999999999999" customHeight="1">
      <c r="A421" s="950"/>
      <c r="B421" s="951"/>
      <c r="C421" s="951"/>
      <c r="D421" s="107"/>
      <c r="E421" s="108" t="s">
        <v>84</v>
      </c>
      <c r="F421" s="107"/>
      <c r="G421" s="109">
        <f t="shared" si="32"/>
        <v>0</v>
      </c>
      <c r="H421" s="90"/>
      <c r="I421" s="950"/>
      <c r="J421" s="951"/>
      <c r="K421" s="951"/>
      <c r="L421" s="107"/>
      <c r="M421" s="108" t="s">
        <v>84</v>
      </c>
      <c r="N421" s="107"/>
      <c r="O421" s="109">
        <f t="shared" si="33"/>
        <v>0</v>
      </c>
      <c r="P421" s="84"/>
    </row>
    <row r="422" spans="1:16" s="85" customFormat="1" ht="20.149999999999999" customHeight="1">
      <c r="A422" s="950"/>
      <c r="B422" s="951"/>
      <c r="C422" s="951"/>
      <c r="D422" s="107"/>
      <c r="E422" s="108" t="s">
        <v>84</v>
      </c>
      <c r="F422" s="107"/>
      <c r="G422" s="109">
        <f t="shared" si="32"/>
        <v>0</v>
      </c>
      <c r="H422" s="90"/>
      <c r="I422" s="950"/>
      <c r="J422" s="951"/>
      <c r="K422" s="951"/>
      <c r="L422" s="107"/>
      <c r="M422" s="108" t="s">
        <v>84</v>
      </c>
      <c r="N422" s="107"/>
      <c r="O422" s="109">
        <f t="shared" si="33"/>
        <v>0</v>
      </c>
      <c r="P422" s="84"/>
    </row>
    <row r="423" spans="1:16" s="85" customFormat="1" ht="20.149999999999999" customHeight="1">
      <c r="A423" s="950"/>
      <c r="B423" s="951"/>
      <c r="C423" s="951"/>
      <c r="D423" s="107"/>
      <c r="E423" s="108" t="s">
        <v>84</v>
      </c>
      <c r="F423" s="107"/>
      <c r="G423" s="109">
        <f t="shared" si="32"/>
        <v>0</v>
      </c>
      <c r="H423" s="90"/>
      <c r="I423" s="950"/>
      <c r="J423" s="951"/>
      <c r="K423" s="951"/>
      <c r="L423" s="107"/>
      <c r="M423" s="108" t="s">
        <v>84</v>
      </c>
      <c r="N423" s="107"/>
      <c r="O423" s="109">
        <f t="shared" si="33"/>
        <v>0</v>
      </c>
      <c r="P423" s="84"/>
    </row>
    <row r="424" spans="1:16" s="85" customFormat="1" ht="20.149999999999999" customHeight="1">
      <c r="A424" s="950"/>
      <c r="B424" s="951"/>
      <c r="C424" s="951"/>
      <c r="D424" s="107"/>
      <c r="E424" s="108" t="s">
        <v>84</v>
      </c>
      <c r="F424" s="107"/>
      <c r="G424" s="109">
        <f t="shared" si="32"/>
        <v>0</v>
      </c>
      <c r="H424" s="90"/>
      <c r="I424" s="950"/>
      <c r="J424" s="951"/>
      <c r="K424" s="951"/>
      <c r="L424" s="107"/>
      <c r="M424" s="108" t="s">
        <v>84</v>
      </c>
      <c r="N424" s="107"/>
      <c r="O424" s="109">
        <f t="shared" si="33"/>
        <v>0</v>
      </c>
      <c r="P424" s="84"/>
    </row>
    <row r="425" spans="1:16" s="85" customFormat="1" ht="20.149999999999999" customHeight="1">
      <c r="A425" s="950"/>
      <c r="B425" s="951"/>
      <c r="C425" s="951"/>
      <c r="D425" s="107"/>
      <c r="E425" s="108" t="s">
        <v>84</v>
      </c>
      <c r="F425" s="107"/>
      <c r="G425" s="109">
        <f t="shared" si="32"/>
        <v>0</v>
      </c>
      <c r="H425" s="90"/>
      <c r="I425" s="950"/>
      <c r="J425" s="951"/>
      <c r="K425" s="951"/>
      <c r="L425" s="107"/>
      <c r="M425" s="108" t="s">
        <v>84</v>
      </c>
      <c r="N425" s="107"/>
      <c r="O425" s="109">
        <f t="shared" si="33"/>
        <v>0</v>
      </c>
      <c r="P425" s="84"/>
    </row>
    <row r="426" spans="1:16" s="85" customFormat="1" ht="20.149999999999999" customHeight="1">
      <c r="A426" s="950"/>
      <c r="B426" s="951"/>
      <c r="C426" s="951"/>
      <c r="D426" s="107"/>
      <c r="E426" s="108" t="s">
        <v>84</v>
      </c>
      <c r="F426" s="107"/>
      <c r="G426" s="109">
        <f t="shared" si="32"/>
        <v>0</v>
      </c>
      <c r="H426" s="90"/>
      <c r="I426" s="950"/>
      <c r="J426" s="951"/>
      <c r="K426" s="951"/>
      <c r="L426" s="107"/>
      <c r="M426" s="108" t="s">
        <v>84</v>
      </c>
      <c r="N426" s="107"/>
      <c r="O426" s="109">
        <f t="shared" si="33"/>
        <v>0</v>
      </c>
      <c r="P426" s="84"/>
    </row>
    <row r="427" spans="1:16" s="85" customFormat="1" ht="20.149999999999999" customHeight="1">
      <c r="A427" s="954" t="s">
        <v>125</v>
      </c>
      <c r="B427" s="955"/>
      <c r="C427" s="956"/>
      <c r="D427" s="110"/>
      <c r="E427" s="111" t="s">
        <v>84</v>
      </c>
      <c r="F427" s="112"/>
      <c r="G427" s="113">
        <f>D427*F427</f>
        <v>0</v>
      </c>
      <c r="H427" s="90"/>
      <c r="I427" s="954" t="s">
        <v>125</v>
      </c>
      <c r="J427" s="955"/>
      <c r="K427" s="956"/>
      <c r="L427" s="110"/>
      <c r="M427" s="111" t="s">
        <v>84</v>
      </c>
      <c r="N427" s="112"/>
      <c r="O427" s="113">
        <f>L427*N427</f>
        <v>0</v>
      </c>
      <c r="P427" s="84"/>
    </row>
    <row r="428" spans="1:16" s="85" customFormat="1" ht="20.149999999999999" customHeight="1">
      <c r="A428" s="957" t="s">
        <v>126</v>
      </c>
      <c r="B428" s="958"/>
      <c r="C428" s="958"/>
      <c r="D428" s="958"/>
      <c r="E428" s="958"/>
      <c r="F428" s="959"/>
      <c r="G428" s="114">
        <f>SUM(G417:G427)</f>
        <v>0</v>
      </c>
      <c r="H428" s="90"/>
      <c r="I428" s="957" t="s">
        <v>126</v>
      </c>
      <c r="J428" s="958"/>
      <c r="K428" s="958"/>
      <c r="L428" s="958"/>
      <c r="M428" s="958"/>
      <c r="N428" s="959"/>
      <c r="O428" s="114">
        <f>SUM(O417:O427)</f>
        <v>0</v>
      </c>
      <c r="P428" s="84"/>
    </row>
    <row r="429" spans="1:16" s="85" customFormat="1" ht="20.149999999999999" customHeight="1">
      <c r="A429" s="960" t="s">
        <v>175</v>
      </c>
      <c r="B429" s="961"/>
      <c r="C429" s="961"/>
      <c r="D429" s="961"/>
      <c r="E429" s="961"/>
      <c r="F429" s="961"/>
      <c r="G429" s="116"/>
      <c r="H429" s="90"/>
      <c r="I429" s="960" t="s">
        <v>175</v>
      </c>
      <c r="J429" s="961"/>
      <c r="K429" s="961"/>
      <c r="L429" s="961"/>
      <c r="M429" s="961"/>
      <c r="N429" s="961"/>
      <c r="O429" s="116"/>
      <c r="P429" s="84"/>
    </row>
    <row r="430" spans="1:16" s="85" customFormat="1" ht="20.149999999999999" customHeight="1">
      <c r="A430" s="952" t="s">
        <v>83</v>
      </c>
      <c r="B430" s="953"/>
      <c r="C430" s="953"/>
      <c r="D430" s="953"/>
      <c r="E430" s="953"/>
      <c r="F430" s="953"/>
      <c r="G430" s="114">
        <f>G428+G429</f>
        <v>0</v>
      </c>
      <c r="H430" s="90"/>
      <c r="I430" s="952" t="s">
        <v>83</v>
      </c>
      <c r="J430" s="953"/>
      <c r="K430" s="953"/>
      <c r="L430" s="953"/>
      <c r="M430" s="953"/>
      <c r="N430" s="953"/>
      <c r="O430" s="114">
        <f>O428+O429</f>
        <v>0</v>
      </c>
      <c r="P430" s="84"/>
    </row>
    <row r="431" spans="1:16" s="85" customFormat="1" ht="20.149999999999999" customHeight="1">
      <c r="A431" s="89"/>
      <c r="B431" s="89"/>
      <c r="C431" s="89"/>
      <c r="D431" s="89"/>
      <c r="E431" s="89"/>
      <c r="F431" s="89"/>
      <c r="G431" s="89"/>
      <c r="H431" s="84"/>
      <c r="I431" s="89"/>
      <c r="J431" s="89"/>
      <c r="K431" s="89"/>
      <c r="L431" s="89"/>
      <c r="M431" s="89"/>
      <c r="N431" s="89"/>
      <c r="O431" s="89"/>
      <c r="P431" s="84"/>
    </row>
    <row r="432" spans="1:16" s="85" customFormat="1" ht="20.149999999999999" customHeight="1">
      <c r="A432" s="989" t="s">
        <v>110</v>
      </c>
      <c r="B432" s="990"/>
      <c r="C432" s="995"/>
      <c r="D432" s="995"/>
      <c r="E432" s="995"/>
      <c r="F432" s="995"/>
      <c r="G432" s="996"/>
      <c r="H432" s="90"/>
      <c r="I432" s="989" t="s">
        <v>110</v>
      </c>
      <c r="J432" s="990"/>
      <c r="K432" s="995"/>
      <c r="L432" s="995"/>
      <c r="M432" s="995"/>
      <c r="N432" s="995"/>
      <c r="O432" s="996"/>
      <c r="P432" s="84"/>
    </row>
    <row r="433" spans="1:16" s="85" customFormat="1" ht="20.149999999999999" customHeight="1">
      <c r="A433" s="981" t="s">
        <v>112</v>
      </c>
      <c r="B433" s="982"/>
      <c r="C433" s="983"/>
      <c r="D433" s="983"/>
      <c r="E433" s="983"/>
      <c r="F433" s="983"/>
      <c r="G433" s="984"/>
      <c r="H433" s="90"/>
      <c r="I433" s="981" t="s">
        <v>112</v>
      </c>
      <c r="J433" s="982"/>
      <c r="K433" s="983"/>
      <c r="L433" s="983"/>
      <c r="M433" s="983"/>
      <c r="N433" s="983"/>
      <c r="O433" s="984"/>
      <c r="P433" s="84"/>
    </row>
    <row r="434" spans="1:16" s="85" customFormat="1" ht="20.149999999999999" customHeight="1">
      <c r="A434" s="962" t="s">
        <v>113</v>
      </c>
      <c r="B434" s="963"/>
      <c r="C434" s="985"/>
      <c r="D434" s="985"/>
      <c r="E434" s="986"/>
      <c r="F434" s="986"/>
      <c r="G434" s="987"/>
      <c r="H434" s="90"/>
      <c r="I434" s="962" t="s">
        <v>113</v>
      </c>
      <c r="J434" s="963"/>
      <c r="K434" s="985"/>
      <c r="L434" s="985"/>
      <c r="M434" s="986"/>
      <c r="N434" s="986"/>
      <c r="O434" s="987"/>
      <c r="P434" s="84"/>
    </row>
    <row r="435" spans="1:16" s="85" customFormat="1" ht="20.149999999999999" customHeight="1">
      <c r="A435" s="91" t="s">
        <v>114</v>
      </c>
      <c r="B435" s="953" t="s">
        <v>115</v>
      </c>
      <c r="C435" s="953"/>
      <c r="D435" s="988"/>
      <c r="E435" s="988"/>
      <c r="F435" s="92" t="s">
        <v>4</v>
      </c>
      <c r="G435" s="93"/>
      <c r="H435" s="94"/>
      <c r="I435" s="91" t="s">
        <v>114</v>
      </c>
      <c r="J435" s="953" t="s">
        <v>115</v>
      </c>
      <c r="K435" s="953"/>
      <c r="L435" s="988"/>
      <c r="M435" s="988"/>
      <c r="N435" s="92" t="s">
        <v>4</v>
      </c>
      <c r="O435" s="93"/>
      <c r="P435" s="84"/>
    </row>
    <row r="436" spans="1:16" s="85" customFormat="1" ht="20.149999999999999" customHeight="1">
      <c r="A436" s="989" t="s">
        <v>116</v>
      </c>
      <c r="B436" s="990"/>
      <c r="C436" s="991">
        <f>C434-D435-G435</f>
        <v>0</v>
      </c>
      <c r="D436" s="992"/>
      <c r="E436" s="993" t="s">
        <v>117</v>
      </c>
      <c r="F436" s="994"/>
      <c r="G436" s="95" t="str">
        <f>IF(C436*C437=0,"",C436*C437)</f>
        <v/>
      </c>
      <c r="H436" s="90"/>
      <c r="I436" s="989" t="s">
        <v>116</v>
      </c>
      <c r="J436" s="990"/>
      <c r="K436" s="991">
        <f>K434-L435-O435</f>
        <v>0</v>
      </c>
      <c r="L436" s="992"/>
      <c r="M436" s="993" t="s">
        <v>117</v>
      </c>
      <c r="N436" s="994"/>
      <c r="O436" s="95" t="str">
        <f>IF(K436*K437=0,"",K436*K437)</f>
        <v/>
      </c>
      <c r="P436" s="84"/>
    </row>
    <row r="437" spans="1:16" s="85" customFormat="1" ht="20.149999999999999" customHeight="1">
      <c r="A437" s="962" t="s">
        <v>118</v>
      </c>
      <c r="B437" s="963"/>
      <c r="C437" s="964"/>
      <c r="D437" s="965"/>
      <c r="E437" s="96"/>
      <c r="F437" s="97"/>
      <c r="G437" s="98"/>
      <c r="H437" s="90"/>
      <c r="I437" s="962" t="s">
        <v>118</v>
      </c>
      <c r="J437" s="963"/>
      <c r="K437" s="964"/>
      <c r="L437" s="965"/>
      <c r="M437" s="96"/>
      <c r="N437" s="97"/>
      <c r="O437" s="98"/>
      <c r="P437" s="84"/>
    </row>
    <row r="438" spans="1:16" s="85" customFormat="1" ht="20.149999999999999" customHeight="1">
      <c r="A438" s="952" t="s">
        <v>119</v>
      </c>
      <c r="B438" s="953"/>
      <c r="C438" s="966" t="str">
        <f>IF(G436="","",SUM(F442:F451))</f>
        <v/>
      </c>
      <c r="D438" s="967"/>
      <c r="E438" s="968" t="s">
        <v>120</v>
      </c>
      <c r="F438" s="969"/>
      <c r="G438" s="99" t="str">
        <f>IF(G436="","",C438/G436)</f>
        <v/>
      </c>
      <c r="H438" s="90"/>
      <c r="I438" s="952" t="s">
        <v>119</v>
      </c>
      <c r="J438" s="953"/>
      <c r="K438" s="966" t="str">
        <f>IF(O436="","",SUM(N442:N451))</f>
        <v/>
      </c>
      <c r="L438" s="967"/>
      <c r="M438" s="968" t="s">
        <v>120</v>
      </c>
      <c r="N438" s="969"/>
      <c r="O438" s="99" t="str">
        <f>IF(O436="","",K438/O436)</f>
        <v/>
      </c>
      <c r="P438" s="84"/>
    </row>
    <row r="439" spans="1:16" s="85" customFormat="1" ht="20.149999999999999" customHeight="1">
      <c r="A439" s="975" t="s">
        <v>121</v>
      </c>
      <c r="B439" s="976"/>
      <c r="C439" s="977" t="str">
        <f>IF(G436="","",SUM(F442:F452))</f>
        <v/>
      </c>
      <c r="D439" s="978"/>
      <c r="E439" s="979" t="s">
        <v>122</v>
      </c>
      <c r="F439" s="980"/>
      <c r="G439" s="100" t="str">
        <f>IF(G436="","",C439/G436)</f>
        <v/>
      </c>
      <c r="H439" s="90"/>
      <c r="I439" s="975" t="s">
        <v>121</v>
      </c>
      <c r="J439" s="976"/>
      <c r="K439" s="977" t="str">
        <f>IF(O436="","",SUM(N442:N452))</f>
        <v/>
      </c>
      <c r="L439" s="978"/>
      <c r="M439" s="979" t="s">
        <v>122</v>
      </c>
      <c r="N439" s="980"/>
      <c r="O439" s="100" t="str">
        <f>IF(O436="","",K439/O436)</f>
        <v/>
      </c>
      <c r="P439" s="84"/>
    </row>
    <row r="440" spans="1:16" s="85" customFormat="1" ht="20.149999999999999" customHeight="1">
      <c r="A440" s="970" t="s">
        <v>337</v>
      </c>
      <c r="B440" s="971"/>
      <c r="C440" s="971"/>
      <c r="D440" s="971"/>
      <c r="E440" s="971"/>
      <c r="F440" s="971"/>
      <c r="G440" s="972"/>
      <c r="H440" s="90"/>
      <c r="I440" s="970" t="s">
        <v>337</v>
      </c>
      <c r="J440" s="971"/>
      <c r="K440" s="971"/>
      <c r="L440" s="971"/>
      <c r="M440" s="971"/>
      <c r="N440" s="971"/>
      <c r="O440" s="972"/>
      <c r="P440" s="84"/>
    </row>
    <row r="441" spans="1:16" s="85" customFormat="1" ht="20.149999999999999" customHeight="1">
      <c r="A441" s="952" t="s">
        <v>377</v>
      </c>
      <c r="B441" s="953"/>
      <c r="C441" s="953"/>
      <c r="D441" s="101" t="s">
        <v>60</v>
      </c>
      <c r="E441" s="101" t="s">
        <v>84</v>
      </c>
      <c r="F441" s="101" t="s">
        <v>123</v>
      </c>
      <c r="G441" s="102" t="s">
        <v>124</v>
      </c>
      <c r="H441" s="90"/>
      <c r="I441" s="952" t="s">
        <v>377</v>
      </c>
      <c r="J441" s="953"/>
      <c r="K441" s="953"/>
      <c r="L441" s="101" t="s">
        <v>60</v>
      </c>
      <c r="M441" s="101" t="s">
        <v>84</v>
      </c>
      <c r="N441" s="101" t="s">
        <v>123</v>
      </c>
      <c r="O441" s="102" t="s">
        <v>124</v>
      </c>
      <c r="P441" s="84"/>
    </row>
    <row r="442" spans="1:16" s="85" customFormat="1" ht="20.149999999999999" customHeight="1">
      <c r="A442" s="973"/>
      <c r="B442" s="974"/>
      <c r="C442" s="974"/>
      <c r="D442" s="103"/>
      <c r="E442" s="104" t="s">
        <v>84</v>
      </c>
      <c r="F442" s="105"/>
      <c r="G442" s="106">
        <f>D442*F442</f>
        <v>0</v>
      </c>
      <c r="H442" s="90"/>
      <c r="I442" s="973"/>
      <c r="J442" s="974"/>
      <c r="K442" s="974"/>
      <c r="L442" s="103"/>
      <c r="M442" s="104" t="s">
        <v>84</v>
      </c>
      <c r="N442" s="105"/>
      <c r="O442" s="106">
        <f>L442*N442</f>
        <v>0</v>
      </c>
      <c r="P442" s="84"/>
    </row>
    <row r="443" spans="1:16" s="85" customFormat="1" ht="20.149999999999999" customHeight="1">
      <c r="A443" s="950"/>
      <c r="B443" s="951"/>
      <c r="C443" s="951"/>
      <c r="D443" s="107"/>
      <c r="E443" s="108" t="s">
        <v>84</v>
      </c>
      <c r="F443" s="107"/>
      <c r="G443" s="109">
        <f t="shared" ref="G443:G451" si="34">D443*F443</f>
        <v>0</v>
      </c>
      <c r="H443" s="90"/>
      <c r="I443" s="950"/>
      <c r="J443" s="951"/>
      <c r="K443" s="951"/>
      <c r="L443" s="107"/>
      <c r="M443" s="108" t="s">
        <v>84</v>
      </c>
      <c r="N443" s="107"/>
      <c r="O443" s="109">
        <f t="shared" ref="O443:O451" si="35">L443*N443</f>
        <v>0</v>
      </c>
      <c r="P443" s="84"/>
    </row>
    <row r="444" spans="1:16" s="85" customFormat="1" ht="20.149999999999999" customHeight="1">
      <c r="A444" s="950"/>
      <c r="B444" s="951"/>
      <c r="C444" s="951"/>
      <c r="D444" s="107"/>
      <c r="E444" s="108" t="s">
        <v>84</v>
      </c>
      <c r="F444" s="107"/>
      <c r="G444" s="109">
        <f t="shared" si="34"/>
        <v>0</v>
      </c>
      <c r="H444" s="90"/>
      <c r="I444" s="950"/>
      <c r="J444" s="951"/>
      <c r="K444" s="951"/>
      <c r="L444" s="107"/>
      <c r="M444" s="108" t="s">
        <v>84</v>
      </c>
      <c r="N444" s="107"/>
      <c r="O444" s="109">
        <f t="shared" si="35"/>
        <v>0</v>
      </c>
      <c r="P444" s="84"/>
    </row>
    <row r="445" spans="1:16" s="85" customFormat="1" ht="20.149999999999999" customHeight="1">
      <c r="A445" s="950"/>
      <c r="B445" s="951"/>
      <c r="C445" s="951"/>
      <c r="D445" s="107"/>
      <c r="E445" s="108" t="s">
        <v>84</v>
      </c>
      <c r="F445" s="107"/>
      <c r="G445" s="109">
        <f t="shared" si="34"/>
        <v>0</v>
      </c>
      <c r="H445" s="90"/>
      <c r="I445" s="950"/>
      <c r="J445" s="951"/>
      <c r="K445" s="951"/>
      <c r="L445" s="107"/>
      <c r="M445" s="108" t="s">
        <v>84</v>
      </c>
      <c r="N445" s="107"/>
      <c r="O445" s="109">
        <f t="shared" si="35"/>
        <v>0</v>
      </c>
      <c r="P445" s="84"/>
    </row>
    <row r="446" spans="1:16" s="85" customFormat="1" ht="20.149999999999999" customHeight="1">
      <c r="A446" s="950"/>
      <c r="B446" s="951"/>
      <c r="C446" s="951"/>
      <c r="D446" s="107"/>
      <c r="E446" s="108" t="s">
        <v>84</v>
      </c>
      <c r="F446" s="107"/>
      <c r="G446" s="109">
        <f t="shared" si="34"/>
        <v>0</v>
      </c>
      <c r="H446" s="90"/>
      <c r="I446" s="950"/>
      <c r="J446" s="951"/>
      <c r="K446" s="951"/>
      <c r="L446" s="107"/>
      <c r="M446" s="108" t="s">
        <v>84</v>
      </c>
      <c r="N446" s="107"/>
      <c r="O446" s="109">
        <f t="shared" si="35"/>
        <v>0</v>
      </c>
      <c r="P446" s="84"/>
    </row>
    <row r="447" spans="1:16" s="85" customFormat="1" ht="20.149999999999999" customHeight="1">
      <c r="A447" s="950"/>
      <c r="B447" s="951"/>
      <c r="C447" s="951"/>
      <c r="D447" s="107"/>
      <c r="E447" s="108" t="s">
        <v>84</v>
      </c>
      <c r="F447" s="107"/>
      <c r="G447" s="109">
        <f t="shared" si="34"/>
        <v>0</v>
      </c>
      <c r="H447" s="90"/>
      <c r="I447" s="950"/>
      <c r="J447" s="951"/>
      <c r="K447" s="951"/>
      <c r="L447" s="107"/>
      <c r="M447" s="108" t="s">
        <v>84</v>
      </c>
      <c r="N447" s="107"/>
      <c r="O447" s="109">
        <f t="shared" si="35"/>
        <v>0</v>
      </c>
      <c r="P447" s="84"/>
    </row>
    <row r="448" spans="1:16" s="85" customFormat="1" ht="20.149999999999999" customHeight="1">
      <c r="A448" s="950"/>
      <c r="B448" s="951"/>
      <c r="C448" s="951"/>
      <c r="D448" s="107"/>
      <c r="E448" s="108" t="s">
        <v>84</v>
      </c>
      <c r="F448" s="107"/>
      <c r="G448" s="109">
        <f t="shared" si="34"/>
        <v>0</v>
      </c>
      <c r="H448" s="90"/>
      <c r="I448" s="950"/>
      <c r="J448" s="951"/>
      <c r="K448" s="951"/>
      <c r="L448" s="107"/>
      <c r="M448" s="108" t="s">
        <v>84</v>
      </c>
      <c r="N448" s="107"/>
      <c r="O448" s="109">
        <f t="shared" si="35"/>
        <v>0</v>
      </c>
      <c r="P448" s="84"/>
    </row>
    <row r="449" spans="1:16" s="85" customFormat="1" ht="20.149999999999999" customHeight="1">
      <c r="A449" s="950"/>
      <c r="B449" s="951"/>
      <c r="C449" s="951"/>
      <c r="D449" s="107"/>
      <c r="E449" s="108" t="s">
        <v>84</v>
      </c>
      <c r="F449" s="107"/>
      <c r="G449" s="109">
        <f t="shared" si="34"/>
        <v>0</v>
      </c>
      <c r="H449" s="90"/>
      <c r="I449" s="950"/>
      <c r="J449" s="951"/>
      <c r="K449" s="951"/>
      <c r="L449" s="107"/>
      <c r="M449" s="108" t="s">
        <v>84</v>
      </c>
      <c r="N449" s="107"/>
      <c r="O449" s="109">
        <f t="shared" si="35"/>
        <v>0</v>
      </c>
      <c r="P449" s="84"/>
    </row>
    <row r="450" spans="1:16" s="85" customFormat="1" ht="20.149999999999999" customHeight="1">
      <c r="A450" s="950"/>
      <c r="B450" s="951"/>
      <c r="C450" s="951"/>
      <c r="D450" s="107"/>
      <c r="E450" s="108" t="s">
        <v>84</v>
      </c>
      <c r="F450" s="107"/>
      <c r="G450" s="109">
        <f t="shared" si="34"/>
        <v>0</v>
      </c>
      <c r="H450" s="90"/>
      <c r="I450" s="950"/>
      <c r="J450" s="951"/>
      <c r="K450" s="951"/>
      <c r="L450" s="107"/>
      <c r="M450" s="108" t="s">
        <v>84</v>
      </c>
      <c r="N450" s="107"/>
      <c r="O450" s="109">
        <f t="shared" si="35"/>
        <v>0</v>
      </c>
      <c r="P450" s="84"/>
    </row>
    <row r="451" spans="1:16" s="85" customFormat="1" ht="20.149999999999999" customHeight="1">
      <c r="A451" s="950"/>
      <c r="B451" s="951"/>
      <c r="C451" s="951"/>
      <c r="D451" s="107"/>
      <c r="E451" s="108" t="s">
        <v>84</v>
      </c>
      <c r="F451" s="107"/>
      <c r="G451" s="109">
        <f t="shared" si="34"/>
        <v>0</v>
      </c>
      <c r="H451" s="90"/>
      <c r="I451" s="950"/>
      <c r="J451" s="951"/>
      <c r="K451" s="951"/>
      <c r="L451" s="107"/>
      <c r="M451" s="108" t="s">
        <v>84</v>
      </c>
      <c r="N451" s="107"/>
      <c r="O451" s="109">
        <f t="shared" si="35"/>
        <v>0</v>
      </c>
      <c r="P451" s="84"/>
    </row>
    <row r="452" spans="1:16" s="85" customFormat="1" ht="20.149999999999999" customHeight="1">
      <c r="A452" s="954" t="s">
        <v>125</v>
      </c>
      <c r="B452" s="955"/>
      <c r="C452" s="956"/>
      <c r="D452" s="110"/>
      <c r="E452" s="111" t="s">
        <v>84</v>
      </c>
      <c r="F452" s="112"/>
      <c r="G452" s="113">
        <f>D452*F452</f>
        <v>0</v>
      </c>
      <c r="H452" s="90"/>
      <c r="I452" s="954" t="s">
        <v>125</v>
      </c>
      <c r="J452" s="955"/>
      <c r="K452" s="956"/>
      <c r="L452" s="110"/>
      <c r="M452" s="111" t="s">
        <v>84</v>
      </c>
      <c r="N452" s="112"/>
      <c r="O452" s="113">
        <f>L452*N452</f>
        <v>0</v>
      </c>
      <c r="P452" s="84"/>
    </row>
    <row r="453" spans="1:16" s="85" customFormat="1" ht="20.149999999999999" customHeight="1">
      <c r="A453" s="957" t="s">
        <v>126</v>
      </c>
      <c r="B453" s="958"/>
      <c r="C453" s="958"/>
      <c r="D453" s="958"/>
      <c r="E453" s="958"/>
      <c r="F453" s="959"/>
      <c r="G453" s="114">
        <f>SUM(G442:G452)</f>
        <v>0</v>
      </c>
      <c r="H453" s="90"/>
      <c r="I453" s="957" t="s">
        <v>126</v>
      </c>
      <c r="J453" s="958"/>
      <c r="K453" s="958"/>
      <c r="L453" s="958"/>
      <c r="M453" s="958"/>
      <c r="N453" s="959"/>
      <c r="O453" s="114">
        <f>SUM(O442:O452)</f>
        <v>0</v>
      </c>
      <c r="P453" s="84"/>
    </row>
    <row r="454" spans="1:16" s="85" customFormat="1" ht="20.149999999999999" customHeight="1">
      <c r="A454" s="960" t="s">
        <v>175</v>
      </c>
      <c r="B454" s="961"/>
      <c r="C454" s="961"/>
      <c r="D454" s="961"/>
      <c r="E454" s="961"/>
      <c r="F454" s="961"/>
      <c r="G454" s="116"/>
      <c r="H454" s="90"/>
      <c r="I454" s="960" t="s">
        <v>175</v>
      </c>
      <c r="J454" s="961"/>
      <c r="K454" s="961"/>
      <c r="L454" s="961"/>
      <c r="M454" s="961"/>
      <c r="N454" s="961"/>
      <c r="O454" s="116"/>
      <c r="P454" s="84"/>
    </row>
    <row r="455" spans="1:16" s="85" customFormat="1" ht="20.149999999999999" customHeight="1">
      <c r="A455" s="952" t="s">
        <v>83</v>
      </c>
      <c r="B455" s="953"/>
      <c r="C455" s="953"/>
      <c r="D455" s="953"/>
      <c r="E455" s="953"/>
      <c r="F455" s="953"/>
      <c r="G455" s="114">
        <f>G453+G454</f>
        <v>0</v>
      </c>
      <c r="H455" s="90"/>
      <c r="I455" s="952" t="s">
        <v>83</v>
      </c>
      <c r="J455" s="953"/>
      <c r="K455" s="953"/>
      <c r="L455" s="953"/>
      <c r="M455" s="953"/>
      <c r="N455" s="953"/>
      <c r="O455" s="114">
        <f>O453+O454</f>
        <v>0</v>
      </c>
      <c r="P455" s="84"/>
    </row>
  </sheetData>
  <mergeCells count="1313">
    <mergeCell ref="A301:C301"/>
    <mergeCell ref="I301:K301"/>
    <mergeCell ref="A302:C302"/>
    <mergeCell ref="I302:K302"/>
    <mergeCell ref="A303:F303"/>
    <mergeCell ref="I303:N303"/>
    <mergeCell ref="A304:F304"/>
    <mergeCell ref="I304:N304"/>
    <mergeCell ref="A305:F305"/>
    <mergeCell ref="I305:N305"/>
    <mergeCell ref="A296:C296"/>
    <mergeCell ref="I296:K296"/>
    <mergeCell ref="A297:C297"/>
    <mergeCell ref="I297:K297"/>
    <mergeCell ref="A298:C298"/>
    <mergeCell ref="I298:K298"/>
    <mergeCell ref="A299:C299"/>
    <mergeCell ref="I299:K299"/>
    <mergeCell ref="A300:C300"/>
    <mergeCell ref="I300:K300"/>
    <mergeCell ref="A291:C291"/>
    <mergeCell ref="I291:K291"/>
    <mergeCell ref="A292:C292"/>
    <mergeCell ref="I292:K292"/>
    <mergeCell ref="A293:C293"/>
    <mergeCell ref="I293:K293"/>
    <mergeCell ref="A294:C294"/>
    <mergeCell ref="I294:K294"/>
    <mergeCell ref="A295:C295"/>
    <mergeCell ref="I295:K295"/>
    <mergeCell ref="M288:N288"/>
    <mergeCell ref="A289:B289"/>
    <mergeCell ref="C289:D289"/>
    <mergeCell ref="E289:F289"/>
    <mergeCell ref="I289:J289"/>
    <mergeCell ref="K289:L289"/>
    <mergeCell ref="M289:N289"/>
    <mergeCell ref="A290:G290"/>
    <mergeCell ref="I290:O290"/>
    <mergeCell ref="A287:B287"/>
    <mergeCell ref="C287:D287"/>
    <mergeCell ref="I287:J287"/>
    <mergeCell ref="K287:L287"/>
    <mergeCell ref="A288:B288"/>
    <mergeCell ref="C288:D288"/>
    <mergeCell ref="E288:F288"/>
    <mergeCell ref="I288:J288"/>
    <mergeCell ref="K288:L288"/>
    <mergeCell ref="B285:C285"/>
    <mergeCell ref="D285:E285"/>
    <mergeCell ref="J285:K285"/>
    <mergeCell ref="L285:M285"/>
    <mergeCell ref="A286:B286"/>
    <mergeCell ref="C286:D286"/>
    <mergeCell ref="E286:F286"/>
    <mergeCell ref="I286:J286"/>
    <mergeCell ref="K286:L286"/>
    <mergeCell ref="M286:N286"/>
    <mergeCell ref="A282:B282"/>
    <mergeCell ref="C282:G282"/>
    <mergeCell ref="I282:J282"/>
    <mergeCell ref="K282:O282"/>
    <mergeCell ref="A283:B283"/>
    <mergeCell ref="C283:G283"/>
    <mergeCell ref="I283:J283"/>
    <mergeCell ref="K283:O283"/>
    <mergeCell ref="A284:B284"/>
    <mergeCell ref="C284:D284"/>
    <mergeCell ref="E284:G284"/>
    <mergeCell ref="I284:J284"/>
    <mergeCell ref="K284:L284"/>
    <mergeCell ref="M284:O284"/>
    <mergeCell ref="A276:C276"/>
    <mergeCell ref="I276:K276"/>
    <mergeCell ref="A277:C277"/>
    <mergeCell ref="I277:K277"/>
    <mergeCell ref="A278:F278"/>
    <mergeCell ref="I278:N278"/>
    <mergeCell ref="A279:F279"/>
    <mergeCell ref="I279:N279"/>
    <mergeCell ref="A280:F280"/>
    <mergeCell ref="I280:N280"/>
    <mergeCell ref="A271:C271"/>
    <mergeCell ref="I271:K271"/>
    <mergeCell ref="A272:C272"/>
    <mergeCell ref="I272:K272"/>
    <mergeCell ref="A273:C273"/>
    <mergeCell ref="I273:K273"/>
    <mergeCell ref="A274:C274"/>
    <mergeCell ref="I274:K274"/>
    <mergeCell ref="A275:C275"/>
    <mergeCell ref="I275:K275"/>
    <mergeCell ref="A266:C266"/>
    <mergeCell ref="I266:K266"/>
    <mergeCell ref="A267:C267"/>
    <mergeCell ref="I267:K267"/>
    <mergeCell ref="A268:C268"/>
    <mergeCell ref="I268:K268"/>
    <mergeCell ref="A269:C269"/>
    <mergeCell ref="I269:K269"/>
    <mergeCell ref="A270:C270"/>
    <mergeCell ref="I270:K270"/>
    <mergeCell ref="M263:N263"/>
    <mergeCell ref="A264:B264"/>
    <mergeCell ref="C264:D264"/>
    <mergeCell ref="E264:F264"/>
    <mergeCell ref="I264:J264"/>
    <mergeCell ref="K264:L264"/>
    <mergeCell ref="M264:N264"/>
    <mergeCell ref="A265:G265"/>
    <mergeCell ref="I265:O265"/>
    <mergeCell ref="A263:B263"/>
    <mergeCell ref="C263:D263"/>
    <mergeCell ref="E263:F263"/>
    <mergeCell ref="I263:J263"/>
    <mergeCell ref="K263:L263"/>
    <mergeCell ref="A351:C351"/>
    <mergeCell ref="I351:K351"/>
    <mergeCell ref="A352:C352"/>
    <mergeCell ref="I352:K352"/>
    <mergeCell ref="M338:N338"/>
    <mergeCell ref="A339:B339"/>
    <mergeCell ref="C339:D339"/>
    <mergeCell ref="E339:F339"/>
    <mergeCell ref="I339:J339"/>
    <mergeCell ref="K339:L339"/>
    <mergeCell ref="M339:N339"/>
    <mergeCell ref="A340:G340"/>
    <mergeCell ref="I340:O340"/>
    <mergeCell ref="A337:B337"/>
    <mergeCell ref="C337:D337"/>
    <mergeCell ref="I337:J337"/>
    <mergeCell ref="K337:L337"/>
    <mergeCell ref="A338:B338"/>
    <mergeCell ref="A343:C343"/>
    <mergeCell ref="I343:K343"/>
    <mergeCell ref="A344:C344"/>
    <mergeCell ref="I344:K344"/>
    <mergeCell ref="A345:C345"/>
    <mergeCell ref="I345:K345"/>
    <mergeCell ref="A257:B257"/>
    <mergeCell ref="C257:G257"/>
    <mergeCell ref="I257:J257"/>
    <mergeCell ref="K257:O257"/>
    <mergeCell ref="A258:B258"/>
    <mergeCell ref="C258:G258"/>
    <mergeCell ref="I258:J258"/>
    <mergeCell ref="K258:O258"/>
    <mergeCell ref="A259:B259"/>
    <mergeCell ref="C259:D259"/>
    <mergeCell ref="E259:G259"/>
    <mergeCell ref="I259:J259"/>
    <mergeCell ref="K259:L259"/>
    <mergeCell ref="M259:O259"/>
    <mergeCell ref="A262:B262"/>
    <mergeCell ref="C262:D262"/>
    <mergeCell ref="I262:J262"/>
    <mergeCell ref="K262:L262"/>
    <mergeCell ref="B260:C260"/>
    <mergeCell ref="D260:E260"/>
    <mergeCell ref="J260:K260"/>
    <mergeCell ref="L260:M260"/>
    <mergeCell ref="A261:B261"/>
    <mergeCell ref="C261:D261"/>
    <mergeCell ref="E261:F261"/>
    <mergeCell ref="I261:J261"/>
    <mergeCell ref="K261:L261"/>
    <mergeCell ref="M261:N261"/>
    <mergeCell ref="I332:J332"/>
    <mergeCell ref="K332:O332"/>
    <mergeCell ref="A333:B333"/>
    <mergeCell ref="C333:G333"/>
    <mergeCell ref="I333:J333"/>
    <mergeCell ref="K333:O333"/>
    <mergeCell ref="A334:B334"/>
    <mergeCell ref="C334:D334"/>
    <mergeCell ref="E334:G334"/>
    <mergeCell ref="I334:J334"/>
    <mergeCell ref="K334:L334"/>
    <mergeCell ref="M334:O334"/>
    <mergeCell ref="A353:F353"/>
    <mergeCell ref="I353:N353"/>
    <mergeCell ref="A354:F354"/>
    <mergeCell ref="I354:N354"/>
    <mergeCell ref="A321:C321"/>
    <mergeCell ref="I321:K321"/>
    <mergeCell ref="A322:C322"/>
    <mergeCell ref="I322:K322"/>
    <mergeCell ref="A323:C323"/>
    <mergeCell ref="I323:K323"/>
    <mergeCell ref="A324:C324"/>
    <mergeCell ref="I324:K324"/>
    <mergeCell ref="A325:C325"/>
    <mergeCell ref="I325:K325"/>
    <mergeCell ref="E336:F336"/>
    <mergeCell ref="I336:J336"/>
    <mergeCell ref="K336:L336"/>
    <mergeCell ref="M336:N336"/>
    <mergeCell ref="A355:F355"/>
    <mergeCell ref="I355:N355"/>
    <mergeCell ref="A346:C346"/>
    <mergeCell ref="I346:K346"/>
    <mergeCell ref="A347:C347"/>
    <mergeCell ref="I347:K347"/>
    <mergeCell ref="A348:C348"/>
    <mergeCell ref="I348:K348"/>
    <mergeCell ref="A349:C349"/>
    <mergeCell ref="I349:K349"/>
    <mergeCell ref="A350:C350"/>
    <mergeCell ref="I350:K350"/>
    <mergeCell ref="A341:C341"/>
    <mergeCell ref="I341:K341"/>
    <mergeCell ref="A342:C342"/>
    <mergeCell ref="I342:K342"/>
    <mergeCell ref="A328:F328"/>
    <mergeCell ref="I328:N328"/>
    <mergeCell ref="A329:F329"/>
    <mergeCell ref="I329:N329"/>
    <mergeCell ref="A330:F330"/>
    <mergeCell ref="I330:N330"/>
    <mergeCell ref="C338:D338"/>
    <mergeCell ref="E338:F338"/>
    <mergeCell ref="I338:J338"/>
    <mergeCell ref="K338:L338"/>
    <mergeCell ref="B335:C335"/>
    <mergeCell ref="D335:E335"/>
    <mergeCell ref="J335:K335"/>
    <mergeCell ref="L335:M335"/>
    <mergeCell ref="A336:B336"/>
    <mergeCell ref="C336:D336"/>
    <mergeCell ref="A332:B332"/>
    <mergeCell ref="C332:G332"/>
    <mergeCell ref="A319:C319"/>
    <mergeCell ref="I319:K319"/>
    <mergeCell ref="A320:C320"/>
    <mergeCell ref="I320:K320"/>
    <mergeCell ref="M313:N313"/>
    <mergeCell ref="A314:B314"/>
    <mergeCell ref="C314:D314"/>
    <mergeCell ref="E314:F314"/>
    <mergeCell ref="I314:J314"/>
    <mergeCell ref="K314:L314"/>
    <mergeCell ref="M314:N314"/>
    <mergeCell ref="A315:G315"/>
    <mergeCell ref="I315:O315"/>
    <mergeCell ref="A326:C326"/>
    <mergeCell ref="I326:K326"/>
    <mergeCell ref="A327:C327"/>
    <mergeCell ref="I327:K327"/>
    <mergeCell ref="K313:L313"/>
    <mergeCell ref="B310:C310"/>
    <mergeCell ref="D310:E310"/>
    <mergeCell ref="J310:K310"/>
    <mergeCell ref="L310:M310"/>
    <mergeCell ref="A311:B311"/>
    <mergeCell ref="C311:D311"/>
    <mergeCell ref="E311:F311"/>
    <mergeCell ref="I311:J311"/>
    <mergeCell ref="K311:L311"/>
    <mergeCell ref="M311:N311"/>
    <mergeCell ref="A316:C316"/>
    <mergeCell ref="I316:K316"/>
    <mergeCell ref="A317:C317"/>
    <mergeCell ref="I317:K317"/>
    <mergeCell ref="A318:C318"/>
    <mergeCell ref="I318:K318"/>
    <mergeCell ref="A309:B309"/>
    <mergeCell ref="C309:D309"/>
    <mergeCell ref="E309:G309"/>
    <mergeCell ref="I309:J309"/>
    <mergeCell ref="K309:L309"/>
    <mergeCell ref="M309:O309"/>
    <mergeCell ref="A312:B312"/>
    <mergeCell ref="C312:D312"/>
    <mergeCell ref="I312:J312"/>
    <mergeCell ref="K312:L312"/>
    <mergeCell ref="A313:B313"/>
    <mergeCell ref="C313:D313"/>
    <mergeCell ref="E313:F313"/>
    <mergeCell ref="I313:J313"/>
    <mergeCell ref="M388:N388"/>
    <mergeCell ref="A389:B389"/>
    <mergeCell ref="C389:D389"/>
    <mergeCell ref="E389:F389"/>
    <mergeCell ref="I389:J389"/>
    <mergeCell ref="K389:L389"/>
    <mergeCell ref="M389:N389"/>
    <mergeCell ref="A390:G390"/>
    <mergeCell ref="I390:O390"/>
    <mergeCell ref="A387:B387"/>
    <mergeCell ref="C387:D387"/>
    <mergeCell ref="I387:J387"/>
    <mergeCell ref="K387:L387"/>
    <mergeCell ref="A388:B388"/>
    <mergeCell ref="C388:D388"/>
    <mergeCell ref="E388:F388"/>
    <mergeCell ref="I388:J388"/>
    <mergeCell ref="K388:L388"/>
    <mergeCell ref="A403:F403"/>
    <mergeCell ref="I403:N403"/>
    <mergeCell ref="A404:F404"/>
    <mergeCell ref="I404:N404"/>
    <mergeCell ref="A405:F405"/>
    <mergeCell ref="I405:N405"/>
    <mergeCell ref="A396:C396"/>
    <mergeCell ref="I396:K396"/>
    <mergeCell ref="A397:C397"/>
    <mergeCell ref="I397:K397"/>
    <mergeCell ref="A398:C398"/>
    <mergeCell ref="I398:K398"/>
    <mergeCell ref="A399:C399"/>
    <mergeCell ref="I399:K399"/>
    <mergeCell ref="A400:C400"/>
    <mergeCell ref="I400:K400"/>
    <mergeCell ref="A391:C391"/>
    <mergeCell ref="I391:K391"/>
    <mergeCell ref="A392:C392"/>
    <mergeCell ref="I392:K392"/>
    <mergeCell ref="A393:C393"/>
    <mergeCell ref="I393:K393"/>
    <mergeCell ref="A394:C394"/>
    <mergeCell ref="I394:K394"/>
    <mergeCell ref="A395:C395"/>
    <mergeCell ref="I395:K395"/>
    <mergeCell ref="A401:C401"/>
    <mergeCell ref="I401:K401"/>
    <mergeCell ref="A402:C402"/>
    <mergeCell ref="I402:K402"/>
    <mergeCell ref="B385:C385"/>
    <mergeCell ref="D385:E385"/>
    <mergeCell ref="J385:K385"/>
    <mergeCell ref="L385:M385"/>
    <mergeCell ref="A386:B386"/>
    <mergeCell ref="C386:D386"/>
    <mergeCell ref="E386:F386"/>
    <mergeCell ref="I386:J386"/>
    <mergeCell ref="K386:L386"/>
    <mergeCell ref="M386:N386"/>
    <mergeCell ref="A382:B382"/>
    <mergeCell ref="C382:G382"/>
    <mergeCell ref="I382:J382"/>
    <mergeCell ref="K382:O382"/>
    <mergeCell ref="A383:B383"/>
    <mergeCell ref="C383:G383"/>
    <mergeCell ref="I383:J383"/>
    <mergeCell ref="K383:O383"/>
    <mergeCell ref="A384:B384"/>
    <mergeCell ref="C384:D384"/>
    <mergeCell ref="E384:G384"/>
    <mergeCell ref="I384:J384"/>
    <mergeCell ref="K384:L384"/>
    <mergeCell ref="M384:O384"/>
    <mergeCell ref="A376:C376"/>
    <mergeCell ref="I376:K376"/>
    <mergeCell ref="A377:C377"/>
    <mergeCell ref="I377:K377"/>
    <mergeCell ref="A378:F378"/>
    <mergeCell ref="I378:N378"/>
    <mergeCell ref="A379:F379"/>
    <mergeCell ref="I379:N379"/>
    <mergeCell ref="A380:F380"/>
    <mergeCell ref="I380:N380"/>
    <mergeCell ref="A371:C371"/>
    <mergeCell ref="I371:K371"/>
    <mergeCell ref="A372:C372"/>
    <mergeCell ref="I372:K372"/>
    <mergeCell ref="A373:C373"/>
    <mergeCell ref="I373:K373"/>
    <mergeCell ref="A374:C374"/>
    <mergeCell ref="I374:K374"/>
    <mergeCell ref="A375:C375"/>
    <mergeCell ref="I375:K375"/>
    <mergeCell ref="A366:C366"/>
    <mergeCell ref="I366:K366"/>
    <mergeCell ref="A367:C367"/>
    <mergeCell ref="I367:K367"/>
    <mergeCell ref="A368:C368"/>
    <mergeCell ref="I368:K368"/>
    <mergeCell ref="A369:C369"/>
    <mergeCell ref="I369:K369"/>
    <mergeCell ref="A370:C370"/>
    <mergeCell ref="I370:K370"/>
    <mergeCell ref="M363:N363"/>
    <mergeCell ref="A364:B364"/>
    <mergeCell ref="C364:D364"/>
    <mergeCell ref="E364:F364"/>
    <mergeCell ref="I364:J364"/>
    <mergeCell ref="K364:L364"/>
    <mergeCell ref="M364:N364"/>
    <mergeCell ref="A365:G365"/>
    <mergeCell ref="I365:O365"/>
    <mergeCell ref="A362:B362"/>
    <mergeCell ref="C362:D362"/>
    <mergeCell ref="I362:J362"/>
    <mergeCell ref="K362:L362"/>
    <mergeCell ref="A363:B363"/>
    <mergeCell ref="C363:D363"/>
    <mergeCell ref="E363:F363"/>
    <mergeCell ref="I363:J363"/>
    <mergeCell ref="K363:L363"/>
    <mergeCell ref="B360:C360"/>
    <mergeCell ref="D360:E360"/>
    <mergeCell ref="J360:K360"/>
    <mergeCell ref="L360:M360"/>
    <mergeCell ref="A361:B361"/>
    <mergeCell ref="C361:D361"/>
    <mergeCell ref="E361:F361"/>
    <mergeCell ref="I361:J361"/>
    <mergeCell ref="K361:L361"/>
    <mergeCell ref="M361:N361"/>
    <mergeCell ref="A357:B357"/>
    <mergeCell ref="C357:G357"/>
    <mergeCell ref="I357:J357"/>
    <mergeCell ref="K357:O357"/>
    <mergeCell ref="A358:B358"/>
    <mergeCell ref="C358:G358"/>
    <mergeCell ref="I358:J358"/>
    <mergeCell ref="K358:O358"/>
    <mergeCell ref="A359:B359"/>
    <mergeCell ref="C359:D359"/>
    <mergeCell ref="E359:G359"/>
    <mergeCell ref="I359:J359"/>
    <mergeCell ref="K359:L359"/>
    <mergeCell ref="M359:O359"/>
    <mergeCell ref="A251:C251"/>
    <mergeCell ref="I251:K251"/>
    <mergeCell ref="A252:C252"/>
    <mergeCell ref="I252:K252"/>
    <mergeCell ref="A253:F253"/>
    <mergeCell ref="I253:N253"/>
    <mergeCell ref="A254:F254"/>
    <mergeCell ref="I254:N254"/>
    <mergeCell ref="A255:F255"/>
    <mergeCell ref="I255:N255"/>
    <mergeCell ref="A307:B307"/>
    <mergeCell ref="C307:G307"/>
    <mergeCell ref="I307:J307"/>
    <mergeCell ref="K307:O307"/>
    <mergeCell ref="A308:B308"/>
    <mergeCell ref="C308:G308"/>
    <mergeCell ref="I308:J308"/>
    <mergeCell ref="K308:O308"/>
    <mergeCell ref="A246:C246"/>
    <mergeCell ref="I246:K246"/>
    <mergeCell ref="A247:C247"/>
    <mergeCell ref="I247:K247"/>
    <mergeCell ref="A248:C248"/>
    <mergeCell ref="I248:K248"/>
    <mergeCell ref="A249:C249"/>
    <mergeCell ref="I249:K249"/>
    <mergeCell ref="A250:C250"/>
    <mergeCell ref="I250:K250"/>
    <mergeCell ref="A241:C241"/>
    <mergeCell ref="I241:K241"/>
    <mergeCell ref="A242:C242"/>
    <mergeCell ref="I242:K242"/>
    <mergeCell ref="A243:C243"/>
    <mergeCell ref="I243:K243"/>
    <mergeCell ref="A244:C244"/>
    <mergeCell ref="I244:K244"/>
    <mergeCell ref="A245:C245"/>
    <mergeCell ref="I245:K245"/>
    <mergeCell ref="M238:N238"/>
    <mergeCell ref="A239:B239"/>
    <mergeCell ref="C239:D239"/>
    <mergeCell ref="E239:F239"/>
    <mergeCell ref="I239:J239"/>
    <mergeCell ref="K239:L239"/>
    <mergeCell ref="M239:N239"/>
    <mergeCell ref="A240:G240"/>
    <mergeCell ref="I240:O240"/>
    <mergeCell ref="A237:B237"/>
    <mergeCell ref="C237:D237"/>
    <mergeCell ref="I237:J237"/>
    <mergeCell ref="K237:L237"/>
    <mergeCell ref="A238:B238"/>
    <mergeCell ref="C238:D238"/>
    <mergeCell ref="E238:F238"/>
    <mergeCell ref="I238:J238"/>
    <mergeCell ref="K238:L238"/>
    <mergeCell ref="B235:C235"/>
    <mergeCell ref="D235:E235"/>
    <mergeCell ref="J235:K235"/>
    <mergeCell ref="L235:M235"/>
    <mergeCell ref="A236:B236"/>
    <mergeCell ref="C236:D236"/>
    <mergeCell ref="E236:F236"/>
    <mergeCell ref="I236:J236"/>
    <mergeCell ref="K236:L236"/>
    <mergeCell ref="M236:N236"/>
    <mergeCell ref="A232:B232"/>
    <mergeCell ref="C232:G232"/>
    <mergeCell ref="I232:J232"/>
    <mergeCell ref="K232:O232"/>
    <mergeCell ref="A233:B233"/>
    <mergeCell ref="C233:G233"/>
    <mergeCell ref="I233:J233"/>
    <mergeCell ref="K233:O233"/>
    <mergeCell ref="A234:B234"/>
    <mergeCell ref="C234:D234"/>
    <mergeCell ref="E234:G234"/>
    <mergeCell ref="I234:J234"/>
    <mergeCell ref="K234:L234"/>
    <mergeCell ref="M234:O234"/>
    <mergeCell ref="A226:C226"/>
    <mergeCell ref="I226:K226"/>
    <mergeCell ref="A227:C227"/>
    <mergeCell ref="I227:K227"/>
    <mergeCell ref="A228:F228"/>
    <mergeCell ref="I228:N228"/>
    <mergeCell ref="A229:F229"/>
    <mergeCell ref="I229:N229"/>
    <mergeCell ref="A230:F230"/>
    <mergeCell ref="I230:N230"/>
    <mergeCell ref="A221:C221"/>
    <mergeCell ref="I221:K221"/>
    <mergeCell ref="A222:C222"/>
    <mergeCell ref="I222:K222"/>
    <mergeCell ref="A223:C223"/>
    <mergeCell ref="I223:K223"/>
    <mergeCell ref="A224:C224"/>
    <mergeCell ref="I224:K224"/>
    <mergeCell ref="A225:C225"/>
    <mergeCell ref="I225:K225"/>
    <mergeCell ref="A216:C216"/>
    <mergeCell ref="I216:K216"/>
    <mergeCell ref="A217:C217"/>
    <mergeCell ref="I217:K217"/>
    <mergeCell ref="A218:C218"/>
    <mergeCell ref="I218:K218"/>
    <mergeCell ref="A219:C219"/>
    <mergeCell ref="I219:K219"/>
    <mergeCell ref="A220:C220"/>
    <mergeCell ref="I220:K220"/>
    <mergeCell ref="M213:N213"/>
    <mergeCell ref="A214:B214"/>
    <mergeCell ref="C214:D214"/>
    <mergeCell ref="E214:F214"/>
    <mergeCell ref="I214:J214"/>
    <mergeCell ref="K214:L214"/>
    <mergeCell ref="M214:N214"/>
    <mergeCell ref="A215:G215"/>
    <mergeCell ref="I215:O215"/>
    <mergeCell ref="A212:B212"/>
    <mergeCell ref="C212:D212"/>
    <mergeCell ref="I212:J212"/>
    <mergeCell ref="K212:L212"/>
    <mergeCell ref="A213:B213"/>
    <mergeCell ref="C213:D213"/>
    <mergeCell ref="E213:F213"/>
    <mergeCell ref="I213:J213"/>
    <mergeCell ref="K213:L213"/>
    <mergeCell ref="B210:C210"/>
    <mergeCell ref="D210:E210"/>
    <mergeCell ref="J210:K210"/>
    <mergeCell ref="L210:M210"/>
    <mergeCell ref="A211:B211"/>
    <mergeCell ref="C211:D211"/>
    <mergeCell ref="E211:F211"/>
    <mergeCell ref="I211:J211"/>
    <mergeCell ref="K211:L211"/>
    <mergeCell ref="M211:N211"/>
    <mergeCell ref="A207:B207"/>
    <mergeCell ref="C207:G207"/>
    <mergeCell ref="I207:J207"/>
    <mergeCell ref="K207:O207"/>
    <mergeCell ref="A208:B208"/>
    <mergeCell ref="C208:G208"/>
    <mergeCell ref="I208:J208"/>
    <mergeCell ref="K208:O208"/>
    <mergeCell ref="A209:B209"/>
    <mergeCell ref="C209:D209"/>
    <mergeCell ref="E209:G209"/>
    <mergeCell ref="I209:J209"/>
    <mergeCell ref="K209:L209"/>
    <mergeCell ref="M209:O209"/>
    <mergeCell ref="A164:B164"/>
    <mergeCell ref="C164:D164"/>
    <mergeCell ref="E164:F164"/>
    <mergeCell ref="I164:J164"/>
    <mergeCell ref="K164:L164"/>
    <mergeCell ref="M164:N164"/>
    <mergeCell ref="A165:G165"/>
    <mergeCell ref="I165:O165"/>
    <mergeCell ref="A176:C176"/>
    <mergeCell ref="I176:K176"/>
    <mergeCell ref="A177:C177"/>
    <mergeCell ref="I177:K177"/>
    <mergeCell ref="A178:F178"/>
    <mergeCell ref="I178:N178"/>
    <mergeCell ref="A179:F179"/>
    <mergeCell ref="I179:N179"/>
    <mergeCell ref="A180:F180"/>
    <mergeCell ref="I180:N180"/>
    <mergeCell ref="I175:K175"/>
    <mergeCell ref="A202:C202"/>
    <mergeCell ref="I202:K202"/>
    <mergeCell ref="M188:N188"/>
    <mergeCell ref="A189:B189"/>
    <mergeCell ref="C189:D189"/>
    <mergeCell ref="E189:F189"/>
    <mergeCell ref="I189:J189"/>
    <mergeCell ref="K189:L189"/>
    <mergeCell ref="M189:N189"/>
    <mergeCell ref="A190:G190"/>
    <mergeCell ref="I190:O190"/>
    <mergeCell ref="A187:B187"/>
    <mergeCell ref="C187:D187"/>
    <mergeCell ref="I187:J187"/>
    <mergeCell ref="K187:L187"/>
    <mergeCell ref="A188:B188"/>
    <mergeCell ref="M184:O184"/>
    <mergeCell ref="A162:B162"/>
    <mergeCell ref="C162:D162"/>
    <mergeCell ref="I162:J162"/>
    <mergeCell ref="K162:L162"/>
    <mergeCell ref="A163:B163"/>
    <mergeCell ref="C163:D163"/>
    <mergeCell ref="E163:F163"/>
    <mergeCell ref="I163:J163"/>
    <mergeCell ref="K163:L163"/>
    <mergeCell ref="A166:C166"/>
    <mergeCell ref="I166:K166"/>
    <mergeCell ref="A167:C167"/>
    <mergeCell ref="I167:K167"/>
    <mergeCell ref="A168:C168"/>
    <mergeCell ref="I168:K168"/>
    <mergeCell ref="A169:C169"/>
    <mergeCell ref="A195:C195"/>
    <mergeCell ref="I195:K195"/>
    <mergeCell ref="A184:B184"/>
    <mergeCell ref="C184:D184"/>
    <mergeCell ref="E184:G184"/>
    <mergeCell ref="I184:J184"/>
    <mergeCell ref="K184:L184"/>
    <mergeCell ref="A171:C171"/>
    <mergeCell ref="I171:K171"/>
    <mergeCell ref="A172:C172"/>
    <mergeCell ref="I172:K172"/>
    <mergeCell ref="A173:C173"/>
    <mergeCell ref="I173:K173"/>
    <mergeCell ref="A174:C174"/>
    <mergeCell ref="I174:K174"/>
    <mergeCell ref="A175:C175"/>
    <mergeCell ref="A157:B157"/>
    <mergeCell ref="C157:G157"/>
    <mergeCell ref="I157:J157"/>
    <mergeCell ref="K157:O157"/>
    <mergeCell ref="A158:B158"/>
    <mergeCell ref="C158:G158"/>
    <mergeCell ref="I158:J158"/>
    <mergeCell ref="K158:O158"/>
    <mergeCell ref="A159:B159"/>
    <mergeCell ref="C159:D159"/>
    <mergeCell ref="E159:G159"/>
    <mergeCell ref="I159:J159"/>
    <mergeCell ref="K159:L159"/>
    <mergeCell ref="M159:O159"/>
    <mergeCell ref="A201:C201"/>
    <mergeCell ref="I201:K201"/>
    <mergeCell ref="B160:C160"/>
    <mergeCell ref="D160:E160"/>
    <mergeCell ref="J160:K160"/>
    <mergeCell ref="L160:M160"/>
    <mergeCell ref="A161:B161"/>
    <mergeCell ref="C161:D161"/>
    <mergeCell ref="E161:F161"/>
    <mergeCell ref="I161:J161"/>
    <mergeCell ref="K161:L161"/>
    <mergeCell ref="M161:N161"/>
    <mergeCell ref="I169:K169"/>
    <mergeCell ref="A170:C170"/>
    <mergeCell ref="I170:K170"/>
    <mergeCell ref="M163:N163"/>
    <mergeCell ref="I183:J183"/>
    <mergeCell ref="K183:O183"/>
    <mergeCell ref="A203:F203"/>
    <mergeCell ref="I203:N203"/>
    <mergeCell ref="A204:F204"/>
    <mergeCell ref="I204:N204"/>
    <mergeCell ref="A205:F205"/>
    <mergeCell ref="I205:N205"/>
    <mergeCell ref="A196:C196"/>
    <mergeCell ref="I196:K196"/>
    <mergeCell ref="A197:C197"/>
    <mergeCell ref="I197:K197"/>
    <mergeCell ref="A198:C198"/>
    <mergeCell ref="I198:K198"/>
    <mergeCell ref="A199:C199"/>
    <mergeCell ref="I199:K199"/>
    <mergeCell ref="A200:C200"/>
    <mergeCell ref="I200:K200"/>
    <mergeCell ref="A191:C191"/>
    <mergeCell ref="I191:K191"/>
    <mergeCell ref="A192:C192"/>
    <mergeCell ref="I192:K192"/>
    <mergeCell ref="A193:C193"/>
    <mergeCell ref="I193:K193"/>
    <mergeCell ref="A194:C194"/>
    <mergeCell ref="I194:K194"/>
    <mergeCell ref="A427:C427"/>
    <mergeCell ref="I427:K427"/>
    <mergeCell ref="A428:F428"/>
    <mergeCell ref="I428:N428"/>
    <mergeCell ref="A429:F429"/>
    <mergeCell ref="I429:N429"/>
    <mergeCell ref="A430:F430"/>
    <mergeCell ref="I430:N430"/>
    <mergeCell ref="A421:C421"/>
    <mergeCell ref="I421:K421"/>
    <mergeCell ref="A422:C422"/>
    <mergeCell ref="I422:K422"/>
    <mergeCell ref="A423:C423"/>
    <mergeCell ref="I423:K423"/>
    <mergeCell ref="A424:C424"/>
    <mergeCell ref="I424:K424"/>
    <mergeCell ref="A425:C425"/>
    <mergeCell ref="I425:K425"/>
    <mergeCell ref="A418:C418"/>
    <mergeCell ref="I418:K418"/>
    <mergeCell ref="A419:C419"/>
    <mergeCell ref="I419:K419"/>
    <mergeCell ref="A420:C420"/>
    <mergeCell ref="I420:K420"/>
    <mergeCell ref="M413:N413"/>
    <mergeCell ref="A414:B414"/>
    <mergeCell ref="C414:D414"/>
    <mergeCell ref="E414:F414"/>
    <mergeCell ref="I414:J414"/>
    <mergeCell ref="K414:L414"/>
    <mergeCell ref="M414:N414"/>
    <mergeCell ref="A415:G415"/>
    <mergeCell ref="I415:O415"/>
    <mergeCell ref="A426:C426"/>
    <mergeCell ref="I426:K426"/>
    <mergeCell ref="K413:L413"/>
    <mergeCell ref="A411:B411"/>
    <mergeCell ref="C411:D411"/>
    <mergeCell ref="E411:F411"/>
    <mergeCell ref="I411:J411"/>
    <mergeCell ref="K411:L411"/>
    <mergeCell ref="M411:N411"/>
    <mergeCell ref="A416:C416"/>
    <mergeCell ref="I416:K416"/>
    <mergeCell ref="A417:C417"/>
    <mergeCell ref="I417:K417"/>
    <mergeCell ref="A127:C127"/>
    <mergeCell ref="I127:K127"/>
    <mergeCell ref="A128:F128"/>
    <mergeCell ref="I128:N128"/>
    <mergeCell ref="A129:F129"/>
    <mergeCell ref="I129:N129"/>
    <mergeCell ref="A130:F130"/>
    <mergeCell ref="I130:N130"/>
    <mergeCell ref="A133:B133"/>
    <mergeCell ref="C133:G133"/>
    <mergeCell ref="I133:J133"/>
    <mergeCell ref="K133:O133"/>
    <mergeCell ref="A134:B134"/>
    <mergeCell ref="C134:D134"/>
    <mergeCell ref="E134:G134"/>
    <mergeCell ref="I134:J134"/>
    <mergeCell ref="C188:D188"/>
    <mergeCell ref="E188:F188"/>
    <mergeCell ref="I188:J188"/>
    <mergeCell ref="K188:L188"/>
    <mergeCell ref="B185:C185"/>
    <mergeCell ref="D185:E185"/>
    <mergeCell ref="I119:K119"/>
    <mergeCell ref="A120:C120"/>
    <mergeCell ref="I120:K120"/>
    <mergeCell ref="M113:N113"/>
    <mergeCell ref="A114:B114"/>
    <mergeCell ref="C114:D114"/>
    <mergeCell ref="E114:F114"/>
    <mergeCell ref="I114:J114"/>
    <mergeCell ref="K114:L114"/>
    <mergeCell ref="M114:N114"/>
    <mergeCell ref="A115:G115"/>
    <mergeCell ref="I115:O115"/>
    <mergeCell ref="K409:L409"/>
    <mergeCell ref="M409:O409"/>
    <mergeCell ref="B410:C410"/>
    <mergeCell ref="D410:E410"/>
    <mergeCell ref="J410:K410"/>
    <mergeCell ref="L410:M410"/>
    <mergeCell ref="J185:K185"/>
    <mergeCell ref="L185:M185"/>
    <mergeCell ref="A186:B186"/>
    <mergeCell ref="C186:D186"/>
    <mergeCell ref="E186:F186"/>
    <mergeCell ref="I186:J186"/>
    <mergeCell ref="K186:L186"/>
    <mergeCell ref="M186:N186"/>
    <mergeCell ref="A182:B182"/>
    <mergeCell ref="C182:G182"/>
    <mergeCell ref="I182:J182"/>
    <mergeCell ref="K182:O182"/>
    <mergeCell ref="A183:B183"/>
    <mergeCell ref="C183:G183"/>
    <mergeCell ref="A126:C126"/>
    <mergeCell ref="I126:K126"/>
    <mergeCell ref="K113:L113"/>
    <mergeCell ref="K109:L109"/>
    <mergeCell ref="M109:O109"/>
    <mergeCell ref="B110:C110"/>
    <mergeCell ref="D110:E110"/>
    <mergeCell ref="J110:K110"/>
    <mergeCell ref="L110:M110"/>
    <mergeCell ref="A111:B111"/>
    <mergeCell ref="C111:D111"/>
    <mergeCell ref="E111:F111"/>
    <mergeCell ref="I111:J111"/>
    <mergeCell ref="K111:L111"/>
    <mergeCell ref="M111:N111"/>
    <mergeCell ref="A116:C116"/>
    <mergeCell ref="I116:K116"/>
    <mergeCell ref="A117:C117"/>
    <mergeCell ref="I117:K117"/>
    <mergeCell ref="A121:C121"/>
    <mergeCell ref="I121:K121"/>
    <mergeCell ref="A122:C122"/>
    <mergeCell ref="I122:K122"/>
    <mergeCell ref="A123:C123"/>
    <mergeCell ref="I123:K123"/>
    <mergeCell ref="A124:C124"/>
    <mergeCell ref="I124:K124"/>
    <mergeCell ref="A125:C125"/>
    <mergeCell ref="I125:K125"/>
    <mergeCell ref="A118:C118"/>
    <mergeCell ref="I118:K118"/>
    <mergeCell ref="A119:C119"/>
    <mergeCell ref="A2:D2"/>
    <mergeCell ref="E2:G2"/>
    <mergeCell ref="I2:J2"/>
    <mergeCell ref="K2:M2"/>
    <mergeCell ref="A3:B3"/>
    <mergeCell ref="C3:D3"/>
    <mergeCell ref="E3:F3"/>
    <mergeCell ref="I5:J5"/>
    <mergeCell ref="K5:M5"/>
    <mergeCell ref="N5:O5"/>
    <mergeCell ref="A7:B7"/>
    <mergeCell ref="C7:G7"/>
    <mergeCell ref="I7:J7"/>
    <mergeCell ref="K7:O7"/>
    <mergeCell ref="A4:B4"/>
    <mergeCell ref="C4:D4"/>
    <mergeCell ref="E4:F4"/>
    <mergeCell ref="A5:B5"/>
    <mergeCell ref="C5:D5"/>
    <mergeCell ref="E5:F5"/>
    <mergeCell ref="P7:P27"/>
    <mergeCell ref="A8:B8"/>
    <mergeCell ref="C8:G8"/>
    <mergeCell ref="I8:J8"/>
    <mergeCell ref="K8:O8"/>
    <mergeCell ref="A9:B9"/>
    <mergeCell ref="C9:D9"/>
    <mergeCell ref="E9:G9"/>
    <mergeCell ref="I9:J9"/>
    <mergeCell ref="K9:L9"/>
    <mergeCell ref="M9:O9"/>
    <mergeCell ref="B10:C10"/>
    <mergeCell ref="D10:E10"/>
    <mergeCell ref="J10:K10"/>
    <mergeCell ref="L10:M10"/>
    <mergeCell ref="A11:B11"/>
    <mergeCell ref="C11:D11"/>
    <mergeCell ref="E11:F11"/>
    <mergeCell ref="I11:J11"/>
    <mergeCell ref="K11:L11"/>
    <mergeCell ref="M13:N13"/>
    <mergeCell ref="A14:B14"/>
    <mergeCell ref="C14:D14"/>
    <mergeCell ref="E14:F14"/>
    <mergeCell ref="I14:J14"/>
    <mergeCell ref="K14:L14"/>
    <mergeCell ref="M14:N14"/>
    <mergeCell ref="M11:N11"/>
    <mergeCell ref="A12:B12"/>
    <mergeCell ref="C12:D12"/>
    <mergeCell ref="I12:J12"/>
    <mergeCell ref="K12:L12"/>
    <mergeCell ref="A13:B13"/>
    <mergeCell ref="C13:D13"/>
    <mergeCell ref="E13:F13"/>
    <mergeCell ref="I13:J13"/>
    <mergeCell ref="K13:L13"/>
    <mergeCell ref="A18:C18"/>
    <mergeCell ref="I18:K18"/>
    <mergeCell ref="A19:C19"/>
    <mergeCell ref="I19:K19"/>
    <mergeCell ref="A20:C20"/>
    <mergeCell ref="I20:K20"/>
    <mergeCell ref="A15:G15"/>
    <mergeCell ref="I15:O15"/>
    <mergeCell ref="A16:C16"/>
    <mergeCell ref="I16:K16"/>
    <mergeCell ref="A17:C17"/>
    <mergeCell ref="I17:K17"/>
    <mergeCell ref="A24:C24"/>
    <mergeCell ref="I24:K24"/>
    <mergeCell ref="A25:C25"/>
    <mergeCell ref="I25:K25"/>
    <mergeCell ref="A26:C26"/>
    <mergeCell ref="I26:K26"/>
    <mergeCell ref="A21:C21"/>
    <mergeCell ref="I21:K21"/>
    <mergeCell ref="A22:C22"/>
    <mergeCell ref="I22:K22"/>
    <mergeCell ref="A23:C23"/>
    <mergeCell ref="I23:K23"/>
    <mergeCell ref="A30:F30"/>
    <mergeCell ref="I30:N30"/>
    <mergeCell ref="A32:B32"/>
    <mergeCell ref="C32:G32"/>
    <mergeCell ref="I32:J32"/>
    <mergeCell ref="K32:O32"/>
    <mergeCell ref="A27:C27"/>
    <mergeCell ref="I27:K27"/>
    <mergeCell ref="A28:F28"/>
    <mergeCell ref="I28:N28"/>
    <mergeCell ref="A29:F29"/>
    <mergeCell ref="I29:N29"/>
    <mergeCell ref="A33:B33"/>
    <mergeCell ref="C33:G33"/>
    <mergeCell ref="I33:J33"/>
    <mergeCell ref="K33:O33"/>
    <mergeCell ref="A34:B34"/>
    <mergeCell ref="C34:D34"/>
    <mergeCell ref="E34:G34"/>
    <mergeCell ref="I34:J34"/>
    <mergeCell ref="K34:L34"/>
    <mergeCell ref="M34:O34"/>
    <mergeCell ref="B35:C35"/>
    <mergeCell ref="D35:E35"/>
    <mergeCell ref="J35:K35"/>
    <mergeCell ref="L35:M35"/>
    <mergeCell ref="A36:B36"/>
    <mergeCell ref="C36:D36"/>
    <mergeCell ref="E36:F36"/>
    <mergeCell ref="I36:J36"/>
    <mergeCell ref="K36:L36"/>
    <mergeCell ref="M36:N36"/>
    <mergeCell ref="M38:N38"/>
    <mergeCell ref="A39:B39"/>
    <mergeCell ref="C39:D39"/>
    <mergeCell ref="E39:F39"/>
    <mergeCell ref="I39:J39"/>
    <mergeCell ref="K39:L39"/>
    <mergeCell ref="M39:N39"/>
    <mergeCell ref="A37:B37"/>
    <mergeCell ref="C37:D37"/>
    <mergeCell ref="I37:J37"/>
    <mergeCell ref="K37:L37"/>
    <mergeCell ref="A38:B38"/>
    <mergeCell ref="C38:D38"/>
    <mergeCell ref="E38:F38"/>
    <mergeCell ref="I38:J38"/>
    <mergeCell ref="K38:L38"/>
    <mergeCell ref="A43:C43"/>
    <mergeCell ref="I43:K43"/>
    <mergeCell ref="A44:C44"/>
    <mergeCell ref="I44:K44"/>
    <mergeCell ref="A45:C45"/>
    <mergeCell ref="I45:K45"/>
    <mergeCell ref="A40:G40"/>
    <mergeCell ref="I40:O40"/>
    <mergeCell ref="A41:C41"/>
    <mergeCell ref="I41:K41"/>
    <mergeCell ref="A42:C42"/>
    <mergeCell ref="I42:K42"/>
    <mergeCell ref="A49:C49"/>
    <mergeCell ref="I49:K49"/>
    <mergeCell ref="A50:C50"/>
    <mergeCell ref="I50:K50"/>
    <mergeCell ref="A51:C51"/>
    <mergeCell ref="I51:K51"/>
    <mergeCell ref="A46:C46"/>
    <mergeCell ref="I46:K46"/>
    <mergeCell ref="A47:C47"/>
    <mergeCell ref="I47:K47"/>
    <mergeCell ref="A48:C48"/>
    <mergeCell ref="I48:K48"/>
    <mergeCell ref="A55:F55"/>
    <mergeCell ref="I55:N55"/>
    <mergeCell ref="A57:B57"/>
    <mergeCell ref="C57:G57"/>
    <mergeCell ref="I57:J57"/>
    <mergeCell ref="K57:O57"/>
    <mergeCell ref="A52:C52"/>
    <mergeCell ref="I52:K52"/>
    <mergeCell ref="A53:F53"/>
    <mergeCell ref="I53:N53"/>
    <mergeCell ref="A54:F54"/>
    <mergeCell ref="I54:N54"/>
    <mergeCell ref="A58:B58"/>
    <mergeCell ref="C58:G58"/>
    <mergeCell ref="I58:J58"/>
    <mergeCell ref="K58:O58"/>
    <mergeCell ref="A59:B59"/>
    <mergeCell ref="C59:D59"/>
    <mergeCell ref="E59:G59"/>
    <mergeCell ref="I59:J59"/>
    <mergeCell ref="K59:L59"/>
    <mergeCell ref="M59:O59"/>
    <mergeCell ref="B60:C60"/>
    <mergeCell ref="D60:E60"/>
    <mergeCell ref="J60:K60"/>
    <mergeCell ref="L60:M60"/>
    <mergeCell ref="A61:B61"/>
    <mergeCell ref="C61:D61"/>
    <mergeCell ref="E61:F61"/>
    <mergeCell ref="I61:J61"/>
    <mergeCell ref="K61:L61"/>
    <mergeCell ref="M61:N61"/>
    <mergeCell ref="M63:N63"/>
    <mergeCell ref="A64:B64"/>
    <mergeCell ref="C64:D64"/>
    <mergeCell ref="E64:F64"/>
    <mergeCell ref="I64:J64"/>
    <mergeCell ref="K64:L64"/>
    <mergeCell ref="M64:N64"/>
    <mergeCell ref="A62:B62"/>
    <mergeCell ref="C62:D62"/>
    <mergeCell ref="I62:J62"/>
    <mergeCell ref="K62:L62"/>
    <mergeCell ref="A63:B63"/>
    <mergeCell ref="C63:D63"/>
    <mergeCell ref="E63:F63"/>
    <mergeCell ref="I63:J63"/>
    <mergeCell ref="K63:L63"/>
    <mergeCell ref="A68:C68"/>
    <mergeCell ref="I68:K68"/>
    <mergeCell ref="A69:C69"/>
    <mergeCell ref="I69:K69"/>
    <mergeCell ref="A70:C70"/>
    <mergeCell ref="I70:K70"/>
    <mergeCell ref="A65:G65"/>
    <mergeCell ref="I65:O65"/>
    <mergeCell ref="A66:C66"/>
    <mergeCell ref="I66:K66"/>
    <mergeCell ref="A67:C67"/>
    <mergeCell ref="I67:K67"/>
    <mergeCell ref="A74:C74"/>
    <mergeCell ref="I74:K74"/>
    <mergeCell ref="A75:C75"/>
    <mergeCell ref="I75:K75"/>
    <mergeCell ref="A76:C76"/>
    <mergeCell ref="I76:K76"/>
    <mergeCell ref="A71:C71"/>
    <mergeCell ref="I71:K71"/>
    <mergeCell ref="A72:C72"/>
    <mergeCell ref="I72:K72"/>
    <mergeCell ref="A73:C73"/>
    <mergeCell ref="I73:K73"/>
    <mergeCell ref="A80:F80"/>
    <mergeCell ref="I80:N80"/>
    <mergeCell ref="A82:B82"/>
    <mergeCell ref="C82:G82"/>
    <mergeCell ref="I82:J82"/>
    <mergeCell ref="K82:O82"/>
    <mergeCell ref="A77:C77"/>
    <mergeCell ref="I77:K77"/>
    <mergeCell ref="A78:F78"/>
    <mergeCell ref="I78:N78"/>
    <mergeCell ref="A79:F79"/>
    <mergeCell ref="I79:N79"/>
    <mergeCell ref="A83:B83"/>
    <mergeCell ref="C83:G83"/>
    <mergeCell ref="I83:J83"/>
    <mergeCell ref="K83:O83"/>
    <mergeCell ref="A84:B84"/>
    <mergeCell ref="C84:D84"/>
    <mergeCell ref="E84:G84"/>
    <mergeCell ref="I84:J84"/>
    <mergeCell ref="K84:L84"/>
    <mergeCell ref="M84:O84"/>
    <mergeCell ref="B85:C85"/>
    <mergeCell ref="D85:E85"/>
    <mergeCell ref="J85:K85"/>
    <mergeCell ref="L85:M85"/>
    <mergeCell ref="A86:B86"/>
    <mergeCell ref="C86:D86"/>
    <mergeCell ref="E86:F86"/>
    <mergeCell ref="I86:J86"/>
    <mergeCell ref="K86:L86"/>
    <mergeCell ref="M86:N86"/>
    <mergeCell ref="M88:N88"/>
    <mergeCell ref="A89:B89"/>
    <mergeCell ref="C89:D89"/>
    <mergeCell ref="E89:F89"/>
    <mergeCell ref="I89:J89"/>
    <mergeCell ref="K89:L89"/>
    <mergeCell ref="M89:N89"/>
    <mergeCell ref="A87:B87"/>
    <mergeCell ref="C87:D87"/>
    <mergeCell ref="I87:J87"/>
    <mergeCell ref="K87:L87"/>
    <mergeCell ref="A88:B88"/>
    <mergeCell ref="C88:D88"/>
    <mergeCell ref="E88:F88"/>
    <mergeCell ref="I88:J88"/>
    <mergeCell ref="K88:L88"/>
    <mergeCell ref="A93:C93"/>
    <mergeCell ref="I93:K93"/>
    <mergeCell ref="A94:C94"/>
    <mergeCell ref="I94:K94"/>
    <mergeCell ref="A95:C95"/>
    <mergeCell ref="I95:K95"/>
    <mergeCell ref="A90:G90"/>
    <mergeCell ref="I90:O90"/>
    <mergeCell ref="A91:C91"/>
    <mergeCell ref="I91:K91"/>
    <mergeCell ref="A92:C92"/>
    <mergeCell ref="I92:K92"/>
    <mergeCell ref="A99:C99"/>
    <mergeCell ref="I99:K99"/>
    <mergeCell ref="A100:C100"/>
    <mergeCell ref="I100:K100"/>
    <mergeCell ref="A101:C101"/>
    <mergeCell ref="I101:K101"/>
    <mergeCell ref="A96:C96"/>
    <mergeCell ref="I96:K96"/>
    <mergeCell ref="A97:C97"/>
    <mergeCell ref="I97:K97"/>
    <mergeCell ref="A98:C98"/>
    <mergeCell ref="I98:K98"/>
    <mergeCell ref="A105:F105"/>
    <mergeCell ref="I105:N105"/>
    <mergeCell ref="A132:B132"/>
    <mergeCell ref="C132:G132"/>
    <mergeCell ref="I132:J132"/>
    <mergeCell ref="K132:O132"/>
    <mergeCell ref="A102:C102"/>
    <mergeCell ref="I102:K102"/>
    <mergeCell ref="A103:F103"/>
    <mergeCell ref="I103:N103"/>
    <mergeCell ref="A104:F104"/>
    <mergeCell ref="I104:N104"/>
    <mergeCell ref="A107:B107"/>
    <mergeCell ref="C107:G107"/>
    <mergeCell ref="I107:J107"/>
    <mergeCell ref="K107:O107"/>
    <mergeCell ref="A108:B108"/>
    <mergeCell ref="C108:G108"/>
    <mergeCell ref="I108:J108"/>
    <mergeCell ref="K108:O108"/>
    <mergeCell ref="A109:B109"/>
    <mergeCell ref="C109:D109"/>
    <mergeCell ref="E109:G109"/>
    <mergeCell ref="I109:J109"/>
    <mergeCell ref="A112:B112"/>
    <mergeCell ref="C112:D112"/>
    <mergeCell ref="I112:J112"/>
    <mergeCell ref="K112:L112"/>
    <mergeCell ref="A113:B113"/>
    <mergeCell ref="C113:D113"/>
    <mergeCell ref="E113:F113"/>
    <mergeCell ref="I113:J113"/>
    <mergeCell ref="K134:L134"/>
    <mergeCell ref="M134:O134"/>
    <mergeCell ref="B135:C135"/>
    <mergeCell ref="D135:E135"/>
    <mergeCell ref="J135:K135"/>
    <mergeCell ref="L135:M135"/>
    <mergeCell ref="A136:B136"/>
    <mergeCell ref="C136:D136"/>
    <mergeCell ref="E136:F136"/>
    <mergeCell ref="I136:J136"/>
    <mergeCell ref="K136:L136"/>
    <mergeCell ref="M136:N136"/>
    <mergeCell ref="M138:N138"/>
    <mergeCell ref="A139:B139"/>
    <mergeCell ref="C139:D139"/>
    <mergeCell ref="E139:F139"/>
    <mergeCell ref="I139:J139"/>
    <mergeCell ref="K139:L139"/>
    <mergeCell ref="M139:N139"/>
    <mergeCell ref="A137:B137"/>
    <mergeCell ref="C137:D137"/>
    <mergeCell ref="I137:J137"/>
    <mergeCell ref="K137:L137"/>
    <mergeCell ref="A138:B138"/>
    <mergeCell ref="C138:D138"/>
    <mergeCell ref="E138:F138"/>
    <mergeCell ref="I138:J138"/>
    <mergeCell ref="K138:L138"/>
    <mergeCell ref="A143:C143"/>
    <mergeCell ref="I143:K143"/>
    <mergeCell ref="A144:C144"/>
    <mergeCell ref="I144:K144"/>
    <mergeCell ref="A145:C145"/>
    <mergeCell ref="I145:K145"/>
    <mergeCell ref="A140:G140"/>
    <mergeCell ref="I140:O140"/>
    <mergeCell ref="A141:C141"/>
    <mergeCell ref="I141:K141"/>
    <mergeCell ref="A142:C142"/>
    <mergeCell ref="I142:K142"/>
    <mergeCell ref="A149:C149"/>
    <mergeCell ref="I149:K149"/>
    <mergeCell ref="A150:C150"/>
    <mergeCell ref="I150:K150"/>
    <mergeCell ref="A151:C151"/>
    <mergeCell ref="I151:K151"/>
    <mergeCell ref="A146:C146"/>
    <mergeCell ref="I146:K146"/>
    <mergeCell ref="A147:C147"/>
    <mergeCell ref="I147:K147"/>
    <mergeCell ref="A148:C148"/>
    <mergeCell ref="I148:K148"/>
    <mergeCell ref="A155:F155"/>
    <mergeCell ref="I155:N155"/>
    <mergeCell ref="A432:B432"/>
    <mergeCell ref="C432:G432"/>
    <mergeCell ref="I432:J432"/>
    <mergeCell ref="K432:O432"/>
    <mergeCell ref="A152:C152"/>
    <mergeCell ref="I152:K152"/>
    <mergeCell ref="A153:F153"/>
    <mergeCell ref="I153:N153"/>
    <mergeCell ref="A154:F154"/>
    <mergeCell ref="I154:N154"/>
    <mergeCell ref="A407:B407"/>
    <mergeCell ref="C407:G407"/>
    <mergeCell ref="I407:J407"/>
    <mergeCell ref="K407:O407"/>
    <mergeCell ref="A408:B408"/>
    <mergeCell ref="C408:G408"/>
    <mergeCell ref="I408:J408"/>
    <mergeCell ref="K408:O408"/>
    <mergeCell ref="A409:B409"/>
    <mergeCell ref="C409:D409"/>
    <mergeCell ref="E409:G409"/>
    <mergeCell ref="I409:J409"/>
    <mergeCell ref="A412:B412"/>
    <mergeCell ref="C412:D412"/>
    <mergeCell ref="I412:J412"/>
    <mergeCell ref="K412:L412"/>
    <mergeCell ref="A413:B413"/>
    <mergeCell ref="C413:D413"/>
    <mergeCell ref="E413:F413"/>
    <mergeCell ref="I413:J413"/>
    <mergeCell ref="A433:B433"/>
    <mergeCell ref="C433:G433"/>
    <mergeCell ref="I433:J433"/>
    <mergeCell ref="K433:O433"/>
    <mergeCell ref="A434:B434"/>
    <mergeCell ref="C434:D434"/>
    <mergeCell ref="E434:G434"/>
    <mergeCell ref="I434:J434"/>
    <mergeCell ref="K434:L434"/>
    <mergeCell ref="M434:O434"/>
    <mergeCell ref="B435:C435"/>
    <mergeCell ref="D435:E435"/>
    <mergeCell ref="J435:K435"/>
    <mergeCell ref="L435:M435"/>
    <mergeCell ref="A436:B436"/>
    <mergeCell ref="C436:D436"/>
    <mergeCell ref="E436:F436"/>
    <mergeCell ref="I436:J436"/>
    <mergeCell ref="K436:L436"/>
    <mergeCell ref="M436:N436"/>
    <mergeCell ref="A437:B437"/>
    <mergeCell ref="C437:D437"/>
    <mergeCell ref="I437:J437"/>
    <mergeCell ref="K437:L437"/>
    <mergeCell ref="A438:B438"/>
    <mergeCell ref="C438:D438"/>
    <mergeCell ref="E438:F438"/>
    <mergeCell ref="I438:J438"/>
    <mergeCell ref="K438:L438"/>
    <mergeCell ref="A440:G440"/>
    <mergeCell ref="I440:O440"/>
    <mergeCell ref="A441:C441"/>
    <mergeCell ref="I441:K441"/>
    <mergeCell ref="A442:C442"/>
    <mergeCell ref="I442:K442"/>
    <mergeCell ref="M438:N438"/>
    <mergeCell ref="A439:B439"/>
    <mergeCell ref="C439:D439"/>
    <mergeCell ref="E439:F439"/>
    <mergeCell ref="I439:J439"/>
    <mergeCell ref="K439:L439"/>
    <mergeCell ref="M439:N439"/>
    <mergeCell ref="A446:C446"/>
    <mergeCell ref="I446:K446"/>
    <mergeCell ref="A447:C447"/>
    <mergeCell ref="I447:K447"/>
    <mergeCell ref="A448:C448"/>
    <mergeCell ref="I448:K448"/>
    <mergeCell ref="A443:C443"/>
    <mergeCell ref="I443:K443"/>
    <mergeCell ref="A444:C444"/>
    <mergeCell ref="I444:K444"/>
    <mergeCell ref="A445:C445"/>
    <mergeCell ref="I445:K445"/>
    <mergeCell ref="A455:F455"/>
    <mergeCell ref="I455:N455"/>
    <mergeCell ref="A452:C452"/>
    <mergeCell ref="I452:K452"/>
    <mergeCell ref="A453:F453"/>
    <mergeCell ref="I453:N453"/>
    <mergeCell ref="A454:F454"/>
    <mergeCell ref="I454:N454"/>
    <mergeCell ref="A449:C449"/>
    <mergeCell ref="I449:K449"/>
    <mergeCell ref="A450:C450"/>
    <mergeCell ref="I450:K450"/>
    <mergeCell ref="A451:C451"/>
    <mergeCell ref="I451:K451"/>
  </mergeCells>
  <phoneticPr fontId="8"/>
  <conditionalFormatting sqref="F17 A17:B26">
    <cfRule type="expression" dxfId="37" priority="71" stopIfTrue="1">
      <formula>#REF!=TRUE</formula>
    </cfRule>
  </conditionalFormatting>
  <conditionalFormatting sqref="N17 I17:J26">
    <cfRule type="expression" dxfId="36" priority="35" stopIfTrue="1">
      <formula>#REF!=TRUE</formula>
    </cfRule>
  </conditionalFormatting>
  <conditionalFormatting sqref="F42 A42:B51">
    <cfRule type="expression" dxfId="35" priority="34" stopIfTrue="1">
      <formula>#REF!=TRUE</formula>
    </cfRule>
  </conditionalFormatting>
  <conditionalFormatting sqref="N42 I42:J51">
    <cfRule type="expression" dxfId="34" priority="33" stopIfTrue="1">
      <formula>#REF!=TRUE</formula>
    </cfRule>
  </conditionalFormatting>
  <conditionalFormatting sqref="F67 A67:B76">
    <cfRule type="expression" dxfId="33" priority="32" stopIfTrue="1">
      <formula>#REF!=TRUE</formula>
    </cfRule>
  </conditionalFormatting>
  <conditionalFormatting sqref="N67 I67:J76">
    <cfRule type="expression" dxfId="32" priority="31" stopIfTrue="1">
      <formula>#REF!=TRUE</formula>
    </cfRule>
  </conditionalFormatting>
  <conditionalFormatting sqref="F92 A92:B101">
    <cfRule type="expression" dxfId="31" priority="30" stopIfTrue="1">
      <formula>#REF!=TRUE</formula>
    </cfRule>
  </conditionalFormatting>
  <conditionalFormatting sqref="N92 I92:J101">
    <cfRule type="expression" dxfId="30" priority="29" stopIfTrue="1">
      <formula>#REF!=TRUE</formula>
    </cfRule>
  </conditionalFormatting>
  <conditionalFormatting sqref="F117 A117:B126">
    <cfRule type="expression" dxfId="29" priority="28" stopIfTrue="1">
      <formula>#REF!=TRUE</formula>
    </cfRule>
  </conditionalFormatting>
  <conditionalFormatting sqref="N117 I117:J126">
    <cfRule type="expression" dxfId="28" priority="27" stopIfTrue="1">
      <formula>#REF!=TRUE</formula>
    </cfRule>
  </conditionalFormatting>
  <conditionalFormatting sqref="F142 A142:B151">
    <cfRule type="expression" dxfId="27" priority="26" stopIfTrue="1">
      <formula>#REF!=TRUE</formula>
    </cfRule>
  </conditionalFormatting>
  <conditionalFormatting sqref="N142 I142:J151">
    <cfRule type="expression" dxfId="26" priority="25" stopIfTrue="1">
      <formula>#REF!=TRUE</formula>
    </cfRule>
  </conditionalFormatting>
  <conditionalFormatting sqref="F167 A167:B176">
    <cfRule type="expression" dxfId="25" priority="24" stopIfTrue="1">
      <formula>#REF!=TRUE</formula>
    </cfRule>
  </conditionalFormatting>
  <conditionalFormatting sqref="N167 I167:J176">
    <cfRule type="expression" dxfId="24" priority="23" stopIfTrue="1">
      <formula>#REF!=TRUE</formula>
    </cfRule>
  </conditionalFormatting>
  <conditionalFormatting sqref="F192 A192:B201">
    <cfRule type="expression" dxfId="23" priority="22" stopIfTrue="1">
      <formula>#REF!=TRUE</formula>
    </cfRule>
  </conditionalFormatting>
  <conditionalFormatting sqref="N192 I192:J201">
    <cfRule type="expression" dxfId="22" priority="21" stopIfTrue="1">
      <formula>#REF!=TRUE</formula>
    </cfRule>
  </conditionalFormatting>
  <conditionalFormatting sqref="F217 A217:B226">
    <cfRule type="expression" dxfId="21" priority="20" stopIfTrue="1">
      <formula>#REF!=TRUE</formula>
    </cfRule>
  </conditionalFormatting>
  <conditionalFormatting sqref="N217 I217:J226">
    <cfRule type="expression" dxfId="20" priority="19" stopIfTrue="1">
      <formula>#REF!=TRUE</formula>
    </cfRule>
  </conditionalFormatting>
  <conditionalFormatting sqref="F242 A242:B251">
    <cfRule type="expression" dxfId="19" priority="18" stopIfTrue="1">
      <formula>#REF!=TRUE</formula>
    </cfRule>
  </conditionalFormatting>
  <conditionalFormatting sqref="N242 I242:J251">
    <cfRule type="expression" dxfId="18" priority="17" stopIfTrue="1">
      <formula>#REF!=TRUE</formula>
    </cfRule>
  </conditionalFormatting>
  <conditionalFormatting sqref="F267 A267:B276">
    <cfRule type="expression" dxfId="17" priority="16" stopIfTrue="1">
      <formula>#REF!=TRUE</formula>
    </cfRule>
  </conditionalFormatting>
  <conditionalFormatting sqref="N267 I267:J276">
    <cfRule type="expression" dxfId="16" priority="15" stopIfTrue="1">
      <formula>#REF!=TRUE</formula>
    </cfRule>
  </conditionalFormatting>
  <conditionalFormatting sqref="F292 A292:B301">
    <cfRule type="expression" dxfId="15" priority="14" stopIfTrue="1">
      <formula>#REF!=TRUE</formula>
    </cfRule>
  </conditionalFormatting>
  <conditionalFormatting sqref="N292 I292:J301">
    <cfRule type="expression" dxfId="14" priority="13" stopIfTrue="1">
      <formula>#REF!=TRUE</formula>
    </cfRule>
  </conditionalFormatting>
  <conditionalFormatting sqref="F317 A317:B326">
    <cfRule type="expression" dxfId="13" priority="12" stopIfTrue="1">
      <formula>#REF!=TRUE</formula>
    </cfRule>
  </conditionalFormatting>
  <conditionalFormatting sqref="N317 I317:J326">
    <cfRule type="expression" dxfId="12" priority="11" stopIfTrue="1">
      <formula>#REF!=TRUE</formula>
    </cfRule>
  </conditionalFormatting>
  <conditionalFormatting sqref="F342 A342:B351">
    <cfRule type="expression" dxfId="11" priority="10" stopIfTrue="1">
      <formula>#REF!=TRUE</formula>
    </cfRule>
  </conditionalFormatting>
  <conditionalFormatting sqref="N342 I342:J351">
    <cfRule type="expression" dxfId="10" priority="9" stopIfTrue="1">
      <formula>#REF!=TRUE</formula>
    </cfRule>
  </conditionalFormatting>
  <conditionalFormatting sqref="F367 A367:B376">
    <cfRule type="expression" dxfId="9" priority="8" stopIfTrue="1">
      <formula>#REF!=TRUE</formula>
    </cfRule>
  </conditionalFormatting>
  <conditionalFormatting sqref="N367 I367:J376">
    <cfRule type="expression" dxfId="8" priority="7" stopIfTrue="1">
      <formula>#REF!=TRUE</formula>
    </cfRule>
  </conditionalFormatting>
  <conditionalFormatting sqref="F392 A392:B401">
    <cfRule type="expression" dxfId="7" priority="6" stopIfTrue="1">
      <formula>#REF!=TRUE</formula>
    </cfRule>
  </conditionalFormatting>
  <conditionalFormatting sqref="N392 I392:J401">
    <cfRule type="expression" dxfId="6" priority="5" stopIfTrue="1">
      <formula>#REF!=TRUE</formula>
    </cfRule>
  </conditionalFormatting>
  <conditionalFormatting sqref="F417 A417:B426">
    <cfRule type="expression" dxfId="5" priority="4" stopIfTrue="1">
      <formula>#REF!=TRUE</formula>
    </cfRule>
  </conditionalFormatting>
  <conditionalFormatting sqref="N417 I417:J426">
    <cfRule type="expression" dxfId="4" priority="3" stopIfTrue="1">
      <formula>#REF!=TRUE</formula>
    </cfRule>
  </conditionalFormatting>
  <conditionalFormatting sqref="F442 A442:B451">
    <cfRule type="expression" dxfId="3" priority="2" stopIfTrue="1">
      <formula>#REF!=TRUE</formula>
    </cfRule>
  </conditionalFormatting>
  <conditionalFormatting sqref="N442 I442:J451">
    <cfRule type="expression" dxfId="2" priority="1" stopIfTrue="1">
      <formula>#REF!=TRUE</formula>
    </cfRule>
  </conditionalFormatting>
  <dataValidations count="2">
    <dataValidation allowBlank="1" showInputMessage="1" showErrorMessage="1" prompt="会場の席数に関する備考欄" sqref="E9 F9:F10 G9 E259 F259:F260 G259 M9 N9:N10 O9 E34 M409 N409:N410 M34 F34:F35 G34 E59 N34:N35 O34 M59 F59:F60 G59 E84 N59:N60 O59 M109 F84:F85 G84 E134 N109:N110 O109 O409 F134:F135 G134 E434 F434:F435 G434 M84 E109 N84:N85 O84 F109:F110 G109 M384 N384:N385 O384 E409 F409:F410 G409 M159 N159:N160 O159 E184 F184:F185 G184 M134 N134:N135 O134 E159 F159:F160 G159 M209 N209:N210 O209 E234 F234:F235 G234 M184 N184:N185 O184 E209 F209:F210 G209 M359 N359:N360 O359 E384 F384:F385 G384 M334 N334:N335 O334 E359 F359:F360 G359 M309 N309:N310 O309 E334 F334:F335 G334 M284 N284:N285 O284 E309 F309:F310 G309 M259 N259:N260 O259 E284 F284:F285 G284 M234 N234:N235 O234 M434 N434:N435 O434" xr:uid="{00000000-0002-0000-0900-000000000000}"/>
    <dataValidation type="whole" operator="lessThanOrEqual" allowBlank="1" showInputMessage="1" showErrorMessage="1" sqref="G29 G279 O29 G54 O54 G79 O79 G104 O129 G154 O429 G454 O104 G129 O404 G429 O179 G204 O154 G179 O229 G254 O204 G229 O379 G404 O354 G379 O329 G354 O304 G329 O279 G304 O254 O454" xr:uid="{00000000-0002-0000-0900-000001000000}">
      <formula1>0</formula1>
    </dataValidation>
  </dataValidations>
  <pageMargins left="0.78740157480314965" right="0.78740157480314965" top="0.78740157480314965" bottom="0.78740157480314965" header="0.31496062992125984" footer="0.59055118110236227"/>
  <pageSetup paperSize="9" scale="62" fitToHeight="0" orientation="portrait" r:id="rId1"/>
  <headerFooter scaleWithDoc="0">
    <oddFooter>&amp;R&amp;"ＭＳ ゴシック,標準"&amp;12整理番号：（事務局記入欄）</oddFooter>
  </headerFooter>
  <rowBreaks count="8" manualBreakCount="8">
    <brk id="56" max="14" man="1"/>
    <brk id="106" max="14" man="1"/>
    <brk id="156" max="14" man="1"/>
    <brk id="206" max="14" man="1"/>
    <brk id="256" max="14" man="1"/>
    <brk id="306" max="14" man="1"/>
    <brk id="356" max="14" man="1"/>
    <brk id="406" max="14" man="1"/>
  </rowBreak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64"/>
  <sheetViews>
    <sheetView view="pageBreakPreview" zoomScale="80" zoomScaleNormal="80" zoomScaleSheetLayoutView="80" workbookViewId="0">
      <selection activeCell="D4" sqref="D4:J4"/>
    </sheetView>
  </sheetViews>
  <sheetFormatPr defaultColWidth="8.08203125" defaultRowHeight="24" customHeight="1"/>
  <cols>
    <col min="1" max="1" width="11.25" style="211" customWidth="1"/>
    <col min="2" max="2" width="2.75" style="211" customWidth="1"/>
    <col min="3" max="4" width="11.25" style="211" customWidth="1"/>
    <col min="5" max="5" width="2.75" style="334" bestFit="1" customWidth="1"/>
    <col min="6" max="6" width="11.25" style="211" customWidth="1"/>
    <col min="7" max="7" width="2.75" style="334" bestFit="1" customWidth="1"/>
    <col min="8" max="10" width="11.25" style="211" customWidth="1"/>
    <col min="11" max="256" width="8.08203125" style="211"/>
    <col min="257" max="257" width="11.25" style="211" customWidth="1"/>
    <col min="258" max="258" width="2.75" style="211" customWidth="1"/>
    <col min="259" max="260" width="11.25" style="211" customWidth="1"/>
    <col min="261" max="261" width="2.75" style="211" bestFit="1" customWidth="1"/>
    <col min="262" max="262" width="11.25" style="211" customWidth="1"/>
    <col min="263" max="263" width="2.75" style="211" bestFit="1" customWidth="1"/>
    <col min="264" max="266" width="11.25" style="211" customWidth="1"/>
    <col min="267" max="512" width="8.08203125" style="211"/>
    <col min="513" max="513" width="11.25" style="211" customWidth="1"/>
    <col min="514" max="514" width="2.75" style="211" customWidth="1"/>
    <col min="515" max="516" width="11.25" style="211" customWidth="1"/>
    <col min="517" max="517" width="2.75" style="211" bestFit="1" customWidth="1"/>
    <col min="518" max="518" width="11.25" style="211" customWidth="1"/>
    <col min="519" max="519" width="2.75" style="211" bestFit="1" customWidth="1"/>
    <col min="520" max="522" width="11.25" style="211" customWidth="1"/>
    <col min="523" max="768" width="8.08203125" style="211"/>
    <col min="769" max="769" width="11.25" style="211" customWidth="1"/>
    <col min="770" max="770" width="2.75" style="211" customWidth="1"/>
    <col min="771" max="772" width="11.25" style="211" customWidth="1"/>
    <col min="773" max="773" width="2.75" style="211" bestFit="1" customWidth="1"/>
    <col min="774" max="774" width="11.25" style="211" customWidth="1"/>
    <col min="775" max="775" width="2.75" style="211" bestFit="1" customWidth="1"/>
    <col min="776" max="778" width="11.25" style="211" customWidth="1"/>
    <col min="779" max="1024" width="8.08203125" style="211"/>
    <col min="1025" max="1025" width="11.25" style="211" customWidth="1"/>
    <col min="1026" max="1026" width="2.75" style="211" customWidth="1"/>
    <col min="1027" max="1028" width="11.25" style="211" customWidth="1"/>
    <col min="1029" max="1029" width="2.75" style="211" bestFit="1" customWidth="1"/>
    <col min="1030" max="1030" width="11.25" style="211" customWidth="1"/>
    <col min="1031" max="1031" width="2.75" style="211" bestFit="1" customWidth="1"/>
    <col min="1032" max="1034" width="11.25" style="211" customWidth="1"/>
    <col min="1035" max="1280" width="8.08203125" style="211"/>
    <col min="1281" max="1281" width="11.25" style="211" customWidth="1"/>
    <col min="1282" max="1282" width="2.75" style="211" customWidth="1"/>
    <col min="1283" max="1284" width="11.25" style="211" customWidth="1"/>
    <col min="1285" max="1285" width="2.75" style="211" bestFit="1" customWidth="1"/>
    <col min="1286" max="1286" width="11.25" style="211" customWidth="1"/>
    <col min="1287" max="1287" width="2.75" style="211" bestFit="1" customWidth="1"/>
    <col min="1288" max="1290" width="11.25" style="211" customWidth="1"/>
    <col min="1291" max="1536" width="8.08203125" style="211"/>
    <col min="1537" max="1537" width="11.25" style="211" customWidth="1"/>
    <col min="1538" max="1538" width="2.75" style="211" customWidth="1"/>
    <col min="1539" max="1540" width="11.25" style="211" customWidth="1"/>
    <col min="1541" max="1541" width="2.75" style="211" bestFit="1" customWidth="1"/>
    <col min="1542" max="1542" width="11.25" style="211" customWidth="1"/>
    <col min="1543" max="1543" width="2.75" style="211" bestFit="1" customWidth="1"/>
    <col min="1544" max="1546" width="11.25" style="211" customWidth="1"/>
    <col min="1547" max="1792" width="8.08203125" style="211"/>
    <col min="1793" max="1793" width="11.25" style="211" customWidth="1"/>
    <col min="1794" max="1794" width="2.75" style="211" customWidth="1"/>
    <col min="1795" max="1796" width="11.25" style="211" customWidth="1"/>
    <col min="1797" max="1797" width="2.75" style="211" bestFit="1" customWidth="1"/>
    <col min="1798" max="1798" width="11.25" style="211" customWidth="1"/>
    <col min="1799" max="1799" width="2.75" style="211" bestFit="1" customWidth="1"/>
    <col min="1800" max="1802" width="11.25" style="211" customWidth="1"/>
    <col min="1803" max="2048" width="8.08203125" style="211"/>
    <col min="2049" max="2049" width="11.25" style="211" customWidth="1"/>
    <col min="2050" max="2050" width="2.75" style="211" customWidth="1"/>
    <col min="2051" max="2052" width="11.25" style="211" customWidth="1"/>
    <col min="2053" max="2053" width="2.75" style="211" bestFit="1" customWidth="1"/>
    <col min="2054" max="2054" width="11.25" style="211" customWidth="1"/>
    <col min="2055" max="2055" width="2.75" style="211" bestFit="1" customWidth="1"/>
    <col min="2056" max="2058" width="11.25" style="211" customWidth="1"/>
    <col min="2059" max="2304" width="8.08203125" style="211"/>
    <col min="2305" max="2305" width="11.25" style="211" customWidth="1"/>
    <col min="2306" max="2306" width="2.75" style="211" customWidth="1"/>
    <col min="2307" max="2308" width="11.25" style="211" customWidth="1"/>
    <col min="2309" max="2309" width="2.75" style="211" bestFit="1" customWidth="1"/>
    <col min="2310" max="2310" width="11.25" style="211" customWidth="1"/>
    <col min="2311" max="2311" width="2.75" style="211" bestFit="1" customWidth="1"/>
    <col min="2312" max="2314" width="11.25" style="211" customWidth="1"/>
    <col min="2315" max="2560" width="8.08203125" style="211"/>
    <col min="2561" max="2561" width="11.25" style="211" customWidth="1"/>
    <col min="2562" max="2562" width="2.75" style="211" customWidth="1"/>
    <col min="2563" max="2564" width="11.25" style="211" customWidth="1"/>
    <col min="2565" max="2565" width="2.75" style="211" bestFit="1" customWidth="1"/>
    <col min="2566" max="2566" width="11.25" style="211" customWidth="1"/>
    <col min="2567" max="2567" width="2.75" style="211" bestFit="1" customWidth="1"/>
    <col min="2568" max="2570" width="11.25" style="211" customWidth="1"/>
    <col min="2571" max="2816" width="8.08203125" style="211"/>
    <col min="2817" max="2817" width="11.25" style="211" customWidth="1"/>
    <col min="2818" max="2818" width="2.75" style="211" customWidth="1"/>
    <col min="2819" max="2820" width="11.25" style="211" customWidth="1"/>
    <col min="2821" max="2821" width="2.75" style="211" bestFit="1" customWidth="1"/>
    <col min="2822" max="2822" width="11.25" style="211" customWidth="1"/>
    <col min="2823" max="2823" width="2.75" style="211" bestFit="1" customWidth="1"/>
    <col min="2824" max="2826" width="11.25" style="211" customWidth="1"/>
    <col min="2827" max="3072" width="8.08203125" style="211"/>
    <col min="3073" max="3073" width="11.25" style="211" customWidth="1"/>
    <col min="3074" max="3074" width="2.75" style="211" customWidth="1"/>
    <col min="3075" max="3076" width="11.25" style="211" customWidth="1"/>
    <col min="3077" max="3077" width="2.75" style="211" bestFit="1" customWidth="1"/>
    <col min="3078" max="3078" width="11.25" style="211" customWidth="1"/>
    <col min="3079" max="3079" width="2.75" style="211" bestFit="1" customWidth="1"/>
    <col min="3080" max="3082" width="11.25" style="211" customWidth="1"/>
    <col min="3083" max="3328" width="8.08203125" style="211"/>
    <col min="3329" max="3329" width="11.25" style="211" customWidth="1"/>
    <col min="3330" max="3330" width="2.75" style="211" customWidth="1"/>
    <col min="3331" max="3332" width="11.25" style="211" customWidth="1"/>
    <col min="3333" max="3333" width="2.75" style="211" bestFit="1" customWidth="1"/>
    <col min="3334" max="3334" width="11.25" style="211" customWidth="1"/>
    <col min="3335" max="3335" width="2.75" style="211" bestFit="1" customWidth="1"/>
    <col min="3336" max="3338" width="11.25" style="211" customWidth="1"/>
    <col min="3339" max="3584" width="8.08203125" style="211"/>
    <col min="3585" max="3585" width="11.25" style="211" customWidth="1"/>
    <col min="3586" max="3586" width="2.75" style="211" customWidth="1"/>
    <col min="3587" max="3588" width="11.25" style="211" customWidth="1"/>
    <col min="3589" max="3589" width="2.75" style="211" bestFit="1" customWidth="1"/>
    <col min="3590" max="3590" width="11.25" style="211" customWidth="1"/>
    <col min="3591" max="3591" width="2.75" style="211" bestFit="1" customWidth="1"/>
    <col min="3592" max="3594" width="11.25" style="211" customWidth="1"/>
    <col min="3595" max="3840" width="8.08203125" style="211"/>
    <col min="3841" max="3841" width="11.25" style="211" customWidth="1"/>
    <col min="3842" max="3842" width="2.75" style="211" customWidth="1"/>
    <col min="3843" max="3844" width="11.25" style="211" customWidth="1"/>
    <col min="3845" max="3845" width="2.75" style="211" bestFit="1" customWidth="1"/>
    <col min="3846" max="3846" width="11.25" style="211" customWidth="1"/>
    <col min="3847" max="3847" width="2.75" style="211" bestFit="1" customWidth="1"/>
    <col min="3848" max="3850" width="11.25" style="211" customWidth="1"/>
    <col min="3851" max="4096" width="8.08203125" style="211"/>
    <col min="4097" max="4097" width="11.25" style="211" customWidth="1"/>
    <col min="4098" max="4098" width="2.75" style="211" customWidth="1"/>
    <col min="4099" max="4100" width="11.25" style="211" customWidth="1"/>
    <col min="4101" max="4101" width="2.75" style="211" bestFit="1" customWidth="1"/>
    <col min="4102" max="4102" width="11.25" style="211" customWidth="1"/>
    <col min="4103" max="4103" width="2.75" style="211" bestFit="1" customWidth="1"/>
    <col min="4104" max="4106" width="11.25" style="211" customWidth="1"/>
    <col min="4107" max="4352" width="8.08203125" style="211"/>
    <col min="4353" max="4353" width="11.25" style="211" customWidth="1"/>
    <col min="4354" max="4354" width="2.75" style="211" customWidth="1"/>
    <col min="4355" max="4356" width="11.25" style="211" customWidth="1"/>
    <col min="4357" max="4357" width="2.75" style="211" bestFit="1" customWidth="1"/>
    <col min="4358" max="4358" width="11.25" style="211" customWidth="1"/>
    <col min="4359" max="4359" width="2.75" style="211" bestFit="1" customWidth="1"/>
    <col min="4360" max="4362" width="11.25" style="211" customWidth="1"/>
    <col min="4363" max="4608" width="8.08203125" style="211"/>
    <col min="4609" max="4609" width="11.25" style="211" customWidth="1"/>
    <col min="4610" max="4610" width="2.75" style="211" customWidth="1"/>
    <col min="4611" max="4612" width="11.25" style="211" customWidth="1"/>
    <col min="4613" max="4613" width="2.75" style="211" bestFit="1" customWidth="1"/>
    <col min="4614" max="4614" width="11.25" style="211" customWidth="1"/>
    <col min="4615" max="4615" width="2.75" style="211" bestFit="1" customWidth="1"/>
    <col min="4616" max="4618" width="11.25" style="211" customWidth="1"/>
    <col min="4619" max="4864" width="8.08203125" style="211"/>
    <col min="4865" max="4865" width="11.25" style="211" customWidth="1"/>
    <col min="4866" max="4866" width="2.75" style="211" customWidth="1"/>
    <col min="4867" max="4868" width="11.25" style="211" customWidth="1"/>
    <col min="4869" max="4869" width="2.75" style="211" bestFit="1" customWidth="1"/>
    <col min="4870" max="4870" width="11.25" style="211" customWidth="1"/>
    <col min="4871" max="4871" width="2.75" style="211" bestFit="1" customWidth="1"/>
    <col min="4872" max="4874" width="11.25" style="211" customWidth="1"/>
    <col min="4875" max="5120" width="8.08203125" style="211"/>
    <col min="5121" max="5121" width="11.25" style="211" customWidth="1"/>
    <col min="5122" max="5122" width="2.75" style="211" customWidth="1"/>
    <col min="5123" max="5124" width="11.25" style="211" customWidth="1"/>
    <col min="5125" max="5125" width="2.75" style="211" bestFit="1" customWidth="1"/>
    <col min="5126" max="5126" width="11.25" style="211" customWidth="1"/>
    <col min="5127" max="5127" width="2.75" style="211" bestFit="1" customWidth="1"/>
    <col min="5128" max="5130" width="11.25" style="211" customWidth="1"/>
    <col min="5131" max="5376" width="8.08203125" style="211"/>
    <col min="5377" max="5377" width="11.25" style="211" customWidth="1"/>
    <col min="5378" max="5378" width="2.75" style="211" customWidth="1"/>
    <col min="5379" max="5380" width="11.25" style="211" customWidth="1"/>
    <col min="5381" max="5381" width="2.75" style="211" bestFit="1" customWidth="1"/>
    <col min="5382" max="5382" width="11.25" style="211" customWidth="1"/>
    <col min="5383" max="5383" width="2.75" style="211" bestFit="1" customWidth="1"/>
    <col min="5384" max="5386" width="11.25" style="211" customWidth="1"/>
    <col min="5387" max="5632" width="8.08203125" style="211"/>
    <col min="5633" max="5633" width="11.25" style="211" customWidth="1"/>
    <col min="5634" max="5634" width="2.75" style="211" customWidth="1"/>
    <col min="5635" max="5636" width="11.25" style="211" customWidth="1"/>
    <col min="5637" max="5637" width="2.75" style="211" bestFit="1" customWidth="1"/>
    <col min="5638" max="5638" width="11.25" style="211" customWidth="1"/>
    <col min="5639" max="5639" width="2.75" style="211" bestFit="1" customWidth="1"/>
    <col min="5640" max="5642" width="11.25" style="211" customWidth="1"/>
    <col min="5643" max="5888" width="8.08203125" style="211"/>
    <col min="5889" max="5889" width="11.25" style="211" customWidth="1"/>
    <col min="5890" max="5890" width="2.75" style="211" customWidth="1"/>
    <col min="5891" max="5892" width="11.25" style="211" customWidth="1"/>
    <col min="5893" max="5893" width="2.75" style="211" bestFit="1" customWidth="1"/>
    <col min="5894" max="5894" width="11.25" style="211" customWidth="1"/>
    <col min="5895" max="5895" width="2.75" style="211" bestFit="1" customWidth="1"/>
    <col min="5896" max="5898" width="11.25" style="211" customWidth="1"/>
    <col min="5899" max="6144" width="8.08203125" style="211"/>
    <col min="6145" max="6145" width="11.25" style="211" customWidth="1"/>
    <col min="6146" max="6146" width="2.75" style="211" customWidth="1"/>
    <col min="6147" max="6148" width="11.25" style="211" customWidth="1"/>
    <col min="6149" max="6149" width="2.75" style="211" bestFit="1" customWidth="1"/>
    <col min="6150" max="6150" width="11.25" style="211" customWidth="1"/>
    <col min="6151" max="6151" width="2.75" style="211" bestFit="1" customWidth="1"/>
    <col min="6152" max="6154" width="11.25" style="211" customWidth="1"/>
    <col min="6155" max="6400" width="8.08203125" style="211"/>
    <col min="6401" max="6401" width="11.25" style="211" customWidth="1"/>
    <col min="6402" max="6402" width="2.75" style="211" customWidth="1"/>
    <col min="6403" max="6404" width="11.25" style="211" customWidth="1"/>
    <col min="6405" max="6405" width="2.75" style="211" bestFit="1" customWidth="1"/>
    <col min="6406" max="6406" width="11.25" style="211" customWidth="1"/>
    <col min="6407" max="6407" width="2.75" style="211" bestFit="1" customWidth="1"/>
    <col min="6408" max="6410" width="11.25" style="211" customWidth="1"/>
    <col min="6411" max="6656" width="8.08203125" style="211"/>
    <col min="6657" max="6657" width="11.25" style="211" customWidth="1"/>
    <col min="6658" max="6658" width="2.75" style="211" customWidth="1"/>
    <col min="6659" max="6660" width="11.25" style="211" customWidth="1"/>
    <col min="6661" max="6661" width="2.75" style="211" bestFit="1" customWidth="1"/>
    <col min="6662" max="6662" width="11.25" style="211" customWidth="1"/>
    <col min="6663" max="6663" width="2.75" style="211" bestFit="1" customWidth="1"/>
    <col min="6664" max="6666" width="11.25" style="211" customWidth="1"/>
    <col min="6667" max="6912" width="8.08203125" style="211"/>
    <col min="6913" max="6913" width="11.25" style="211" customWidth="1"/>
    <col min="6914" max="6914" width="2.75" style="211" customWidth="1"/>
    <col min="6915" max="6916" width="11.25" style="211" customWidth="1"/>
    <col min="6917" max="6917" width="2.75" style="211" bestFit="1" customWidth="1"/>
    <col min="6918" max="6918" width="11.25" style="211" customWidth="1"/>
    <col min="6919" max="6919" width="2.75" style="211" bestFit="1" customWidth="1"/>
    <col min="6920" max="6922" width="11.25" style="211" customWidth="1"/>
    <col min="6923" max="7168" width="8.08203125" style="211"/>
    <col min="7169" max="7169" width="11.25" style="211" customWidth="1"/>
    <col min="7170" max="7170" width="2.75" style="211" customWidth="1"/>
    <col min="7171" max="7172" width="11.25" style="211" customWidth="1"/>
    <col min="7173" max="7173" width="2.75" style="211" bestFit="1" customWidth="1"/>
    <col min="7174" max="7174" width="11.25" style="211" customWidth="1"/>
    <col min="7175" max="7175" width="2.75" style="211" bestFit="1" customWidth="1"/>
    <col min="7176" max="7178" width="11.25" style="211" customWidth="1"/>
    <col min="7179" max="7424" width="8.08203125" style="211"/>
    <col min="7425" max="7425" width="11.25" style="211" customWidth="1"/>
    <col min="7426" max="7426" width="2.75" style="211" customWidth="1"/>
    <col min="7427" max="7428" width="11.25" style="211" customWidth="1"/>
    <col min="7429" max="7429" width="2.75" style="211" bestFit="1" customWidth="1"/>
    <col min="7430" max="7430" width="11.25" style="211" customWidth="1"/>
    <col min="7431" max="7431" width="2.75" style="211" bestFit="1" customWidth="1"/>
    <col min="7432" max="7434" width="11.25" style="211" customWidth="1"/>
    <col min="7435" max="7680" width="8.08203125" style="211"/>
    <col min="7681" max="7681" width="11.25" style="211" customWidth="1"/>
    <col min="7682" max="7682" width="2.75" style="211" customWidth="1"/>
    <col min="7683" max="7684" width="11.25" style="211" customWidth="1"/>
    <col min="7685" max="7685" width="2.75" style="211" bestFit="1" customWidth="1"/>
    <col min="7686" max="7686" width="11.25" style="211" customWidth="1"/>
    <col min="7687" max="7687" width="2.75" style="211" bestFit="1" customWidth="1"/>
    <col min="7688" max="7690" width="11.25" style="211" customWidth="1"/>
    <col min="7691" max="7936" width="8.08203125" style="211"/>
    <col min="7937" max="7937" width="11.25" style="211" customWidth="1"/>
    <col min="7938" max="7938" width="2.75" style="211" customWidth="1"/>
    <col min="7939" max="7940" width="11.25" style="211" customWidth="1"/>
    <col min="7941" max="7941" width="2.75" style="211" bestFit="1" customWidth="1"/>
    <col min="7942" max="7942" width="11.25" style="211" customWidth="1"/>
    <col min="7943" max="7943" width="2.75" style="211" bestFit="1" customWidth="1"/>
    <col min="7944" max="7946" width="11.25" style="211" customWidth="1"/>
    <col min="7947" max="8192" width="8.08203125" style="211"/>
    <col min="8193" max="8193" width="11.25" style="211" customWidth="1"/>
    <col min="8194" max="8194" width="2.75" style="211" customWidth="1"/>
    <col min="8195" max="8196" width="11.25" style="211" customWidth="1"/>
    <col min="8197" max="8197" width="2.75" style="211" bestFit="1" customWidth="1"/>
    <col min="8198" max="8198" width="11.25" style="211" customWidth="1"/>
    <col min="8199" max="8199" width="2.75" style="211" bestFit="1" customWidth="1"/>
    <col min="8200" max="8202" width="11.25" style="211" customWidth="1"/>
    <col min="8203" max="8448" width="8.08203125" style="211"/>
    <col min="8449" max="8449" width="11.25" style="211" customWidth="1"/>
    <col min="8450" max="8450" width="2.75" style="211" customWidth="1"/>
    <col min="8451" max="8452" width="11.25" style="211" customWidth="1"/>
    <col min="8453" max="8453" width="2.75" style="211" bestFit="1" customWidth="1"/>
    <col min="8454" max="8454" width="11.25" style="211" customWidth="1"/>
    <col min="8455" max="8455" width="2.75" style="211" bestFit="1" customWidth="1"/>
    <col min="8456" max="8458" width="11.25" style="211" customWidth="1"/>
    <col min="8459" max="8704" width="8.08203125" style="211"/>
    <col min="8705" max="8705" width="11.25" style="211" customWidth="1"/>
    <col min="8706" max="8706" width="2.75" style="211" customWidth="1"/>
    <col min="8707" max="8708" width="11.25" style="211" customWidth="1"/>
    <col min="8709" max="8709" width="2.75" style="211" bestFit="1" customWidth="1"/>
    <col min="8710" max="8710" width="11.25" style="211" customWidth="1"/>
    <col min="8711" max="8711" width="2.75" style="211" bestFit="1" customWidth="1"/>
    <col min="8712" max="8714" width="11.25" style="211" customWidth="1"/>
    <col min="8715" max="8960" width="8.08203125" style="211"/>
    <col min="8961" max="8961" width="11.25" style="211" customWidth="1"/>
    <col min="8962" max="8962" width="2.75" style="211" customWidth="1"/>
    <col min="8963" max="8964" width="11.25" style="211" customWidth="1"/>
    <col min="8965" max="8965" width="2.75" style="211" bestFit="1" customWidth="1"/>
    <col min="8966" max="8966" width="11.25" style="211" customWidth="1"/>
    <col min="8967" max="8967" width="2.75" style="211" bestFit="1" customWidth="1"/>
    <col min="8968" max="8970" width="11.25" style="211" customWidth="1"/>
    <col min="8971" max="9216" width="8.08203125" style="211"/>
    <col min="9217" max="9217" width="11.25" style="211" customWidth="1"/>
    <col min="9218" max="9218" width="2.75" style="211" customWidth="1"/>
    <col min="9219" max="9220" width="11.25" style="211" customWidth="1"/>
    <col min="9221" max="9221" width="2.75" style="211" bestFit="1" customWidth="1"/>
    <col min="9222" max="9222" width="11.25" style="211" customWidth="1"/>
    <col min="9223" max="9223" width="2.75" style="211" bestFit="1" customWidth="1"/>
    <col min="9224" max="9226" width="11.25" style="211" customWidth="1"/>
    <col min="9227" max="9472" width="8.08203125" style="211"/>
    <col min="9473" max="9473" width="11.25" style="211" customWidth="1"/>
    <col min="9474" max="9474" width="2.75" style="211" customWidth="1"/>
    <col min="9475" max="9476" width="11.25" style="211" customWidth="1"/>
    <col min="9477" max="9477" width="2.75" style="211" bestFit="1" customWidth="1"/>
    <col min="9478" max="9478" width="11.25" style="211" customWidth="1"/>
    <col min="9479" max="9479" width="2.75" style="211" bestFit="1" customWidth="1"/>
    <col min="9480" max="9482" width="11.25" style="211" customWidth="1"/>
    <col min="9483" max="9728" width="8.08203125" style="211"/>
    <col min="9729" max="9729" width="11.25" style="211" customWidth="1"/>
    <col min="9730" max="9730" width="2.75" style="211" customWidth="1"/>
    <col min="9731" max="9732" width="11.25" style="211" customWidth="1"/>
    <col min="9733" max="9733" width="2.75" style="211" bestFit="1" customWidth="1"/>
    <col min="9734" max="9734" width="11.25" style="211" customWidth="1"/>
    <col min="9735" max="9735" width="2.75" style="211" bestFit="1" customWidth="1"/>
    <col min="9736" max="9738" width="11.25" style="211" customWidth="1"/>
    <col min="9739" max="9984" width="8.08203125" style="211"/>
    <col min="9985" max="9985" width="11.25" style="211" customWidth="1"/>
    <col min="9986" max="9986" width="2.75" style="211" customWidth="1"/>
    <col min="9987" max="9988" width="11.25" style="211" customWidth="1"/>
    <col min="9989" max="9989" width="2.75" style="211" bestFit="1" customWidth="1"/>
    <col min="9990" max="9990" width="11.25" style="211" customWidth="1"/>
    <col min="9991" max="9991" width="2.75" style="211" bestFit="1" customWidth="1"/>
    <col min="9992" max="9994" width="11.25" style="211" customWidth="1"/>
    <col min="9995" max="10240" width="8.08203125" style="211"/>
    <col min="10241" max="10241" width="11.25" style="211" customWidth="1"/>
    <col min="10242" max="10242" width="2.75" style="211" customWidth="1"/>
    <col min="10243" max="10244" width="11.25" style="211" customWidth="1"/>
    <col min="10245" max="10245" width="2.75" style="211" bestFit="1" customWidth="1"/>
    <col min="10246" max="10246" width="11.25" style="211" customWidth="1"/>
    <col min="10247" max="10247" width="2.75" style="211" bestFit="1" customWidth="1"/>
    <col min="10248" max="10250" width="11.25" style="211" customWidth="1"/>
    <col min="10251" max="10496" width="8.08203125" style="211"/>
    <col min="10497" max="10497" width="11.25" style="211" customWidth="1"/>
    <col min="10498" max="10498" width="2.75" style="211" customWidth="1"/>
    <col min="10499" max="10500" width="11.25" style="211" customWidth="1"/>
    <col min="10501" max="10501" width="2.75" style="211" bestFit="1" customWidth="1"/>
    <col min="10502" max="10502" width="11.25" style="211" customWidth="1"/>
    <col min="10503" max="10503" width="2.75" style="211" bestFit="1" customWidth="1"/>
    <col min="10504" max="10506" width="11.25" style="211" customWidth="1"/>
    <col min="10507" max="10752" width="8.08203125" style="211"/>
    <col min="10753" max="10753" width="11.25" style="211" customWidth="1"/>
    <col min="10754" max="10754" width="2.75" style="211" customWidth="1"/>
    <col min="10755" max="10756" width="11.25" style="211" customWidth="1"/>
    <col min="10757" max="10757" width="2.75" style="211" bestFit="1" customWidth="1"/>
    <col min="10758" max="10758" width="11.25" style="211" customWidth="1"/>
    <col min="10759" max="10759" width="2.75" style="211" bestFit="1" customWidth="1"/>
    <col min="10760" max="10762" width="11.25" style="211" customWidth="1"/>
    <col min="10763" max="11008" width="8.08203125" style="211"/>
    <col min="11009" max="11009" width="11.25" style="211" customWidth="1"/>
    <col min="11010" max="11010" width="2.75" style="211" customWidth="1"/>
    <col min="11011" max="11012" width="11.25" style="211" customWidth="1"/>
    <col min="11013" max="11013" width="2.75" style="211" bestFit="1" customWidth="1"/>
    <col min="11014" max="11014" width="11.25" style="211" customWidth="1"/>
    <col min="11015" max="11015" width="2.75" style="211" bestFit="1" customWidth="1"/>
    <col min="11016" max="11018" width="11.25" style="211" customWidth="1"/>
    <col min="11019" max="11264" width="8.08203125" style="211"/>
    <col min="11265" max="11265" width="11.25" style="211" customWidth="1"/>
    <col min="11266" max="11266" width="2.75" style="211" customWidth="1"/>
    <col min="11267" max="11268" width="11.25" style="211" customWidth="1"/>
    <col min="11269" max="11269" width="2.75" style="211" bestFit="1" customWidth="1"/>
    <col min="11270" max="11270" width="11.25" style="211" customWidth="1"/>
    <col min="11271" max="11271" width="2.75" style="211" bestFit="1" customWidth="1"/>
    <col min="11272" max="11274" width="11.25" style="211" customWidth="1"/>
    <col min="11275" max="11520" width="8.08203125" style="211"/>
    <col min="11521" max="11521" width="11.25" style="211" customWidth="1"/>
    <col min="11522" max="11522" width="2.75" style="211" customWidth="1"/>
    <col min="11523" max="11524" width="11.25" style="211" customWidth="1"/>
    <col min="11525" max="11525" width="2.75" style="211" bestFit="1" customWidth="1"/>
    <col min="11526" max="11526" width="11.25" style="211" customWidth="1"/>
    <col min="11527" max="11527" width="2.75" style="211" bestFit="1" customWidth="1"/>
    <col min="11528" max="11530" width="11.25" style="211" customWidth="1"/>
    <col min="11531" max="11776" width="8.08203125" style="211"/>
    <col min="11777" max="11777" width="11.25" style="211" customWidth="1"/>
    <col min="11778" max="11778" width="2.75" style="211" customWidth="1"/>
    <col min="11779" max="11780" width="11.25" style="211" customWidth="1"/>
    <col min="11781" max="11781" width="2.75" style="211" bestFit="1" customWidth="1"/>
    <col min="11782" max="11782" width="11.25" style="211" customWidth="1"/>
    <col min="11783" max="11783" width="2.75" style="211" bestFit="1" customWidth="1"/>
    <col min="11784" max="11786" width="11.25" style="211" customWidth="1"/>
    <col min="11787" max="12032" width="8.08203125" style="211"/>
    <col min="12033" max="12033" width="11.25" style="211" customWidth="1"/>
    <col min="12034" max="12034" width="2.75" style="211" customWidth="1"/>
    <col min="12035" max="12036" width="11.25" style="211" customWidth="1"/>
    <col min="12037" max="12037" width="2.75" style="211" bestFit="1" customWidth="1"/>
    <col min="12038" max="12038" width="11.25" style="211" customWidth="1"/>
    <col min="12039" max="12039" width="2.75" style="211" bestFit="1" customWidth="1"/>
    <col min="12040" max="12042" width="11.25" style="211" customWidth="1"/>
    <col min="12043" max="12288" width="8.08203125" style="211"/>
    <col min="12289" max="12289" width="11.25" style="211" customWidth="1"/>
    <col min="12290" max="12290" width="2.75" style="211" customWidth="1"/>
    <col min="12291" max="12292" width="11.25" style="211" customWidth="1"/>
    <col min="12293" max="12293" width="2.75" style="211" bestFit="1" customWidth="1"/>
    <col min="12294" max="12294" width="11.25" style="211" customWidth="1"/>
    <col min="12295" max="12295" width="2.75" style="211" bestFit="1" customWidth="1"/>
    <col min="12296" max="12298" width="11.25" style="211" customWidth="1"/>
    <col min="12299" max="12544" width="8.08203125" style="211"/>
    <col min="12545" max="12545" width="11.25" style="211" customWidth="1"/>
    <col min="12546" max="12546" width="2.75" style="211" customWidth="1"/>
    <col min="12547" max="12548" width="11.25" style="211" customWidth="1"/>
    <col min="12549" max="12549" width="2.75" style="211" bestFit="1" customWidth="1"/>
    <col min="12550" max="12550" width="11.25" style="211" customWidth="1"/>
    <col min="12551" max="12551" width="2.75" style="211" bestFit="1" customWidth="1"/>
    <col min="12552" max="12554" width="11.25" style="211" customWidth="1"/>
    <col min="12555" max="12800" width="8.08203125" style="211"/>
    <col min="12801" max="12801" width="11.25" style="211" customWidth="1"/>
    <col min="12802" max="12802" width="2.75" style="211" customWidth="1"/>
    <col min="12803" max="12804" width="11.25" style="211" customWidth="1"/>
    <col min="12805" max="12805" width="2.75" style="211" bestFit="1" customWidth="1"/>
    <col min="12806" max="12806" width="11.25" style="211" customWidth="1"/>
    <col min="12807" max="12807" width="2.75" style="211" bestFit="1" customWidth="1"/>
    <col min="12808" max="12810" width="11.25" style="211" customWidth="1"/>
    <col min="12811" max="13056" width="8.08203125" style="211"/>
    <col min="13057" max="13057" width="11.25" style="211" customWidth="1"/>
    <col min="13058" max="13058" width="2.75" style="211" customWidth="1"/>
    <col min="13059" max="13060" width="11.25" style="211" customWidth="1"/>
    <col min="13061" max="13061" width="2.75" style="211" bestFit="1" customWidth="1"/>
    <col min="13062" max="13062" width="11.25" style="211" customWidth="1"/>
    <col min="13063" max="13063" width="2.75" style="211" bestFit="1" customWidth="1"/>
    <col min="13064" max="13066" width="11.25" style="211" customWidth="1"/>
    <col min="13067" max="13312" width="8.08203125" style="211"/>
    <col min="13313" max="13313" width="11.25" style="211" customWidth="1"/>
    <col min="13314" max="13314" width="2.75" style="211" customWidth="1"/>
    <col min="13315" max="13316" width="11.25" style="211" customWidth="1"/>
    <col min="13317" max="13317" width="2.75" style="211" bestFit="1" customWidth="1"/>
    <col min="13318" max="13318" width="11.25" style="211" customWidth="1"/>
    <col min="13319" max="13319" width="2.75" style="211" bestFit="1" customWidth="1"/>
    <col min="13320" max="13322" width="11.25" style="211" customWidth="1"/>
    <col min="13323" max="13568" width="8.08203125" style="211"/>
    <col min="13569" max="13569" width="11.25" style="211" customWidth="1"/>
    <col min="13570" max="13570" width="2.75" style="211" customWidth="1"/>
    <col min="13571" max="13572" width="11.25" style="211" customWidth="1"/>
    <col min="13573" max="13573" width="2.75" style="211" bestFit="1" customWidth="1"/>
    <col min="13574" max="13574" width="11.25" style="211" customWidth="1"/>
    <col min="13575" max="13575" width="2.75" style="211" bestFit="1" customWidth="1"/>
    <col min="13576" max="13578" width="11.25" style="211" customWidth="1"/>
    <col min="13579" max="13824" width="8.08203125" style="211"/>
    <col min="13825" max="13825" width="11.25" style="211" customWidth="1"/>
    <col min="13826" max="13826" width="2.75" style="211" customWidth="1"/>
    <col min="13827" max="13828" width="11.25" style="211" customWidth="1"/>
    <col min="13829" max="13829" width="2.75" style="211" bestFit="1" customWidth="1"/>
    <col min="13830" max="13830" width="11.25" style="211" customWidth="1"/>
    <col min="13831" max="13831" width="2.75" style="211" bestFit="1" customWidth="1"/>
    <col min="13832" max="13834" width="11.25" style="211" customWidth="1"/>
    <col min="13835" max="14080" width="8.08203125" style="211"/>
    <col min="14081" max="14081" width="11.25" style="211" customWidth="1"/>
    <col min="14082" max="14082" width="2.75" style="211" customWidth="1"/>
    <col min="14083" max="14084" width="11.25" style="211" customWidth="1"/>
    <col min="14085" max="14085" width="2.75" style="211" bestFit="1" customWidth="1"/>
    <col min="14086" max="14086" width="11.25" style="211" customWidth="1"/>
    <col min="14087" max="14087" width="2.75" style="211" bestFit="1" customWidth="1"/>
    <col min="14088" max="14090" width="11.25" style="211" customWidth="1"/>
    <col min="14091" max="14336" width="8.08203125" style="211"/>
    <col min="14337" max="14337" width="11.25" style="211" customWidth="1"/>
    <col min="14338" max="14338" width="2.75" style="211" customWidth="1"/>
    <col min="14339" max="14340" width="11.25" style="211" customWidth="1"/>
    <col min="14341" max="14341" width="2.75" style="211" bestFit="1" customWidth="1"/>
    <col min="14342" max="14342" width="11.25" style="211" customWidth="1"/>
    <col min="14343" max="14343" width="2.75" style="211" bestFit="1" customWidth="1"/>
    <col min="14344" max="14346" width="11.25" style="211" customWidth="1"/>
    <col min="14347" max="14592" width="8.08203125" style="211"/>
    <col min="14593" max="14593" width="11.25" style="211" customWidth="1"/>
    <col min="14594" max="14594" width="2.75" style="211" customWidth="1"/>
    <col min="14595" max="14596" width="11.25" style="211" customWidth="1"/>
    <col min="14597" max="14597" width="2.75" style="211" bestFit="1" customWidth="1"/>
    <col min="14598" max="14598" width="11.25" style="211" customWidth="1"/>
    <col min="14599" max="14599" width="2.75" style="211" bestFit="1" customWidth="1"/>
    <col min="14600" max="14602" width="11.25" style="211" customWidth="1"/>
    <col min="14603" max="14848" width="8.08203125" style="211"/>
    <col min="14849" max="14849" width="11.25" style="211" customWidth="1"/>
    <col min="14850" max="14850" width="2.75" style="211" customWidth="1"/>
    <col min="14851" max="14852" width="11.25" style="211" customWidth="1"/>
    <col min="14853" max="14853" width="2.75" style="211" bestFit="1" customWidth="1"/>
    <col min="14854" max="14854" width="11.25" style="211" customWidth="1"/>
    <col min="14855" max="14855" width="2.75" style="211" bestFit="1" customWidth="1"/>
    <col min="14856" max="14858" width="11.25" style="211" customWidth="1"/>
    <col min="14859" max="15104" width="8.08203125" style="211"/>
    <col min="15105" max="15105" width="11.25" style="211" customWidth="1"/>
    <col min="15106" max="15106" width="2.75" style="211" customWidth="1"/>
    <col min="15107" max="15108" width="11.25" style="211" customWidth="1"/>
    <col min="15109" max="15109" width="2.75" style="211" bestFit="1" customWidth="1"/>
    <col min="15110" max="15110" width="11.25" style="211" customWidth="1"/>
    <col min="15111" max="15111" width="2.75" style="211" bestFit="1" customWidth="1"/>
    <col min="15112" max="15114" width="11.25" style="211" customWidth="1"/>
    <col min="15115" max="15360" width="8.08203125" style="211"/>
    <col min="15361" max="15361" width="11.25" style="211" customWidth="1"/>
    <col min="15362" max="15362" width="2.75" style="211" customWidth="1"/>
    <col min="15363" max="15364" width="11.25" style="211" customWidth="1"/>
    <col min="15365" max="15365" width="2.75" style="211" bestFit="1" customWidth="1"/>
    <col min="15366" max="15366" width="11.25" style="211" customWidth="1"/>
    <col min="15367" max="15367" width="2.75" style="211" bestFit="1" customWidth="1"/>
    <col min="15368" max="15370" width="11.25" style="211" customWidth="1"/>
    <col min="15371" max="15616" width="8.08203125" style="211"/>
    <col min="15617" max="15617" width="11.25" style="211" customWidth="1"/>
    <col min="15618" max="15618" width="2.75" style="211" customWidth="1"/>
    <col min="15619" max="15620" width="11.25" style="211" customWidth="1"/>
    <col min="15621" max="15621" width="2.75" style="211" bestFit="1" customWidth="1"/>
    <col min="15622" max="15622" width="11.25" style="211" customWidth="1"/>
    <col min="15623" max="15623" width="2.75" style="211" bestFit="1" customWidth="1"/>
    <col min="15624" max="15626" width="11.25" style="211" customWidth="1"/>
    <col min="15627" max="15872" width="8.08203125" style="211"/>
    <col min="15873" max="15873" width="11.25" style="211" customWidth="1"/>
    <col min="15874" max="15874" width="2.75" style="211" customWidth="1"/>
    <col min="15875" max="15876" width="11.25" style="211" customWidth="1"/>
    <col min="15877" max="15877" width="2.75" style="211" bestFit="1" customWidth="1"/>
    <col min="15878" max="15878" width="11.25" style="211" customWidth="1"/>
    <col min="15879" max="15879" width="2.75" style="211" bestFit="1" customWidth="1"/>
    <col min="15880" max="15882" width="11.25" style="211" customWidth="1"/>
    <col min="15883" max="16128" width="8.08203125" style="211"/>
    <col min="16129" max="16129" width="11.25" style="211" customWidth="1"/>
    <col min="16130" max="16130" width="2.75" style="211" customWidth="1"/>
    <col min="16131" max="16132" width="11.25" style="211" customWidth="1"/>
    <col min="16133" max="16133" width="2.75" style="211" bestFit="1" customWidth="1"/>
    <col min="16134" max="16134" width="11.25" style="211" customWidth="1"/>
    <col min="16135" max="16135" width="2.75" style="211" bestFit="1" customWidth="1"/>
    <col min="16136" max="16138" width="11.25" style="211" customWidth="1"/>
    <col min="16139" max="16384" width="8.08203125" style="211"/>
  </cols>
  <sheetData>
    <row r="1" spans="1:10" ht="24" customHeight="1">
      <c r="A1" s="1023" t="s">
        <v>270</v>
      </c>
      <c r="B1" s="1023"/>
      <c r="C1" s="1023"/>
      <c r="D1" s="1023"/>
      <c r="E1" s="1023"/>
      <c r="F1" s="1023"/>
      <c r="G1" s="1023"/>
      <c r="H1" s="1023"/>
      <c r="I1" s="1023"/>
      <c r="J1" s="1023"/>
    </row>
    <row r="2" spans="1:10" ht="12" customHeight="1">
      <c r="A2" s="326"/>
      <c r="B2" s="326"/>
      <c r="C2" s="326"/>
      <c r="D2" s="326"/>
      <c r="E2" s="326"/>
      <c r="F2" s="326"/>
      <c r="G2" s="326"/>
      <c r="H2" s="326"/>
      <c r="I2" s="326"/>
      <c r="J2" s="326"/>
    </row>
    <row r="3" spans="1:10" s="327" customFormat="1" ht="24" customHeight="1">
      <c r="A3" s="1024" t="s">
        <v>271</v>
      </c>
      <c r="B3" s="1024"/>
      <c r="C3" s="1024"/>
      <c r="D3" s="1025">
        <f>総表!C16</f>
        <v>0</v>
      </c>
      <c r="E3" s="1025"/>
      <c r="F3" s="1025"/>
      <c r="G3" s="1025"/>
      <c r="H3" s="1025"/>
      <c r="I3" s="1025"/>
      <c r="J3" s="1025"/>
    </row>
    <row r="4" spans="1:10" s="327" customFormat="1" ht="24" customHeight="1">
      <c r="A4" s="1024" t="s">
        <v>272</v>
      </c>
      <c r="B4" s="1024"/>
      <c r="C4" s="1024"/>
      <c r="D4" s="1025">
        <f>総表!C23</f>
        <v>0</v>
      </c>
      <c r="E4" s="1025"/>
      <c r="F4" s="1025"/>
      <c r="G4" s="1025"/>
      <c r="H4" s="1025"/>
      <c r="I4" s="1025"/>
      <c r="J4" s="1025"/>
    </row>
    <row r="5" spans="1:10" s="327" customFormat="1" ht="12" customHeight="1">
      <c r="A5" s="328"/>
      <c r="B5" s="328"/>
      <c r="C5" s="328"/>
    </row>
    <row r="6" spans="1:10" s="327" customFormat="1" ht="18" customHeight="1">
      <c r="C6" s="329"/>
      <c r="D6" s="330" t="s">
        <v>273</v>
      </c>
      <c r="E6" s="1021" t="s">
        <v>274</v>
      </c>
      <c r="F6" s="1022"/>
      <c r="G6" s="1021" t="s">
        <v>275</v>
      </c>
      <c r="H6" s="1022"/>
      <c r="I6" s="330" t="s">
        <v>276</v>
      </c>
      <c r="J6" s="330" t="s">
        <v>277</v>
      </c>
    </row>
    <row r="7" spans="1:10" s="327" customFormat="1" ht="24" customHeight="1">
      <c r="D7" s="408">
        <f ca="1">SUMIF($A$9:$J$976,"総使用席数",OFFSET($A$9:$J$976,1,0))</f>
        <v>0</v>
      </c>
      <c r="E7" s="1029">
        <f ca="1">SUMIF($A$9:$J$976,"合計",OFFSET($A$9:$J$976,0,3))</f>
        <v>0</v>
      </c>
      <c r="F7" s="1029"/>
      <c r="G7" s="1029">
        <f ca="1">SUMIF($A$9:$J$976,"合計",OFFSET($A$9:$J$976,0,7))</f>
        <v>0</v>
      </c>
      <c r="H7" s="1029"/>
      <c r="I7" s="409" t="str">
        <f ca="1">IFERROR(ROUND(E7/D7,3),"0%")</f>
        <v>0%</v>
      </c>
      <c r="J7" s="409" t="str">
        <f ca="1">IFERROR(ROUND(G7/D7,3),"0%")</f>
        <v>0%</v>
      </c>
    </row>
    <row r="8" spans="1:10" s="333" customFormat="1" ht="12" customHeight="1">
      <c r="A8" s="331"/>
      <c r="B8" s="331"/>
      <c r="C8" s="332"/>
      <c r="E8" s="334"/>
      <c r="G8" s="334"/>
    </row>
    <row r="9" spans="1:10" s="333" customFormat="1" ht="18" customHeight="1">
      <c r="A9" s="1028" t="s">
        <v>50</v>
      </c>
      <c r="B9" s="1028"/>
      <c r="C9" s="1028"/>
      <c r="D9" s="335" t="s">
        <v>278</v>
      </c>
      <c r="E9" s="336"/>
      <c r="F9" s="337" t="s">
        <v>52</v>
      </c>
      <c r="G9" s="336"/>
      <c r="H9" s="338" t="s">
        <v>279</v>
      </c>
    </row>
    <row r="10" spans="1:10" s="327" customFormat="1" ht="24" customHeight="1">
      <c r="A10" s="1030"/>
      <c r="B10" s="1030"/>
      <c r="C10" s="1030"/>
      <c r="D10" s="339"/>
      <c r="E10" s="340" t="s">
        <v>61</v>
      </c>
      <c r="F10" s="341"/>
      <c r="G10" s="340" t="s">
        <v>280</v>
      </c>
      <c r="H10" s="410">
        <f>D10*F10</f>
        <v>0</v>
      </c>
    </row>
    <row r="11" spans="1:10" s="333" customFormat="1" ht="18" customHeight="1">
      <c r="A11" s="342" t="s">
        <v>281</v>
      </c>
      <c r="B11" s="343" t="s">
        <v>282</v>
      </c>
      <c r="C11" s="344" t="s">
        <v>283</v>
      </c>
      <c r="D11" s="345" t="s">
        <v>284</v>
      </c>
      <c r="E11" s="346"/>
      <c r="F11" s="343" t="s">
        <v>285</v>
      </c>
      <c r="G11" s="346"/>
      <c r="H11" s="347" t="s">
        <v>286</v>
      </c>
      <c r="I11" s="342" t="s">
        <v>276</v>
      </c>
      <c r="J11" s="344" t="s">
        <v>277</v>
      </c>
    </row>
    <row r="12" spans="1:10" s="327" customFormat="1" ht="18" customHeight="1" thickBot="1">
      <c r="A12" s="348" t="s">
        <v>287</v>
      </c>
      <c r="B12" s="349" t="s">
        <v>288</v>
      </c>
      <c r="C12" s="350">
        <v>0.79166666666666663</v>
      </c>
      <c r="D12" s="351" t="s">
        <v>289</v>
      </c>
      <c r="E12" s="352" t="s">
        <v>290</v>
      </c>
      <c r="F12" s="353" t="s">
        <v>291</v>
      </c>
      <c r="G12" s="352" t="s">
        <v>292</v>
      </c>
      <c r="H12" s="354">
        <f>D12+F12</f>
        <v>292</v>
      </c>
      <c r="I12" s="355">
        <v>0.64200000000000002</v>
      </c>
      <c r="J12" s="356">
        <v>0.75600000000000001</v>
      </c>
    </row>
    <row r="13" spans="1:10" s="327" customFormat="1" ht="24" customHeight="1" thickTop="1">
      <c r="A13" s="357"/>
      <c r="B13" s="358"/>
      <c r="C13" s="359"/>
      <c r="D13" s="360"/>
      <c r="E13" s="361" t="s">
        <v>290</v>
      </c>
      <c r="F13" s="362"/>
      <c r="G13" s="361" t="s">
        <v>292</v>
      </c>
      <c r="H13" s="411">
        <f t="shared" ref="H13:H22" si="0">D13+F13</f>
        <v>0</v>
      </c>
      <c r="I13" s="412">
        <f t="shared" ref="I13:I22" si="1">IF(ISERROR(D13/$D$10),0,D13/$D$10)</f>
        <v>0</v>
      </c>
      <c r="J13" s="413">
        <f>IF(ISERROR(H13/$D$10),0,H13/$D$10)</f>
        <v>0</v>
      </c>
    </row>
    <row r="14" spans="1:10" s="327" customFormat="1" ht="24" customHeight="1">
      <c r="A14" s="363"/>
      <c r="B14" s="364"/>
      <c r="C14" s="365"/>
      <c r="D14" s="366"/>
      <c r="E14" s="367" t="s">
        <v>290</v>
      </c>
      <c r="F14" s="368"/>
      <c r="G14" s="367" t="s">
        <v>292</v>
      </c>
      <c r="H14" s="414">
        <f>D14+F14</f>
        <v>0</v>
      </c>
      <c r="I14" s="415">
        <f t="shared" si="1"/>
        <v>0</v>
      </c>
      <c r="J14" s="416">
        <f t="shared" ref="J14:J22" si="2">IF(ISERROR(H14/$D$10),0,H14/$D$10)</f>
        <v>0</v>
      </c>
    </row>
    <row r="15" spans="1:10" s="327" customFormat="1" ht="24" customHeight="1">
      <c r="A15" s="363"/>
      <c r="B15" s="364"/>
      <c r="C15" s="365"/>
      <c r="D15" s="366"/>
      <c r="E15" s="367" t="s">
        <v>290</v>
      </c>
      <c r="F15" s="368"/>
      <c r="G15" s="367" t="s">
        <v>292</v>
      </c>
      <c r="H15" s="414">
        <f>D15+F15</f>
        <v>0</v>
      </c>
      <c r="I15" s="415">
        <f>IF(ISERROR(D15/$D$10),0,D15/$D$10)</f>
        <v>0</v>
      </c>
      <c r="J15" s="416">
        <f>IF(ISERROR(H15/$D$10),0,H15/$D$10)</f>
        <v>0</v>
      </c>
    </row>
    <row r="16" spans="1:10" s="327" customFormat="1" ht="24" customHeight="1">
      <c r="A16" s="363"/>
      <c r="B16" s="364"/>
      <c r="C16" s="365"/>
      <c r="D16" s="366"/>
      <c r="E16" s="367" t="s">
        <v>290</v>
      </c>
      <c r="F16" s="368"/>
      <c r="G16" s="367" t="s">
        <v>292</v>
      </c>
      <c r="H16" s="414">
        <f>D16+F16</f>
        <v>0</v>
      </c>
      <c r="I16" s="415">
        <f>IF(ISERROR(D16/$D$10),0,D16/$D$10)</f>
        <v>0</v>
      </c>
      <c r="J16" s="416">
        <f>IF(ISERROR(H16/$D$10),0,H16/$D$10)</f>
        <v>0</v>
      </c>
    </row>
    <row r="17" spans="1:10" ht="24" customHeight="1">
      <c r="A17" s="363"/>
      <c r="B17" s="369"/>
      <c r="C17" s="365"/>
      <c r="D17" s="366"/>
      <c r="E17" s="367" t="s">
        <v>290</v>
      </c>
      <c r="F17" s="368"/>
      <c r="G17" s="367" t="s">
        <v>292</v>
      </c>
      <c r="H17" s="414">
        <f>D17+F17</f>
        <v>0</v>
      </c>
      <c r="I17" s="415">
        <f>IF(ISERROR(D17/$D$10),0,D17/$D$10)</f>
        <v>0</v>
      </c>
      <c r="J17" s="416">
        <f>IF(ISERROR(H17/$D$10),0,H17/$D$10)</f>
        <v>0</v>
      </c>
    </row>
    <row r="18" spans="1:10" s="327" customFormat="1" ht="24" customHeight="1">
      <c r="A18" s="363"/>
      <c r="B18" s="364"/>
      <c r="C18" s="365"/>
      <c r="D18" s="366"/>
      <c r="E18" s="367" t="s">
        <v>290</v>
      </c>
      <c r="F18" s="368"/>
      <c r="G18" s="367" t="s">
        <v>292</v>
      </c>
      <c r="H18" s="414">
        <f>D18+F18</f>
        <v>0</v>
      </c>
      <c r="I18" s="415">
        <f t="shared" si="1"/>
        <v>0</v>
      </c>
      <c r="J18" s="416">
        <f t="shared" si="2"/>
        <v>0</v>
      </c>
    </row>
    <row r="19" spans="1:10" s="327" customFormat="1" ht="24" customHeight="1">
      <c r="A19" s="363"/>
      <c r="B19" s="364"/>
      <c r="C19" s="365"/>
      <c r="D19" s="366"/>
      <c r="E19" s="367" t="s">
        <v>290</v>
      </c>
      <c r="F19" s="368"/>
      <c r="G19" s="367" t="s">
        <v>292</v>
      </c>
      <c r="H19" s="414">
        <f t="shared" si="0"/>
        <v>0</v>
      </c>
      <c r="I19" s="415">
        <f t="shared" si="1"/>
        <v>0</v>
      </c>
      <c r="J19" s="416">
        <f t="shared" si="2"/>
        <v>0</v>
      </c>
    </row>
    <row r="20" spans="1:10" ht="24" customHeight="1">
      <c r="A20" s="363"/>
      <c r="B20" s="369"/>
      <c r="C20" s="365"/>
      <c r="D20" s="366"/>
      <c r="E20" s="367" t="s">
        <v>290</v>
      </c>
      <c r="F20" s="368"/>
      <c r="G20" s="367" t="s">
        <v>292</v>
      </c>
      <c r="H20" s="414">
        <f t="shared" si="0"/>
        <v>0</v>
      </c>
      <c r="I20" s="415">
        <f t="shared" si="1"/>
        <v>0</v>
      </c>
      <c r="J20" s="416">
        <f t="shared" si="2"/>
        <v>0</v>
      </c>
    </row>
    <row r="21" spans="1:10" ht="24" customHeight="1">
      <c r="A21" s="363"/>
      <c r="B21" s="369"/>
      <c r="C21" s="365"/>
      <c r="D21" s="366"/>
      <c r="E21" s="367" t="s">
        <v>290</v>
      </c>
      <c r="F21" s="368"/>
      <c r="G21" s="367" t="s">
        <v>292</v>
      </c>
      <c r="H21" s="414">
        <f t="shared" si="0"/>
        <v>0</v>
      </c>
      <c r="I21" s="415">
        <f t="shared" si="1"/>
        <v>0</v>
      </c>
      <c r="J21" s="416">
        <f t="shared" si="2"/>
        <v>0</v>
      </c>
    </row>
    <row r="22" spans="1:10" ht="24" customHeight="1">
      <c r="A22" s="370"/>
      <c r="B22" s="371"/>
      <c r="C22" s="372"/>
      <c r="D22" s="373"/>
      <c r="E22" s="374" t="s">
        <v>290</v>
      </c>
      <c r="F22" s="375"/>
      <c r="G22" s="374" t="s">
        <v>292</v>
      </c>
      <c r="H22" s="417">
        <f t="shared" si="0"/>
        <v>0</v>
      </c>
      <c r="I22" s="418">
        <f t="shared" si="1"/>
        <v>0</v>
      </c>
      <c r="J22" s="419">
        <f t="shared" si="2"/>
        <v>0</v>
      </c>
    </row>
    <row r="23" spans="1:10" ht="24" customHeight="1">
      <c r="A23" s="1027" t="s">
        <v>68</v>
      </c>
      <c r="B23" s="1027"/>
      <c r="C23" s="1027"/>
      <c r="D23" s="420">
        <f>SUM(D13:D22)</f>
        <v>0</v>
      </c>
      <c r="E23" s="376" t="s">
        <v>290</v>
      </c>
      <c r="F23" s="421">
        <f>SUM(F13:F22)</f>
        <v>0</v>
      </c>
      <c r="G23" s="377" t="s">
        <v>292</v>
      </c>
      <c r="H23" s="410">
        <f>SUM(H13:H22)</f>
        <v>0</v>
      </c>
      <c r="I23" s="418">
        <f>IF(ISERROR(D23/$H$10),0,D23/$H$10)</f>
        <v>0</v>
      </c>
      <c r="J23" s="419">
        <f>IF(ISERROR(H23/$H$10),0,H23/$H$10)</f>
        <v>0</v>
      </c>
    </row>
    <row r="24" spans="1:10" ht="12" customHeight="1">
      <c r="A24" s="378"/>
      <c r="B24" s="378"/>
      <c r="C24" s="379"/>
      <c r="D24" s="379"/>
      <c r="E24" s="380"/>
      <c r="F24" s="379"/>
      <c r="G24" s="380"/>
      <c r="H24" s="379"/>
      <c r="I24" s="379"/>
      <c r="J24" s="379"/>
    </row>
    <row r="25" spans="1:10" s="333" customFormat="1" ht="18" customHeight="1">
      <c r="A25" s="1028" t="s">
        <v>50</v>
      </c>
      <c r="B25" s="1028"/>
      <c r="C25" s="1028"/>
      <c r="D25" s="335" t="s">
        <v>278</v>
      </c>
      <c r="E25" s="336"/>
      <c r="F25" s="337" t="s">
        <v>52</v>
      </c>
      <c r="G25" s="336"/>
      <c r="H25" s="338" t="s">
        <v>279</v>
      </c>
    </row>
    <row r="26" spans="1:10" s="327" customFormat="1" ht="24" customHeight="1">
      <c r="A26" s="1026"/>
      <c r="B26" s="1026"/>
      <c r="C26" s="1026"/>
      <c r="D26" s="339"/>
      <c r="E26" s="340" t="s">
        <v>61</v>
      </c>
      <c r="F26" s="341"/>
      <c r="G26" s="340" t="s">
        <v>280</v>
      </c>
      <c r="H26" s="410">
        <f>D26*F26</f>
        <v>0</v>
      </c>
    </row>
    <row r="27" spans="1:10" s="333" customFormat="1" ht="18" customHeight="1">
      <c r="A27" s="342" t="s">
        <v>281</v>
      </c>
      <c r="B27" s="343" t="s">
        <v>282</v>
      </c>
      <c r="C27" s="344" t="s">
        <v>283</v>
      </c>
      <c r="D27" s="345" t="s">
        <v>284</v>
      </c>
      <c r="E27" s="346"/>
      <c r="F27" s="343" t="s">
        <v>285</v>
      </c>
      <c r="G27" s="346"/>
      <c r="H27" s="347" t="s">
        <v>286</v>
      </c>
      <c r="I27" s="342" t="s">
        <v>276</v>
      </c>
      <c r="J27" s="344" t="s">
        <v>277</v>
      </c>
    </row>
    <row r="28" spans="1:10" s="327" customFormat="1" ht="24" customHeight="1">
      <c r="A28" s="357"/>
      <c r="B28" s="358"/>
      <c r="C28" s="359"/>
      <c r="D28" s="360"/>
      <c r="E28" s="361" t="s">
        <v>293</v>
      </c>
      <c r="F28" s="362"/>
      <c r="G28" s="361" t="s">
        <v>292</v>
      </c>
      <c r="H28" s="411">
        <f t="shared" ref="H28:H37" si="3">D28+F28</f>
        <v>0</v>
      </c>
      <c r="I28" s="412">
        <f t="shared" ref="I28:I37" si="4">IF(ISERROR(D28/$D$26),0,D28/$D$26)</f>
        <v>0</v>
      </c>
      <c r="J28" s="413">
        <f t="shared" ref="J28:J37" si="5">IF(ISERROR(H28/$D$26),0,H28/$D$26)</f>
        <v>0</v>
      </c>
    </row>
    <row r="29" spans="1:10" s="327" customFormat="1" ht="24" customHeight="1">
      <c r="A29" s="363"/>
      <c r="B29" s="364"/>
      <c r="C29" s="365"/>
      <c r="D29" s="366"/>
      <c r="E29" s="367" t="s">
        <v>293</v>
      </c>
      <c r="F29" s="368"/>
      <c r="G29" s="367" t="s">
        <v>292</v>
      </c>
      <c r="H29" s="414">
        <f t="shared" si="3"/>
        <v>0</v>
      </c>
      <c r="I29" s="415">
        <f t="shared" si="4"/>
        <v>0</v>
      </c>
      <c r="J29" s="416">
        <f t="shared" si="5"/>
        <v>0</v>
      </c>
    </row>
    <row r="30" spans="1:10" s="327" customFormat="1" ht="24" customHeight="1">
      <c r="A30" s="363"/>
      <c r="B30" s="364"/>
      <c r="C30" s="365"/>
      <c r="D30" s="366"/>
      <c r="E30" s="367" t="s">
        <v>293</v>
      </c>
      <c r="F30" s="368"/>
      <c r="G30" s="367" t="s">
        <v>292</v>
      </c>
      <c r="H30" s="414">
        <f>D30+F30</f>
        <v>0</v>
      </c>
      <c r="I30" s="415">
        <f>IF(ISERROR(D30/$D$26),0,D30/$D$26)</f>
        <v>0</v>
      </c>
      <c r="J30" s="416">
        <f>IF(ISERROR(H30/$D$26),0,H30/$D$26)</f>
        <v>0</v>
      </c>
    </row>
    <row r="31" spans="1:10" s="327" customFormat="1" ht="24" customHeight="1">
      <c r="A31" s="363"/>
      <c r="B31" s="364"/>
      <c r="C31" s="365"/>
      <c r="D31" s="366"/>
      <c r="E31" s="367" t="s">
        <v>293</v>
      </c>
      <c r="F31" s="368"/>
      <c r="G31" s="367" t="s">
        <v>292</v>
      </c>
      <c r="H31" s="414">
        <f>D31+F31</f>
        <v>0</v>
      </c>
      <c r="I31" s="415">
        <f>IF(ISERROR(D31/$D$26),0,D31/$D$26)</f>
        <v>0</v>
      </c>
      <c r="J31" s="416">
        <f>IF(ISERROR(H31/$D$26),0,H31/$D$26)</f>
        <v>0</v>
      </c>
    </row>
    <row r="32" spans="1:10" ht="24" customHeight="1">
      <c r="A32" s="363"/>
      <c r="B32" s="369"/>
      <c r="C32" s="365"/>
      <c r="D32" s="366"/>
      <c r="E32" s="367" t="s">
        <v>293</v>
      </c>
      <c r="F32" s="368"/>
      <c r="G32" s="367" t="s">
        <v>292</v>
      </c>
      <c r="H32" s="414">
        <f>D32+F32</f>
        <v>0</v>
      </c>
      <c r="I32" s="415">
        <f>IF(ISERROR(D32/$D$26),0,D32/$D$26)</f>
        <v>0</v>
      </c>
      <c r="J32" s="416">
        <f>IF(ISERROR(H32/$D$26),0,H32/$D$26)</f>
        <v>0</v>
      </c>
    </row>
    <row r="33" spans="1:10" s="327" customFormat="1" ht="24" customHeight="1">
      <c r="A33" s="363"/>
      <c r="B33" s="364"/>
      <c r="C33" s="365"/>
      <c r="D33" s="366"/>
      <c r="E33" s="367" t="s">
        <v>293</v>
      </c>
      <c r="F33" s="368"/>
      <c r="G33" s="367" t="s">
        <v>292</v>
      </c>
      <c r="H33" s="414">
        <f t="shared" si="3"/>
        <v>0</v>
      </c>
      <c r="I33" s="415">
        <f t="shared" si="4"/>
        <v>0</v>
      </c>
      <c r="J33" s="416">
        <f t="shared" si="5"/>
        <v>0</v>
      </c>
    </row>
    <row r="34" spans="1:10" s="327" customFormat="1" ht="24" customHeight="1">
      <c r="A34" s="363"/>
      <c r="B34" s="364"/>
      <c r="C34" s="365"/>
      <c r="D34" s="366"/>
      <c r="E34" s="367" t="s">
        <v>293</v>
      </c>
      <c r="F34" s="368"/>
      <c r="G34" s="367" t="s">
        <v>292</v>
      </c>
      <c r="H34" s="414">
        <f t="shared" si="3"/>
        <v>0</v>
      </c>
      <c r="I34" s="415">
        <f t="shared" si="4"/>
        <v>0</v>
      </c>
      <c r="J34" s="416">
        <f t="shared" si="5"/>
        <v>0</v>
      </c>
    </row>
    <row r="35" spans="1:10" ht="24" customHeight="1">
      <c r="A35" s="363"/>
      <c r="B35" s="369"/>
      <c r="C35" s="365"/>
      <c r="D35" s="366"/>
      <c r="E35" s="367" t="s">
        <v>293</v>
      </c>
      <c r="F35" s="368"/>
      <c r="G35" s="367" t="s">
        <v>292</v>
      </c>
      <c r="H35" s="414">
        <f t="shared" si="3"/>
        <v>0</v>
      </c>
      <c r="I35" s="415">
        <f t="shared" si="4"/>
        <v>0</v>
      </c>
      <c r="J35" s="416">
        <f t="shared" si="5"/>
        <v>0</v>
      </c>
    </row>
    <row r="36" spans="1:10" ht="24" customHeight="1">
      <c r="A36" s="363"/>
      <c r="B36" s="369"/>
      <c r="C36" s="365"/>
      <c r="D36" s="366"/>
      <c r="E36" s="367" t="s">
        <v>290</v>
      </c>
      <c r="F36" s="368"/>
      <c r="G36" s="367" t="s">
        <v>292</v>
      </c>
      <c r="H36" s="414">
        <f t="shared" si="3"/>
        <v>0</v>
      </c>
      <c r="I36" s="415">
        <f t="shared" si="4"/>
        <v>0</v>
      </c>
      <c r="J36" s="416">
        <f t="shared" si="5"/>
        <v>0</v>
      </c>
    </row>
    <row r="37" spans="1:10" ht="24" customHeight="1">
      <c r="A37" s="370"/>
      <c r="B37" s="371"/>
      <c r="C37" s="372"/>
      <c r="D37" s="373"/>
      <c r="E37" s="374" t="s">
        <v>290</v>
      </c>
      <c r="F37" s="375"/>
      <c r="G37" s="374" t="s">
        <v>292</v>
      </c>
      <c r="H37" s="417">
        <f t="shared" si="3"/>
        <v>0</v>
      </c>
      <c r="I37" s="418">
        <f t="shared" si="4"/>
        <v>0</v>
      </c>
      <c r="J37" s="419">
        <f t="shared" si="5"/>
        <v>0</v>
      </c>
    </row>
    <row r="38" spans="1:10" ht="24" customHeight="1">
      <c r="A38" s="1027" t="s">
        <v>68</v>
      </c>
      <c r="B38" s="1027"/>
      <c r="C38" s="1027"/>
      <c r="D38" s="420">
        <f>SUM(D28:D37)</f>
        <v>0</v>
      </c>
      <c r="E38" s="376" t="s">
        <v>290</v>
      </c>
      <c r="F38" s="421">
        <f>SUM(F28:F37)</f>
        <v>0</v>
      </c>
      <c r="G38" s="377" t="s">
        <v>292</v>
      </c>
      <c r="H38" s="410">
        <f>SUM(H28:H37)</f>
        <v>0</v>
      </c>
      <c r="I38" s="422">
        <f>IF(ISERROR(D38/$H$26),0,D38/$H$26)</f>
        <v>0</v>
      </c>
      <c r="J38" s="423">
        <f>IF(ISERROR(H38/$H$26),0,H38/$H$26)</f>
        <v>0</v>
      </c>
    </row>
    <row r="39" spans="1:10" ht="12" customHeight="1">
      <c r="A39" s="381"/>
      <c r="B39" s="381"/>
      <c r="C39" s="381"/>
      <c r="D39" s="382"/>
      <c r="E39" s="380"/>
      <c r="F39" s="382"/>
      <c r="G39" s="380"/>
      <c r="H39" s="382"/>
      <c r="I39" s="383"/>
      <c r="J39" s="383"/>
    </row>
    <row r="40" spans="1:10" ht="18" customHeight="1">
      <c r="A40" s="1028" t="s">
        <v>50</v>
      </c>
      <c r="B40" s="1028"/>
      <c r="C40" s="1028"/>
      <c r="D40" s="335" t="s">
        <v>278</v>
      </c>
      <c r="E40" s="336"/>
      <c r="F40" s="337" t="s">
        <v>52</v>
      </c>
      <c r="G40" s="336"/>
      <c r="H40" s="338" t="s">
        <v>279</v>
      </c>
      <c r="I40" s="333"/>
      <c r="J40" s="333"/>
    </row>
    <row r="41" spans="1:10" ht="24" customHeight="1">
      <c r="A41" s="1026"/>
      <c r="B41" s="1026"/>
      <c r="C41" s="1026"/>
      <c r="D41" s="339"/>
      <c r="E41" s="340" t="s">
        <v>61</v>
      </c>
      <c r="F41" s="341"/>
      <c r="G41" s="340" t="s">
        <v>280</v>
      </c>
      <c r="H41" s="410">
        <f>D41*F41</f>
        <v>0</v>
      </c>
      <c r="I41" s="327"/>
      <c r="J41" s="327"/>
    </row>
    <row r="42" spans="1:10" ht="18" customHeight="1">
      <c r="A42" s="342" t="s">
        <v>281</v>
      </c>
      <c r="B42" s="343" t="s">
        <v>282</v>
      </c>
      <c r="C42" s="344" t="s">
        <v>283</v>
      </c>
      <c r="D42" s="345" t="s">
        <v>284</v>
      </c>
      <c r="E42" s="346"/>
      <c r="F42" s="343" t="s">
        <v>285</v>
      </c>
      <c r="G42" s="346"/>
      <c r="H42" s="347" t="s">
        <v>286</v>
      </c>
      <c r="I42" s="342" t="s">
        <v>276</v>
      </c>
      <c r="J42" s="344" t="s">
        <v>277</v>
      </c>
    </row>
    <row r="43" spans="1:10" ht="24" customHeight="1">
      <c r="A43" s="357"/>
      <c r="B43" s="358"/>
      <c r="C43" s="359"/>
      <c r="D43" s="360"/>
      <c r="E43" s="361" t="s">
        <v>293</v>
      </c>
      <c r="F43" s="362"/>
      <c r="G43" s="361" t="s">
        <v>292</v>
      </c>
      <c r="H43" s="411">
        <f t="shared" ref="H43:H49" si="6">D43+F43</f>
        <v>0</v>
      </c>
      <c r="I43" s="412">
        <f>IF(ISERROR(D43/$D$41),0,D43/$D$41)</f>
        <v>0</v>
      </c>
      <c r="J43" s="413">
        <f>IF(ISERROR(H43/$D$41),0,H43/$D$41)</f>
        <v>0</v>
      </c>
    </row>
    <row r="44" spans="1:10" ht="24" customHeight="1">
      <c r="A44" s="363"/>
      <c r="B44" s="364"/>
      <c r="C44" s="365"/>
      <c r="D44" s="366"/>
      <c r="E44" s="367" t="s">
        <v>293</v>
      </c>
      <c r="F44" s="368"/>
      <c r="G44" s="367" t="s">
        <v>292</v>
      </c>
      <c r="H44" s="414">
        <f t="shared" si="6"/>
        <v>0</v>
      </c>
      <c r="I44" s="415">
        <f t="shared" ref="I44:I49" si="7">IF(ISERROR(D44/$D$41),0,D44/$D$41)</f>
        <v>0</v>
      </c>
      <c r="J44" s="416">
        <f t="shared" ref="J44:J49" si="8">IF(ISERROR(H44/$D$41),0,H44/$D$41)</f>
        <v>0</v>
      </c>
    </row>
    <row r="45" spans="1:10" ht="24" customHeight="1">
      <c r="A45" s="363"/>
      <c r="B45" s="364"/>
      <c r="C45" s="365"/>
      <c r="D45" s="366"/>
      <c r="E45" s="367" t="s">
        <v>293</v>
      </c>
      <c r="F45" s="368"/>
      <c r="G45" s="367" t="s">
        <v>292</v>
      </c>
      <c r="H45" s="414">
        <f t="shared" si="6"/>
        <v>0</v>
      </c>
      <c r="I45" s="415">
        <f t="shared" si="7"/>
        <v>0</v>
      </c>
      <c r="J45" s="416">
        <f t="shared" si="8"/>
        <v>0</v>
      </c>
    </row>
    <row r="46" spans="1:10" ht="24" customHeight="1">
      <c r="A46" s="363"/>
      <c r="B46" s="364"/>
      <c r="C46" s="365"/>
      <c r="D46" s="366"/>
      <c r="E46" s="367" t="s">
        <v>293</v>
      </c>
      <c r="F46" s="368"/>
      <c r="G46" s="367" t="s">
        <v>292</v>
      </c>
      <c r="H46" s="414">
        <f t="shared" si="6"/>
        <v>0</v>
      </c>
      <c r="I46" s="415">
        <f t="shared" si="7"/>
        <v>0</v>
      </c>
      <c r="J46" s="416">
        <f t="shared" si="8"/>
        <v>0</v>
      </c>
    </row>
    <row r="47" spans="1:10" ht="24" customHeight="1">
      <c r="A47" s="363"/>
      <c r="B47" s="369"/>
      <c r="C47" s="365"/>
      <c r="D47" s="366"/>
      <c r="E47" s="367" t="s">
        <v>293</v>
      </c>
      <c r="F47" s="368"/>
      <c r="G47" s="367" t="s">
        <v>292</v>
      </c>
      <c r="H47" s="414">
        <f t="shared" si="6"/>
        <v>0</v>
      </c>
      <c r="I47" s="415">
        <f t="shared" si="7"/>
        <v>0</v>
      </c>
      <c r="J47" s="416">
        <f t="shared" si="8"/>
        <v>0</v>
      </c>
    </row>
    <row r="48" spans="1:10" ht="24" customHeight="1">
      <c r="A48" s="363"/>
      <c r="B48" s="369"/>
      <c r="C48" s="365"/>
      <c r="D48" s="366"/>
      <c r="E48" s="367" t="s">
        <v>290</v>
      </c>
      <c r="F48" s="368"/>
      <c r="G48" s="367" t="s">
        <v>292</v>
      </c>
      <c r="H48" s="414">
        <f t="shared" si="6"/>
        <v>0</v>
      </c>
      <c r="I48" s="415">
        <f t="shared" si="7"/>
        <v>0</v>
      </c>
      <c r="J48" s="416">
        <f t="shared" si="8"/>
        <v>0</v>
      </c>
    </row>
    <row r="49" spans="1:10" ht="24" customHeight="1">
      <c r="A49" s="370"/>
      <c r="B49" s="371"/>
      <c r="C49" s="372"/>
      <c r="D49" s="373"/>
      <c r="E49" s="374" t="s">
        <v>290</v>
      </c>
      <c r="F49" s="375"/>
      <c r="G49" s="374" t="s">
        <v>292</v>
      </c>
      <c r="H49" s="417">
        <f t="shared" si="6"/>
        <v>0</v>
      </c>
      <c r="I49" s="418">
        <f t="shared" si="7"/>
        <v>0</v>
      </c>
      <c r="J49" s="419">
        <f t="shared" si="8"/>
        <v>0</v>
      </c>
    </row>
    <row r="50" spans="1:10" ht="24" customHeight="1">
      <c r="A50" s="1027" t="s">
        <v>68</v>
      </c>
      <c r="B50" s="1027"/>
      <c r="C50" s="1027"/>
      <c r="D50" s="420">
        <f>SUM(D43:D49)</f>
        <v>0</v>
      </c>
      <c r="E50" s="376" t="s">
        <v>290</v>
      </c>
      <c r="F50" s="421">
        <f>SUM(F43:F49)</f>
        <v>0</v>
      </c>
      <c r="G50" s="377" t="s">
        <v>292</v>
      </c>
      <c r="H50" s="410">
        <f>SUM(H43:H49)</f>
        <v>0</v>
      </c>
      <c r="I50" s="418">
        <f>IF(ISERROR(D50/$H$41),0,D50/$H$41)</f>
        <v>0</v>
      </c>
      <c r="J50" s="419">
        <f>IF(ISERROR(H50/$H$41),0,H50/$H$41)</f>
        <v>0</v>
      </c>
    </row>
    <row r="51" spans="1:10" ht="12" customHeight="1">
      <c r="A51" s="381"/>
      <c r="B51" s="381"/>
      <c r="C51" s="381"/>
      <c r="D51" s="382"/>
      <c r="E51" s="380"/>
      <c r="F51" s="382"/>
      <c r="G51" s="380"/>
      <c r="H51" s="382"/>
      <c r="I51" s="383"/>
      <c r="J51" s="383"/>
    </row>
    <row r="52" spans="1:10" ht="18" customHeight="1">
      <c r="A52" s="1028" t="s">
        <v>50</v>
      </c>
      <c r="B52" s="1028"/>
      <c r="C52" s="1028"/>
      <c r="D52" s="335" t="s">
        <v>278</v>
      </c>
      <c r="E52" s="336"/>
      <c r="F52" s="337" t="s">
        <v>52</v>
      </c>
      <c r="G52" s="336"/>
      <c r="H52" s="338" t="s">
        <v>279</v>
      </c>
      <c r="I52" s="333"/>
      <c r="J52" s="333"/>
    </row>
    <row r="53" spans="1:10" ht="24" customHeight="1">
      <c r="A53" s="1026"/>
      <c r="B53" s="1026"/>
      <c r="C53" s="1026"/>
      <c r="D53" s="339"/>
      <c r="E53" s="340" t="s">
        <v>61</v>
      </c>
      <c r="F53" s="341"/>
      <c r="G53" s="340" t="s">
        <v>280</v>
      </c>
      <c r="H53" s="410">
        <f>D53*F53</f>
        <v>0</v>
      </c>
      <c r="I53" s="327"/>
      <c r="J53" s="327"/>
    </row>
    <row r="54" spans="1:10" ht="18" customHeight="1">
      <c r="A54" s="342" t="s">
        <v>281</v>
      </c>
      <c r="B54" s="343" t="s">
        <v>282</v>
      </c>
      <c r="C54" s="344" t="s">
        <v>283</v>
      </c>
      <c r="D54" s="345" t="s">
        <v>284</v>
      </c>
      <c r="E54" s="346"/>
      <c r="F54" s="343" t="s">
        <v>285</v>
      </c>
      <c r="G54" s="346"/>
      <c r="H54" s="347" t="s">
        <v>286</v>
      </c>
      <c r="I54" s="342" t="s">
        <v>276</v>
      </c>
      <c r="J54" s="344" t="s">
        <v>277</v>
      </c>
    </row>
    <row r="55" spans="1:10" ht="24" customHeight="1">
      <c r="A55" s="357"/>
      <c r="B55" s="358"/>
      <c r="C55" s="359"/>
      <c r="D55" s="360"/>
      <c r="E55" s="361" t="s">
        <v>293</v>
      </c>
      <c r="F55" s="362"/>
      <c r="G55" s="361" t="s">
        <v>292</v>
      </c>
      <c r="H55" s="411">
        <f t="shared" ref="H55:H61" si="9">D55+F55</f>
        <v>0</v>
      </c>
      <c r="I55" s="412">
        <f t="shared" ref="I55:I61" si="10">IF(ISERROR(D55/$D$53),0,D55/$D$53)</f>
        <v>0</v>
      </c>
      <c r="J55" s="413">
        <f t="shared" ref="J55:J61" si="11">IF(ISERROR(H55/$D$53),0,H55/$D$53)</f>
        <v>0</v>
      </c>
    </row>
    <row r="56" spans="1:10" ht="24" customHeight="1">
      <c r="A56" s="363"/>
      <c r="B56" s="364"/>
      <c r="C56" s="365"/>
      <c r="D56" s="366"/>
      <c r="E56" s="367" t="s">
        <v>293</v>
      </c>
      <c r="F56" s="368"/>
      <c r="G56" s="367" t="s">
        <v>292</v>
      </c>
      <c r="H56" s="414">
        <f t="shared" si="9"/>
        <v>0</v>
      </c>
      <c r="I56" s="415">
        <f t="shared" si="10"/>
        <v>0</v>
      </c>
      <c r="J56" s="416">
        <f t="shared" si="11"/>
        <v>0</v>
      </c>
    </row>
    <row r="57" spans="1:10" ht="24" customHeight="1">
      <c r="A57" s="363"/>
      <c r="B57" s="364"/>
      <c r="C57" s="365"/>
      <c r="D57" s="366"/>
      <c r="E57" s="367" t="s">
        <v>293</v>
      </c>
      <c r="F57" s="368"/>
      <c r="G57" s="367" t="s">
        <v>292</v>
      </c>
      <c r="H57" s="414">
        <f t="shared" si="9"/>
        <v>0</v>
      </c>
      <c r="I57" s="415">
        <f t="shared" si="10"/>
        <v>0</v>
      </c>
      <c r="J57" s="416">
        <f t="shared" si="11"/>
        <v>0</v>
      </c>
    </row>
    <row r="58" spans="1:10" ht="24" customHeight="1">
      <c r="A58" s="363"/>
      <c r="B58" s="364"/>
      <c r="C58" s="365"/>
      <c r="D58" s="366"/>
      <c r="E58" s="367" t="s">
        <v>293</v>
      </c>
      <c r="F58" s="368"/>
      <c r="G58" s="367" t="s">
        <v>292</v>
      </c>
      <c r="H58" s="414">
        <f t="shared" si="9"/>
        <v>0</v>
      </c>
      <c r="I58" s="415">
        <f t="shared" si="10"/>
        <v>0</v>
      </c>
      <c r="J58" s="416">
        <f t="shared" si="11"/>
        <v>0</v>
      </c>
    </row>
    <row r="59" spans="1:10" ht="24" customHeight="1">
      <c r="A59" s="363"/>
      <c r="B59" s="369"/>
      <c r="C59" s="365"/>
      <c r="D59" s="366"/>
      <c r="E59" s="367" t="s">
        <v>293</v>
      </c>
      <c r="F59" s="368"/>
      <c r="G59" s="367" t="s">
        <v>292</v>
      </c>
      <c r="H59" s="414">
        <f t="shared" si="9"/>
        <v>0</v>
      </c>
      <c r="I59" s="415">
        <f t="shared" si="10"/>
        <v>0</v>
      </c>
      <c r="J59" s="416">
        <f t="shared" si="11"/>
        <v>0</v>
      </c>
    </row>
    <row r="60" spans="1:10" ht="24" customHeight="1">
      <c r="A60" s="363"/>
      <c r="B60" s="369"/>
      <c r="C60" s="365"/>
      <c r="D60" s="366"/>
      <c r="E60" s="367" t="s">
        <v>290</v>
      </c>
      <c r="F60" s="368"/>
      <c r="G60" s="367" t="s">
        <v>292</v>
      </c>
      <c r="H60" s="414">
        <f t="shared" si="9"/>
        <v>0</v>
      </c>
      <c r="I60" s="415">
        <f t="shared" si="10"/>
        <v>0</v>
      </c>
      <c r="J60" s="416">
        <f t="shared" si="11"/>
        <v>0</v>
      </c>
    </row>
    <row r="61" spans="1:10" ht="24" customHeight="1">
      <c r="A61" s="370"/>
      <c r="B61" s="371"/>
      <c r="C61" s="372"/>
      <c r="D61" s="373"/>
      <c r="E61" s="374" t="s">
        <v>290</v>
      </c>
      <c r="F61" s="375"/>
      <c r="G61" s="374" t="s">
        <v>292</v>
      </c>
      <c r="H61" s="417">
        <f t="shared" si="9"/>
        <v>0</v>
      </c>
      <c r="I61" s="418">
        <f t="shared" si="10"/>
        <v>0</v>
      </c>
      <c r="J61" s="419">
        <f t="shared" si="11"/>
        <v>0</v>
      </c>
    </row>
    <row r="62" spans="1:10" ht="24" customHeight="1">
      <c r="A62" s="1027" t="s">
        <v>68</v>
      </c>
      <c r="B62" s="1027"/>
      <c r="C62" s="1027"/>
      <c r="D62" s="420">
        <f>SUM(D55:D61)</f>
        <v>0</v>
      </c>
      <c r="E62" s="376" t="s">
        <v>290</v>
      </c>
      <c r="F62" s="421">
        <f>SUM(F55:F61)</f>
        <v>0</v>
      </c>
      <c r="G62" s="377" t="s">
        <v>292</v>
      </c>
      <c r="H62" s="410">
        <f>SUM(H55:H61)</f>
        <v>0</v>
      </c>
      <c r="I62" s="418">
        <f>IF(ISERROR(D62/$H$53),0,D62/$H$53)</f>
        <v>0</v>
      </c>
      <c r="J62" s="419">
        <f>IF(ISERROR(H62/$H$53),0,H62/$H$53)</f>
        <v>0</v>
      </c>
    </row>
    <row r="63" spans="1:10" ht="12" customHeight="1">
      <c r="A63" s="381"/>
      <c r="B63" s="381"/>
      <c r="C63" s="381"/>
      <c r="D63" s="382"/>
      <c r="E63" s="380"/>
      <c r="F63" s="382"/>
      <c r="G63" s="380"/>
      <c r="H63" s="382"/>
      <c r="I63" s="383"/>
      <c r="J63" s="383"/>
    </row>
    <row r="64" spans="1:10" ht="12" customHeight="1">
      <c r="A64" s="381"/>
      <c r="B64" s="381"/>
      <c r="C64" s="381"/>
      <c r="D64" s="382"/>
      <c r="E64" s="380"/>
      <c r="F64" s="382"/>
      <c r="G64" s="380"/>
      <c r="H64" s="382"/>
      <c r="I64" s="383"/>
      <c r="J64" s="383"/>
    </row>
  </sheetData>
  <mergeCells count="21">
    <mergeCell ref="A53:C53"/>
    <mergeCell ref="A62:C62"/>
    <mergeCell ref="A52:C52"/>
    <mergeCell ref="E7:F7"/>
    <mergeCell ref="G7:H7"/>
    <mergeCell ref="A9:C9"/>
    <mergeCell ref="A10:C10"/>
    <mergeCell ref="A23:C23"/>
    <mergeCell ref="A25:C25"/>
    <mergeCell ref="A26:C26"/>
    <mergeCell ref="A38:C38"/>
    <mergeCell ref="A40:C40"/>
    <mergeCell ref="A41:C41"/>
    <mergeCell ref="A50:C50"/>
    <mergeCell ref="E6:F6"/>
    <mergeCell ref="G6:H6"/>
    <mergeCell ref="A1:J1"/>
    <mergeCell ref="A3:C3"/>
    <mergeCell ref="D3:J3"/>
    <mergeCell ref="A4:C4"/>
    <mergeCell ref="D4:J4"/>
  </mergeCells>
  <phoneticPr fontId="8"/>
  <dataValidations count="1">
    <dataValidation type="list" allowBlank="1" showDropDown="1" showInputMessage="1" showErrorMessage="1" sqref="WVL983036:WVR983036 IZ7:JF7 SV7:TB7 ACR7:ACX7 AMN7:AMT7 AWJ7:AWP7 BGF7:BGL7 BQB7:BQH7 BZX7:CAD7 CJT7:CJZ7 CTP7:CTV7 DDL7:DDR7 DNH7:DNN7 DXD7:DXJ7 EGZ7:EHF7 EQV7:ERB7 FAR7:FAX7 FKN7:FKT7 FUJ7:FUP7 GEF7:GEL7 GOB7:GOH7 GXX7:GYD7 HHT7:HHZ7 HRP7:HRV7 IBL7:IBR7 ILH7:ILN7 IVD7:IVJ7 JEZ7:JFF7 JOV7:JPB7 JYR7:JYX7 KIN7:KIT7 KSJ7:KSP7 LCF7:LCL7 LMB7:LMH7 LVX7:LWD7 MFT7:MFZ7 MPP7:MPV7 MZL7:MZR7 NJH7:NJN7 NTD7:NTJ7 OCZ7:ODF7 OMV7:ONB7 OWR7:OWX7 PGN7:PGT7 PQJ7:PQP7 QAF7:QAL7 QKB7:QKH7 QTX7:QUD7 RDT7:RDZ7 RNP7:RNV7 RXL7:RXR7 SHH7:SHN7 SRD7:SRJ7 TAZ7:TBF7 TKV7:TLB7 TUR7:TUX7 UEN7:UET7 UOJ7:UOP7 UYF7:UYL7 VIB7:VIH7 VRX7:VSD7 WBT7:WBZ7 WLP7:WLV7 WVL7:WVR7 D65532:J65532 IZ65532:JF65532 SV65532:TB65532 ACR65532:ACX65532 AMN65532:AMT65532 AWJ65532:AWP65532 BGF65532:BGL65532 BQB65532:BQH65532 BZX65532:CAD65532 CJT65532:CJZ65532 CTP65532:CTV65532 DDL65532:DDR65532 DNH65532:DNN65532 DXD65532:DXJ65532 EGZ65532:EHF65532 EQV65532:ERB65532 FAR65532:FAX65532 FKN65532:FKT65532 FUJ65532:FUP65532 GEF65532:GEL65532 GOB65532:GOH65532 GXX65532:GYD65532 HHT65532:HHZ65532 HRP65532:HRV65532 IBL65532:IBR65532 ILH65532:ILN65532 IVD65532:IVJ65532 JEZ65532:JFF65532 JOV65532:JPB65532 JYR65532:JYX65532 KIN65532:KIT65532 KSJ65532:KSP65532 LCF65532:LCL65532 LMB65532:LMH65532 LVX65532:LWD65532 MFT65532:MFZ65532 MPP65532:MPV65532 MZL65532:MZR65532 NJH65532:NJN65532 NTD65532:NTJ65532 OCZ65532:ODF65532 OMV65532:ONB65532 OWR65532:OWX65532 PGN65532:PGT65532 PQJ65532:PQP65532 QAF65532:QAL65532 QKB65532:QKH65532 QTX65532:QUD65532 RDT65532:RDZ65532 RNP65532:RNV65532 RXL65532:RXR65532 SHH65532:SHN65532 SRD65532:SRJ65532 TAZ65532:TBF65532 TKV65532:TLB65532 TUR65532:TUX65532 UEN65532:UET65532 UOJ65532:UOP65532 UYF65532:UYL65532 VIB65532:VIH65532 VRX65532:VSD65532 WBT65532:WBZ65532 WLP65532:WLV65532 WVL65532:WVR65532 D131068:J131068 IZ131068:JF131068 SV131068:TB131068 ACR131068:ACX131068 AMN131068:AMT131068 AWJ131068:AWP131068 BGF131068:BGL131068 BQB131068:BQH131068 BZX131068:CAD131068 CJT131068:CJZ131068 CTP131068:CTV131068 DDL131068:DDR131068 DNH131068:DNN131068 DXD131068:DXJ131068 EGZ131068:EHF131068 EQV131068:ERB131068 FAR131068:FAX131068 FKN131068:FKT131068 FUJ131068:FUP131068 GEF131068:GEL131068 GOB131068:GOH131068 GXX131068:GYD131068 HHT131068:HHZ131068 HRP131068:HRV131068 IBL131068:IBR131068 ILH131068:ILN131068 IVD131068:IVJ131068 JEZ131068:JFF131068 JOV131068:JPB131068 JYR131068:JYX131068 KIN131068:KIT131068 KSJ131068:KSP131068 LCF131068:LCL131068 LMB131068:LMH131068 LVX131068:LWD131068 MFT131068:MFZ131068 MPP131068:MPV131068 MZL131068:MZR131068 NJH131068:NJN131068 NTD131068:NTJ131068 OCZ131068:ODF131068 OMV131068:ONB131068 OWR131068:OWX131068 PGN131068:PGT131068 PQJ131068:PQP131068 QAF131068:QAL131068 QKB131068:QKH131068 QTX131068:QUD131068 RDT131068:RDZ131068 RNP131068:RNV131068 RXL131068:RXR131068 SHH131068:SHN131068 SRD131068:SRJ131068 TAZ131068:TBF131068 TKV131068:TLB131068 TUR131068:TUX131068 UEN131068:UET131068 UOJ131068:UOP131068 UYF131068:UYL131068 VIB131068:VIH131068 VRX131068:VSD131068 WBT131068:WBZ131068 WLP131068:WLV131068 WVL131068:WVR131068 D196604:J196604 IZ196604:JF196604 SV196604:TB196604 ACR196604:ACX196604 AMN196604:AMT196604 AWJ196604:AWP196604 BGF196604:BGL196604 BQB196604:BQH196604 BZX196604:CAD196604 CJT196604:CJZ196604 CTP196604:CTV196604 DDL196604:DDR196604 DNH196604:DNN196604 DXD196604:DXJ196604 EGZ196604:EHF196604 EQV196604:ERB196604 FAR196604:FAX196604 FKN196604:FKT196604 FUJ196604:FUP196604 GEF196604:GEL196604 GOB196604:GOH196604 GXX196604:GYD196604 HHT196604:HHZ196604 HRP196604:HRV196604 IBL196604:IBR196604 ILH196604:ILN196604 IVD196604:IVJ196604 JEZ196604:JFF196604 JOV196604:JPB196604 JYR196604:JYX196604 KIN196604:KIT196604 KSJ196604:KSP196604 LCF196604:LCL196604 LMB196604:LMH196604 LVX196604:LWD196604 MFT196604:MFZ196604 MPP196604:MPV196604 MZL196604:MZR196604 NJH196604:NJN196604 NTD196604:NTJ196604 OCZ196604:ODF196604 OMV196604:ONB196604 OWR196604:OWX196604 PGN196604:PGT196604 PQJ196604:PQP196604 QAF196604:QAL196604 QKB196604:QKH196604 QTX196604:QUD196604 RDT196604:RDZ196604 RNP196604:RNV196604 RXL196604:RXR196604 SHH196604:SHN196604 SRD196604:SRJ196604 TAZ196604:TBF196604 TKV196604:TLB196604 TUR196604:TUX196604 UEN196604:UET196604 UOJ196604:UOP196604 UYF196604:UYL196604 VIB196604:VIH196604 VRX196604:VSD196604 WBT196604:WBZ196604 WLP196604:WLV196604 WVL196604:WVR196604 D262140:J262140 IZ262140:JF262140 SV262140:TB262140 ACR262140:ACX262140 AMN262140:AMT262140 AWJ262140:AWP262140 BGF262140:BGL262140 BQB262140:BQH262140 BZX262140:CAD262140 CJT262140:CJZ262140 CTP262140:CTV262140 DDL262140:DDR262140 DNH262140:DNN262140 DXD262140:DXJ262140 EGZ262140:EHF262140 EQV262140:ERB262140 FAR262140:FAX262140 FKN262140:FKT262140 FUJ262140:FUP262140 GEF262140:GEL262140 GOB262140:GOH262140 GXX262140:GYD262140 HHT262140:HHZ262140 HRP262140:HRV262140 IBL262140:IBR262140 ILH262140:ILN262140 IVD262140:IVJ262140 JEZ262140:JFF262140 JOV262140:JPB262140 JYR262140:JYX262140 KIN262140:KIT262140 KSJ262140:KSP262140 LCF262140:LCL262140 LMB262140:LMH262140 LVX262140:LWD262140 MFT262140:MFZ262140 MPP262140:MPV262140 MZL262140:MZR262140 NJH262140:NJN262140 NTD262140:NTJ262140 OCZ262140:ODF262140 OMV262140:ONB262140 OWR262140:OWX262140 PGN262140:PGT262140 PQJ262140:PQP262140 QAF262140:QAL262140 QKB262140:QKH262140 QTX262140:QUD262140 RDT262140:RDZ262140 RNP262140:RNV262140 RXL262140:RXR262140 SHH262140:SHN262140 SRD262140:SRJ262140 TAZ262140:TBF262140 TKV262140:TLB262140 TUR262140:TUX262140 UEN262140:UET262140 UOJ262140:UOP262140 UYF262140:UYL262140 VIB262140:VIH262140 VRX262140:VSD262140 WBT262140:WBZ262140 WLP262140:WLV262140 WVL262140:WVR262140 D327676:J327676 IZ327676:JF327676 SV327676:TB327676 ACR327676:ACX327676 AMN327676:AMT327676 AWJ327676:AWP327676 BGF327676:BGL327676 BQB327676:BQH327676 BZX327676:CAD327676 CJT327676:CJZ327676 CTP327676:CTV327676 DDL327676:DDR327676 DNH327676:DNN327676 DXD327676:DXJ327676 EGZ327676:EHF327676 EQV327676:ERB327676 FAR327676:FAX327676 FKN327676:FKT327676 FUJ327676:FUP327676 GEF327676:GEL327676 GOB327676:GOH327676 GXX327676:GYD327676 HHT327676:HHZ327676 HRP327676:HRV327676 IBL327676:IBR327676 ILH327676:ILN327676 IVD327676:IVJ327676 JEZ327676:JFF327676 JOV327676:JPB327676 JYR327676:JYX327676 KIN327676:KIT327676 KSJ327676:KSP327676 LCF327676:LCL327676 LMB327676:LMH327676 LVX327676:LWD327676 MFT327676:MFZ327676 MPP327676:MPV327676 MZL327676:MZR327676 NJH327676:NJN327676 NTD327676:NTJ327676 OCZ327676:ODF327676 OMV327676:ONB327676 OWR327676:OWX327676 PGN327676:PGT327676 PQJ327676:PQP327676 QAF327676:QAL327676 QKB327676:QKH327676 QTX327676:QUD327676 RDT327676:RDZ327676 RNP327676:RNV327676 RXL327676:RXR327676 SHH327676:SHN327676 SRD327676:SRJ327676 TAZ327676:TBF327676 TKV327676:TLB327676 TUR327676:TUX327676 UEN327676:UET327676 UOJ327676:UOP327676 UYF327676:UYL327676 VIB327676:VIH327676 VRX327676:VSD327676 WBT327676:WBZ327676 WLP327676:WLV327676 WVL327676:WVR327676 D393212:J393212 IZ393212:JF393212 SV393212:TB393212 ACR393212:ACX393212 AMN393212:AMT393212 AWJ393212:AWP393212 BGF393212:BGL393212 BQB393212:BQH393212 BZX393212:CAD393212 CJT393212:CJZ393212 CTP393212:CTV393212 DDL393212:DDR393212 DNH393212:DNN393212 DXD393212:DXJ393212 EGZ393212:EHF393212 EQV393212:ERB393212 FAR393212:FAX393212 FKN393212:FKT393212 FUJ393212:FUP393212 GEF393212:GEL393212 GOB393212:GOH393212 GXX393212:GYD393212 HHT393212:HHZ393212 HRP393212:HRV393212 IBL393212:IBR393212 ILH393212:ILN393212 IVD393212:IVJ393212 JEZ393212:JFF393212 JOV393212:JPB393212 JYR393212:JYX393212 KIN393212:KIT393212 KSJ393212:KSP393212 LCF393212:LCL393212 LMB393212:LMH393212 LVX393212:LWD393212 MFT393212:MFZ393212 MPP393212:MPV393212 MZL393212:MZR393212 NJH393212:NJN393212 NTD393212:NTJ393212 OCZ393212:ODF393212 OMV393212:ONB393212 OWR393212:OWX393212 PGN393212:PGT393212 PQJ393212:PQP393212 QAF393212:QAL393212 QKB393212:QKH393212 QTX393212:QUD393212 RDT393212:RDZ393212 RNP393212:RNV393212 RXL393212:RXR393212 SHH393212:SHN393212 SRD393212:SRJ393212 TAZ393212:TBF393212 TKV393212:TLB393212 TUR393212:TUX393212 UEN393212:UET393212 UOJ393212:UOP393212 UYF393212:UYL393212 VIB393212:VIH393212 VRX393212:VSD393212 WBT393212:WBZ393212 WLP393212:WLV393212 WVL393212:WVR393212 D458748:J458748 IZ458748:JF458748 SV458748:TB458748 ACR458748:ACX458748 AMN458748:AMT458748 AWJ458748:AWP458748 BGF458748:BGL458748 BQB458748:BQH458748 BZX458748:CAD458748 CJT458748:CJZ458748 CTP458748:CTV458748 DDL458748:DDR458748 DNH458748:DNN458748 DXD458748:DXJ458748 EGZ458748:EHF458748 EQV458748:ERB458748 FAR458748:FAX458748 FKN458748:FKT458748 FUJ458748:FUP458748 GEF458748:GEL458748 GOB458748:GOH458748 GXX458748:GYD458748 HHT458748:HHZ458748 HRP458748:HRV458748 IBL458748:IBR458748 ILH458748:ILN458748 IVD458748:IVJ458748 JEZ458748:JFF458748 JOV458748:JPB458748 JYR458748:JYX458748 KIN458748:KIT458748 KSJ458748:KSP458748 LCF458748:LCL458748 LMB458748:LMH458748 LVX458748:LWD458748 MFT458748:MFZ458748 MPP458748:MPV458748 MZL458748:MZR458748 NJH458748:NJN458748 NTD458748:NTJ458748 OCZ458748:ODF458748 OMV458748:ONB458748 OWR458748:OWX458748 PGN458748:PGT458748 PQJ458748:PQP458748 QAF458748:QAL458748 QKB458748:QKH458748 QTX458748:QUD458748 RDT458748:RDZ458748 RNP458748:RNV458748 RXL458748:RXR458748 SHH458748:SHN458748 SRD458748:SRJ458748 TAZ458748:TBF458748 TKV458748:TLB458748 TUR458748:TUX458748 UEN458748:UET458748 UOJ458748:UOP458748 UYF458748:UYL458748 VIB458748:VIH458748 VRX458748:VSD458748 WBT458748:WBZ458748 WLP458748:WLV458748 WVL458748:WVR458748 D524284:J524284 IZ524284:JF524284 SV524284:TB524284 ACR524284:ACX524284 AMN524284:AMT524284 AWJ524284:AWP524284 BGF524284:BGL524284 BQB524284:BQH524284 BZX524284:CAD524284 CJT524284:CJZ524284 CTP524284:CTV524284 DDL524284:DDR524284 DNH524284:DNN524284 DXD524284:DXJ524284 EGZ524284:EHF524284 EQV524284:ERB524284 FAR524284:FAX524284 FKN524284:FKT524284 FUJ524284:FUP524284 GEF524284:GEL524284 GOB524284:GOH524284 GXX524284:GYD524284 HHT524284:HHZ524284 HRP524284:HRV524284 IBL524284:IBR524284 ILH524284:ILN524284 IVD524284:IVJ524284 JEZ524284:JFF524284 JOV524284:JPB524284 JYR524284:JYX524284 KIN524284:KIT524284 KSJ524284:KSP524284 LCF524284:LCL524284 LMB524284:LMH524284 LVX524284:LWD524284 MFT524284:MFZ524284 MPP524284:MPV524284 MZL524284:MZR524284 NJH524284:NJN524284 NTD524284:NTJ524284 OCZ524284:ODF524284 OMV524284:ONB524284 OWR524284:OWX524284 PGN524284:PGT524284 PQJ524284:PQP524284 QAF524284:QAL524284 QKB524284:QKH524284 QTX524284:QUD524284 RDT524284:RDZ524284 RNP524284:RNV524284 RXL524284:RXR524284 SHH524284:SHN524284 SRD524284:SRJ524284 TAZ524284:TBF524284 TKV524284:TLB524284 TUR524284:TUX524284 UEN524284:UET524284 UOJ524284:UOP524284 UYF524284:UYL524284 VIB524284:VIH524284 VRX524284:VSD524284 WBT524284:WBZ524284 WLP524284:WLV524284 WVL524284:WVR524284 D589820:J589820 IZ589820:JF589820 SV589820:TB589820 ACR589820:ACX589820 AMN589820:AMT589820 AWJ589820:AWP589820 BGF589820:BGL589820 BQB589820:BQH589820 BZX589820:CAD589820 CJT589820:CJZ589820 CTP589820:CTV589820 DDL589820:DDR589820 DNH589820:DNN589820 DXD589820:DXJ589820 EGZ589820:EHF589820 EQV589820:ERB589820 FAR589820:FAX589820 FKN589820:FKT589820 FUJ589820:FUP589820 GEF589820:GEL589820 GOB589820:GOH589820 GXX589820:GYD589820 HHT589820:HHZ589820 HRP589820:HRV589820 IBL589820:IBR589820 ILH589820:ILN589820 IVD589820:IVJ589820 JEZ589820:JFF589820 JOV589820:JPB589820 JYR589820:JYX589820 KIN589820:KIT589820 KSJ589820:KSP589820 LCF589820:LCL589820 LMB589820:LMH589820 LVX589820:LWD589820 MFT589820:MFZ589820 MPP589820:MPV589820 MZL589820:MZR589820 NJH589820:NJN589820 NTD589820:NTJ589820 OCZ589820:ODF589820 OMV589820:ONB589820 OWR589820:OWX589820 PGN589820:PGT589820 PQJ589820:PQP589820 QAF589820:QAL589820 QKB589820:QKH589820 QTX589820:QUD589820 RDT589820:RDZ589820 RNP589820:RNV589820 RXL589820:RXR589820 SHH589820:SHN589820 SRD589820:SRJ589820 TAZ589820:TBF589820 TKV589820:TLB589820 TUR589820:TUX589820 UEN589820:UET589820 UOJ589820:UOP589820 UYF589820:UYL589820 VIB589820:VIH589820 VRX589820:VSD589820 WBT589820:WBZ589820 WLP589820:WLV589820 WVL589820:WVR589820 D655356:J655356 IZ655356:JF655356 SV655356:TB655356 ACR655356:ACX655356 AMN655356:AMT655356 AWJ655356:AWP655356 BGF655356:BGL655356 BQB655356:BQH655356 BZX655356:CAD655356 CJT655356:CJZ655356 CTP655356:CTV655356 DDL655356:DDR655356 DNH655356:DNN655356 DXD655356:DXJ655356 EGZ655356:EHF655356 EQV655356:ERB655356 FAR655356:FAX655356 FKN655356:FKT655356 FUJ655356:FUP655356 GEF655356:GEL655356 GOB655356:GOH655356 GXX655356:GYD655356 HHT655356:HHZ655356 HRP655356:HRV655356 IBL655356:IBR655356 ILH655356:ILN655356 IVD655356:IVJ655356 JEZ655356:JFF655356 JOV655356:JPB655356 JYR655356:JYX655356 KIN655356:KIT655356 KSJ655356:KSP655356 LCF655356:LCL655356 LMB655356:LMH655356 LVX655356:LWD655356 MFT655356:MFZ655356 MPP655356:MPV655356 MZL655356:MZR655356 NJH655356:NJN655356 NTD655356:NTJ655356 OCZ655356:ODF655356 OMV655356:ONB655356 OWR655356:OWX655356 PGN655356:PGT655356 PQJ655356:PQP655356 QAF655356:QAL655356 QKB655356:QKH655356 QTX655356:QUD655356 RDT655356:RDZ655356 RNP655356:RNV655356 RXL655356:RXR655356 SHH655356:SHN655356 SRD655356:SRJ655356 TAZ655356:TBF655356 TKV655356:TLB655356 TUR655356:TUX655356 UEN655356:UET655356 UOJ655356:UOP655356 UYF655356:UYL655356 VIB655356:VIH655356 VRX655356:VSD655356 WBT655356:WBZ655356 WLP655356:WLV655356 WVL655356:WVR655356 D720892:J720892 IZ720892:JF720892 SV720892:TB720892 ACR720892:ACX720892 AMN720892:AMT720892 AWJ720892:AWP720892 BGF720892:BGL720892 BQB720892:BQH720892 BZX720892:CAD720892 CJT720892:CJZ720892 CTP720892:CTV720892 DDL720892:DDR720892 DNH720892:DNN720892 DXD720892:DXJ720892 EGZ720892:EHF720892 EQV720892:ERB720892 FAR720892:FAX720892 FKN720892:FKT720892 FUJ720892:FUP720892 GEF720892:GEL720892 GOB720892:GOH720892 GXX720892:GYD720892 HHT720892:HHZ720892 HRP720892:HRV720892 IBL720892:IBR720892 ILH720892:ILN720892 IVD720892:IVJ720892 JEZ720892:JFF720892 JOV720892:JPB720892 JYR720892:JYX720892 KIN720892:KIT720892 KSJ720892:KSP720892 LCF720892:LCL720892 LMB720892:LMH720892 LVX720892:LWD720892 MFT720892:MFZ720892 MPP720892:MPV720892 MZL720892:MZR720892 NJH720892:NJN720892 NTD720892:NTJ720892 OCZ720892:ODF720892 OMV720892:ONB720892 OWR720892:OWX720892 PGN720892:PGT720892 PQJ720892:PQP720892 QAF720892:QAL720892 QKB720892:QKH720892 QTX720892:QUD720892 RDT720892:RDZ720892 RNP720892:RNV720892 RXL720892:RXR720892 SHH720892:SHN720892 SRD720892:SRJ720892 TAZ720892:TBF720892 TKV720892:TLB720892 TUR720892:TUX720892 UEN720892:UET720892 UOJ720892:UOP720892 UYF720892:UYL720892 VIB720892:VIH720892 VRX720892:VSD720892 WBT720892:WBZ720892 WLP720892:WLV720892 WVL720892:WVR720892 D786428:J786428 IZ786428:JF786428 SV786428:TB786428 ACR786428:ACX786428 AMN786428:AMT786428 AWJ786428:AWP786428 BGF786428:BGL786428 BQB786428:BQH786428 BZX786428:CAD786428 CJT786428:CJZ786428 CTP786428:CTV786428 DDL786428:DDR786428 DNH786428:DNN786428 DXD786428:DXJ786428 EGZ786428:EHF786428 EQV786428:ERB786428 FAR786428:FAX786428 FKN786428:FKT786428 FUJ786428:FUP786428 GEF786428:GEL786428 GOB786428:GOH786428 GXX786428:GYD786428 HHT786428:HHZ786428 HRP786428:HRV786428 IBL786428:IBR786428 ILH786428:ILN786428 IVD786428:IVJ786428 JEZ786428:JFF786428 JOV786428:JPB786428 JYR786428:JYX786428 KIN786428:KIT786428 KSJ786428:KSP786428 LCF786428:LCL786428 LMB786428:LMH786428 LVX786428:LWD786428 MFT786428:MFZ786428 MPP786428:MPV786428 MZL786428:MZR786428 NJH786428:NJN786428 NTD786428:NTJ786428 OCZ786428:ODF786428 OMV786428:ONB786428 OWR786428:OWX786428 PGN786428:PGT786428 PQJ786428:PQP786428 QAF786428:QAL786428 QKB786428:QKH786428 QTX786428:QUD786428 RDT786428:RDZ786428 RNP786428:RNV786428 RXL786428:RXR786428 SHH786428:SHN786428 SRD786428:SRJ786428 TAZ786428:TBF786428 TKV786428:TLB786428 TUR786428:TUX786428 UEN786428:UET786428 UOJ786428:UOP786428 UYF786428:UYL786428 VIB786428:VIH786428 VRX786428:VSD786428 WBT786428:WBZ786428 WLP786428:WLV786428 WVL786428:WVR786428 D851964:J851964 IZ851964:JF851964 SV851964:TB851964 ACR851964:ACX851964 AMN851964:AMT851964 AWJ851964:AWP851964 BGF851964:BGL851964 BQB851964:BQH851964 BZX851964:CAD851964 CJT851964:CJZ851964 CTP851964:CTV851964 DDL851964:DDR851964 DNH851964:DNN851964 DXD851964:DXJ851964 EGZ851964:EHF851964 EQV851964:ERB851964 FAR851964:FAX851964 FKN851964:FKT851964 FUJ851964:FUP851964 GEF851964:GEL851964 GOB851964:GOH851964 GXX851964:GYD851964 HHT851964:HHZ851964 HRP851964:HRV851964 IBL851964:IBR851964 ILH851964:ILN851964 IVD851964:IVJ851964 JEZ851964:JFF851964 JOV851964:JPB851964 JYR851964:JYX851964 KIN851964:KIT851964 KSJ851964:KSP851964 LCF851964:LCL851964 LMB851964:LMH851964 LVX851964:LWD851964 MFT851964:MFZ851964 MPP851964:MPV851964 MZL851964:MZR851964 NJH851964:NJN851964 NTD851964:NTJ851964 OCZ851964:ODF851964 OMV851964:ONB851964 OWR851964:OWX851964 PGN851964:PGT851964 PQJ851964:PQP851964 QAF851964:QAL851964 QKB851964:QKH851964 QTX851964:QUD851964 RDT851964:RDZ851964 RNP851964:RNV851964 RXL851964:RXR851964 SHH851964:SHN851964 SRD851964:SRJ851964 TAZ851964:TBF851964 TKV851964:TLB851964 TUR851964:TUX851964 UEN851964:UET851964 UOJ851964:UOP851964 UYF851964:UYL851964 VIB851964:VIH851964 VRX851964:VSD851964 WBT851964:WBZ851964 WLP851964:WLV851964 WVL851964:WVR851964 D917500:J917500 IZ917500:JF917500 SV917500:TB917500 ACR917500:ACX917500 AMN917500:AMT917500 AWJ917500:AWP917500 BGF917500:BGL917500 BQB917500:BQH917500 BZX917500:CAD917500 CJT917500:CJZ917500 CTP917500:CTV917500 DDL917500:DDR917500 DNH917500:DNN917500 DXD917500:DXJ917500 EGZ917500:EHF917500 EQV917500:ERB917500 FAR917500:FAX917500 FKN917500:FKT917500 FUJ917500:FUP917500 GEF917500:GEL917500 GOB917500:GOH917500 GXX917500:GYD917500 HHT917500:HHZ917500 HRP917500:HRV917500 IBL917500:IBR917500 ILH917500:ILN917500 IVD917500:IVJ917500 JEZ917500:JFF917500 JOV917500:JPB917500 JYR917500:JYX917500 KIN917500:KIT917500 KSJ917500:KSP917500 LCF917500:LCL917500 LMB917500:LMH917500 LVX917500:LWD917500 MFT917500:MFZ917500 MPP917500:MPV917500 MZL917500:MZR917500 NJH917500:NJN917500 NTD917500:NTJ917500 OCZ917500:ODF917500 OMV917500:ONB917500 OWR917500:OWX917500 PGN917500:PGT917500 PQJ917500:PQP917500 QAF917500:QAL917500 QKB917500:QKH917500 QTX917500:QUD917500 RDT917500:RDZ917500 RNP917500:RNV917500 RXL917500:RXR917500 SHH917500:SHN917500 SRD917500:SRJ917500 TAZ917500:TBF917500 TKV917500:TLB917500 TUR917500:TUX917500 UEN917500:UET917500 UOJ917500:UOP917500 UYF917500:UYL917500 VIB917500:VIH917500 VRX917500:VSD917500 WBT917500:WBZ917500 WLP917500:WLV917500 WVL917500:WVR917500 D983036:J983036 IZ983036:JF983036 SV983036:TB983036 ACR983036:ACX983036 AMN983036:AMT983036 AWJ983036:AWP983036 BGF983036:BGL983036 BQB983036:BQH983036 BZX983036:CAD983036 CJT983036:CJZ983036 CTP983036:CTV983036 DDL983036:DDR983036 DNH983036:DNN983036 DXD983036:DXJ983036 EGZ983036:EHF983036 EQV983036:ERB983036 FAR983036:FAX983036 FKN983036:FKT983036 FUJ983036:FUP983036 GEF983036:GEL983036 GOB983036:GOH983036 GXX983036:GYD983036 HHT983036:HHZ983036 HRP983036:HRV983036 IBL983036:IBR983036 ILH983036:ILN983036 IVD983036:IVJ983036 JEZ983036:JFF983036 JOV983036:JPB983036 JYR983036:JYX983036 KIN983036:KIT983036 KSJ983036:KSP983036 LCF983036:LCL983036 LMB983036:LMH983036 LVX983036:LWD983036 MFT983036:MFZ983036 MPP983036:MPV983036 MZL983036:MZR983036 NJH983036:NJN983036 NTD983036:NTJ983036 OCZ983036:ODF983036 OMV983036:ONB983036 OWR983036:OWX983036 PGN983036:PGT983036 PQJ983036:PQP983036 QAF983036:QAL983036 QKB983036:QKH983036 QTX983036:QUD983036 RDT983036:RDZ983036 RNP983036:RNV983036 RXL983036:RXR983036 SHH983036:SHN983036 SRD983036:SRJ983036 TAZ983036:TBF983036 TKV983036:TLB983036 TUR983036:TUX983036 UEN983036:UET983036 UOJ983036:UOP983036 UYF983036:UYL983036 VIB983036:VIH983036 VRX983036:VSD983036 WBT983036:WBZ983036 WLP983036:WLV983036 D7:H7" xr:uid="{00000000-0002-0000-0B00-000000000000}">
      <formula1>"*"</formula1>
    </dataValidation>
  </dataValidations>
  <pageMargins left="0.78740157480314965" right="0.78740157480314965" top="0.78740157480314965" bottom="0.78740157480314965" header="0.31496062992125984" footer="0.59055118110236227"/>
  <pageSetup paperSize="9" scale="85" orientation="portrait" r:id="rId1"/>
  <headerFooter scaleWithDoc="0">
    <oddFooter>&amp;R&amp;"ＭＳ ゴシック,標準"&amp;12整理番号：（事務局記入欄）</oddFooter>
  </headerFooter>
  <rowBreaks count="1" manualBreakCount="1">
    <brk id="38" max="16383" man="1"/>
  </rowBreaks>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N34"/>
  <sheetViews>
    <sheetView view="pageBreakPreview" zoomScale="60" zoomScaleNormal="100" workbookViewId="0">
      <selection activeCell="D15" sqref="D15"/>
    </sheetView>
  </sheetViews>
  <sheetFormatPr defaultColWidth="9" defaultRowHeight="13"/>
  <cols>
    <col min="1" max="1" width="4.58203125" style="211" customWidth="1"/>
    <col min="2" max="2" width="17" style="211" customWidth="1"/>
    <col min="3" max="3" width="14.33203125" style="211" customWidth="1"/>
    <col min="4" max="4" width="5.5" style="211" customWidth="1"/>
    <col min="5" max="5" width="18.08203125" style="211" customWidth="1"/>
    <col min="6" max="6" width="5.5" style="211" customWidth="1"/>
    <col min="7" max="7" width="18.08203125" style="211" customWidth="1"/>
    <col min="8" max="8" width="5.5" style="211" customWidth="1"/>
    <col min="9" max="9" width="18.08203125" style="211" customWidth="1"/>
    <col min="10" max="10" width="5" style="211" customWidth="1"/>
    <col min="11" max="11" width="21.75" style="211" customWidth="1"/>
    <col min="12" max="12" width="5" style="211" customWidth="1"/>
    <col min="13" max="16384" width="9" style="211"/>
  </cols>
  <sheetData>
    <row r="1" spans="1:14" ht="30" customHeight="1">
      <c r="A1" s="1032" t="s">
        <v>294</v>
      </c>
      <c r="B1" s="1032"/>
      <c r="C1" s="1032"/>
      <c r="D1" s="384"/>
      <c r="E1" s="315"/>
      <c r="F1" s="315"/>
      <c r="G1" s="315"/>
      <c r="H1" s="315"/>
      <c r="I1" s="315"/>
      <c r="J1" s="315"/>
      <c r="K1" s="315"/>
      <c r="L1" s="315"/>
      <c r="N1" s="385"/>
    </row>
    <row r="2" spans="1:14" ht="9.75" customHeight="1">
      <c r="A2" s="384"/>
      <c r="B2" s="384"/>
      <c r="C2" s="384"/>
      <c r="D2" s="384"/>
      <c r="E2" s="315"/>
      <c r="F2" s="315"/>
      <c r="G2" s="315"/>
      <c r="H2" s="315"/>
      <c r="I2" s="315"/>
      <c r="J2" s="315"/>
      <c r="K2" s="315"/>
      <c r="L2" s="315"/>
      <c r="N2" s="385"/>
    </row>
    <row r="3" spans="1:14" ht="28">
      <c r="A3" s="386"/>
      <c r="B3" s="386"/>
      <c r="C3" s="1033" t="s">
        <v>353</v>
      </c>
      <c r="D3" s="1033"/>
      <c r="E3" s="1033"/>
      <c r="F3" s="1033"/>
      <c r="G3" s="1033"/>
      <c r="H3" s="1033"/>
      <c r="I3" s="1033"/>
      <c r="J3" s="1033"/>
      <c r="K3" s="386"/>
      <c r="L3" s="386"/>
      <c r="N3" s="385"/>
    </row>
    <row r="4" spans="1:14" ht="34.5" customHeight="1">
      <c r="A4" s="387"/>
      <c r="B4" s="387"/>
      <c r="C4" s="1034" t="s">
        <v>295</v>
      </c>
      <c r="D4" s="1034"/>
      <c r="E4" s="1034"/>
      <c r="F4" s="1034"/>
      <c r="G4" s="1034"/>
      <c r="H4" s="1034"/>
      <c r="I4" s="1034"/>
      <c r="J4" s="1034"/>
      <c r="K4" s="387"/>
      <c r="L4" s="387"/>
      <c r="N4" s="385"/>
    </row>
    <row r="5" spans="1:14" ht="39.75" customHeight="1">
      <c r="A5" s="387"/>
      <c r="B5" s="387"/>
      <c r="C5" s="1035" t="str">
        <f>総表!C11</f>
        <v>舞台芸術創造活動活性化事業</v>
      </c>
      <c r="D5" s="1035"/>
      <c r="E5" s="1035"/>
      <c r="F5" s="1035"/>
      <c r="G5" s="1035"/>
      <c r="H5" s="1035"/>
      <c r="I5" s="1035"/>
      <c r="J5" s="1035"/>
      <c r="K5" s="387"/>
      <c r="L5" s="387"/>
      <c r="M5" s="388" t="s">
        <v>217</v>
      </c>
      <c r="N5" s="388"/>
    </row>
    <row r="6" spans="1:14" ht="11.25" customHeight="1">
      <c r="A6" s="387"/>
      <c r="B6" s="387"/>
      <c r="C6" s="387"/>
      <c r="D6" s="387"/>
      <c r="E6" s="387"/>
      <c r="F6" s="387"/>
      <c r="G6" s="387"/>
      <c r="H6" s="387"/>
      <c r="I6" s="1036" t="s">
        <v>296</v>
      </c>
      <c r="J6" s="1036"/>
      <c r="K6" s="1036"/>
      <c r="L6" s="387"/>
      <c r="M6" s="388"/>
      <c r="N6" s="388"/>
    </row>
    <row r="7" spans="1:14" ht="30.75" customHeight="1">
      <c r="A7" s="315"/>
      <c r="B7" s="389"/>
      <c r="C7" s="389"/>
      <c r="D7" s="389"/>
      <c r="E7" s="389"/>
      <c r="F7" s="389"/>
      <c r="G7" s="389"/>
      <c r="H7" s="389"/>
      <c r="I7" s="1037" t="s">
        <v>338</v>
      </c>
      <c r="J7" s="1037"/>
      <c r="K7" s="1037"/>
      <c r="L7" s="389"/>
      <c r="M7" s="439" t="s">
        <v>339</v>
      </c>
      <c r="N7" s="388"/>
    </row>
    <row r="8" spans="1:14" ht="21" customHeight="1">
      <c r="A8" s="315"/>
      <c r="B8" s="389"/>
      <c r="C8" s="389"/>
      <c r="D8" s="389"/>
      <c r="E8" s="389"/>
      <c r="F8" s="389"/>
      <c r="G8" s="389"/>
      <c r="H8" s="389"/>
      <c r="I8" s="390"/>
      <c r="J8" s="390"/>
      <c r="K8" s="390"/>
      <c r="L8" s="389"/>
      <c r="M8" s="388"/>
      <c r="N8" s="388"/>
    </row>
    <row r="9" spans="1:14" ht="35.25" customHeight="1">
      <c r="A9" s="315"/>
      <c r="B9" s="1038" t="s">
        <v>297</v>
      </c>
      <c r="C9" s="1038"/>
      <c r="D9" s="1038"/>
      <c r="E9" s="1038"/>
      <c r="F9" s="1038"/>
      <c r="G9" s="1038"/>
      <c r="H9" s="1038"/>
      <c r="I9" s="1038"/>
      <c r="J9" s="1038"/>
      <c r="K9" s="1038"/>
      <c r="L9" s="389"/>
      <c r="M9" s="388"/>
      <c r="N9" s="388"/>
    </row>
    <row r="10" spans="1:14" ht="17.25" customHeight="1">
      <c r="A10" s="315"/>
      <c r="B10" s="315"/>
      <c r="C10" s="315"/>
      <c r="D10" s="315"/>
      <c r="E10" s="315"/>
      <c r="F10" s="315"/>
      <c r="G10" s="315"/>
      <c r="H10" s="315"/>
      <c r="I10" s="315"/>
      <c r="J10" s="389"/>
      <c r="K10" s="389"/>
      <c r="L10" s="389"/>
      <c r="M10" s="388"/>
      <c r="N10" s="388"/>
    </row>
    <row r="11" spans="1:14" ht="36.75" customHeight="1">
      <c r="A11" s="315"/>
      <c r="B11" s="315"/>
      <c r="C11" s="315"/>
      <c r="D11" s="315"/>
      <c r="E11" s="391" t="s">
        <v>298</v>
      </c>
      <c r="F11" s="212"/>
      <c r="G11" s="392">
        <f>総表!C13</f>
        <v>0</v>
      </c>
      <c r="H11" s="393" t="s">
        <v>299</v>
      </c>
      <c r="I11" s="392">
        <f>総表!E13</f>
        <v>0</v>
      </c>
      <c r="J11" s="393"/>
      <c r="K11" s="212"/>
      <c r="L11" s="393"/>
      <c r="M11" s="388" t="s">
        <v>217</v>
      </c>
      <c r="N11" s="388"/>
    </row>
    <row r="12" spans="1:14" ht="54" customHeight="1">
      <c r="A12" s="315"/>
      <c r="B12" s="315"/>
      <c r="C12" s="315"/>
      <c r="D12" s="315"/>
      <c r="E12" s="394" t="s">
        <v>300</v>
      </c>
      <c r="F12" s="212"/>
      <c r="G12" s="1039" t="str">
        <f>総表!C15&amp;総表!D15&amp;総表!G15</f>
        <v/>
      </c>
      <c r="H12" s="1039"/>
      <c r="I12" s="1039"/>
      <c r="J12" s="1039"/>
      <c r="K12" s="1039"/>
      <c r="L12" s="1039"/>
      <c r="M12" s="388" t="s">
        <v>217</v>
      </c>
      <c r="N12" s="388"/>
    </row>
    <row r="13" spans="1:14" ht="54" customHeight="1">
      <c r="A13" s="315"/>
      <c r="B13" s="315"/>
      <c r="C13" s="315"/>
      <c r="D13" s="315"/>
      <c r="E13" s="394" t="s">
        <v>301</v>
      </c>
      <c r="F13" s="212"/>
      <c r="G13" s="1039">
        <f>総表!C16</f>
        <v>0</v>
      </c>
      <c r="H13" s="1039"/>
      <c r="I13" s="1039"/>
      <c r="J13" s="1039"/>
      <c r="K13" s="1039"/>
      <c r="L13" s="1039"/>
      <c r="M13" s="388" t="s">
        <v>217</v>
      </c>
      <c r="N13" s="388"/>
    </row>
    <row r="14" spans="1:14" ht="54" customHeight="1">
      <c r="A14" s="315"/>
      <c r="B14" s="315"/>
      <c r="C14" s="315"/>
      <c r="D14" s="315"/>
      <c r="E14" s="395" t="s">
        <v>302</v>
      </c>
      <c r="F14" s="212"/>
      <c r="G14" s="1039">
        <f>総表!C17</f>
        <v>0</v>
      </c>
      <c r="H14" s="1039"/>
      <c r="I14" s="1039"/>
      <c r="J14" s="1039"/>
      <c r="K14" s="1039"/>
      <c r="L14" s="1039"/>
      <c r="M14" s="388" t="s">
        <v>217</v>
      </c>
      <c r="N14" s="388"/>
    </row>
    <row r="15" spans="1:14" ht="54" customHeight="1">
      <c r="A15" s="315"/>
      <c r="B15" s="315"/>
      <c r="C15" s="315"/>
      <c r="D15" s="315"/>
      <c r="E15" s="395" t="s">
        <v>303</v>
      </c>
      <c r="F15" s="212"/>
      <c r="G15" s="1039">
        <f>総表!C18</f>
        <v>0</v>
      </c>
      <c r="H15" s="1039"/>
      <c r="I15" s="1039"/>
      <c r="J15" s="396"/>
      <c r="K15" s="396"/>
      <c r="L15" s="396"/>
      <c r="M15" s="388" t="s">
        <v>217</v>
      </c>
      <c r="N15" s="388"/>
    </row>
    <row r="16" spans="1:14" ht="9.75" customHeight="1">
      <c r="A16" s="315"/>
      <c r="B16" s="315"/>
      <c r="C16" s="315"/>
      <c r="D16" s="315"/>
      <c r="E16" s="315"/>
      <c r="F16" s="315"/>
      <c r="G16" s="315"/>
      <c r="H16" s="315"/>
      <c r="I16" s="315"/>
      <c r="J16" s="389"/>
      <c r="K16" s="389"/>
      <c r="L16" s="389"/>
    </row>
    <row r="17" spans="1:13" ht="69.75" customHeight="1">
      <c r="A17" s="315"/>
      <c r="B17" s="1031" t="s">
        <v>378</v>
      </c>
      <c r="C17" s="1031"/>
      <c r="D17" s="1031"/>
      <c r="E17" s="1031"/>
      <c r="F17" s="1031"/>
      <c r="G17" s="1031"/>
      <c r="H17" s="1031"/>
      <c r="I17" s="1031"/>
      <c r="J17" s="1031"/>
      <c r="K17" s="1031"/>
      <c r="L17" s="389"/>
    </row>
    <row r="18" spans="1:13" ht="4.5" customHeight="1">
      <c r="A18" s="315"/>
      <c r="B18" s="397"/>
      <c r="C18" s="397"/>
      <c r="D18" s="397"/>
      <c r="E18" s="397"/>
      <c r="F18" s="397"/>
      <c r="G18" s="397"/>
      <c r="H18" s="397"/>
      <c r="I18" s="397"/>
      <c r="J18" s="397"/>
      <c r="K18" s="397"/>
      <c r="L18" s="389"/>
    </row>
    <row r="19" spans="1:13" ht="21">
      <c r="A19" s="315"/>
      <c r="B19" s="1049" t="s">
        <v>304</v>
      </c>
      <c r="C19" s="1049"/>
      <c r="D19" s="1049"/>
      <c r="E19" s="1049"/>
      <c r="F19" s="1049"/>
      <c r="G19" s="1049"/>
      <c r="H19" s="1049"/>
      <c r="I19" s="1049"/>
      <c r="J19" s="1049"/>
      <c r="K19" s="1049"/>
      <c r="L19" s="389"/>
    </row>
    <row r="20" spans="1:13" ht="3.75" customHeight="1">
      <c r="A20" s="315"/>
      <c r="B20" s="398"/>
      <c r="C20" s="398"/>
      <c r="D20" s="398"/>
      <c r="E20" s="398"/>
      <c r="F20" s="398"/>
      <c r="G20" s="398"/>
      <c r="H20" s="398"/>
      <c r="I20" s="398"/>
      <c r="J20" s="398"/>
      <c r="K20" s="398"/>
      <c r="L20" s="389"/>
    </row>
    <row r="21" spans="1:13" ht="64.5" customHeight="1">
      <c r="A21" s="315"/>
      <c r="B21" s="1038" t="s">
        <v>305</v>
      </c>
      <c r="C21" s="1038"/>
      <c r="D21" s="399"/>
      <c r="E21" s="1050">
        <f>総表!C23</f>
        <v>0</v>
      </c>
      <c r="F21" s="1050"/>
      <c r="G21" s="1050"/>
      <c r="H21" s="1050"/>
      <c r="I21" s="1050"/>
      <c r="J21" s="1050"/>
      <c r="K21" s="1050"/>
      <c r="L21" s="315"/>
      <c r="M21" s="400" t="s">
        <v>306</v>
      </c>
    </row>
    <row r="22" spans="1:13" ht="64.5" customHeight="1">
      <c r="A22" s="212"/>
      <c r="B22" s="1038" t="s">
        <v>307</v>
      </c>
      <c r="C22" s="1038"/>
      <c r="D22" s="399"/>
      <c r="E22" s="1051">
        <f>IFERROR(IF(F23="有",F24-F25,総表!D49),"")</f>
        <v>0</v>
      </c>
      <c r="F22" s="1051"/>
      <c r="G22" s="1051"/>
      <c r="H22" s="1051"/>
      <c r="I22" s="1051"/>
      <c r="J22" s="1051"/>
      <c r="K22" s="1051"/>
      <c r="L22" s="315"/>
      <c r="M22" s="400" t="s">
        <v>306</v>
      </c>
    </row>
    <row r="23" spans="1:13" ht="30" customHeight="1">
      <c r="A23" s="212"/>
      <c r="B23" s="399"/>
      <c r="C23" s="399"/>
      <c r="D23" s="399"/>
      <c r="E23" s="401" t="s">
        <v>308</v>
      </c>
      <c r="F23" s="1052" t="s">
        <v>205</v>
      </c>
      <c r="G23" s="1052"/>
      <c r="H23" s="402"/>
      <c r="I23" s="402"/>
      <c r="J23" s="402"/>
      <c r="K23" s="402"/>
      <c r="L23" s="315"/>
      <c r="M23" s="403" t="s">
        <v>309</v>
      </c>
    </row>
    <row r="24" spans="1:13" ht="30" customHeight="1">
      <c r="A24" s="212"/>
      <c r="B24" s="399"/>
      <c r="C24" s="399"/>
      <c r="D24" s="399"/>
      <c r="E24" s="404" t="str">
        <f>IF(F23="有","確定額：","")</f>
        <v/>
      </c>
      <c r="F24" s="1053" t="str">
        <f>IF(E24="","",総表!D49)</f>
        <v/>
      </c>
      <c r="G24" s="1053"/>
      <c r="H24" s="405"/>
      <c r="I24" s="402"/>
      <c r="J24" s="402"/>
      <c r="K24" s="402"/>
      <c r="L24" s="315"/>
      <c r="M24" s="403" t="s">
        <v>310</v>
      </c>
    </row>
    <row r="25" spans="1:13" ht="36" customHeight="1">
      <c r="A25" s="212"/>
      <c r="B25" s="399"/>
      <c r="C25" s="399"/>
      <c r="D25" s="399"/>
      <c r="E25" s="406" t="str">
        <f>IF(F23="有","うち概算払済：","")</f>
        <v/>
      </c>
      <c r="F25" s="1054"/>
      <c r="G25" s="1054"/>
      <c r="H25" s="407"/>
      <c r="I25" s="407"/>
      <c r="J25" s="407"/>
      <c r="K25" s="407"/>
      <c r="L25" s="315"/>
      <c r="M25" s="403" t="s">
        <v>311</v>
      </c>
    </row>
    <row r="26" spans="1:13" ht="64.5" customHeight="1">
      <c r="A26" s="212"/>
      <c r="B26" s="1038" t="s">
        <v>312</v>
      </c>
      <c r="C26" s="1038"/>
      <c r="D26" s="399"/>
      <c r="E26" s="396"/>
      <c r="F26" s="396"/>
      <c r="G26" s="396"/>
      <c r="H26" s="396"/>
      <c r="I26" s="396"/>
      <c r="J26" s="396"/>
      <c r="K26" s="396"/>
      <c r="L26" s="315"/>
    </row>
    <row r="27" spans="1:13" ht="55.5" customHeight="1">
      <c r="B27" s="1040" t="s">
        <v>313</v>
      </c>
      <c r="C27" s="1041"/>
      <c r="D27" s="1042" t="s">
        <v>328</v>
      </c>
      <c r="E27" s="1043"/>
      <c r="F27" s="1043"/>
      <c r="G27" s="1043"/>
      <c r="H27" s="1043"/>
      <c r="I27" s="1043"/>
      <c r="J27" s="1043"/>
      <c r="K27" s="1044"/>
      <c r="L27" s="212"/>
      <c r="M27" s="212"/>
    </row>
    <row r="28" spans="1:13" ht="55.5" customHeight="1">
      <c r="B28" s="1040" t="s">
        <v>314</v>
      </c>
      <c r="C28" s="1041"/>
      <c r="D28" s="1042" t="s">
        <v>315</v>
      </c>
      <c r="E28" s="1043"/>
      <c r="F28" s="1043"/>
      <c r="G28" s="1044"/>
      <c r="H28" s="1045" t="s">
        <v>316</v>
      </c>
      <c r="I28" s="1046"/>
      <c r="J28" s="1047"/>
      <c r="K28" s="1048"/>
      <c r="L28" s="212"/>
      <c r="M28" s="212"/>
    </row>
    <row r="29" spans="1:13" ht="55.5" customHeight="1">
      <c r="B29" s="1040" t="s">
        <v>317</v>
      </c>
      <c r="C29" s="1058"/>
      <c r="D29" s="1042" t="s">
        <v>318</v>
      </c>
      <c r="E29" s="1043"/>
      <c r="F29" s="1043"/>
      <c r="G29" s="1059"/>
      <c r="H29" s="1060"/>
      <c r="I29" s="1043"/>
      <c r="J29" s="1043"/>
      <c r="K29" s="1044"/>
      <c r="L29" s="212"/>
      <c r="M29" s="212" t="s">
        <v>309</v>
      </c>
    </row>
    <row r="30" spans="1:13" ht="55.5" customHeight="1">
      <c r="B30" s="1040" t="s">
        <v>319</v>
      </c>
      <c r="C30" s="1041"/>
      <c r="D30" s="1061"/>
      <c r="E30" s="1062"/>
      <c r="F30" s="1062"/>
      <c r="G30" s="1062"/>
      <c r="H30" s="1062"/>
      <c r="I30" s="1062"/>
      <c r="J30" s="1062"/>
      <c r="K30" s="1063"/>
      <c r="L30" s="212"/>
      <c r="M30" s="212"/>
    </row>
    <row r="31" spans="1:13" ht="73.5" customHeight="1">
      <c r="B31" s="1064" t="s">
        <v>320</v>
      </c>
      <c r="C31" s="1065"/>
      <c r="D31" s="1055"/>
      <c r="E31" s="1056"/>
      <c r="F31" s="1056"/>
      <c r="G31" s="1056"/>
      <c r="H31" s="1056"/>
      <c r="I31" s="1056"/>
      <c r="J31" s="1056"/>
      <c r="K31" s="1057"/>
      <c r="L31" s="212"/>
      <c r="M31" s="212" t="s">
        <v>321</v>
      </c>
    </row>
    <row r="32" spans="1:13" ht="73.5" customHeight="1">
      <c r="B32" s="1040" t="s">
        <v>322</v>
      </c>
      <c r="C32" s="1041"/>
      <c r="D32" s="1055"/>
      <c r="E32" s="1056"/>
      <c r="F32" s="1056"/>
      <c r="G32" s="1056"/>
      <c r="H32" s="1056"/>
      <c r="I32" s="1056"/>
      <c r="J32" s="1056"/>
      <c r="K32" s="1057"/>
      <c r="L32" s="212"/>
      <c r="M32" s="212"/>
    </row>
    <row r="33" spans="2:2" ht="25.5" customHeight="1">
      <c r="B33" s="438" t="s">
        <v>331</v>
      </c>
    </row>
    <row r="34" spans="2:2" ht="25.5" customHeight="1"/>
  </sheetData>
  <sheetProtection selectLockedCells="1"/>
  <mergeCells count="36">
    <mergeCell ref="B32:C32"/>
    <mergeCell ref="D32:K32"/>
    <mergeCell ref="B29:C29"/>
    <mergeCell ref="D29:G29"/>
    <mergeCell ref="H29:K29"/>
    <mergeCell ref="B30:C30"/>
    <mergeCell ref="D30:K30"/>
    <mergeCell ref="B31:C31"/>
    <mergeCell ref="D31:K31"/>
    <mergeCell ref="B28:C28"/>
    <mergeCell ref="D28:G28"/>
    <mergeCell ref="H28:I28"/>
    <mergeCell ref="J28:K28"/>
    <mergeCell ref="B19:K19"/>
    <mergeCell ref="B21:C21"/>
    <mergeCell ref="E21:K21"/>
    <mergeCell ref="B22:C22"/>
    <mergeCell ref="E22:K22"/>
    <mergeCell ref="F23:G23"/>
    <mergeCell ref="F24:G24"/>
    <mergeCell ref="F25:G25"/>
    <mergeCell ref="B26:C26"/>
    <mergeCell ref="B27:C27"/>
    <mergeCell ref="D27:K27"/>
    <mergeCell ref="B17:K17"/>
    <mergeCell ref="A1:C1"/>
    <mergeCell ref="C3:J3"/>
    <mergeCell ref="C4:J4"/>
    <mergeCell ref="C5:J5"/>
    <mergeCell ref="I6:K6"/>
    <mergeCell ref="I7:K7"/>
    <mergeCell ref="B9:K9"/>
    <mergeCell ref="G12:L12"/>
    <mergeCell ref="G13:L13"/>
    <mergeCell ref="G14:L14"/>
    <mergeCell ref="G15:I15"/>
  </mergeCells>
  <phoneticPr fontId="8"/>
  <conditionalFormatting sqref="H29:K29">
    <cfRule type="expression" dxfId="1" priority="2">
      <formula>NOT($D$29="その他")</formula>
    </cfRule>
  </conditionalFormatting>
  <conditionalFormatting sqref="F23:G23">
    <cfRule type="containsText" dxfId="0" priority="1" operator="containsText" text="要入力">
      <formula>NOT(ISERROR(SEARCH("要入力",F23)))</formula>
    </cfRule>
  </conditionalFormatting>
  <dataValidations count="2">
    <dataValidation type="list" allowBlank="1" showInputMessage="1" showErrorMessage="1" sqref="F23:G23" xr:uid="{00000000-0002-0000-0E00-000000000000}">
      <formula1>"要入力,有,無"</formula1>
    </dataValidation>
    <dataValidation type="list" allowBlank="1" showInputMessage="1" showErrorMessage="1" sqref="D29:G29" xr:uid="{00000000-0002-0000-0E00-000001000000}">
      <formula1>"普通,当座,その他"</formula1>
    </dataValidation>
  </dataValidations>
  <pageMargins left="0.78740157480314965" right="0.78740157480314965" top="0.78740157480314965" bottom="0.78740157480314965" header="0.31496062992125984" footer="0.59055118110236227"/>
  <pageSetup paperSize="9" scale="55" orientation="portrait" r:id="rId1"/>
  <headerFooter scaleWithDoc="0">
    <oddFooter>&amp;R&amp;"ＭＳ ゴシック,標準"&amp;12整理番号：（事務局記入欄）</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19</vt:i4>
      </vt:variant>
    </vt:vector>
  </HeadingPairs>
  <TitlesOfParts>
    <vt:vector size="30" baseType="lpstr">
      <vt:lpstr>はじめにお読みください</vt:lpstr>
      <vt:lpstr>交付申請書総表コピー欄</vt:lpstr>
      <vt:lpstr>総表</vt:lpstr>
      <vt:lpstr>個表</vt:lpstr>
      <vt:lpstr>支出決算書</vt:lpstr>
      <vt:lpstr>収支報告書</vt:lpstr>
      <vt:lpstr>別紙入場料詳細</vt:lpstr>
      <vt:lpstr>当日来場者数内訳</vt:lpstr>
      <vt:lpstr>支払申請書</vt:lpstr>
      <vt:lpstr>【非表示】経費一覧</vt:lpstr>
      <vt:lpstr>【非表示】分野・ジャンル</vt:lpstr>
      <vt:lpstr>【非表示】経費一覧!Print_Area</vt:lpstr>
      <vt:lpstr>個表!Print_Area</vt:lpstr>
      <vt:lpstr>交付申請書総表コピー欄!Print_Area</vt:lpstr>
      <vt:lpstr>支出決算書!Print_Area</vt:lpstr>
      <vt:lpstr>支払申請書!Print_Area</vt:lpstr>
      <vt:lpstr>収支報告書!Print_Area</vt:lpstr>
      <vt:lpstr>総表!Print_Area</vt:lpstr>
      <vt:lpstr>別紙入場料詳細!Print_Area</vt:lpstr>
      <vt:lpstr>支出決算書!Print_Titles</vt:lpstr>
      <vt:lpstr>当日来場者数内訳!Print_Titles</vt:lpstr>
      <vt:lpstr>演劇</vt:lpstr>
      <vt:lpstr>応募分野</vt:lpstr>
      <vt:lpstr>音楽</vt:lpstr>
      <vt:lpstr>音楽費</vt:lpstr>
      <vt:lpstr>稽古費</vt:lpstr>
      <vt:lpstr>大衆芸能</vt:lpstr>
      <vt:lpstr>伝統芸能</vt:lpstr>
      <vt:lpstr>舞踊</vt:lpstr>
      <vt:lpstr>文芸費</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日本芸術文化振興会</dc:creator>
  <cp:lastModifiedBy>nakanishi nozomi</cp:lastModifiedBy>
  <cp:lastPrinted>2022-07-27T02:50:29Z</cp:lastPrinted>
  <dcterms:created xsi:type="dcterms:W3CDTF">2020-08-12T01:57:30Z</dcterms:created>
  <dcterms:modified xsi:type="dcterms:W3CDTF">2022-10-21T03:05:30Z</dcterms:modified>
</cp:coreProperties>
</file>